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ir.filip\Documents\2022\PI20004 Náhradní čerpání vody do provozního vodojemu\Projekt\PDF\"/>
    </mc:Choice>
  </mc:AlternateContent>
  <xr:revisionPtr revIDLastSave="0" documentId="13_ncr:1_{DA676043-729C-4B20-B85B-56637C5096DF}" xr6:coauthVersionLast="47" xr6:coauthVersionMax="47" xr10:uidLastSave="{00000000-0000-0000-0000-000000000000}"/>
  <bookViews>
    <workbookView xWindow="-103" yWindow="-103" windowWidth="33120" windowHeight="18120" tabRatio="877" xr2:uid="{00000000-000D-0000-FFFF-FFFF00000000}"/>
  </bookViews>
  <sheets>
    <sheet name="titulní list TS rozpočtu" sheetId="21" r:id="rId1"/>
    <sheet name="Rekapitulace stavby" sheetId="12" r:id="rId2"/>
    <sheet name="VRN, ON" sheetId="13" r:id="rId3"/>
    <sheet name="PS 01 Strojní část" sheetId="1" r:id="rId4"/>
    <sheet name="PS 02 Část elektroinst. a MaR" sheetId="23" r:id="rId5"/>
    <sheet name="PS 03 Venkovní kabelové rozvody" sheetId="24" r:id="rId6"/>
    <sheet name="SO 01 - Výtlačné potrubí" sheetId="27" r:id="rId7"/>
    <sheet name="SO 02 - Stavební úpravy" sheetId="28" r:id="rId8"/>
  </sheets>
  <definedNames>
    <definedName name="_xlnm._FilterDatabase" localSheetId="3" hidden="1">'PS 01 Strojní část'!$A$3:$G$56</definedName>
    <definedName name="_xlnm._FilterDatabase" localSheetId="4" hidden="1">'PS 02 Část elektroinst. a MaR'!$B$2:$I$3</definedName>
    <definedName name="_xlnm._FilterDatabase" localSheetId="5" hidden="1">'PS 03 Venkovní kabelové rozvody'!$B$2:$I$3</definedName>
    <definedName name="_xlnm._FilterDatabase" localSheetId="6" hidden="1">'SO 01 - Výtlačné potrubí'!$C$123:$K$337</definedName>
    <definedName name="_xlnm._FilterDatabase" localSheetId="7" hidden="1">'SO 02 - Stavební úpravy'!$C$120:$K$171</definedName>
    <definedName name="_xlnm.Print_Titles" localSheetId="3">'PS 01 Strojní část'!$3:$4</definedName>
    <definedName name="_xlnm.Print_Titles" localSheetId="4">'PS 02 Část elektroinst. a MaR'!$1:$2</definedName>
    <definedName name="_xlnm.Print_Titles" localSheetId="5">'PS 03 Venkovní kabelové rozvody'!$1:$2</definedName>
    <definedName name="_xlnm.Print_Titles" localSheetId="6">'SO 01 - Výtlačné potrubí'!$123:$123</definedName>
    <definedName name="_xlnm.Print_Titles" localSheetId="7">'SO 02 - Stavební úpravy'!$120:$120</definedName>
    <definedName name="_xlnm.Print_Area" localSheetId="3">'PS 01 Strojní část'!$A$1:$M$56</definedName>
    <definedName name="_xlnm.Print_Area" localSheetId="4">'PS 02 Část elektroinst. a MaR'!$A$1:$J$95</definedName>
    <definedName name="_xlnm.Print_Area" localSheetId="5">'PS 03 Venkovní kabelové rozvody'!$A$1:$J$67</definedName>
    <definedName name="_xlnm.Print_Area" localSheetId="6">'SO 01 - Výtlačné potrubí'!$C$4:$J$76,'SO 01 - Výtlačné potrubí'!$C$82:$J$105,'SO 01 - Výtlačné potrubí'!$C$111:$K$337</definedName>
    <definedName name="_xlnm.Print_Area" localSheetId="7">'SO 02 - Stavební úpravy'!$C$4:$J$76,'SO 02 - Stavební úpravy'!$C$82:$J$102,'SO 02 - Stavební úpravy'!$C$108:$K$171</definedName>
    <definedName name="_xlnm.Print_Area" localSheetId="0">'titulní list TS rozpočtu'!$A$1:$S$43</definedName>
    <definedName name="PocetMJ" localSheetId="0">#REF!</definedName>
    <definedName name="PocetM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28" l="1"/>
  <c r="J36" i="28"/>
  <c r="J37" i="28"/>
  <c r="E85" i="28"/>
  <c r="E87" i="28"/>
  <c r="F89" i="28"/>
  <c r="F91" i="28"/>
  <c r="J91" i="28"/>
  <c r="F92" i="28"/>
  <c r="E111" i="28"/>
  <c r="E113" i="28"/>
  <c r="F115" i="28"/>
  <c r="J115" i="28"/>
  <c r="F117" i="28"/>
  <c r="J117" i="28"/>
  <c r="F118" i="28"/>
  <c r="J124" i="28"/>
  <c r="P124" i="28"/>
  <c r="R124" i="28"/>
  <c r="T124" i="28"/>
  <c r="BE124" i="28"/>
  <c r="BF124" i="28"/>
  <c r="BG124" i="28"/>
  <c r="BH124" i="28"/>
  <c r="BI124" i="28"/>
  <c r="BK124" i="28"/>
  <c r="J127" i="28"/>
  <c r="BE127" i="28" s="1"/>
  <c r="P127" i="28"/>
  <c r="R127" i="28"/>
  <c r="T127" i="28"/>
  <c r="BF127" i="28"/>
  <c r="BG127" i="28"/>
  <c r="BH127" i="28"/>
  <c r="BI127" i="28"/>
  <c r="BK127" i="28"/>
  <c r="P130" i="28"/>
  <c r="J131" i="28"/>
  <c r="BE131" i="28" s="1"/>
  <c r="P131" i="28"/>
  <c r="R131" i="28"/>
  <c r="T131" i="28"/>
  <c r="BF131" i="28"/>
  <c r="BG131" i="28"/>
  <c r="BH131" i="28"/>
  <c r="BI131" i="28"/>
  <c r="BK131" i="28"/>
  <c r="J136" i="28"/>
  <c r="P136" i="28"/>
  <c r="R136" i="28"/>
  <c r="T136" i="28"/>
  <c r="BE136" i="28"/>
  <c r="BF136" i="28"/>
  <c r="BG136" i="28"/>
  <c r="BH136" i="28"/>
  <c r="BI136" i="28"/>
  <c r="BK136" i="28"/>
  <c r="J140" i="28"/>
  <c r="P140" i="28"/>
  <c r="R140" i="28"/>
  <c r="T140" i="28"/>
  <c r="BE140" i="28"/>
  <c r="BF140" i="28"/>
  <c r="BG140" i="28"/>
  <c r="BH140" i="28"/>
  <c r="BI140" i="28"/>
  <c r="BK140" i="28"/>
  <c r="J146" i="28"/>
  <c r="BE146" i="28" s="1"/>
  <c r="P146" i="28"/>
  <c r="R146" i="28"/>
  <c r="T146" i="28"/>
  <c r="BF146" i="28"/>
  <c r="BG146" i="28"/>
  <c r="BH146" i="28"/>
  <c r="BI146" i="28"/>
  <c r="BK146" i="28"/>
  <c r="J150" i="28"/>
  <c r="P150" i="28"/>
  <c r="R150" i="28"/>
  <c r="T150" i="28"/>
  <c r="BE150" i="28"/>
  <c r="BF150" i="28"/>
  <c r="BG150" i="28"/>
  <c r="BH150" i="28"/>
  <c r="BI150" i="28"/>
  <c r="BK150" i="28"/>
  <c r="J154" i="28"/>
  <c r="P154" i="28"/>
  <c r="R154" i="28"/>
  <c r="T154" i="28"/>
  <c r="BE154" i="28"/>
  <c r="BF154" i="28"/>
  <c r="BG154" i="28"/>
  <c r="BH154" i="28"/>
  <c r="BI154" i="28"/>
  <c r="BK154" i="28"/>
  <c r="J158" i="28"/>
  <c r="BE158" i="28" s="1"/>
  <c r="P158" i="28"/>
  <c r="P145" i="28" s="1"/>
  <c r="P144" i="28" s="1"/>
  <c r="R158" i="28"/>
  <c r="T158" i="28"/>
  <c r="BF158" i="28"/>
  <c r="BG158" i="28"/>
  <c r="BH158" i="28"/>
  <c r="BI158" i="28"/>
  <c r="BK158" i="28"/>
  <c r="J163" i="28"/>
  <c r="BE163" i="28" s="1"/>
  <c r="P163" i="28"/>
  <c r="R163" i="28"/>
  <c r="T163" i="28"/>
  <c r="BF163" i="28"/>
  <c r="BG163" i="28"/>
  <c r="BH163" i="28"/>
  <c r="BI163" i="28"/>
  <c r="BK163" i="28"/>
  <c r="J169" i="28"/>
  <c r="P169" i="28"/>
  <c r="R169" i="28"/>
  <c r="T169" i="28"/>
  <c r="BE169" i="28"/>
  <c r="BF169" i="28"/>
  <c r="BG169" i="28"/>
  <c r="BH169" i="28"/>
  <c r="BI169" i="28"/>
  <c r="BK169" i="28"/>
  <c r="E85" i="27" s="1"/>
  <c r="J120" i="27" s="1"/>
  <c r="J35" i="27"/>
  <c r="J36" i="27"/>
  <c r="J37" i="27"/>
  <c r="E87" i="27"/>
  <c r="F89" i="27"/>
  <c r="J89" i="27"/>
  <c r="F91" i="27"/>
  <c r="J91" i="27"/>
  <c r="F92" i="27"/>
  <c r="J92" i="27"/>
  <c r="E114" i="27"/>
  <c r="E116" i="27"/>
  <c r="F118" i="27"/>
  <c r="J118" i="27"/>
  <c r="F120" i="27"/>
  <c r="F121" i="27"/>
  <c r="J121" i="27"/>
  <c r="J127" i="27"/>
  <c r="P127" i="27"/>
  <c r="R127" i="27"/>
  <c r="T127" i="27"/>
  <c r="BE127" i="27"/>
  <c r="BF127" i="27"/>
  <c r="BG127" i="27"/>
  <c r="BH127" i="27"/>
  <c r="BI127" i="27"/>
  <c r="BK127" i="27"/>
  <c r="J131" i="27"/>
  <c r="BE131" i="27" s="1"/>
  <c r="P131" i="27"/>
  <c r="R131" i="27"/>
  <c r="T131" i="27"/>
  <c r="BF131" i="27"/>
  <c r="BG131" i="27"/>
  <c r="BH131" i="27"/>
  <c r="BI131" i="27"/>
  <c r="BK131" i="27"/>
  <c r="J135" i="27"/>
  <c r="BE135" i="27" s="1"/>
  <c r="P135" i="27"/>
  <c r="R135" i="27"/>
  <c r="T135" i="27"/>
  <c r="BF135" i="27"/>
  <c r="BG135" i="27"/>
  <c r="BH135" i="27"/>
  <c r="BI135" i="27"/>
  <c r="BK135" i="27"/>
  <c r="J139" i="27"/>
  <c r="P139" i="27"/>
  <c r="R139" i="27"/>
  <c r="T139" i="27"/>
  <c r="BE139" i="27"/>
  <c r="BF139" i="27"/>
  <c r="BG139" i="27"/>
  <c r="BH139" i="27"/>
  <c r="BI139" i="27"/>
  <c r="BK139" i="27"/>
  <c r="J143" i="27"/>
  <c r="P143" i="27"/>
  <c r="R143" i="27"/>
  <c r="T143" i="27"/>
  <c r="BE143" i="27"/>
  <c r="BF143" i="27"/>
  <c r="BG143" i="27"/>
  <c r="BH143" i="27"/>
  <c r="BI143" i="27"/>
  <c r="BK143" i="27"/>
  <c r="J147" i="27"/>
  <c r="BE147" i="27" s="1"/>
  <c r="P147" i="27"/>
  <c r="R147" i="27"/>
  <c r="T147" i="27"/>
  <c r="BF147" i="27"/>
  <c r="BG147" i="27"/>
  <c r="BH147" i="27"/>
  <c r="BI147" i="27"/>
  <c r="BK147" i="27"/>
  <c r="J151" i="27"/>
  <c r="BE151" i="27" s="1"/>
  <c r="P151" i="27"/>
  <c r="R151" i="27"/>
  <c r="T151" i="27"/>
  <c r="BF151" i="27"/>
  <c r="BG151" i="27"/>
  <c r="BH151" i="27"/>
  <c r="BI151" i="27"/>
  <c r="BK151" i="27"/>
  <c r="J156" i="27"/>
  <c r="P156" i="27"/>
  <c r="R156" i="27"/>
  <c r="T156" i="27"/>
  <c r="BE156" i="27"/>
  <c r="BF156" i="27"/>
  <c r="BG156" i="27"/>
  <c r="BH156" i="27"/>
  <c r="BI156" i="27"/>
  <c r="BK156" i="27"/>
  <c r="J160" i="27"/>
  <c r="P160" i="27"/>
  <c r="R160" i="27"/>
  <c r="T160" i="27"/>
  <c r="BE160" i="27"/>
  <c r="BF160" i="27"/>
  <c r="BG160" i="27"/>
  <c r="BH160" i="27"/>
  <c r="BI160" i="27"/>
  <c r="BK160" i="27"/>
  <c r="J164" i="27"/>
  <c r="BE164" i="27" s="1"/>
  <c r="P164" i="27"/>
  <c r="R164" i="27"/>
  <c r="T164" i="27"/>
  <c r="BF164" i="27"/>
  <c r="BG164" i="27"/>
  <c r="BH164" i="27"/>
  <c r="BI164" i="27"/>
  <c r="BK164" i="27"/>
  <c r="J168" i="27"/>
  <c r="BE168" i="27" s="1"/>
  <c r="P168" i="27"/>
  <c r="R168" i="27"/>
  <c r="T168" i="27"/>
  <c r="BF168" i="27"/>
  <c r="BG168" i="27"/>
  <c r="BH168" i="27"/>
  <c r="BI168" i="27"/>
  <c r="BK168" i="27"/>
  <c r="J174" i="27"/>
  <c r="P174" i="27"/>
  <c r="R174" i="27"/>
  <c r="T174" i="27"/>
  <c r="BE174" i="27"/>
  <c r="BF174" i="27"/>
  <c r="BG174" i="27"/>
  <c r="BH174" i="27"/>
  <c r="BI174" i="27"/>
  <c r="BK174" i="27"/>
  <c r="J179" i="27"/>
  <c r="P179" i="27"/>
  <c r="R179" i="27"/>
  <c r="T179" i="27"/>
  <c r="BE179" i="27"/>
  <c r="BF179" i="27"/>
  <c r="BG179" i="27"/>
  <c r="BH179" i="27"/>
  <c r="BI179" i="27"/>
  <c r="BK179" i="27"/>
  <c r="J190" i="27"/>
  <c r="BE190" i="27" s="1"/>
  <c r="P190" i="27"/>
  <c r="R190" i="27"/>
  <c r="T190" i="27"/>
  <c r="BF190" i="27"/>
  <c r="BG190" i="27"/>
  <c r="BH190" i="27"/>
  <c r="BI190" i="27"/>
  <c r="BK190" i="27"/>
  <c r="J197" i="27"/>
  <c r="BE197" i="27" s="1"/>
  <c r="P197" i="27"/>
  <c r="R197" i="27"/>
  <c r="T197" i="27"/>
  <c r="BF197" i="27"/>
  <c r="BG197" i="27"/>
  <c r="BH197" i="27"/>
  <c r="BI197" i="27"/>
  <c r="BK197" i="27"/>
  <c r="J199" i="27"/>
  <c r="P199" i="27"/>
  <c r="R199" i="27"/>
  <c r="T199" i="27"/>
  <c r="BE199" i="27"/>
  <c r="BF199" i="27"/>
  <c r="BG199" i="27"/>
  <c r="BH199" i="27"/>
  <c r="BI199" i="27"/>
  <c r="BK199" i="27"/>
  <c r="J203" i="27"/>
  <c r="P203" i="27"/>
  <c r="R203" i="27"/>
  <c r="T203" i="27"/>
  <c r="BE203" i="27"/>
  <c r="BF203" i="27"/>
  <c r="BG203" i="27"/>
  <c r="BH203" i="27"/>
  <c r="BI203" i="27"/>
  <c r="BK203" i="27"/>
  <c r="J207" i="27"/>
  <c r="BE207" i="27" s="1"/>
  <c r="P207" i="27"/>
  <c r="R207" i="27"/>
  <c r="T207" i="27"/>
  <c r="BF207" i="27"/>
  <c r="BG207" i="27"/>
  <c r="BH207" i="27"/>
  <c r="BI207" i="27"/>
  <c r="BK207" i="27"/>
  <c r="J209" i="27"/>
  <c r="BE209" i="27" s="1"/>
  <c r="P209" i="27"/>
  <c r="R209" i="27"/>
  <c r="T209" i="27"/>
  <c r="BF209" i="27"/>
  <c r="BG209" i="27"/>
  <c r="BH209" i="27"/>
  <c r="BI209" i="27"/>
  <c r="BK209" i="27"/>
  <c r="J213" i="27"/>
  <c r="P213" i="27"/>
  <c r="R213" i="27"/>
  <c r="T213" i="27"/>
  <c r="BE213" i="27"/>
  <c r="BF213" i="27"/>
  <c r="BG213" i="27"/>
  <c r="BH213" i="27"/>
  <c r="BI213" i="27"/>
  <c r="BK213" i="27"/>
  <c r="J220" i="27"/>
  <c r="BE220" i="27" s="1"/>
  <c r="P220" i="27"/>
  <c r="P219" i="27" s="1"/>
  <c r="R220" i="27"/>
  <c r="T220" i="27"/>
  <c r="T219" i="27" s="1"/>
  <c r="BF220" i="27"/>
  <c r="BG220" i="27"/>
  <c r="BH220" i="27"/>
  <c r="BI220" i="27"/>
  <c r="BK220" i="27"/>
  <c r="J224" i="27"/>
  <c r="BE224" i="27" s="1"/>
  <c r="P224" i="27"/>
  <c r="R224" i="27"/>
  <c r="T224" i="27"/>
  <c r="BF224" i="27"/>
  <c r="BG224" i="27"/>
  <c r="BH224" i="27"/>
  <c r="BI224" i="27"/>
  <c r="BK224" i="27"/>
  <c r="J227" i="27"/>
  <c r="P227" i="27"/>
  <c r="R227" i="27"/>
  <c r="T227" i="27"/>
  <c r="BE227" i="27"/>
  <c r="BF227" i="27"/>
  <c r="BG227" i="27"/>
  <c r="BH227" i="27"/>
  <c r="BI227" i="27"/>
  <c r="BK227" i="27"/>
  <c r="J232" i="27"/>
  <c r="P232" i="27"/>
  <c r="R232" i="27"/>
  <c r="R231" i="27" s="1"/>
  <c r="T232" i="27"/>
  <c r="T231" i="27" s="1"/>
  <c r="BE232" i="27"/>
  <c r="BF232" i="27"/>
  <c r="BG232" i="27"/>
  <c r="BH232" i="27"/>
  <c r="BI232" i="27"/>
  <c r="BK232" i="27"/>
  <c r="J236" i="27"/>
  <c r="BE236" i="27" s="1"/>
  <c r="P236" i="27"/>
  <c r="R236" i="27"/>
  <c r="T236" i="27"/>
  <c r="BF236" i="27"/>
  <c r="BG236" i="27"/>
  <c r="BH236" i="27"/>
  <c r="BI236" i="27"/>
  <c r="BK236" i="27"/>
  <c r="J241" i="27"/>
  <c r="BE241" i="27" s="1"/>
  <c r="P241" i="27"/>
  <c r="R241" i="27"/>
  <c r="T241" i="27"/>
  <c r="BF241" i="27"/>
  <c r="BG241" i="27"/>
  <c r="BH241" i="27"/>
  <c r="BI241" i="27"/>
  <c r="BK241" i="27"/>
  <c r="J244" i="27"/>
  <c r="P244" i="27"/>
  <c r="R244" i="27"/>
  <c r="T244" i="27"/>
  <c r="BE244" i="27"/>
  <c r="BF244" i="27"/>
  <c r="BG244" i="27"/>
  <c r="BH244" i="27"/>
  <c r="BI244" i="27"/>
  <c r="BK244" i="27"/>
  <c r="J248" i="27"/>
  <c r="P248" i="27"/>
  <c r="R248" i="27"/>
  <c r="T248" i="27"/>
  <c r="BE248" i="27"/>
  <c r="BF248" i="27"/>
  <c r="BG248" i="27"/>
  <c r="BH248" i="27"/>
  <c r="BI248" i="27"/>
  <c r="BK248" i="27"/>
  <c r="J250" i="27"/>
  <c r="BE250" i="27" s="1"/>
  <c r="P250" i="27"/>
  <c r="R250" i="27"/>
  <c r="T250" i="27"/>
  <c r="BF250" i="27"/>
  <c r="BG250" i="27"/>
  <c r="BH250" i="27"/>
  <c r="BI250" i="27"/>
  <c r="BK250" i="27"/>
  <c r="J253" i="27"/>
  <c r="BE253" i="27" s="1"/>
  <c r="P253" i="27"/>
  <c r="R253" i="27"/>
  <c r="T253" i="27"/>
  <c r="BF253" i="27"/>
  <c r="BG253" i="27"/>
  <c r="BH253" i="27"/>
  <c r="BI253" i="27"/>
  <c r="BK253" i="27"/>
  <c r="J255" i="27"/>
  <c r="P255" i="27"/>
  <c r="R255" i="27"/>
  <c r="T255" i="27"/>
  <c r="BE255" i="27"/>
  <c r="BF255" i="27"/>
  <c r="BG255" i="27"/>
  <c r="BH255" i="27"/>
  <c r="BI255" i="27"/>
  <c r="BK255" i="27"/>
  <c r="J258" i="27"/>
  <c r="P258" i="27"/>
  <c r="R258" i="27"/>
  <c r="T258" i="27"/>
  <c r="BE258" i="27"/>
  <c r="BF258" i="27"/>
  <c r="BG258" i="27"/>
  <c r="BH258" i="27"/>
  <c r="BI258" i="27"/>
  <c r="BK258" i="27"/>
  <c r="J261" i="27"/>
  <c r="BE261" i="27" s="1"/>
  <c r="P261" i="27"/>
  <c r="R261" i="27"/>
  <c r="T261" i="27"/>
  <c r="BF261" i="27"/>
  <c r="BG261" i="27"/>
  <c r="BH261" i="27"/>
  <c r="BI261" i="27"/>
  <c r="BK261" i="27"/>
  <c r="J264" i="27"/>
  <c r="BE264" i="27" s="1"/>
  <c r="P264" i="27"/>
  <c r="R264" i="27"/>
  <c r="T264" i="27"/>
  <c r="BF264" i="27"/>
  <c r="BG264" i="27"/>
  <c r="BH264" i="27"/>
  <c r="BI264" i="27"/>
  <c r="BK264" i="27"/>
  <c r="J267" i="27"/>
  <c r="P267" i="27"/>
  <c r="R267" i="27"/>
  <c r="T267" i="27"/>
  <c r="BE267" i="27"/>
  <c r="BF267" i="27"/>
  <c r="BG267" i="27"/>
  <c r="BH267" i="27"/>
  <c r="BI267" i="27"/>
  <c r="BK267" i="27"/>
  <c r="J270" i="27"/>
  <c r="P270" i="27"/>
  <c r="R270" i="27"/>
  <c r="T270" i="27"/>
  <c r="BE270" i="27"/>
  <c r="BF270" i="27"/>
  <c r="BG270" i="27"/>
  <c r="BH270" i="27"/>
  <c r="BI270" i="27"/>
  <c r="BK270" i="27"/>
  <c r="J272" i="27"/>
  <c r="BE272" i="27" s="1"/>
  <c r="P272" i="27"/>
  <c r="R272" i="27"/>
  <c r="T272" i="27"/>
  <c r="BF272" i="27"/>
  <c r="BG272" i="27"/>
  <c r="BH272" i="27"/>
  <c r="BI272" i="27"/>
  <c r="BK272" i="27"/>
  <c r="J275" i="27"/>
  <c r="BE275" i="27" s="1"/>
  <c r="P275" i="27"/>
  <c r="R275" i="27"/>
  <c r="T275" i="27"/>
  <c r="BF275" i="27"/>
  <c r="BG275" i="27"/>
  <c r="BH275" i="27"/>
  <c r="BI275" i="27"/>
  <c r="BK275" i="27"/>
  <c r="J276" i="27"/>
  <c r="P276" i="27"/>
  <c r="R276" i="27"/>
  <c r="T276" i="27"/>
  <c r="BE276" i="27"/>
  <c r="BF276" i="27"/>
  <c r="BG276" i="27"/>
  <c r="BH276" i="27"/>
  <c r="BI276" i="27"/>
  <c r="BK276" i="27"/>
  <c r="J279" i="27"/>
  <c r="P279" i="27"/>
  <c r="R279" i="27"/>
  <c r="T279" i="27"/>
  <c r="BE279" i="27"/>
  <c r="BF279" i="27"/>
  <c r="BG279" i="27"/>
  <c r="BH279" i="27"/>
  <c r="BI279" i="27"/>
  <c r="BK279" i="27"/>
  <c r="J282" i="27"/>
  <c r="BE282" i="27" s="1"/>
  <c r="P282" i="27"/>
  <c r="R282" i="27"/>
  <c r="T282" i="27"/>
  <c r="BF282" i="27"/>
  <c r="BG282" i="27"/>
  <c r="BH282" i="27"/>
  <c r="BI282" i="27"/>
  <c r="BK282" i="27"/>
  <c r="J284" i="27"/>
  <c r="BE284" i="27" s="1"/>
  <c r="P284" i="27"/>
  <c r="R284" i="27"/>
  <c r="T284" i="27"/>
  <c r="BF284" i="27"/>
  <c r="BG284" i="27"/>
  <c r="BH284" i="27"/>
  <c r="BI284" i="27"/>
  <c r="BK284" i="27"/>
  <c r="J287" i="27"/>
  <c r="P287" i="27"/>
  <c r="R287" i="27"/>
  <c r="T287" i="27"/>
  <c r="BE287" i="27"/>
  <c r="BF287" i="27"/>
  <c r="BG287" i="27"/>
  <c r="BH287" i="27"/>
  <c r="BI287" i="27"/>
  <c r="BK287" i="27"/>
  <c r="J290" i="27"/>
  <c r="P290" i="27"/>
  <c r="R290" i="27"/>
  <c r="T290" i="27"/>
  <c r="BE290" i="27"/>
  <c r="BF290" i="27"/>
  <c r="BG290" i="27"/>
  <c r="BH290" i="27"/>
  <c r="BI290" i="27"/>
  <c r="BK290" i="27"/>
  <c r="J293" i="27"/>
  <c r="BE293" i="27" s="1"/>
  <c r="P293" i="27"/>
  <c r="R293" i="27"/>
  <c r="T293" i="27"/>
  <c r="BF293" i="27"/>
  <c r="BG293" i="27"/>
  <c r="BH293" i="27"/>
  <c r="BI293" i="27"/>
  <c r="BK293" i="27"/>
  <c r="J295" i="27"/>
  <c r="BE295" i="27" s="1"/>
  <c r="P295" i="27"/>
  <c r="R295" i="27"/>
  <c r="T295" i="27"/>
  <c r="BF295" i="27"/>
  <c r="BG295" i="27"/>
  <c r="BH295" i="27"/>
  <c r="BI295" i="27"/>
  <c r="BK295" i="27"/>
  <c r="J299" i="27"/>
  <c r="P299" i="27"/>
  <c r="R299" i="27"/>
  <c r="T299" i="27"/>
  <c r="BE299" i="27"/>
  <c r="BF299" i="27"/>
  <c r="BG299" i="27"/>
  <c r="BH299" i="27"/>
  <c r="BI299" i="27"/>
  <c r="BK299" i="27"/>
  <c r="J303" i="27"/>
  <c r="P303" i="27"/>
  <c r="R303" i="27"/>
  <c r="T303" i="27"/>
  <c r="BE303" i="27"/>
  <c r="BF303" i="27"/>
  <c r="BG303" i="27"/>
  <c r="BH303" i="27"/>
  <c r="BI303" i="27"/>
  <c r="BK303" i="27"/>
  <c r="J305" i="27"/>
  <c r="BE305" i="27" s="1"/>
  <c r="P305" i="27"/>
  <c r="R305" i="27"/>
  <c r="T305" i="27"/>
  <c r="BF305" i="27"/>
  <c r="BG305" i="27"/>
  <c r="BH305" i="27"/>
  <c r="BI305" i="27"/>
  <c r="BK305" i="27"/>
  <c r="J308" i="27"/>
  <c r="BE308" i="27" s="1"/>
  <c r="P308" i="27"/>
  <c r="R308" i="27"/>
  <c r="T308" i="27"/>
  <c r="BF308" i="27"/>
  <c r="BG308" i="27"/>
  <c r="BH308" i="27"/>
  <c r="BI308" i="27"/>
  <c r="BK308" i="27"/>
  <c r="J313" i="27"/>
  <c r="P313" i="27"/>
  <c r="R313" i="27"/>
  <c r="T313" i="27"/>
  <c r="BE313" i="27"/>
  <c r="BF313" i="27"/>
  <c r="BG313" i="27"/>
  <c r="BH313" i="27"/>
  <c r="BI313" i="27"/>
  <c r="BK313" i="27"/>
  <c r="J318" i="27"/>
  <c r="BE318" i="27" s="1"/>
  <c r="P318" i="27"/>
  <c r="P317" i="27" s="1"/>
  <c r="R318" i="27"/>
  <c r="R317" i="27" s="1"/>
  <c r="T318" i="27"/>
  <c r="T317" i="27" s="1"/>
  <c r="BF318" i="27"/>
  <c r="BG318" i="27"/>
  <c r="BH318" i="27"/>
  <c r="BI318" i="27"/>
  <c r="BK318" i="27"/>
  <c r="BK317" i="27" s="1"/>
  <c r="J317" i="27" s="1"/>
  <c r="J102" i="27" s="1"/>
  <c r="J323" i="27"/>
  <c r="BE323" i="27" s="1"/>
  <c r="P323" i="27"/>
  <c r="R323" i="27"/>
  <c r="T323" i="27"/>
  <c r="BF323" i="27"/>
  <c r="BG323" i="27"/>
  <c r="BH323" i="27"/>
  <c r="BI323" i="27"/>
  <c r="BK323" i="27"/>
  <c r="J325" i="27"/>
  <c r="P325" i="27"/>
  <c r="R325" i="27"/>
  <c r="T325" i="27"/>
  <c r="BE325" i="27"/>
  <c r="BF325" i="27"/>
  <c r="BG325" i="27"/>
  <c r="BH325" i="27"/>
  <c r="BI325" i="27"/>
  <c r="BK325" i="27"/>
  <c r="J329" i="27"/>
  <c r="P329" i="27"/>
  <c r="R329" i="27"/>
  <c r="T329" i="27"/>
  <c r="BE329" i="27"/>
  <c r="BF329" i="27"/>
  <c r="BG329" i="27"/>
  <c r="BH329" i="27"/>
  <c r="BI329" i="27"/>
  <c r="BK329" i="27"/>
  <c r="J331" i="27"/>
  <c r="BE331" i="27" s="1"/>
  <c r="P331" i="27"/>
  <c r="R331" i="27"/>
  <c r="T331" i="27"/>
  <c r="BF331" i="27"/>
  <c r="BG331" i="27"/>
  <c r="BH331" i="27"/>
  <c r="BI331" i="27"/>
  <c r="BK331" i="27"/>
  <c r="J336" i="27"/>
  <c r="BE336" i="27" s="1"/>
  <c r="P336" i="27"/>
  <c r="P335" i="27" s="1"/>
  <c r="R336" i="27"/>
  <c r="R335" i="27" s="1"/>
  <c r="T336" i="27"/>
  <c r="T335" i="27" s="1"/>
  <c r="BF336" i="27"/>
  <c r="BG336" i="27"/>
  <c r="BH336" i="27"/>
  <c r="BI336" i="27"/>
  <c r="BK336" i="27"/>
  <c r="BK335" i="27" s="1"/>
  <c r="J335" i="27" s="1"/>
  <c r="J104" i="27" s="1"/>
  <c r="R123" i="28" l="1"/>
  <c r="R126" i="27"/>
  <c r="BK123" i="28"/>
  <c r="T240" i="27"/>
  <c r="F35" i="27"/>
  <c r="T130" i="28"/>
  <c r="P322" i="27"/>
  <c r="T145" i="28"/>
  <c r="T144" i="28" s="1"/>
  <c r="T322" i="27"/>
  <c r="P240" i="27"/>
  <c r="R122" i="28"/>
  <c r="J33" i="27"/>
  <c r="R145" i="28"/>
  <c r="R144" i="28" s="1"/>
  <c r="R130" i="28"/>
  <c r="F33" i="28"/>
  <c r="R322" i="27"/>
  <c r="BK219" i="27"/>
  <c r="J219" i="27" s="1"/>
  <c r="J99" i="27" s="1"/>
  <c r="F36" i="27"/>
  <c r="T126" i="27"/>
  <c r="BK145" i="28"/>
  <c r="BK144" i="28" s="1"/>
  <c r="J144" i="28" s="1"/>
  <c r="J100" i="28" s="1"/>
  <c r="BK130" i="28"/>
  <c r="J130" i="28" s="1"/>
  <c r="J99" i="28" s="1"/>
  <c r="F36" i="28"/>
  <c r="T123" i="28"/>
  <c r="T122" i="28" s="1"/>
  <c r="T121" i="28" s="1"/>
  <c r="F37" i="28"/>
  <c r="BK322" i="27"/>
  <c r="J322" i="27" s="1"/>
  <c r="J103" i="27" s="1"/>
  <c r="BK231" i="27"/>
  <c r="J231" i="27" s="1"/>
  <c r="J100" i="27" s="1"/>
  <c r="P231" i="27"/>
  <c r="F37" i="27"/>
  <c r="F33" i="27"/>
  <c r="J33" i="28"/>
  <c r="F35" i="28"/>
  <c r="BK240" i="27"/>
  <c r="J240" i="27" s="1"/>
  <c r="J101" i="27" s="1"/>
  <c r="R219" i="27"/>
  <c r="R240" i="27"/>
  <c r="BK126" i="27"/>
  <c r="BK125" i="27" s="1"/>
  <c r="F34" i="27"/>
  <c r="P126" i="27"/>
  <c r="P125" i="27" s="1"/>
  <c r="P124" i="27" s="1"/>
  <c r="F34" i="28"/>
  <c r="P123" i="28"/>
  <c r="P122" i="28" s="1"/>
  <c r="J123" i="28"/>
  <c r="J98" i="28" s="1"/>
  <c r="P121" i="28"/>
  <c r="J34" i="28"/>
  <c r="J92" i="28"/>
  <c r="J126" i="27"/>
  <c r="J98" i="27" s="1"/>
  <c r="T125" i="27"/>
  <c r="T124" i="27" s="1"/>
  <c r="J34" i="27"/>
  <c r="J145" i="28" l="1"/>
  <c r="J101" i="28" s="1"/>
  <c r="R125" i="27"/>
  <c r="R124" i="27" s="1"/>
  <c r="BK122" i="28"/>
  <c r="J122" i="28" s="1"/>
  <c r="J97" i="28" s="1"/>
  <c r="R121" i="28"/>
  <c r="J125" i="27"/>
  <c r="J97" i="27" s="1"/>
  <c r="BK124" i="27"/>
  <c r="J124" i="27" s="1"/>
  <c r="BK121" i="28" l="1"/>
  <c r="J121" i="28" s="1"/>
  <c r="J30" i="28" s="1"/>
  <c r="J96" i="28"/>
  <c r="J30" i="27"/>
  <c r="J96" i="27"/>
  <c r="J39" i="28" l="1"/>
  <c r="B9" i="12"/>
  <c r="J39" i="27"/>
  <c r="B8" i="12"/>
  <c r="J89" i="28" s="1"/>
  <c r="J118" i="28" s="1"/>
  <c r="E15" i="13"/>
  <c r="E14" i="13"/>
  <c r="E5" i="13" l="1"/>
  <c r="I67" i="24" l="1"/>
  <c r="G67" i="24"/>
  <c r="I66" i="24"/>
  <c r="G66" i="24"/>
  <c r="I65" i="24"/>
  <c r="G65" i="24"/>
  <c r="I64" i="24"/>
  <c r="G64" i="24"/>
  <c r="I63" i="24"/>
  <c r="G63" i="24"/>
  <c r="I62" i="24"/>
  <c r="G62" i="24"/>
  <c r="I61" i="24"/>
  <c r="G61" i="24"/>
  <c r="I60" i="24"/>
  <c r="G60" i="24"/>
  <c r="I59" i="24"/>
  <c r="G59" i="24"/>
  <c r="I58" i="24"/>
  <c r="G58" i="24"/>
  <c r="I57" i="24"/>
  <c r="G57" i="24"/>
  <c r="I56" i="24"/>
  <c r="G56" i="24"/>
  <c r="I55" i="24"/>
  <c r="G55" i="24"/>
  <c r="J55" i="24" s="1"/>
  <c r="I54" i="24"/>
  <c r="G54" i="24"/>
  <c r="I53" i="24"/>
  <c r="G53" i="24"/>
  <c r="I52" i="24"/>
  <c r="G52" i="24"/>
  <c r="I51" i="24"/>
  <c r="G51" i="24"/>
  <c r="I50" i="24"/>
  <c r="G50" i="24"/>
  <c r="I49" i="24"/>
  <c r="G49" i="24"/>
  <c r="I48" i="24"/>
  <c r="G48" i="24"/>
  <c r="I47" i="24"/>
  <c r="G47" i="24"/>
  <c r="J47" i="24" s="1"/>
  <c r="I46" i="24"/>
  <c r="G46" i="24"/>
  <c r="I45" i="24"/>
  <c r="G45" i="24"/>
  <c r="I44" i="24"/>
  <c r="G44" i="24"/>
  <c r="I43" i="24"/>
  <c r="G43" i="24"/>
  <c r="I42" i="24"/>
  <c r="G42" i="24"/>
  <c r="I41" i="24"/>
  <c r="G41" i="24"/>
  <c r="I40" i="24"/>
  <c r="G40" i="24"/>
  <c r="I39" i="24"/>
  <c r="G39" i="24"/>
  <c r="I38" i="24"/>
  <c r="G38" i="24"/>
  <c r="I37" i="24"/>
  <c r="G37" i="24"/>
  <c r="I36" i="24"/>
  <c r="G36" i="24"/>
  <c r="I35" i="24"/>
  <c r="G35" i="24"/>
  <c r="I34" i="24"/>
  <c r="G34" i="24"/>
  <c r="I33" i="24"/>
  <c r="G33" i="24"/>
  <c r="I32" i="24"/>
  <c r="G32" i="24"/>
  <c r="I31" i="24"/>
  <c r="G31" i="24"/>
  <c r="I30" i="24"/>
  <c r="G30" i="24"/>
  <c r="I29" i="24"/>
  <c r="G29" i="24"/>
  <c r="I28" i="24"/>
  <c r="G28" i="24"/>
  <c r="J28" i="24" s="1"/>
  <c r="I27" i="24"/>
  <c r="G27" i="24"/>
  <c r="I26" i="24"/>
  <c r="G26" i="24"/>
  <c r="I25" i="24"/>
  <c r="G25" i="24"/>
  <c r="I24" i="24"/>
  <c r="G24" i="24"/>
  <c r="I23" i="24"/>
  <c r="G23" i="24"/>
  <c r="I22" i="24"/>
  <c r="G22" i="24"/>
  <c r="I21" i="24"/>
  <c r="G21" i="24"/>
  <c r="I20" i="24"/>
  <c r="G20" i="24"/>
  <c r="I19" i="24"/>
  <c r="G19" i="24"/>
  <c r="I18" i="24"/>
  <c r="G18" i="24"/>
  <c r="I17" i="24"/>
  <c r="G17" i="24"/>
  <c r="I16" i="24"/>
  <c r="G16" i="24"/>
  <c r="I15" i="24"/>
  <c r="G15" i="24"/>
  <c r="I14" i="24"/>
  <c r="G14" i="24"/>
  <c r="I13" i="24"/>
  <c r="G13" i="24"/>
  <c r="I12" i="24"/>
  <c r="G12" i="24"/>
  <c r="I11" i="24"/>
  <c r="G11" i="24"/>
  <c r="I10" i="24"/>
  <c r="G10" i="24"/>
  <c r="I9" i="24"/>
  <c r="G9" i="24"/>
  <c r="I8" i="24"/>
  <c r="G8" i="24"/>
  <c r="I7" i="24"/>
  <c r="G7" i="24"/>
  <c r="I6" i="24"/>
  <c r="G6" i="24"/>
  <c r="I95" i="23"/>
  <c r="G95" i="23"/>
  <c r="I94" i="23"/>
  <c r="G94" i="23"/>
  <c r="I93" i="23"/>
  <c r="G93" i="23"/>
  <c r="I92" i="23"/>
  <c r="G92" i="23"/>
  <c r="I91" i="23"/>
  <c r="G91" i="23"/>
  <c r="I90" i="23"/>
  <c r="G90" i="23"/>
  <c r="I89" i="23"/>
  <c r="G89" i="23"/>
  <c r="I88" i="23"/>
  <c r="G88" i="23"/>
  <c r="I87" i="23"/>
  <c r="G87" i="23"/>
  <c r="I86" i="23"/>
  <c r="G86" i="23"/>
  <c r="I85" i="23"/>
  <c r="G85" i="23"/>
  <c r="I84" i="23"/>
  <c r="G84" i="23"/>
  <c r="I83" i="23"/>
  <c r="G83" i="23"/>
  <c r="I82" i="23"/>
  <c r="G82" i="23"/>
  <c r="I81" i="23"/>
  <c r="G81" i="23"/>
  <c r="I80" i="23"/>
  <c r="G80" i="23"/>
  <c r="I79" i="23"/>
  <c r="G79" i="23"/>
  <c r="I78" i="23"/>
  <c r="G78" i="23"/>
  <c r="I77" i="23"/>
  <c r="J77" i="23" s="1"/>
  <c r="G77" i="23"/>
  <c r="I76" i="23"/>
  <c r="G76" i="23"/>
  <c r="I75" i="23"/>
  <c r="J75" i="23" s="1"/>
  <c r="G75" i="23"/>
  <c r="I74" i="23"/>
  <c r="G74" i="23"/>
  <c r="I73" i="23"/>
  <c r="G73" i="23"/>
  <c r="I72" i="23"/>
  <c r="G72" i="23"/>
  <c r="I71" i="23"/>
  <c r="G71" i="23"/>
  <c r="I70" i="23"/>
  <c r="G70" i="23"/>
  <c r="I69" i="23"/>
  <c r="G69" i="23"/>
  <c r="I68" i="23"/>
  <c r="G68" i="23"/>
  <c r="I67" i="23"/>
  <c r="G67" i="23"/>
  <c r="I66" i="23"/>
  <c r="G66" i="23"/>
  <c r="I65" i="23"/>
  <c r="G65" i="23"/>
  <c r="I64" i="23"/>
  <c r="G64" i="23"/>
  <c r="I63" i="23"/>
  <c r="G63" i="23"/>
  <c r="I62" i="23"/>
  <c r="G62" i="23"/>
  <c r="I61" i="23"/>
  <c r="G61" i="23"/>
  <c r="I60" i="23"/>
  <c r="G60" i="23"/>
  <c r="I59" i="23"/>
  <c r="G59" i="23"/>
  <c r="I58" i="23"/>
  <c r="G58" i="23"/>
  <c r="I57" i="23"/>
  <c r="G57" i="23"/>
  <c r="I56" i="23"/>
  <c r="G56" i="23"/>
  <c r="I55" i="23"/>
  <c r="G55" i="23"/>
  <c r="I54" i="23"/>
  <c r="G54" i="23"/>
  <c r="I53" i="23"/>
  <c r="G53" i="23"/>
  <c r="I52" i="23"/>
  <c r="G52" i="23"/>
  <c r="I51" i="23"/>
  <c r="G51" i="23"/>
  <c r="I50" i="23"/>
  <c r="G50" i="23"/>
  <c r="I49" i="23"/>
  <c r="G49" i="23"/>
  <c r="I48" i="23"/>
  <c r="G48" i="23"/>
  <c r="I47" i="23"/>
  <c r="J47" i="23" s="1"/>
  <c r="G47" i="23"/>
  <c r="I46" i="23"/>
  <c r="G46" i="23"/>
  <c r="I45" i="23"/>
  <c r="J45" i="23" s="1"/>
  <c r="G45" i="23"/>
  <c r="I44" i="23"/>
  <c r="G44" i="23"/>
  <c r="I43" i="23"/>
  <c r="G43" i="23"/>
  <c r="I42" i="23"/>
  <c r="G42" i="23"/>
  <c r="I41" i="23"/>
  <c r="G41" i="23"/>
  <c r="I40" i="23"/>
  <c r="G40" i="23"/>
  <c r="I39" i="23"/>
  <c r="G39" i="23"/>
  <c r="I38" i="23"/>
  <c r="G38" i="23"/>
  <c r="I37" i="23"/>
  <c r="G37" i="23"/>
  <c r="I36" i="23"/>
  <c r="G36" i="23"/>
  <c r="I35" i="23"/>
  <c r="G35" i="23"/>
  <c r="I34" i="23"/>
  <c r="G34" i="23"/>
  <c r="I33" i="23"/>
  <c r="G33" i="23"/>
  <c r="I32" i="23"/>
  <c r="G32" i="23"/>
  <c r="I31" i="23"/>
  <c r="G31" i="23"/>
  <c r="I30" i="23"/>
  <c r="G30" i="23"/>
  <c r="I29" i="23"/>
  <c r="G29" i="23"/>
  <c r="I28" i="23"/>
  <c r="G28" i="23"/>
  <c r="I27" i="23"/>
  <c r="G27" i="23"/>
  <c r="I26" i="23"/>
  <c r="G26" i="23"/>
  <c r="I25" i="23"/>
  <c r="G25" i="23"/>
  <c r="I24" i="23"/>
  <c r="G24" i="23"/>
  <c r="I23" i="23"/>
  <c r="G23" i="23"/>
  <c r="I22" i="23"/>
  <c r="G22" i="23"/>
  <c r="I21" i="23"/>
  <c r="G21" i="23"/>
  <c r="I20" i="23"/>
  <c r="G20" i="23"/>
  <c r="I19" i="23"/>
  <c r="G19" i="23"/>
  <c r="I18" i="23"/>
  <c r="G18" i="23"/>
  <c r="I17" i="23"/>
  <c r="G17" i="23"/>
  <c r="I16" i="23"/>
  <c r="G16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I9" i="23"/>
  <c r="G9" i="23"/>
  <c r="I8" i="23"/>
  <c r="G8" i="23"/>
  <c r="I7" i="23"/>
  <c r="G7" i="23"/>
  <c r="I6" i="23"/>
  <c r="G6" i="23"/>
  <c r="J63" i="24" l="1"/>
  <c r="J39" i="24"/>
  <c r="J13" i="23"/>
  <c r="J15" i="23"/>
  <c r="J7" i="24"/>
  <c r="J11" i="24"/>
  <c r="J15" i="24"/>
  <c r="J19" i="24"/>
  <c r="J23" i="24"/>
  <c r="J40" i="24"/>
  <c r="J42" i="24"/>
  <c r="J48" i="24"/>
  <c r="J50" i="24"/>
  <c r="J9" i="24"/>
  <c r="J17" i="24"/>
  <c r="J31" i="24"/>
  <c r="J27" i="24"/>
  <c r="J66" i="24"/>
  <c r="J16" i="24"/>
  <c r="J41" i="24"/>
  <c r="J43" i="24"/>
  <c r="J49" i="24"/>
  <c r="J51" i="24"/>
  <c r="J25" i="24"/>
  <c r="J33" i="24"/>
  <c r="J35" i="24"/>
  <c r="J56" i="24"/>
  <c r="J58" i="24"/>
  <c r="J64" i="24"/>
  <c r="J18" i="24"/>
  <c r="J26" i="24"/>
  <c r="J34" i="24"/>
  <c r="J57" i="24"/>
  <c r="J59" i="24"/>
  <c r="J65" i="24"/>
  <c r="J8" i="23"/>
  <c r="J12" i="23"/>
  <c r="J16" i="23"/>
  <c r="J20" i="23"/>
  <c r="J38" i="23"/>
  <c r="J40" i="23"/>
  <c r="J44" i="23"/>
  <c r="J48" i="23"/>
  <c r="J68" i="23"/>
  <c r="J70" i="23"/>
  <c r="J72" i="23"/>
  <c r="J76" i="23"/>
  <c r="J80" i="23"/>
  <c r="J84" i="23"/>
  <c r="J6" i="23"/>
  <c r="J79" i="23"/>
  <c r="J57" i="23"/>
  <c r="J65" i="23"/>
  <c r="J36" i="23"/>
  <c r="J52" i="23"/>
  <c r="J22" i="23"/>
  <c r="J24" i="23"/>
  <c r="J28" i="23"/>
  <c r="J32" i="23"/>
  <c r="J61" i="23"/>
  <c r="J63" i="23"/>
  <c r="J86" i="23"/>
  <c r="J88" i="23"/>
  <c r="J94" i="23"/>
  <c r="J25" i="23"/>
  <c r="J29" i="23"/>
  <c r="J31" i="23"/>
  <c r="J54" i="23"/>
  <c r="J56" i="23"/>
  <c r="J60" i="23"/>
  <c r="J64" i="23"/>
  <c r="J89" i="23"/>
  <c r="J91" i="23"/>
  <c r="J93" i="23"/>
  <c r="J95" i="23"/>
  <c r="G3" i="24"/>
  <c r="I3" i="24"/>
  <c r="J13" i="24"/>
  <c r="J20" i="24"/>
  <c r="J22" i="24"/>
  <c r="J24" i="24"/>
  <c r="J29" i="24"/>
  <c r="J36" i="24"/>
  <c r="J38" i="24"/>
  <c r="J45" i="24"/>
  <c r="J52" i="24"/>
  <c r="J54" i="24"/>
  <c r="J61" i="24"/>
  <c r="J8" i="24"/>
  <c r="J10" i="24"/>
  <c r="J12" i="24"/>
  <c r="J14" i="24"/>
  <c r="J21" i="24"/>
  <c r="J30" i="24"/>
  <c r="J32" i="24"/>
  <c r="J37" i="24"/>
  <c r="J44" i="24"/>
  <c r="J46" i="24"/>
  <c r="J53" i="24"/>
  <c r="J60" i="24"/>
  <c r="J62" i="24"/>
  <c r="J67" i="24"/>
  <c r="J10" i="23"/>
  <c r="J19" i="23"/>
  <c r="J35" i="23"/>
  <c r="J42" i="23"/>
  <c r="J51" i="23"/>
  <c r="J74" i="23"/>
  <c r="J81" i="23"/>
  <c r="J90" i="23"/>
  <c r="J92" i="23"/>
  <c r="J7" i="23"/>
  <c r="J14" i="23"/>
  <c r="J21" i="23"/>
  <c r="J23" i="23"/>
  <c r="J30" i="23"/>
  <c r="J37" i="23"/>
  <c r="J39" i="23"/>
  <c r="J46" i="23"/>
  <c r="J53" i="23"/>
  <c r="J55" i="23"/>
  <c r="J62" i="23"/>
  <c r="J69" i="23"/>
  <c r="J71" i="23"/>
  <c r="J73" i="23"/>
  <c r="J78" i="23"/>
  <c r="J85" i="23"/>
  <c r="J87" i="23"/>
  <c r="J17" i="23"/>
  <c r="J26" i="23"/>
  <c r="J33" i="23"/>
  <c r="J49" i="23"/>
  <c r="J58" i="23"/>
  <c r="J67" i="23"/>
  <c r="J83" i="23"/>
  <c r="G3" i="23"/>
  <c r="J9" i="23"/>
  <c r="J11" i="23"/>
  <c r="J18" i="23"/>
  <c r="J27" i="23"/>
  <c r="J34" i="23"/>
  <c r="J41" i="23"/>
  <c r="J43" i="23"/>
  <c r="J50" i="23"/>
  <c r="J59" i="23"/>
  <c r="J66" i="23"/>
  <c r="J82" i="23"/>
  <c r="J6" i="24"/>
  <c r="I3" i="23"/>
  <c r="J3" i="23" l="1"/>
  <c r="B18" i="12" s="1"/>
  <c r="J3" i="24"/>
  <c r="B19" i="12" s="1"/>
  <c r="K20" i="1"/>
  <c r="J20" i="1"/>
  <c r="K8" i="1"/>
  <c r="J8" i="1"/>
  <c r="L8" i="1" l="1"/>
  <c r="L20" i="1"/>
  <c r="E22" i="13" l="1"/>
  <c r="E21" i="13"/>
  <c r="E7" i="13"/>
  <c r="E8" i="13"/>
  <c r="E9" i="13"/>
  <c r="E10" i="13"/>
  <c r="E11" i="13"/>
  <c r="E12" i="13"/>
  <c r="E13" i="13"/>
  <c r="E16" i="13"/>
  <c r="E17" i="13"/>
  <c r="E18" i="13"/>
  <c r="E19" i="13"/>
  <c r="E20" i="13"/>
  <c r="E3" i="13" l="1"/>
  <c r="B21" i="12" s="1"/>
  <c r="C19" i="12" l="1"/>
  <c r="C18" i="12"/>
  <c r="C9" i="12"/>
  <c r="C8" i="12"/>
  <c r="B7" i="12"/>
  <c r="B17" i="12"/>
  <c r="C17" i="12" l="1"/>
  <c r="C7" i="12"/>
  <c r="A15" i="12" l="1"/>
  <c r="K53" i="1" l="1"/>
  <c r="K52" i="1" s="1"/>
  <c r="K25" i="1"/>
  <c r="J25" i="1"/>
  <c r="K22" i="1"/>
  <c r="J22" i="1"/>
  <c r="K21" i="1"/>
  <c r="J21" i="1"/>
  <c r="K19" i="1"/>
  <c r="J19" i="1"/>
  <c r="K18" i="1"/>
  <c r="J18" i="1"/>
  <c r="K10" i="1"/>
  <c r="J10" i="1"/>
  <c r="J7" i="1" l="1"/>
  <c r="K7" i="1"/>
  <c r="J24" i="1"/>
  <c r="K24" i="1"/>
  <c r="L18" i="1"/>
  <c r="L21" i="1"/>
  <c r="L10" i="1"/>
  <c r="L19" i="1"/>
  <c r="L22" i="1"/>
  <c r="L53" i="1"/>
  <c r="L52" i="1" s="1"/>
  <c r="L25" i="1"/>
  <c r="L7" i="1" l="1"/>
  <c r="K6" i="1"/>
  <c r="L24" i="1"/>
  <c r="C21" i="12"/>
  <c r="L6" i="1" l="1"/>
  <c r="B15" i="12" s="1"/>
  <c r="C15" i="12" l="1"/>
  <c r="C14" i="12" s="1"/>
  <c r="B14" i="12"/>
  <c r="B12" i="12" s="1"/>
  <c r="B4" i="12" s="1"/>
  <c r="C12" i="12" l="1"/>
  <c r="C4" i="12" s="1"/>
  <c r="J6" i="1"/>
</calcChain>
</file>

<file path=xl/sharedStrings.xml><?xml version="1.0" encoding="utf-8"?>
<sst xmlns="http://schemas.openxmlformats.org/spreadsheetml/2006/main" count="3395" uniqueCount="846">
  <si>
    <t>MJ</t>
  </si>
  <si>
    <t>dodávka</t>
  </si>
  <si>
    <t>montáž</t>
  </si>
  <si>
    <t>ks</t>
  </si>
  <si>
    <t>Popis položky</t>
  </si>
  <si>
    <t>pol.</t>
  </si>
  <si>
    <t xml:space="preserve"> montáž</t>
  </si>
  <si>
    <t>PS:</t>
  </si>
  <si>
    <t>1.1</t>
  </si>
  <si>
    <t>Stroje a zařízení</t>
  </si>
  <si>
    <t>Potrubní větve</t>
  </si>
  <si>
    <t>m</t>
  </si>
  <si>
    <t>Mn.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</si>
  <si>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</si>
  <si>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Lešení</t>
  </si>
  <si>
    <t>1.2</t>
  </si>
  <si>
    <t>1.3</t>
  </si>
  <si>
    <t>1.4</t>
  </si>
  <si>
    <t>kunst@kunst.cz, www.kunst.cz</t>
  </si>
  <si>
    <t>KUNST, spol. s r. o., Palackého 1906, 753 01 Hranice</t>
  </si>
  <si>
    <t>Tel.: +420 581 699 999, GSM: +420 602 588 953</t>
  </si>
  <si>
    <t>Společnost je zapsána v Obchodním rejstříku</t>
  </si>
  <si>
    <t>Bankovní spojen: KB, č. ú.: 234642831/0100, IČO: 19010591, DIČ: CZ19010591</t>
  </si>
  <si>
    <t xml:space="preserve">vedeném Krajským soudem v Ostravě, oddíl C, vložka 690         </t>
  </si>
  <si>
    <t>Volná položka</t>
  </si>
  <si>
    <t>výkres č.</t>
  </si>
  <si>
    <t>Provozní řád pro zkušební provoz</t>
  </si>
  <si>
    <t>Provozní řád pro trvalý provoz</t>
  </si>
  <si>
    <t>Zařízení staveniště</t>
  </si>
  <si>
    <t>Zaškolení obsluhy</t>
  </si>
  <si>
    <t>Stavební objekty</t>
  </si>
  <si>
    <t>Provozní soubory - strojní část</t>
  </si>
  <si>
    <t>Provozní soubory - elektro část</t>
  </si>
  <si>
    <t xml:space="preserve"> </t>
  </si>
  <si>
    <t>Propagace, bilboard</t>
  </si>
  <si>
    <t>Kopie č.</t>
  </si>
  <si>
    <t>Měřítko</t>
  </si>
  <si>
    <t>Stupeň</t>
  </si>
  <si>
    <t>Formát</t>
  </si>
  <si>
    <t>není</t>
  </si>
  <si>
    <t>Kontrola</t>
  </si>
  <si>
    <t>Projektant</t>
  </si>
  <si>
    <t>Změna</t>
  </si>
  <si>
    <t xml:space="preserve">Stavba  </t>
  </si>
  <si>
    <t xml:space="preserve">Objednatel </t>
  </si>
  <si>
    <r>
      <t xml:space="preserve">Obsah
           </t>
    </r>
    <r>
      <rPr>
        <sz val="12"/>
        <rFont val="Arial"/>
        <family val="2"/>
        <charset val="238"/>
      </rPr>
      <t xml:space="preserve">  </t>
    </r>
  </si>
  <si>
    <t>DPS</t>
  </si>
  <si>
    <t>Dokumentace skutečného provedení stavby</t>
  </si>
  <si>
    <t>Popis</t>
  </si>
  <si>
    <t>Datum</t>
  </si>
  <si>
    <t>Schválil</t>
  </si>
  <si>
    <t>1.</t>
  </si>
  <si>
    <t>2.</t>
  </si>
  <si>
    <t>VRN, ON</t>
  </si>
  <si>
    <t>Vedlejší rozpočtové náklady, Ostatní náklady</t>
  </si>
  <si>
    <t>VRN, ON celkem</t>
  </si>
  <si>
    <t>Cenová soustava</t>
  </si>
  <si>
    <t>Celkem (CZK)</t>
  </si>
  <si>
    <t>R položka</t>
  </si>
  <si>
    <t>Jedn. Cena (CZK)</t>
  </si>
  <si>
    <t>Cena celkem (CZK)</t>
  </si>
  <si>
    <t>VRN</t>
  </si>
  <si>
    <t>ON</t>
  </si>
  <si>
    <t>kpl</t>
  </si>
  <si>
    <t>Tuto část dokumentace pro KUNST spol. s r.o. zpracoval:</t>
  </si>
  <si>
    <t>Řešitel</t>
  </si>
  <si>
    <t>Odp. zástupce</t>
  </si>
  <si>
    <t>Typ</t>
  </si>
  <si>
    <t>Pasportizace (fotodokumentace) díla</t>
  </si>
  <si>
    <t>Je-li v názvu položky v kontrolním rozpočtu nebo v soupisu prací uvedena v kolonce "Popis" obchodní značka jakéhokoliv materiálu, výrobku nebo technologie, má tento název pouze informativní charakter.
Pro ocenění a následně pro realizaci je možné použít jiný materiál, výrobek nebo technologii, se srovnatelnými nebo lepšími užitnými vlastnostmi, které odpovídají požadavkům dokumentace.</t>
  </si>
  <si>
    <t>Cena bez DPH (CZK)</t>
  </si>
  <si>
    <t>Cena s DPH (CZK)</t>
  </si>
  <si>
    <t xml:space="preserve">SO Cena celkem </t>
  </si>
  <si>
    <t>PS Cena celkem (strojní + elektro)</t>
  </si>
  <si>
    <t>Náklady stavby celkem</t>
  </si>
  <si>
    <t>Provozní soubory</t>
  </si>
  <si>
    <t>PS - Cena celkem (strojní část)</t>
  </si>
  <si>
    <t>PS - Cena celkem (elektro část)</t>
  </si>
  <si>
    <t>PD 1</t>
  </si>
  <si>
    <t>PD 2</t>
  </si>
  <si>
    <t>PD 5</t>
  </si>
  <si>
    <t>SOUPIS STAVEBNÍCH PRACÍ,</t>
  </si>
  <si>
    <t>DODÁVEK A SLUŽEB</t>
  </si>
  <si>
    <t>REKAPITULACE OBJEKTŮ STAVBY A SOUPISŮ PRACÍ</t>
  </si>
  <si>
    <t>m.j.</t>
  </si>
  <si>
    <t>Množství</t>
  </si>
  <si>
    <t>Jedn. cena (CZK)</t>
  </si>
  <si>
    <t>1.51</t>
  </si>
  <si>
    <t>1.51.4</t>
  </si>
  <si>
    <t>1.51.5</t>
  </si>
  <si>
    <t>1.51.6</t>
  </si>
  <si>
    <t>Soupis stavebních prací, dodávek a služeb</t>
  </si>
  <si>
    <t>t</t>
  </si>
  <si>
    <t>Celkem</t>
  </si>
  <si>
    <t>Rozpočtář:</t>
  </si>
  <si>
    <t>Schválil:</t>
  </si>
  <si>
    <t>Ing. Beneš</t>
  </si>
  <si>
    <r>
      <t>Demontáž lešení řadového trubkového těžkého, s podlahami, zatížení do 300kg/m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</si>
  <si>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Lešení řadové trubkové pracovní těžké, příplatek za první a každý další den použití lešení
</t>
    </r>
    <r>
      <rPr>
        <sz val="11"/>
        <color theme="1"/>
        <rFont val="Calibri"/>
        <family val="2"/>
        <charset val="238"/>
        <scheme val="minor"/>
      </rPr>
      <t>do 10 m výšky</t>
    </r>
  </si>
  <si>
    <r>
      <t>Montáž lešení řadové trubkové pracovní  těžké, s podlahami, zatížení do 300kg/m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do 10 m výšky</t>
    </r>
  </si>
  <si>
    <t>ÚV ŽELIVKA</t>
  </si>
  <si>
    <t xml:space="preserve">PI20004 NÁHRADNÍ ČERPÁNÍ VODY </t>
  </si>
  <si>
    <t>DO PROVOZNÍHO VODOJEMU</t>
  </si>
  <si>
    <r>
      <t xml:space="preserve">Zakázkové číslo
</t>
    </r>
    <r>
      <rPr>
        <sz val="12"/>
        <rFont val="Arial"/>
        <family val="2"/>
        <charset val="238"/>
      </rPr>
      <t>3878</t>
    </r>
  </si>
  <si>
    <r>
      <t xml:space="preserve">Datum
</t>
    </r>
    <r>
      <rPr>
        <sz val="12"/>
        <rFont val="Arial"/>
        <family val="2"/>
        <charset val="238"/>
      </rPr>
      <t>11/2021</t>
    </r>
  </si>
  <si>
    <t>VODA Želivka, a.s., K Horkám 16/23, Praha 10</t>
  </si>
  <si>
    <t>ÚV Želivka
PI20004 Náhradní čerpání vody do provozního vodojemu</t>
  </si>
  <si>
    <r>
      <rPr>
        <b/>
        <sz val="11"/>
        <color theme="1"/>
        <rFont val="Calibri"/>
        <family val="2"/>
        <charset val="238"/>
        <scheme val="minor"/>
      </rPr>
      <t>Ponorné čerpadlo na čistou vodu do vrtu KSB UPAC 150-060/06EE+UMA 150- 13/21E
pro horizontální instalaci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>parametry:</t>
    </r>
    <r>
      <rPr>
        <sz val="11"/>
        <color theme="1"/>
        <rFont val="Calibri"/>
        <family val="2"/>
        <charset val="238"/>
        <scheme val="minor"/>
      </rPr>
      <t xml:space="preserve">
Q=7-18 l/s, H=45,85m 
P= 10,5 kW, U= 400 V, f= 50 Hz, 26A, IP68, otáčky 2903 rpm
ovládání výkonu pomocí FM (FM není součástí dodávky)
hmotnost čeradla: 95 kg (čerpadlo, plášť, motor, kabel)
Rozměr čerpadla včetně chladícího pláště </t>
    </r>
    <r>
      <rPr>
        <sz val="11"/>
        <color theme="1"/>
        <rFont val="Symbol"/>
        <family val="1"/>
        <charset val="2"/>
      </rPr>
      <t xml:space="preserve">Æ </t>
    </r>
    <r>
      <rPr>
        <sz val="11"/>
        <color theme="1"/>
        <rFont val="Calibri"/>
        <family val="2"/>
        <charset val="238"/>
      </rPr>
      <t>220 mm, L=1841 mm</t>
    </r>
    <r>
      <rPr>
        <sz val="11"/>
        <color theme="1"/>
        <rFont val="Calibri"/>
        <family val="2"/>
        <charset val="238"/>
        <scheme val="minor"/>
      </rPr>
      <t xml:space="preserve">
včetně zpětného ventilu
</t>
    </r>
    <r>
      <rPr>
        <u/>
        <sz val="11"/>
        <color theme="1"/>
        <rFont val="Calibri"/>
        <family val="2"/>
        <charset val="238"/>
        <scheme val="minor"/>
      </rPr>
      <t xml:space="preserve">materiál: </t>
    </r>
    <r>
      <rPr>
        <sz val="11"/>
        <color theme="1"/>
        <rFont val="Calibri"/>
        <family val="2"/>
        <charset val="238"/>
        <scheme val="minor"/>
      </rPr>
      <t xml:space="preserve">
Plášť                                              Nerezová ocel V2A
Sací těleso                                   CrNiMo-ocel 1.4408
Těleso článku                            CrNi ocel 1.4301
Hřídel čerpadla                         1.4460+AT+C+PL
Pravotočivé oběžné kolo      CrNi ocel 1.4301
Těleso ložiska                            CrNi ocel 1.4301
Těsnící kruh tělesa                   Nitrilová guma NBR
Těsnící kruh oběžného kola  CrNiMo-ocel 1.4404
Pouzdro ložiska                          Nitrilová guma NBR
Těleso ventilu                            CrNiMo-ocel 1.4408
Stator                                             CrNi ocel 1.4301
Hřídel motoru                             1.4021+QT
Kabel motoru                             CU-pryž
kabel délky cca 10 m
včetně chladícího pláště, nerez
výtlačné hrdlo DN65 PN40
číslo křivky K60-1/60-20/2900/2
ostatní parametry dle technického listu ES 8001339364
Médium:  pitná voda do 20°C
Atest pro pitnou vodu dle vyhl. 409/2005 Sb. </t>
    </r>
  </si>
  <si>
    <t xml:space="preserve">kabel délky cca 10 m
včetně chladícího pláště, nerez
výtlačné hrdlo DN65 PN40
číslo křivky K60-1/60-20/2900/2
ostatní parametry dle technického listu ES 8001339364
Médium:  pitná voda do 20°C
Atest pro pitnou vodu dle vyhl. 409/2005 Sb. </t>
  </si>
  <si>
    <r>
      <rPr>
        <b/>
        <sz val="11"/>
        <color theme="1"/>
        <rFont val="Calibri"/>
        <family val="2"/>
        <charset val="238"/>
        <scheme val="minor"/>
      </rPr>
      <t>VAG EKOplus měkkotěsnicí šoupátko DN150 PN 16 s elektropohonem</t>
    </r>
    <r>
      <rPr>
        <sz val="11"/>
        <color theme="1"/>
        <rFont val="Calibri"/>
        <family val="2"/>
        <charset val="238"/>
        <scheme val="minor"/>
      </rPr>
      <t xml:space="preserve">
- měkkotěsnící dle EN 1074 (DIN 3352 - 4A)
- stavební délka: 210 mm dle EN 558-1 základní řada 14 (DIN 3202, F4)
- nepatrný kroutící moment zajištěný plastovou vodící patkou klínu
- vřetenový závit ležící uvnitř
- připojovací tvar: příruba
- příruby dimenzovány a vrtány dle EN 1092-2, PN 16
- směr uzavírání: vpravouzavírací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 těleso, uzavírací klín a víko: tvárná litina EN-GJS-400-15 (GGG-40)
- uzavírací klín pogumován pryží EPDM
- materiál vřetene: korozivdorná ocel 1.4021 n. 1.4057
- vřetenová matice: mosaz
</t>
    </r>
    <r>
      <rPr>
        <u/>
        <sz val="11"/>
        <color theme="1"/>
        <rFont val="Calibri"/>
        <family val="2"/>
        <charset val="238"/>
        <scheme val="minor"/>
      </rPr>
      <t>Ochrana proti korozi:</t>
    </r>
    <r>
      <rPr>
        <sz val="11"/>
        <color theme="1"/>
        <rFont val="Calibri"/>
        <family val="2"/>
        <charset val="238"/>
        <scheme val="minor"/>
      </rPr>
      <t xml:space="preserve">
uvnitř a vně: povrstvení epoxidovým práškem dle směrnice GSK,
tloušťka povrstvení: 250 μm
barevný odstín: RAL 5005 signální modrá
Způsob ovládání: ruční kolo (součást dodávky)
médium:  pitná voda do 20°C
Atest pro pitnou vodu dle vyhl. 409/2005 Sb. 
</t>
    </r>
  </si>
  <si>
    <t>1.2.1</t>
  </si>
  <si>
    <t>1.2.2</t>
  </si>
  <si>
    <r>
      <t xml:space="preserve">1ks - REMO Vedení vřetene , </t>
    </r>
    <r>
      <rPr>
        <sz val="11"/>
        <rFont val="Calibri"/>
        <family val="2"/>
        <charset val="238"/>
        <scheme val="minor"/>
      </rPr>
      <t>nastavitelné (číslo materiálu:2-28-11397-050)
Materiál: korozivdorná ocel 1.4301 / AISI 304</t>
    </r>
  </si>
  <si>
    <r>
      <rPr>
        <b/>
        <sz val="11"/>
        <color theme="1"/>
        <rFont val="Calibri"/>
        <family val="2"/>
        <charset val="238"/>
        <scheme val="minor"/>
      </rPr>
      <t>REMO Teleskopické prodloužení vřetene</t>
    </r>
    <r>
      <rPr>
        <sz val="11"/>
        <color theme="1"/>
        <rFont val="Calibri"/>
        <family val="2"/>
        <charset val="238"/>
        <scheme val="minor"/>
      </rPr>
      <t>, nestoupající vřeteno 
(číslo materiálu:2-28-11464-050)
Materiál: korozivdorná ocel 1.4301 / AISI 304
Délka prodloužení: 2939,3 mm</t>
    </r>
  </si>
  <si>
    <t>1.2.3</t>
  </si>
  <si>
    <r>
      <t>REMO Sloupový stojan,</t>
    </r>
    <r>
      <rPr>
        <sz val="11"/>
        <rFont val="Calibri"/>
        <family val="2"/>
        <charset val="238"/>
        <scheme val="minor"/>
      </rPr>
      <t xml:space="preserve"> pro nestoupající vřeteno (číslo materiálu:2-84-00046-162)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Materiál: korozivdorná ocel 1.4301 / AISI 304
stavební délka: standard</t>
    </r>
  </si>
  <si>
    <r>
      <t>1ks - REMO Adaptér</t>
    </r>
    <r>
      <rPr>
        <sz val="11"/>
        <rFont val="Calibri"/>
        <family val="2"/>
        <charset val="238"/>
        <scheme val="minor"/>
      </rPr>
      <t xml:space="preserve"> (číslo materiálu:2-28-11458-050)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Pro sloupový stojan nebo konzoli ke zdi, nestoupající vřeteno
Materiál: korozivdorná ocel 1.4301 / AISI 304, connection: F10</t>
    </r>
  </si>
  <si>
    <t>1.2.4</t>
  </si>
  <si>
    <r>
      <t xml:space="preserve">2ks - REMO Kloub  </t>
    </r>
    <r>
      <rPr>
        <sz val="11"/>
        <rFont val="Calibri"/>
        <family val="2"/>
        <charset val="238"/>
        <scheme val="minor"/>
      </rPr>
      <t>(číslo materiálu:2-28-11490-150)
Spojka: 25/30mm, max. provozní moment 450 Nm
Max. úhlová odchylka: max. úhel 30 stupňů
Materiál: korozivdorná ocel 1.4404 / 316L</t>
    </r>
  </si>
  <si>
    <t>1.2.5</t>
  </si>
  <si>
    <r>
      <t xml:space="preserve">1 ks - REMO Spojka </t>
    </r>
    <r>
      <rPr>
        <sz val="11"/>
        <rFont val="Calibri"/>
        <family val="2"/>
        <charset val="238"/>
        <scheme val="minor"/>
      </rPr>
      <t>(číslo materiálu:2-28-11466-050)
Pro spojku 19 mm
Materiál: EN-GJS-400-15 (GGG-40), pozinkovaný</t>
    </r>
  </si>
  <si>
    <r>
      <rPr>
        <b/>
        <sz val="11"/>
        <rFont val="Calibri"/>
        <family val="2"/>
        <charset val="238"/>
        <scheme val="minor"/>
      </rPr>
      <t>Elektropohon ZPA PEČKY</t>
    </r>
    <r>
      <rPr>
        <sz val="11"/>
        <rFont val="Calibri"/>
        <family val="2"/>
        <charset val="238"/>
        <scheme val="minor"/>
      </rPr>
      <t xml:space="preserve">
MON 80/104-40 t.č. 52030.9292N
Napětí 3x230/400V, krytí IP55, teplota -25 až + 70°C
Vyp. moment 40-80Nm, rychlost 40 ot./min., připojení F10 tvar E
Výbava: - 2x poloha, 2x moment, 2x signalizace, 1x ruční kolo, 1x topný článek,
1x ukazatel polohy
Schéma zapojení P3M-0938E
U měkkotěsnících šoupátek EKO®plus s elektrickým ovládáním je nutno dbát na to,
že armatura se musí zapínat následovně :
· "ZAVŘENO" v závislosti na kroutícím momentu
· "OTEVŘENO" v závislosti na poloze
Médium: pitná voda do 20°
Atest pro trvalý styk s pitnou vodou dle vyhlášky 409/2005 Sb.</t>
    </r>
  </si>
  <si>
    <t>1.2.6</t>
  </si>
  <si>
    <t>1.2.7</t>
  </si>
  <si>
    <r>
      <rPr>
        <b/>
        <sz val="11"/>
        <rFont val="Calibri"/>
        <family val="2"/>
        <charset val="238"/>
        <scheme val="minor"/>
      </rPr>
      <t>Přírubový magneticko-indukční průtokoměr DN150 PN10 
Promag W 400, 5W4C1F, DN150 6"</t>
    </r>
    <r>
      <rPr>
        <sz val="11"/>
        <rFont val="Calibri"/>
        <family val="2"/>
        <charset val="238"/>
        <scheme val="minor"/>
      </rPr>
      <t xml:space="preserve">
Oddělené provedení převodníku, délka kabelu 10 m cívkový a signálový kabel, provedení pro zkrácené rovné délky potrubí
Průtok 7-36 l/s
Napájecí napětí: 100-240VAC/24VAC/DC
Výstup; Vstup : 4-20mA HART,
Hlavice převodníku: oddělená, lakovaný hliník
Hlavice svorkovnice senzoru: Lakovaný hliník
Vstup elektrického kabelu: Průchodka M20 IP66/67 NEMA 4X
Procesní připojení: DN150 PN10, příruba EN 1092-1
vystélka: Polyuretan
elektrody: nerez 1.4435 / 316L
Jazyk ovládání displeje: Čeština
Médium: pitná voda do 20° C
Atest pro trvalý styk s pitnou vodou dle vyhlášky 409/2005 Sb.
</t>
    </r>
  </si>
  <si>
    <r>
      <rPr>
        <b/>
        <sz val="11"/>
        <color theme="1"/>
        <rFont val="Calibri"/>
        <family val="2"/>
        <charset val="238"/>
        <scheme val="minor"/>
      </rPr>
      <t>VAG EKOplus měkkotěsnicí šoupátko DN200 PN 16 s ručním kolem</t>
    </r>
    <r>
      <rPr>
        <sz val="11"/>
        <color theme="1"/>
        <rFont val="Calibri"/>
        <family val="2"/>
        <charset val="238"/>
        <scheme val="minor"/>
      </rPr>
      <t xml:space="preserve">
- měkkotěsnící dle EN 1074 (DIN 3352 - 4A)
- stavební délka: 230 mm dle EN 558-1 základní řada 14 (DIN 3202, F4)
- nepatrný kroutící moment zajištěný plastovou vodící patkou klínu
- vřetenový závit ležící uvnitř
- připojovací tvar: příruba
- příruby dimenzovány a vrtány dle EN 1092-2, PN 16
- směr uzavírání: vpravouzavírací
- médium: odpadní voda, teplotní rozsah: do 50°C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- těleso, uzavírací klín a víko: tvárná litina EN-GJS-400-15 (GGG-40)
- uzavírací klín pogumován pryží EPDM
- materiál vřetene: korozivdorná ocel 1.4021 n. 1.4057
- vřetenová matice: mosaz
</t>
    </r>
    <r>
      <rPr>
        <u/>
        <sz val="11"/>
        <color theme="1"/>
        <rFont val="Calibri"/>
        <family val="2"/>
        <charset val="238"/>
        <scheme val="minor"/>
      </rPr>
      <t>Ochrana proti korozi:</t>
    </r>
    <r>
      <rPr>
        <sz val="11"/>
        <color theme="1"/>
        <rFont val="Calibri"/>
        <family val="2"/>
        <charset val="238"/>
        <scheme val="minor"/>
      </rPr>
      <t xml:space="preserve">
uvnitř a vně: povrstvení epoxidovým práškem dle směrnice GSK,
tloušťka povrstvení: 250 μm
barevný odstín: RAL 5005 signální modrá
Způsob ovládání: ruční kolo (součást dodávky)
Médium:  pitná voda do 20°C
Atest pro pitnou vodu dle vyhl. 409/2005 Sb. 
</t>
    </r>
  </si>
  <si>
    <t xml:space="preserve">1.5 </t>
  </si>
  <si>
    <r>
      <t xml:space="preserve">Zpětná klapka DN 150 PN 16 VAG ZETKA
</t>
    </r>
    <r>
      <rPr>
        <sz val="11"/>
        <color theme="1"/>
        <rFont val="Calibri"/>
        <family val="2"/>
        <charset val="238"/>
        <scheme val="minor"/>
      </rPr>
      <t xml:space="preserve">- jednosměrná samočinná měkkotěsnící armatura zabraňující zpětnému proudění
- nízké otevírací tlaky a rychlé uzavření
- stavební délka dle EN 558-1, základní řada 16, odpovídá normě ISO 5752
- k zabudování mezi příruby potrubí PN 16 dle DIN 2501 díl 1
- médium: voda teplotní rozsah: 50°C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- těleso ze šedé litiny EN-GJL-250 (GG-25)
- talíř klapky z EPDM s držákem klapky z 1.0570
- O-kroužek těsnění tělesa: EPDM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>Ochrana proti korozi: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- uvnitř i vně povrstveno epoxidovým práškem
Médium: pitná voda do 20°C
atest pro trvalý styk s pitnou vodou dle vyhlášky 409/2005 Sb.
</t>
    </r>
  </si>
  <si>
    <t>1.6</t>
  </si>
  <si>
    <r>
      <rPr>
        <b/>
        <sz val="11"/>
        <rFont val="Calibri"/>
        <family val="2"/>
        <charset val="238"/>
        <scheme val="minor"/>
      </rPr>
      <t>Montážní vložka DN150 PN10 , VAG MONTY</t>
    </r>
    <r>
      <rPr>
        <sz val="11"/>
        <rFont val="Calibri"/>
        <family val="2"/>
        <charset val="238"/>
        <scheme val="minor"/>
      </rPr>
      <t xml:space="preserve">
- přírubová armatura
- vymezuje délku potrubí při montáži
- příruba typ 21 tvar B (s těsnící lištou)
- připojovací rozměry dle EN 1092-2
- rozměr stavební délky: 210 mm
- dvě volné příruby
Materiál:
- těleso ze šedé litiny EN-GJL-250 (GG-25)
- šrouby, matice a podložky z nerez oceli
-  povrstvení epoxidovým práškem dle směrnice GSK,
Médium: pitná voda do 20°C
atest pro trvalý styk s pitnou vodou dle vyhlášky 409/2005 Sb.</t>
    </r>
  </si>
  <si>
    <t>1.7</t>
  </si>
  <si>
    <r>
      <rPr>
        <b/>
        <sz val="11"/>
        <color theme="1"/>
        <rFont val="Calibri"/>
        <family val="2"/>
        <charset val="238"/>
        <scheme val="minor"/>
      </rPr>
      <t>Automatický odvzdušňovací ventil DN1" 0,1-6 bar</t>
    </r>
    <r>
      <rPr>
        <sz val="11"/>
        <color theme="1"/>
        <rFont val="Calibri"/>
        <family val="2"/>
        <charset val="238"/>
        <scheme val="minor"/>
      </rPr>
      <t xml:space="preserve">
se zábranou zavzdušnění
Připojení vnitřním závitem u vstupu ventilu je zesíleno kroužkem z nerez. oceli.
Připojení vnitřním závitem G1", pro provozní tlak 0,1-6 bar.
</t>
    </r>
    <r>
      <rPr>
        <sz val="11"/>
        <rFont val="Calibri"/>
        <family val="2"/>
        <charset val="238"/>
        <scheme val="minor"/>
      </rPr>
      <t>Největší odvzdušňovací výkon: 0,13m3/min.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u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
těleso a přípojný lapač: POM
sedlo těsnění:                   CuA110
plovák:                                 POM
těsnění ventilu:               EPDM
ochranné víčko UV:         PE
</t>
    </r>
    <r>
      <rPr>
        <sz val="11"/>
        <rFont val="Calibri"/>
        <family val="2"/>
        <charset val="238"/>
        <scheme val="minor"/>
      </rPr>
      <t>Médium: pitná voda do 20°C 
atest pro trvalý styk s pitnou vodou dle vyhlášky 409/2005 Sb.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</si>
  <si>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1.8 - 1.9</t>
  </si>
  <si>
    <t>výtlak ponorných čerpadel</t>
  </si>
  <si>
    <t>Dodávka a montáž potrubí, armatur, tvarovek, přechodů a ostatního nezbytného příslušenství pro správnou funkci. 
Materiálové provedení potrubí a tvarovek: nerez 1.4401
Materiálové provedení kotevního materiálu:  nerez 1.4401
Přírubový spoj: šroub nerez A2, matice nerez A4, těsnění EPDM
Pracovní medium: pitná voda do 20°C
Provozní přetlak: do 10 bar.  
Svařování: ochranným plynem, foukané (bez zvláštních požadavků)
atest pro trvalý styk s pitnou vodou dle vyhlášky 409/2005 Sb.</t>
  </si>
  <si>
    <t>trubka DN200 (204x2), nerez 1.4401</t>
  </si>
  <si>
    <t>trubka DN150 (154x2), nerez 1.4401</t>
  </si>
  <si>
    <t>koleno 90°  DN200 (204x2), R=D+100, nerez 1.4401</t>
  </si>
  <si>
    <t>koleno 90°  DN150 (154x2), R=1,5D, nerez 1.4401</t>
  </si>
  <si>
    <r>
      <t>redukce centrická DN200/DN100 (</t>
    </r>
    <r>
      <rPr>
        <sz val="11"/>
        <rFont val="Calibri"/>
        <family val="2"/>
        <charset val="238"/>
        <scheme val="minor"/>
      </rPr>
      <t>204x2 /154x2), délka 150 mm, nerez 1.4401</t>
    </r>
  </si>
  <si>
    <r>
      <t>redukce centrická DN150/DN100 (</t>
    </r>
    <r>
      <rPr>
        <sz val="11"/>
        <rFont val="Calibri"/>
        <family val="2"/>
        <charset val="238"/>
        <scheme val="minor"/>
      </rPr>
      <t>154x2 /104x2), délka 150 mm, nerez 1.4401</t>
    </r>
  </si>
  <si>
    <r>
      <t>redukce centrická DN100/DN65 (</t>
    </r>
    <r>
      <rPr>
        <sz val="11"/>
        <rFont val="Calibri"/>
        <family val="2"/>
        <charset val="238"/>
        <scheme val="minor"/>
      </rPr>
      <t>100x2 /70x2), délka 105 mm, nerez 1.4401</t>
    </r>
  </si>
  <si>
    <t>T- kus 90° DN150 (154x2), nerez 1.4401</t>
  </si>
  <si>
    <t>příruba přivařovací plochá DN200 PN10, nerez 1.4401
síla listu  24mm
otvor Ø206mm, pro trubku Ø204mm
vrtání dle ČSN EN1092-1</t>
  </si>
  <si>
    <t>příruba přivařovací plochá DN150 PN10, nerez 1.4401
síla listu  24mm
otvor Ø156mm, pro trubku Ø154mm
vrtání dle ČSN EN1092-1</t>
  </si>
  <si>
    <t>příruba přivařovací plochá DN65 PN40, nerez 1.4401
síla listu  20mm
otvor Ø72mm, pro trubku Ø70mm
vrtání dle ČSN EN1092-1</t>
  </si>
  <si>
    <r>
      <rPr>
        <u/>
        <sz val="11"/>
        <rFont val="Calibri"/>
        <family val="2"/>
        <charset val="238"/>
        <scheme val="minor"/>
      </rPr>
      <t>napojení odvzdušňovacího ventilu sestávající se z:</t>
    </r>
    <r>
      <rPr>
        <sz val="11"/>
        <rFont val="Calibri"/>
        <family val="2"/>
        <charset val="238"/>
        <scheme val="minor"/>
      </rPr>
      <t xml:space="preserve">
1ks - kulový kohout závitový G1" s ruční pákou R250D
materiál: pochromovaná mosaz
připojení: vnitřní závity
1ks - návarek přivařovací G1“, vnější závit, nerez
1ks - vsuvka se šestihranem nerez G1 ", vnější závit</t>
    </r>
  </si>
  <si>
    <r>
      <rPr>
        <u/>
        <sz val="11"/>
        <rFont val="Calibri"/>
        <family val="2"/>
        <charset val="238"/>
        <scheme val="minor"/>
      </rPr>
      <t>napojení tlakového senzoru sestávající se z:</t>
    </r>
    <r>
      <rPr>
        <sz val="11"/>
        <rFont val="Calibri"/>
        <family val="2"/>
        <charset val="238"/>
        <scheme val="minor"/>
      </rPr>
      <t xml:space="preserve">
1ks - kulový kohout závitový G1/2" s ruční pákou R250DS s vypouštěním
materiál: pochromovaná mosaz
připojení: vnitřní závity
1ks - návarek přivařovací G1/2“, vnější závit, nerez</t>
    </r>
  </si>
  <si>
    <r>
      <rPr>
        <u/>
        <sz val="11"/>
        <rFont val="Calibri"/>
        <family val="2"/>
        <charset val="238"/>
        <scheme val="minor"/>
      </rPr>
      <t>napojení potrubí ostřiku vodojemů sestávající se z:</t>
    </r>
    <r>
      <rPr>
        <sz val="11"/>
        <rFont val="Calibri"/>
        <family val="2"/>
        <charset val="238"/>
        <scheme val="minor"/>
      </rPr>
      <t xml:space="preserve">
2ks - kulový kohout závitový G2" s ruční pákou R250D
materiál: pochromovaná mosaz
připojení: vnitřní závity
4m - trubka nerez 60,3x2, mat. 1.4401
4ks - oblouk 90°, 60,3x2, mat. 1.4401
5ks - návarek přivařovací G2“, vnější závit, nerez 1.4571
2ks - šroubení s vnitřním závitem G2", nerez 1.4571
1ks - ohyb 90° s vnějšími závity G2", nerez 1.4571
2ks - vsuvka se šestihranem G2", nerez 1.4571</t>
    </r>
  </si>
  <si>
    <t>přírubový spoj nerez DN200 PN10</t>
  </si>
  <si>
    <t>přírubový spoj nerez DN200 PN10 napojení na stavbu</t>
  </si>
  <si>
    <t>přírubový spoj nerez DN150 PN10</t>
  </si>
  <si>
    <t>přírubový spoj nerez DN150 PN10 prodloužený</t>
  </si>
  <si>
    <t>přírubový spoj nerez DN65 PN40</t>
  </si>
  <si>
    <r>
      <rPr>
        <u/>
        <sz val="11"/>
        <color theme="1"/>
        <rFont val="Calibri"/>
        <family val="2"/>
        <charset val="238"/>
        <scheme val="minor"/>
      </rPr>
      <t>kotvení čerpadla nerez, sestávající se z:</t>
    </r>
    <r>
      <rPr>
        <sz val="11"/>
        <color theme="1"/>
        <rFont val="Calibri"/>
        <family val="2"/>
        <charset val="238"/>
        <scheme val="minor"/>
      </rPr>
      <t xml:space="preserve">
1ks - třmen z ploché oceli pro trubku pr. 220mm, nerez 1.4401
2m - profil U100x50x3, nerez 1.4401
2ks - patní deska 150x150x5 s 4-mi kotevními otvory pr.14mm, nerez 1.4401
8ks - kotva chemická M12
1m - závitová tyč M12, nerez</t>
    </r>
  </si>
  <si>
    <r>
      <rPr>
        <u/>
        <sz val="11"/>
        <color theme="1"/>
        <rFont val="Calibri"/>
        <family val="2"/>
        <charset val="238"/>
        <scheme val="minor"/>
      </rPr>
      <t>konzola potrubí DN150 nerez, sestávající se z:</t>
    </r>
    <r>
      <rPr>
        <sz val="11"/>
        <color theme="1"/>
        <rFont val="Calibri"/>
        <family val="2"/>
        <charset val="238"/>
        <scheme val="minor"/>
      </rPr>
      <t xml:space="preserve">
1ks - třmen z ploché oceli pro trubku pr. 154mm, nerez 1.4401
0,5m - profil U100x50x3, nerez 1.4401
1ks - patní deska 150x150x5 s 4-mi kotevními otvory pr.14mm, nerez 1.4401
4ks - kotva chemická M12
0,5m - závitová tyč M12, nerez</t>
    </r>
  </si>
  <si>
    <r>
      <rPr>
        <u/>
        <sz val="11"/>
        <color theme="1"/>
        <rFont val="Calibri"/>
        <family val="2"/>
        <charset val="238"/>
        <scheme val="minor"/>
      </rPr>
      <t>podpěra potrubí DN150 nerez, sestávající se z:</t>
    </r>
    <r>
      <rPr>
        <sz val="11"/>
        <color theme="1"/>
        <rFont val="Calibri"/>
        <family val="2"/>
        <charset val="238"/>
        <scheme val="minor"/>
      </rPr>
      <t xml:space="preserve">
1ks - třmen z ploché oceli pro trubku pr.154mm, nerez 1.4401
0,25m - profil U80x40x3, nerez 1.4401
0,2m - trubka DN40 (48,3x2), nerez 1.4401
1ks -patní deska 150x150x5 s 4-mi kotevními otvory pr.14, nerez 1.4401
4ks - kotva průvlečná M12, nerez</t>
    </r>
  </si>
  <si>
    <r>
      <rPr>
        <u/>
        <sz val="11"/>
        <rFont val="Calibri"/>
        <family val="2"/>
        <charset val="238"/>
        <scheme val="minor"/>
      </rPr>
      <t>plech pro osazení stojanu</t>
    </r>
    <r>
      <rPr>
        <sz val="11"/>
        <rFont val="Calibri"/>
        <family val="2"/>
        <charset val="238"/>
        <scheme val="minor"/>
      </rPr>
      <t xml:space="preserve">
1ks - patní deska 700x700x5 se 4-mi kotevními otvory Ø14, nerez 1.4401 a s otvorem uprostřed
4ks - šroub M16x40 ,DIN 931, nerez A2
4ks - matice M16, DIN 934, nerez A4 
4ks - kotva chemická M12
0,5m - závitová tyč M12, nerez</t>
    </r>
  </si>
  <si>
    <t>1.20</t>
  </si>
  <si>
    <t>1.20.0</t>
  </si>
  <si>
    <t>1.20.1</t>
  </si>
  <si>
    <t>1.20.2</t>
  </si>
  <si>
    <t>1.20.3</t>
  </si>
  <si>
    <t>1.20.4</t>
  </si>
  <si>
    <t>1.20.5</t>
  </si>
  <si>
    <t>1.20.6</t>
  </si>
  <si>
    <t>1.20.7</t>
  </si>
  <si>
    <t>1.20.8</t>
  </si>
  <si>
    <t>1.20.9</t>
  </si>
  <si>
    <t>1.20.10</t>
  </si>
  <si>
    <t>1.20.11</t>
  </si>
  <si>
    <t>1.20.12</t>
  </si>
  <si>
    <t>1.20.13</t>
  </si>
  <si>
    <t>1.20.14</t>
  </si>
  <si>
    <t>1.20.15</t>
  </si>
  <si>
    <t>1.20.16</t>
  </si>
  <si>
    <t>1.20.17</t>
  </si>
  <si>
    <t>1.20.18</t>
  </si>
  <si>
    <t>1.20.19</t>
  </si>
  <si>
    <t>1.20.20</t>
  </si>
  <si>
    <t>1.20.21</t>
  </si>
  <si>
    <t>1.20.22</t>
  </si>
  <si>
    <t>1.20.23</t>
  </si>
  <si>
    <t>sd</t>
  </si>
  <si>
    <t>1.20.24</t>
  </si>
  <si>
    <t>1.20.25</t>
  </si>
  <si>
    <t>Tlakové zkoušky těsnosti potrubí - příprava DN 150 - 200</t>
  </si>
  <si>
    <t>Tlakové zkoušky těsnosti potrubí - zkouška DN 150 - 200</t>
  </si>
  <si>
    <t>Prokopová</t>
  </si>
  <si>
    <t>Pol.</t>
  </si>
  <si>
    <t>Číslo</t>
  </si>
  <si>
    <t>Název položky</t>
  </si>
  <si>
    <t>Jednotka</t>
  </si>
  <si>
    <t>Materiál</t>
  </si>
  <si>
    <t>Montáž</t>
  </si>
  <si>
    <t>Celková cena za položku</t>
  </si>
  <si>
    <t>Cena/ks</t>
  </si>
  <si>
    <t>PS02 - Část elektroinstalace a MaR, CELKEM:</t>
  </si>
  <si>
    <t>Kabely</t>
  </si>
  <si>
    <t>744 44-1400</t>
  </si>
  <si>
    <t>CYKY-J 4x25</t>
  </si>
  <si>
    <t>746 41-3450</t>
  </si>
  <si>
    <t>Ukončení CYKY-J 4x25</t>
  </si>
  <si>
    <t>744 44-1100</t>
  </si>
  <si>
    <t>CYKY-J 3x1,5</t>
  </si>
  <si>
    <t>746 41-3150</t>
  </si>
  <si>
    <t>Ukončení CYKY-J 3x1,5</t>
  </si>
  <si>
    <t>CYKY-J 4x1,5</t>
  </si>
  <si>
    <t>746 41-3410</t>
  </si>
  <si>
    <t>Ukončení CYKY-J 4x1,5</t>
  </si>
  <si>
    <t>744 44-1200</t>
  </si>
  <si>
    <t>CYKY-O 12x1,5</t>
  </si>
  <si>
    <t>746 41-3630</t>
  </si>
  <si>
    <t>Ukončení CYKY-O 12x1,5</t>
  </si>
  <si>
    <t>744 74-3521</t>
  </si>
  <si>
    <t>J-Y(ST)Y 1x2x0,8</t>
  </si>
  <si>
    <t>746 41-3110</t>
  </si>
  <si>
    <t>Ukončení 1x2x0,8</t>
  </si>
  <si>
    <t>J-Y(ST)Y 2x2x0,8</t>
  </si>
  <si>
    <t>Ukončení 2x2x0,8</t>
  </si>
  <si>
    <t>J-Y(ST)Y 5x2x0,8</t>
  </si>
  <si>
    <t>Ukončení 5x2x0,8</t>
  </si>
  <si>
    <t>744 74-1110</t>
  </si>
  <si>
    <t>JYTY-J 14x1</t>
  </si>
  <si>
    <t>746 41-3650</t>
  </si>
  <si>
    <t>Ukončení JYTY-J 14x1</t>
  </si>
  <si>
    <t>JYTY-J 7x1</t>
  </si>
  <si>
    <t>746 41-3610</t>
  </si>
  <si>
    <t>Ukončení JYTY-J 7x1</t>
  </si>
  <si>
    <t>JYTY-O 2x1</t>
  </si>
  <si>
    <t>Ukončení JYTY-O 2x1</t>
  </si>
  <si>
    <t>744 44-1300</t>
  </si>
  <si>
    <t>NYCWY 3x10/10</t>
  </si>
  <si>
    <t>746 41-3430</t>
  </si>
  <si>
    <t>Ukončení NYCWY 3x10/10</t>
  </si>
  <si>
    <t>Ukončení Subkabelu 2x1</t>
  </si>
  <si>
    <t>Ukončení Subkabelu 4x2,5</t>
  </si>
  <si>
    <t>745 90-1200</t>
  </si>
  <si>
    <t>Kabelový štítek kompletní vč. popisu</t>
  </si>
  <si>
    <t>Kabelové trasy</t>
  </si>
  <si>
    <t>743 55-2121</t>
  </si>
  <si>
    <t>Žárově pozinkovaný drátěný žlab 50/50 vč. nosníků, spojek, objímek, stojen a dalšího příslušenství</t>
  </si>
  <si>
    <t>743 55-2122</t>
  </si>
  <si>
    <t>Žárově pozinkovaný drátěný žlab 100/50 vč. nosníků, spojek, objímek, stojen a dalšího příslušenství</t>
  </si>
  <si>
    <t>743 11-1116</t>
  </si>
  <si>
    <t>Plastová tuhá trubka, nebo vkládací lišta do Ø32 vč. Příchytek, spojek a dalšího příslušenství</t>
  </si>
  <si>
    <t>743 11-2216</t>
  </si>
  <si>
    <t>Plastová ohebná trubka do Ø32 vč. Příchytek, spojek a dalšího příslušenství</t>
  </si>
  <si>
    <t>Uzemnění</t>
  </si>
  <si>
    <t>Objímkové svorky vč. Pásku pro pospojení technologických potrubí a zařízení</t>
  </si>
  <si>
    <t>744 24-1110</t>
  </si>
  <si>
    <t>CYA 6 ZŽ</t>
  </si>
  <si>
    <t>CYA 10 ZŽ</t>
  </si>
  <si>
    <t>CYA 16 ZŽ</t>
  </si>
  <si>
    <t>744 24-1130</t>
  </si>
  <si>
    <t>CYA 70 ZŽ</t>
  </si>
  <si>
    <t>746 21-1130</t>
  </si>
  <si>
    <t>Ukončení CYA 6 ZŽ</t>
  </si>
  <si>
    <t>746 21-1140</t>
  </si>
  <si>
    <t>Ukončení CYA 10 ZŽ</t>
  </si>
  <si>
    <t>746 21-1150</t>
  </si>
  <si>
    <t>Ukončení CYA 16 ZŽ</t>
  </si>
  <si>
    <t>746 21-1190</t>
  </si>
  <si>
    <t>Ukončení CYA 70 ZŽ</t>
  </si>
  <si>
    <t>743 41-4322</t>
  </si>
  <si>
    <t>Svorkovnice hlavního pospojení (Z780)</t>
  </si>
  <si>
    <t>Rozvaděče</t>
  </si>
  <si>
    <t>Rozvaděč RM04.1.1</t>
  </si>
  <si>
    <t>-Nástěnná skříň 1000x1200x300 vč. příčníků, úchytů a uzamykatelné kliky</t>
  </si>
  <si>
    <t>-1ks Přepěťová ochrana FLP-12,5 V/3 S</t>
  </si>
  <si>
    <t>-1ks Přívodní jistič PL7-C63/3</t>
  </si>
  <si>
    <t>-6ks Jistič do 10A, jednofázový</t>
  </si>
  <si>
    <t>-1kpl Temperace a ventilace rozvaděče vč. termostatů</t>
  </si>
  <si>
    <t>-2ks Motorový spouštěč 1,6A</t>
  </si>
  <si>
    <t>-2ks Reverzovaný stykač 6A</t>
  </si>
  <si>
    <t>-2ks Pojistkový odpínač 32A</t>
  </si>
  <si>
    <t>-2ks Frekvenční měnič 15kW, 31,7A (ATV630D15N4)</t>
  </si>
  <si>
    <t>-18ks Relé 230VAC</t>
  </si>
  <si>
    <t>-2ks Převodník Pt100 na kontakt, napájení-230VAC</t>
  </si>
  <si>
    <t>-Vývodky</t>
  </si>
  <si>
    <t>-Svorky a podružný materiál vč. vodičů</t>
  </si>
  <si>
    <t>-Výroba rozvaděče</t>
  </si>
  <si>
    <t>-Bližší informace k rozvaděči jsou obsaženy ve schématu zapojení.</t>
  </si>
  <si>
    <t>Doplnění rozvaděče RM04.1</t>
  </si>
  <si>
    <t>-1ks Přívodní jistič PL7-C80/3</t>
  </si>
  <si>
    <t>-Vývodka</t>
  </si>
  <si>
    <t>-Podružný materiál vč. vodičů</t>
  </si>
  <si>
    <t>-Úprava rozvaděče na místě</t>
  </si>
  <si>
    <t>Rozvaděč RA04.03</t>
  </si>
  <si>
    <t>-Nástěnná skříň 600x1200x300 vč. příčníků, úchytů a uzamykatelné kliky</t>
  </si>
  <si>
    <t>-1kpl sestava vzdálených IO (8AI, 2AO, 16BI, 6BO, modul HART multiplexeru, komunikační modul s rozhraním Modbus TCP)-1kpl jistící část 230VAC</t>
  </si>
  <si>
    <t>-1kpl přepěťové ochrany</t>
  </si>
  <si>
    <t>-1kpl zdrojová část 24VDC vč. časového relé</t>
  </si>
  <si>
    <t>-1kpl Swtiche</t>
  </si>
  <si>
    <t>-1kpl 8-mi portový průmyslový switch Extreme Networks vč. SFP modulu a optický rozvaděč na DIN lištu-1kpl oddělovací relé pro výstupy</t>
  </si>
  <si>
    <t>Přechodové skříně, deblokační skříně</t>
  </si>
  <si>
    <t>747 11-1113</t>
  </si>
  <si>
    <t>Přechodová skříň do 10 svorek vč. Vývodek v krytí IP 65</t>
  </si>
  <si>
    <t>743 41-4323</t>
  </si>
  <si>
    <t>Deblokační skříň pro pohon v krytí IP65</t>
  </si>
  <si>
    <t>Polní instrumentace</t>
  </si>
  <si>
    <t>Snímač tlaku vč. Převodníku 4-20mA/IP68 10bar</t>
  </si>
  <si>
    <t>Montážní dokumentace zhotovitele</t>
  </si>
  <si>
    <t>Tvorba uživatelského rozhraní vizualizace na operátorském pracovišti velína</t>
  </si>
  <si>
    <t>Parametrizace PLC</t>
  </si>
  <si>
    <t>Oživení a odladění technologie s návazností na SŘTP</t>
  </si>
  <si>
    <t>Úprava manuálu</t>
  </si>
  <si>
    <t>Vedení projektu</t>
  </si>
  <si>
    <t>Ostatní náklady</t>
  </si>
  <si>
    <t>Veškeré přidružené náklady na realizace a předání díla vč. dopravy</t>
  </si>
  <si>
    <t>Dielektrický koberec</t>
  </si>
  <si>
    <t>m2</t>
  </si>
  <si>
    <t>Podružný materiál nerez (hmoždinky, vruty, šrouby, stahovací pásky, kabelová oka, řezné kotouče, vývodky k pohonům a polní instrumentaci atd.)</t>
  </si>
  <si>
    <t>PS03 - Venkovní kabelové rozvody CELKEM:</t>
  </si>
  <si>
    <t>745 44-1160</t>
  </si>
  <si>
    <t>1-AYKY 3x150+70</t>
  </si>
  <si>
    <t>746 41-3350</t>
  </si>
  <si>
    <t>Ukončení 1-AYKY 3x150+70</t>
  </si>
  <si>
    <t>745 44-1140</t>
  </si>
  <si>
    <t>Demontáž kabelu 1-AYKY 4x50</t>
  </si>
  <si>
    <t>Zemní práce a zednické přípomoci</t>
  </si>
  <si>
    <t>Řízený protlak pod komunikací</t>
  </si>
  <si>
    <t>460 20-2433</t>
  </si>
  <si>
    <t>Hloubení kabelové rýhy 35x80</t>
  </si>
  <si>
    <t>460 56-0433</t>
  </si>
  <si>
    <t>Zásyp kabelové rýhy 35x80</t>
  </si>
  <si>
    <t>Zakrytí zemní kabelové trasy pevnou plastovou deskou</t>
  </si>
  <si>
    <t>460 01-0016</t>
  </si>
  <si>
    <t>Vytyčení trasy</t>
  </si>
  <si>
    <t>460 42-1001</t>
  </si>
  <si>
    <t>Pískování kabelového lože včetně podsypu</t>
  </si>
  <si>
    <t>460 50-0001</t>
  </si>
  <si>
    <t>Urovnání a oddělení kabelů ve výkopu</t>
  </si>
  <si>
    <t>460 49-0011</t>
  </si>
  <si>
    <t>Výstražná PVC fólie</t>
  </si>
  <si>
    <t>Označení výkopu během práce</t>
  </si>
  <si>
    <t>Prostupy zdí do Ø110</t>
  </si>
  <si>
    <t>Vodotěsné/prostorové utěsnění prostupů do 0,25m2</t>
  </si>
  <si>
    <t>Protipožární přepážky do 0,25m2</t>
  </si>
  <si>
    <t>Odvoz suti</t>
  </si>
  <si>
    <t>743 61-2112</t>
  </si>
  <si>
    <t>Zemnící páska 30x4, 0,95 kg/m, FeZn</t>
  </si>
  <si>
    <t>m(kg)</t>
  </si>
  <si>
    <t>743 62-1110</t>
  </si>
  <si>
    <t>Zemnící drát Ø 10 mm, 0,62 kg/m, FeZn</t>
  </si>
  <si>
    <t>743 62-2200</t>
  </si>
  <si>
    <t>Svorka páska-páska, FeZn</t>
  </si>
  <si>
    <t>Svorka páska-drát, FeZn</t>
  </si>
  <si>
    <t>Doplnění rozvaděče RH03</t>
  </si>
  <si>
    <t>-3ks pojistková vložka 250A gG, PN2</t>
  </si>
  <si>
    <t>-Vyhotovení a úprava popisů vývodů na dveřích rozvaděče</t>
  </si>
  <si>
    <t>-Podružný materiál</t>
  </si>
  <si>
    <t>Doplnění rozvaděče RD11</t>
  </si>
  <si>
    <t>- Optická vana 1U, 12SC simplex, LC duplex, s adaptéry LC-LC SM</t>
  </si>
  <si>
    <t>- Optická kazeta s ochranou svaru</t>
  </si>
  <si>
    <t>- Optický pigtail LC/UPC</t>
  </si>
  <si>
    <t>- Optický patchcord LC/UPC-LC/UPC Duplex 9/125</t>
  </si>
  <si>
    <t>- SFP modul SFP-GE-LX, SM1310, 10KM</t>
  </si>
  <si>
    <t>Optická komunikace</t>
  </si>
  <si>
    <t>743 13-1218</t>
  </si>
  <si>
    <t>Chránička optického kabelu HDPE oranžová Ø40</t>
  </si>
  <si>
    <t>Ohebná dvouplášťová korugovaná chránička do Ø40</t>
  </si>
  <si>
    <t>Mikrotrubička HDPE pro zafukování optického kabelu</t>
  </si>
  <si>
    <t>Spojka šroubovací pro chráničky optického kabelu HDPE Ø40</t>
  </si>
  <si>
    <t>Optický kabel J/A-DQ(BN)H WBF, 8vl., 09/125</t>
  </si>
  <si>
    <t>Pig tail SC 09/125</t>
  </si>
  <si>
    <t>Spojka SC</t>
  </si>
  <si>
    <t>Provedení sváru (spojení 2 optických vláken)</t>
  </si>
  <si>
    <t>Měření FO vlákna MM</t>
  </si>
  <si>
    <t>Kalibrace HDPE trubky</t>
  </si>
  <si>
    <t>Natlakování a kontrola HDPE trubky</t>
  </si>
  <si>
    <t>Zafouknutí optického kabelu</t>
  </si>
  <si>
    <t>Nespecifikovaný pomocný materiál a práce</t>
  </si>
  <si>
    <t>PS 02 Část elektroinstalace a MaR</t>
  </si>
  <si>
    <t>PS 03 Venkovní kabelové rozvody</t>
  </si>
  <si>
    <t>Stavba: ÚV Želivka
PI20004 Náhradní čerpání vody do provozního vodojemu</t>
  </si>
  <si>
    <t>PS 01  Strojní část</t>
  </si>
  <si>
    <t>PS 01 Strojní část - celkem</t>
  </si>
  <si>
    <t>{b8438c4d-7e80-4132-9725-2b8473ccb95d}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</si>
  <si>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</si>
  <si>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</si>
  <si>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</si>
  <si>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</si>
  <si>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</si>
  <si>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</si>
  <si>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Výtlačné potrubí</t>
  </si>
  <si>
    <t>KSO:</t>
  </si>
  <si>
    <t/>
  </si>
  <si>
    <t>CC-CZ:</t>
  </si>
  <si>
    <t>Místo:</t>
  </si>
  <si>
    <t>Želivka</t>
  </si>
  <si>
    <t>Datum:</t>
  </si>
  <si>
    <t>Zadavatel:</t>
  </si>
  <si>
    <t>IČ:</t>
  </si>
  <si>
    <t>Voda Želivka a.s.</t>
  </si>
  <si>
    <t>DIČ: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</si>
  <si>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</si>
  <si>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</si>
  <si>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</si>
  <si>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</si>
  <si>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</si>
  <si>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</si>
  <si>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</si>
  <si>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</si>
  <si>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</si>
  <si>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</si>
  <si>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</si>
  <si>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</si>
  <si>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</si>
  <si>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</si>
  <si>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</si>
  <si>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</si>
  <si>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Zpracovatel</t>
  </si>
  <si>
    <t>Datum a podpis:</t>
  </si>
  <si>
    <t>Razítko</t>
  </si>
  <si>
    <t>Objednavatel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</si>
  <si>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</si>
  <si>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</si>
  <si>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</si>
  <si>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</si>
  <si>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</si>
  <si>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</si>
  <si>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</si>
  <si>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</si>
  <si>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</si>
  <si>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</si>
  <si>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</si>
  <si>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</si>
  <si>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</si>
  <si>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</si>
  <si>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</si>
  <si>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</si>
  <si>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</si>
  <si>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</si>
  <si>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</si>
  <si>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</si>
  <si>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</si>
  <si>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</si>
  <si>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</si>
  <si>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</si>
  <si>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</si>
  <si>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</si>
  <si>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</si>
  <si>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</si>
  <si>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</si>
  <si>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</si>
  <si>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</si>
  <si>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</si>
  <si>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</si>
  <si>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</si>
  <si>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CS ÚRS 2021 02</t>
  </si>
  <si>
    <t>4</t>
  </si>
  <si>
    <t>-1674999782</t>
  </si>
  <si>
    <t>Online PSC</t>
  </si>
  <si>
    <t>https://podminky.urs.cz/item/CS_URS_2021_02/113106021</t>
  </si>
  <si>
    <t>VV</t>
  </si>
  <si>
    <t>0,7*1 "šířka*délka žlabu</t>
  </si>
  <si>
    <t>True</t>
  </si>
  <si>
    <t>Součet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</si>
  <si>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</si>
  <si>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</si>
  <si>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-1648451817</t>
  </si>
  <si>
    <t>https://podminky.urs.cz/item/CS_URS_2021_02/119001421</t>
  </si>
  <si>
    <t>49,5" délka souběhu</t>
  </si>
  <si>
    <t>3</t>
  </si>
  <si>
    <t>121151113</t>
  </si>
  <si>
    <t>Sejmutí ornice strojně při souvislé ploše přes 100 do 500 m2, tl. vrstvy do 200 mm</t>
  </si>
  <si>
    <t>-833614488</t>
  </si>
  <si>
    <t>https://podminky.urs.cz/item/CS_URS_2021_02/121151113</t>
  </si>
  <si>
    <t>484 "plocha manipulačního pruhu</t>
  </si>
  <si>
    <t>129001101</t>
  </si>
  <si>
    <t>Příplatek k cenám vykopávek za ztížení vykopávky v blízkosti podzemního vedení nebo výbušnin v horninách jakékoliv třídy</t>
  </si>
  <si>
    <t>m3</t>
  </si>
  <si>
    <t>559073876</t>
  </si>
  <si>
    <t>https://podminky.urs.cz/item/CS_URS_2021_02/129001101</t>
  </si>
  <si>
    <t>49,5*1*1 "délka úseku * šířka výkopu * hloubka</t>
  </si>
  <si>
    <t>5</t>
  </si>
  <si>
    <t>132254204</t>
  </si>
  <si>
    <t>Hloubení zapažených rýh šířky přes 800 do 2 000 mm strojně s urovnáním dna do předepsaného profilu a spádu v hornině třídy těžitelnosti I skupiny 3 přes 100 do 500 m3</t>
  </si>
  <si>
    <t>1564848619</t>
  </si>
  <si>
    <t>https://podminky.urs.cz/item/CS_URS_2021_02/132254204</t>
  </si>
  <si>
    <t>134,63 "celkový objem výkopku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</si>
  <si>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</si>
  <si>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</si>
  <si>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</si>
  <si>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-1507252170</t>
  </si>
  <si>
    <t>https://podminky.urs.cz/item/CS_URS_2021_02/162351103</t>
  </si>
  <si>
    <t>134,63 "objem výkopku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</si>
  <si>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</si>
  <si>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</si>
  <si>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</si>
  <si>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-1579778334</t>
  </si>
  <si>
    <t>https://podminky.urs.cz/item/CS_URS_2021_02/162751117</t>
  </si>
  <si>
    <t>odvoz zeminy 3 skupiny na skládku s poplatkem</t>
  </si>
  <si>
    <t>78*1*(0,1+0,225+0,2) "přebytečný výkopek, dl. výkopu*š. výkopu* (podsyp+potrubí +obsyp)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</si>
  <si>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</si>
  <si>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</si>
  <si>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</si>
  <si>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1132795872</t>
  </si>
  <si>
    <t>https://podminky.urs.cz/item/CS_URS_2021_02/162751119</t>
  </si>
  <si>
    <t>40,95*10</t>
  </si>
  <si>
    <t>9</t>
  </si>
  <si>
    <t>151101101</t>
  </si>
  <si>
    <t>Zřízení pažení a rozepření stěn rýh pro podzemní vedení příložné pro jakoukoliv mezerovitost, hloubky do 2 m</t>
  </si>
  <si>
    <t>-1181901474</t>
  </si>
  <si>
    <t>https://podminky.urs.cz/item/CS_URS_2021_02/151101101</t>
  </si>
  <si>
    <t>1,72*78*2 "průměrná hloubka*délka*dvě stěny výkopu</t>
  </si>
  <si>
    <t>10</t>
  </si>
  <si>
    <t>151101111</t>
  </si>
  <si>
    <t>Odstranění pažení a rozepření stěn rýh pro podzemní vedení s uložením materiálu na vzdálenost do 3 m od kraje výkopu příložné, hloubky do 2 m</t>
  </si>
  <si>
    <t>603549410</t>
  </si>
  <si>
    <t>https://podminky.urs.cz/item/CS_URS_2021_02/151101111</t>
  </si>
  <si>
    <t>11</t>
  </si>
  <si>
    <t>171201231</t>
  </si>
  <si>
    <t>Poplatek za uložení stavebního odpadu na recyklační skládce (skládkovné) zeminy a kamení zatříděného do Katalogu odpadů pod kódem 17 05 04</t>
  </si>
  <si>
    <t>-114519333</t>
  </si>
  <si>
    <t>https://podminky.urs.cz/item/CS_URS_2021_02/171201231</t>
  </si>
  <si>
    <t>40,95*2,4 'Přepočtené koeficientem množství</t>
  </si>
  <si>
    <t>12</t>
  </si>
  <si>
    <t>171251201</t>
  </si>
  <si>
    <t>Uložení sypaniny na skládky nebo meziskládky bez hutnění s upravením uložené sypaniny do předepsaného tvaru</t>
  </si>
  <si>
    <t>719730453</t>
  </si>
  <si>
    <t>https://podminky.urs.cz/item/CS_URS_2021_02/171251201</t>
  </si>
  <si>
    <t xml:space="preserve">zemina 3 skupiny </t>
  </si>
  <si>
    <t>134,63</t>
  </si>
  <si>
    <t>13</t>
  </si>
  <si>
    <t>174151101</t>
  </si>
  <si>
    <t>Zásyp sypaninou z jakékoliv horniny strojně s uložením výkopku ve vrstvách se zhutněním jam, šachet, rýh nebo kolem objektů v těchto vykopávkách</t>
  </si>
  <si>
    <t>608595500</t>
  </si>
  <si>
    <t>https://podminky.urs.cz/item/CS_URS_2021_02/174151101</t>
  </si>
  <si>
    <t>celkem vytěženo:</t>
  </si>
  <si>
    <t>rýha</t>
  </si>
  <si>
    <t>odpočet:</t>
  </si>
  <si>
    <t>podsyp potrubí</t>
  </si>
  <si>
    <t>-78*1*0,1</t>
  </si>
  <si>
    <t>obsyp potrubí</t>
  </si>
  <si>
    <t>-78*1*(0,11+0,3)</t>
  </si>
  <si>
    <t>14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</si>
  <si>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</si>
  <si>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</si>
  <si>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365401743</t>
  </si>
  <si>
    <t>https://podminky.urs.cz/item/CS_URS_2021_02/175151101</t>
  </si>
  <si>
    <t>PE D225 - 78 m´</t>
  </si>
  <si>
    <t>78*1*(0,225+0,3)</t>
  </si>
  <si>
    <t>odpočet potrubí:</t>
  </si>
  <si>
    <t>-3,14*0,225*0,225*0,25*78</t>
  </si>
  <si>
    <t>15</t>
  </si>
  <si>
    <t>M</t>
  </si>
  <si>
    <t>58341341</t>
  </si>
  <si>
    <t>kamenivo drcené drobné frakce 0/4</t>
  </si>
  <si>
    <t>56862581</t>
  </si>
  <si>
    <t>37,85*1,85 'Přepočtené koeficientem množství</t>
  </si>
  <si>
    <t>16</t>
  </si>
  <si>
    <t>181351103</t>
  </si>
  <si>
    <t>Rozprostření a urovnání ornice v rovině nebo ve svahu sklonu do 1:5 strojně při souvislé ploše přes 100 do 500 m2, tl. vrstvy do 200 mm</t>
  </si>
  <si>
    <t>348581648</t>
  </si>
  <si>
    <t>https://podminky.urs.cz/item/CS_URS_2021_02/181351103</t>
  </si>
  <si>
    <t>17</t>
  </si>
  <si>
    <t>181411121</t>
  </si>
  <si>
    <t>Založení trávníku na půdě předem připravené plochy do 1000 m2 výsevem včetně utažení lučního v rovině nebo na svahu do 1:5</t>
  </si>
  <si>
    <t>255965874</t>
  </si>
  <si>
    <t>https://podminky.urs.cz/item/CS_URS_2021_02/181411121</t>
  </si>
  <si>
    <t>18</t>
  </si>
  <si>
    <t>00572100</t>
  </si>
  <si>
    <t>osivo jetelotráva intenzivní víceletá</t>
  </si>
  <si>
    <t>kg</t>
  </si>
  <si>
    <t>1370944794</t>
  </si>
  <si>
    <t>484*0,025 'Přepočtené koeficientem množství</t>
  </si>
  <si>
    <t>19</t>
  </si>
  <si>
    <t>181951111</t>
  </si>
  <si>
    <t>Úprava pláně vyrovnáním výškových rozdílů strojně v hornině třídy těžitelnosti I, skupiny 1 až 3 bez zhutnění</t>
  </si>
  <si>
    <t>-855433066</t>
  </si>
  <si>
    <t>https://podminky.urs.cz/item/CS_URS_2021_02/181951111</t>
  </si>
  <si>
    <t>20</t>
  </si>
  <si>
    <t>185804312</t>
  </si>
  <si>
    <t>Zalití rostlin vodou plochy záhonů jednotlivě přes 20 m2</t>
  </si>
  <si>
    <t>-830649988</t>
  </si>
  <si>
    <t>https://podminky.urs.cz/item/CS_URS_2021_02/185804312</t>
  </si>
  <si>
    <t>3 x zalití v množství 10 l/m2</t>
  </si>
  <si>
    <t>3*484 "plocha manipulačního pruhu</t>
  </si>
  <si>
    <t>1452*0,01 'Přepočtené koeficientem množství</t>
  </si>
  <si>
    <t>Vodorovné konstrukce</t>
  </si>
  <si>
    <t>21</t>
  </si>
  <si>
    <t>451313511</t>
  </si>
  <si>
    <t>Podkladní vrstva z betonu prostého pod dlažbu se zvýšenými nároky na prostředí tl. do 100 mm</t>
  </si>
  <si>
    <t>1462315885</t>
  </si>
  <si>
    <t>https://podminky.urs.cz/item/CS_URS_2021_02/451313511</t>
  </si>
  <si>
    <t>22</t>
  </si>
  <si>
    <t>59227029</t>
  </si>
  <si>
    <t>žlabovka příkopová betonová</t>
  </si>
  <si>
    <t>-1265296171</t>
  </si>
  <si>
    <t>23</t>
  </si>
  <si>
    <t>451572111</t>
  </si>
  <si>
    <t>Lože pod potrubí, stoky a drobné objekty v otevřeném výkopu z kameniva drobného těženého 0 až 4 mm</t>
  </si>
  <si>
    <t>670070298</t>
  </si>
  <si>
    <t>https://podminky.urs.cz/item/CS_URS_2021_02/451572111</t>
  </si>
  <si>
    <t>78*1*0,1</t>
  </si>
  <si>
    <t>Komunikace pozemní</t>
  </si>
  <si>
    <t>24</t>
  </si>
  <si>
    <t>591141111</t>
  </si>
  <si>
    <t>Kladení dlažby z kostek  s provedením lože do tl. 50 mm, s vyplněním spár, s dvojím beraněním a se smetením přebytečného materiálu na krajnici velkých z kamene, do lože z cementové malty</t>
  </si>
  <si>
    <t>47108074</t>
  </si>
  <si>
    <t>https://podminky.urs.cz/item/CS_URS_2021_02/591141111</t>
  </si>
  <si>
    <t>0,4 "plocha dlažby kolem šoupátkového poklopu</t>
  </si>
  <si>
    <t>25</t>
  </si>
  <si>
    <t>58381008</t>
  </si>
  <si>
    <t>kostka dlažební žula velká 15/17</t>
  </si>
  <si>
    <t>1026506401</t>
  </si>
  <si>
    <t>0,4*1,01 'Přepočtené koeficientem množství</t>
  </si>
  <si>
    <t>Trubní vedení</t>
  </si>
  <si>
    <t>26</t>
  </si>
  <si>
    <t>273225_R1</t>
  </si>
  <si>
    <t>vodotěsný prostup - svěrné EPDM těsnění do šachty (dodávka + montáž) průměr prostupu d 300 průměr potrubí De 225</t>
  </si>
  <si>
    <t>875314808</t>
  </si>
  <si>
    <t>27</t>
  </si>
  <si>
    <t>850355121</t>
  </si>
  <si>
    <t>Výřez nebo výsek  na potrubí z trub litinových tlakových nebo plastických hmot DN 200</t>
  </si>
  <si>
    <t>kus</t>
  </si>
  <si>
    <t>-717758313</t>
  </si>
  <si>
    <t>https://podminky.urs.cz/item/CS_URS_2021_02/850355121</t>
  </si>
  <si>
    <t>1 "AŠ3</t>
  </si>
  <si>
    <t>28</t>
  </si>
  <si>
    <t>871351222</t>
  </si>
  <si>
    <t>Montáž vodovodního potrubí z plastů v otevřeném výkopu z polyetylenu PE 100 svařovaných elektrotvarovkou SDR 17/PN10 D 225 x 13,4 mm</t>
  </si>
  <si>
    <t>-1863111506</t>
  </si>
  <si>
    <t>https://podminky.urs.cz/item/CS_URS_2021_02/871351222</t>
  </si>
  <si>
    <t>29</t>
  </si>
  <si>
    <t>28613544</t>
  </si>
  <si>
    <t>potrubí třívrstvé PE100 RC SDR17 225x13,4 dl 12m</t>
  </si>
  <si>
    <t>-471676502</t>
  </si>
  <si>
    <t>78 "délka řadu</t>
  </si>
  <si>
    <t>30</t>
  </si>
  <si>
    <t>857352122</t>
  </si>
  <si>
    <t>Montáž litinových tvarovek na potrubí litinovém tlakovém jednoosých na potrubí z trub přírubových v otevřeném výkopu, kanálu nebo v šachtě DN 200</t>
  </si>
  <si>
    <t>-1776521091</t>
  </si>
  <si>
    <t>https://podminky.urs.cz/item/CS_URS_2021_02/857352122</t>
  </si>
  <si>
    <t>31</t>
  </si>
  <si>
    <t>40020022510</t>
  </si>
  <si>
    <t>spojka jištěná proti posunu hrdlo - příruba 200/225</t>
  </si>
  <si>
    <t>-1176418959</t>
  </si>
  <si>
    <t>3 "výpis výkres D.1.1.3.</t>
  </si>
  <si>
    <t>32</t>
  </si>
  <si>
    <t>55253664</t>
  </si>
  <si>
    <t>příruba zaslepovací litinová vodovodní PN10/16 X-kus DN 200</t>
  </si>
  <si>
    <t>-1625983195</t>
  </si>
  <si>
    <t>2 "tlaková zkouška</t>
  </si>
  <si>
    <t>33</t>
  </si>
  <si>
    <t>42273001</t>
  </si>
  <si>
    <t>montážní vložka přírubová litinová  DN 200 PN 10</t>
  </si>
  <si>
    <t>2004010168</t>
  </si>
  <si>
    <t xml:space="preserve">1 </t>
  </si>
  <si>
    <t>34</t>
  </si>
  <si>
    <t>700219W</t>
  </si>
  <si>
    <t>Příruba PP/ocel PN10/16 200 DN200</t>
  </si>
  <si>
    <t>-576584680</t>
  </si>
  <si>
    <t>4" výpis výkres D1.1.3.</t>
  </si>
  <si>
    <t>35</t>
  </si>
  <si>
    <t>28653156</t>
  </si>
  <si>
    <t>nákružek lemový PE 100 SDR17 225mm</t>
  </si>
  <si>
    <t>1322440993</t>
  </si>
  <si>
    <t>36</t>
  </si>
  <si>
    <t>857353131</t>
  </si>
  <si>
    <t>Montáž litinových tvarovek na potrubí litinovém tlakovém odbočných na potrubí z trub hrdlových v otevřeném výkopu, kanálu nebo v šachtě s integrovaným těsněním DN 200</t>
  </si>
  <si>
    <t>-190957242</t>
  </si>
  <si>
    <t>https://podminky.urs.cz/item/CS_URS_2021_02/857353131</t>
  </si>
  <si>
    <t>37</t>
  </si>
  <si>
    <t>55250790</t>
  </si>
  <si>
    <t>tvarovka přírubová s přírubovou odbočkou T-DN 200x200 PN10 TT</t>
  </si>
  <si>
    <t>-397927227</t>
  </si>
  <si>
    <t>1 "výpis výkres D.1.1.3.</t>
  </si>
  <si>
    <t>38</t>
  </si>
  <si>
    <t>877351102</t>
  </si>
  <si>
    <t>Montáž elektrospojka d225</t>
  </si>
  <si>
    <t>46592341</t>
  </si>
  <si>
    <t>39</t>
  </si>
  <si>
    <t>28615981</t>
  </si>
  <si>
    <t>Dodávka elektrospojka d225</t>
  </si>
  <si>
    <t>-1578333566</t>
  </si>
  <si>
    <t>13"výpis výkres D.1.1.3.</t>
  </si>
  <si>
    <t>40</t>
  </si>
  <si>
    <t>192233517</t>
  </si>
  <si>
    <t>d225, PE100, SDR17, PN10, R = 1,5 x d, oblouk 30° bezešvý, na tupo, dlouhý</t>
  </si>
  <si>
    <t>1122827264</t>
  </si>
  <si>
    <t>2 "výpis výkres D.1.1.3.</t>
  </si>
  <si>
    <t>41</t>
  </si>
  <si>
    <t>891351112</t>
  </si>
  <si>
    <t>Montáž vodovodních armatur na potrubí šoupátek nebo klapek uzavíracích v otevřeném výkopu nebo v šachtách s osazením zemní soupravy (bez poklopů) DN 200</t>
  </si>
  <si>
    <t>1770065542</t>
  </si>
  <si>
    <t>https://podminky.urs.cz/item/CS_URS_2021_02/891351112</t>
  </si>
  <si>
    <t>42</t>
  </si>
  <si>
    <t>950220000003</t>
  </si>
  <si>
    <t>SOUPRAVA ZEMNÍ TELESKOPICKÁ E2-1,35-1,8 200 (1,3-1,8m)</t>
  </si>
  <si>
    <t>439420906</t>
  </si>
  <si>
    <t>1 "výpis výkres D.1.1.3</t>
  </si>
  <si>
    <t>43</t>
  </si>
  <si>
    <t>42221307</t>
  </si>
  <si>
    <t>šoupátko pitná voda litina GGG 50 krátká stavební dl PN10/16 DN 200x230mm</t>
  </si>
  <si>
    <t>-1758658497</t>
  </si>
  <si>
    <t>44</t>
  </si>
  <si>
    <t>899401112</t>
  </si>
  <si>
    <t>Osazení poklopů litinových šoupátkových</t>
  </si>
  <si>
    <t>1398277666</t>
  </si>
  <si>
    <t>https://podminky.urs.cz/item/CS_URS_2021_02/899401112</t>
  </si>
  <si>
    <t>45</t>
  </si>
  <si>
    <t>42291352</t>
  </si>
  <si>
    <t>poklop litinový šoupátkový pro zemní soupravy osazení do terénu a do vozovky</t>
  </si>
  <si>
    <t>435355828</t>
  </si>
  <si>
    <t>46</t>
  </si>
  <si>
    <t>892351111</t>
  </si>
  <si>
    <t>Tlakové zkoušky vodou na potrubí DN 150 nebo 200</t>
  </si>
  <si>
    <t>308561695</t>
  </si>
  <si>
    <t>https://podminky.urs.cz/item/CS_URS_2021_02/892351111</t>
  </si>
  <si>
    <t>47</t>
  </si>
  <si>
    <t>892353122</t>
  </si>
  <si>
    <t>Proplach a dezinfekce vodovodního potrubí DN 150 nebo 200</t>
  </si>
  <si>
    <t>-790257642</t>
  </si>
  <si>
    <t>https://podminky.urs.cz/item/CS_URS_2021_02/892353122</t>
  </si>
  <si>
    <t>48</t>
  </si>
  <si>
    <t>892372111</t>
  </si>
  <si>
    <t>Tlakové zkoušky vodou zabezpečení konců potrubí při tlakových zkouškách DN do 300</t>
  </si>
  <si>
    <t>-1783693612</t>
  </si>
  <si>
    <t>https://podminky.urs.cz/item/CS_URS_2021_02/892372111</t>
  </si>
  <si>
    <t>49</t>
  </si>
  <si>
    <t>899712111</t>
  </si>
  <si>
    <t>Orientační tabulky na vodovodních a kanalizačních řadech na zdivu</t>
  </si>
  <si>
    <t>299900189</t>
  </si>
  <si>
    <t>https://podminky.urs.cz/item/CS_URS_2021_02/899712111</t>
  </si>
  <si>
    <t>50</t>
  </si>
  <si>
    <t>899721112</t>
  </si>
  <si>
    <t>Signalizační vodič na potrubí DN nad 150 mm</t>
  </si>
  <si>
    <t>156802288</t>
  </si>
  <si>
    <t>https://podminky.urs.cz/item/CS_URS_2021_02/899721112</t>
  </si>
  <si>
    <t>78*1,05 'Přepočtené koeficientem množství</t>
  </si>
  <si>
    <t>51</t>
  </si>
  <si>
    <t>899722112</t>
  </si>
  <si>
    <t>Krytí potrubí z plastů výstražnou fólií z PVC šířky 25 cm</t>
  </si>
  <si>
    <t>1339616881</t>
  </si>
  <si>
    <t>https://podminky.urs.cz/item/CS_URS_2021_02/899722112</t>
  </si>
  <si>
    <t>Ostatní konstrukce a práce, bourání</t>
  </si>
  <si>
    <t>52</t>
  </si>
  <si>
    <t>977151128</t>
  </si>
  <si>
    <t>Jádrové vrty diamantovými korunkami do stavebních materiálů (železobetonu, betonu, cihel, obkladů, dlažeb, kamene) průměru přes 250 do 300 mm</t>
  </si>
  <si>
    <t>-564228255</t>
  </si>
  <si>
    <t>https://podminky.urs.cz/item/CS_URS_2021_02/977151128</t>
  </si>
  <si>
    <t>0,4+0,3 "tl. stěny dle výkresu D.1.2.4</t>
  </si>
  <si>
    <t>997</t>
  </si>
  <si>
    <t>Přesun sutě</t>
  </si>
  <si>
    <t>53</t>
  </si>
  <si>
    <t>997221551</t>
  </si>
  <si>
    <t>Vodorovná doprava suti  bez naložení, ale se složením a s hrubým urovnáním ze sypkých materiálů, na vzdálenost do 1 km</t>
  </si>
  <si>
    <t>-2066543906</t>
  </si>
  <si>
    <t>https://podminky.urs.cz/item/CS_URS_2021_02/997221551</t>
  </si>
  <si>
    <t>54</t>
  </si>
  <si>
    <t>997221559</t>
  </si>
  <si>
    <t>Vodorovná doprava suti  bez naložení, ale se složením a s hrubým urovnáním Příplatek k ceně za každý další i započatý 1 km přes 1 km</t>
  </si>
  <si>
    <t>-1626972328</t>
  </si>
  <si>
    <t>https://podminky.urs.cz/item/CS_URS_2021_02/997221559</t>
  </si>
  <si>
    <t>0,291*20</t>
  </si>
  <si>
    <t>55</t>
  </si>
  <si>
    <t>997221561</t>
  </si>
  <si>
    <t>Vodorovná doprava suti  bez naložení, ale se složením a s hrubým urovnáním z kusových materiálů, na vzdálenost do 1 km</t>
  </si>
  <si>
    <t>-1311637763</t>
  </si>
  <si>
    <t>https://podminky.urs.cz/item/CS_URS_2021_02/997221561</t>
  </si>
  <si>
    <t>56</t>
  </si>
  <si>
    <t>997221569</t>
  </si>
  <si>
    <t>1311418726</t>
  </si>
  <si>
    <t>https://podminky.urs.cz/item/CS_URS_2021_02/997221569</t>
  </si>
  <si>
    <t>998</t>
  </si>
  <si>
    <t>Přesun hmot</t>
  </si>
  <si>
    <t>57</t>
  </si>
  <si>
    <t>998276101</t>
  </si>
  <si>
    <t>Přesun hmot pro trubní vedení hloubené z trub z plastických hmot nebo sklolaminátových pro vodovody nebo kanalizace v otevřeném výkopu dopravní vzdálenost do 15 m</t>
  </si>
  <si>
    <t>1425475315</t>
  </si>
  <si>
    <t>https://podminky.urs.cz/item/CS_URS_2021_02/998276101</t>
  </si>
  <si>
    <t>{6c780d36-6604-49b8-a4f2-4ff2cc47467c}</t>
  </si>
  <si>
    <t>SO 02 - Stavební úpravy</t>
  </si>
  <si>
    <t>PSV - Práce a dodávky PSV</t>
  </si>
  <si>
    <t xml:space="preserve">    767 - Konstrukce zámečnické</t>
  </si>
  <si>
    <t>273225_R2</t>
  </si>
  <si>
    <t>vodotěsný prostup - svěrné EPDM těsnění do armaturní komory (dodávka + montáž) průměr prostupu d 225 průměr potrubí De 150</t>
  </si>
  <si>
    <t>824587360</t>
  </si>
  <si>
    <t>273225_R3</t>
  </si>
  <si>
    <t>prostup stropní konstrukcí pro kabelové vedení (dodávka + montáž) průměr prostupu max. 52 mm</t>
  </si>
  <si>
    <t>149398558</t>
  </si>
  <si>
    <t>938_R01</t>
  </si>
  <si>
    <t>Čištění povrchu rámů poklopů</t>
  </si>
  <si>
    <t>-734252421</t>
  </si>
  <si>
    <t>4*0,6*2 "rozměr poklopu*počet poklopů Z1</t>
  </si>
  <si>
    <t>(2,48*2+1,46*2)*2 "rozměr poklopu *počet poklopů Z2</t>
  </si>
  <si>
    <t>4*0,5*2 "rozměr poklopů*počet poklopů Z3</t>
  </si>
  <si>
    <t>977151114</t>
  </si>
  <si>
    <t>Jádrové vrty diamantovými korunkami do stavebních materiálů (železobetonu, betonu, cihel, obkladů, dlažeb, kamene) průměru přes 50 do 60 mm</t>
  </si>
  <si>
    <t>-1751177313</t>
  </si>
  <si>
    <t>https://podminky.urs.cz/item/CS_URS_2021_02/977151114</t>
  </si>
  <si>
    <t>0,25 "tl. stropu dle výkresu D.1.2.4</t>
  </si>
  <si>
    <t>977151126</t>
  </si>
  <si>
    <t>Jádrové vrty diamantovými korunkami do stavebních materiálů (železobetonu, betonu, cihel, obkladů, dlažeb, kamene) průměru přes 200 do 225 mm</t>
  </si>
  <si>
    <t>2069659636</t>
  </si>
  <si>
    <t>https://podminky.urs.cz/item/CS_URS_2021_02/977151126</t>
  </si>
  <si>
    <t>0,4*2 "tl. stěny dle výkresu D.1.2.4</t>
  </si>
  <si>
    <t>PSV</t>
  </si>
  <si>
    <t>Práce a dodávky PSV</t>
  </si>
  <si>
    <t>767</t>
  </si>
  <si>
    <t>Konstrukce zámečnické</t>
  </si>
  <si>
    <t>767_R01</t>
  </si>
  <si>
    <t>Kompozitní poklop se čtvercovým rámem pro otvor světlosti 600x600 m, zatížení B125, dodávka + montáž</t>
  </si>
  <si>
    <t>1102127832</t>
  </si>
  <si>
    <t>poklop Z1</t>
  </si>
  <si>
    <t>767_R02</t>
  </si>
  <si>
    <t>Kompozitní pochůzné zakrytí otvoru světlosti 1460x2480 m složené z pěti částí po max 1 m, vč. nosníků a stěnových úhleníků, zatížení B125, dodávka + montáž</t>
  </si>
  <si>
    <t>2073693122</t>
  </si>
  <si>
    <t>poklop Z2</t>
  </si>
  <si>
    <t>767_R03</t>
  </si>
  <si>
    <t>Kompozitní poklop se čtvercovým rámem pro otvor světlosti 500x500 m, zatížení B125, dodávka + montáž</t>
  </si>
  <si>
    <t>-681335459</t>
  </si>
  <si>
    <t>767995114</t>
  </si>
  <si>
    <t>Montáž ostatních atypických zámečnických konstrukcí  hmotnosti přes 20 do 50 kg</t>
  </si>
  <si>
    <t>-636024224</t>
  </si>
  <si>
    <t>https://podminky.urs.cz/item/CS_URS_2021_02/767995114</t>
  </si>
  <si>
    <t>4*25 "počet poklopů * hmotnost poklopů Z1 a Z3</t>
  </si>
  <si>
    <t>2*(5*40) "počet poklopů Z2*počet dílů*hmotnost dílu</t>
  </si>
  <si>
    <t>767996801</t>
  </si>
  <si>
    <t>Demontáž ostatních zámečnických konstrukcí  o hmotnosti jednotlivých dílů rozebráním do 50 kg</t>
  </si>
  <si>
    <t>710501724</t>
  </si>
  <si>
    <t>https://podminky.urs.cz/item/CS_URS_2021_02/767996801</t>
  </si>
  <si>
    <t>2*0,6*0,6*40 "počet*rozměr*hmotnost poklopů</t>
  </si>
  <si>
    <t>2*0,5*0,5*40"počet*rozměr*hmotnost poklopů</t>
  </si>
  <si>
    <t>2*1,56*2,58*40"počet*rozměr*hmotnost poklopů</t>
  </si>
  <si>
    <t>998767101</t>
  </si>
  <si>
    <t>Přesun hmot pro zámečnické konstrukce  stanovený z hmotnosti přesunovaného materiálu vodorovná dopravní vzdálenost do 50 m v objektech výšky do 6 m</t>
  </si>
  <si>
    <t>-212436271</t>
  </si>
  <si>
    <t>https://podminky.urs.cz/item/CS_URS_2021_02/998767101</t>
  </si>
  <si>
    <t>0,5</t>
  </si>
  <si>
    <t>SO 01 Výtlačné potrubí</t>
  </si>
  <si>
    <t>SO 02 Stavební úpravy</t>
  </si>
  <si>
    <t>Výchozí revize zařízení + revize TIČR elektrických VTZ pro zvlášť nebezpečné prostředí</t>
  </si>
  <si>
    <t>Geodetické zaměření skutečného provedení+průzkumné práce</t>
  </si>
  <si>
    <t>Provedení komplexních zkoušek+ individuální zkoušky</t>
  </si>
  <si>
    <t>Účast na zkušebním provozu</t>
  </si>
  <si>
    <t>26 x A4</t>
  </si>
  <si>
    <r>
      <t xml:space="preserve">Evidenční číslo dokumentace
          </t>
    </r>
    <r>
      <rPr>
        <sz val="14"/>
        <rFont val="Arial"/>
        <family val="2"/>
        <charset val="238"/>
      </rPr>
      <t>0984 / 3878</t>
    </r>
  </si>
  <si>
    <t>Uchazeč:</t>
  </si>
  <si>
    <t>Uchazeč</t>
  </si>
  <si>
    <t>Nahradní čerpání vody do provozního vodojemu</t>
  </si>
  <si>
    <t>15. 10. 2021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</si>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</sst>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.000"/>
    <numFmt numFmtId="166" formatCode="#,##0.000"/>
    <numFmt numFmtId="167" formatCode="dd\.mm\.yyyy"/>
    <numFmt numFmtId="168" formatCode="#,##0.00%"/>
    <numFmt numFmtId="169" formatCode="#,##0.00000"/>
  </numFmts>
  <fonts count="8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2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20"/>
      <name val="Arial"/>
      <family val="2"/>
      <charset val="238"/>
    </font>
    <font>
      <sz val="11"/>
      <color rgb="FF005284"/>
      <name val="Arial"/>
      <family val="2"/>
      <charset val="238"/>
    </font>
    <font>
      <b/>
      <sz val="28"/>
      <color rgb="FF005284"/>
      <name val="Arial"/>
      <family val="2"/>
      <charset val="238"/>
    </font>
    <font>
      <b/>
      <sz val="22"/>
      <color rgb="FF005284"/>
      <name val="Arial"/>
      <family val="2"/>
      <charset val="238"/>
    </font>
    <font>
      <b/>
      <sz val="2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28"/>
      <name val="Arial"/>
      <family val="2"/>
      <charset val="238"/>
    </font>
    <font>
      <b/>
      <sz val="8"/>
      <name val="Arial"/>
      <family val="2"/>
      <charset val="238"/>
    </font>
    <font>
      <sz val="16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u/>
      <sz val="11"/>
      <color theme="10"/>
      <name val="Calibri"/>
      <scheme val="minor"/>
    </font>
    <font>
      <i/>
      <u/>
      <sz val="7"/>
      <color rgb="FF979797"/>
      <name val="Calibri"/>
      <scheme val="minor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5284"/>
      </left>
      <right style="thin">
        <color rgb="FF005284"/>
      </right>
      <top style="thin">
        <color rgb="FF005284"/>
      </top>
      <bottom style="thin">
        <color rgb="FF005284"/>
      </bottom>
      <diagonal/>
    </border>
    <border>
      <left/>
      <right/>
      <top style="thin">
        <color rgb="FF005284"/>
      </top>
      <bottom style="thin">
        <color rgb="FF005284"/>
      </bottom>
      <diagonal/>
    </border>
    <border>
      <left style="thin">
        <color rgb="FF005284"/>
      </left>
      <right style="thin">
        <color rgb="FF005284"/>
      </right>
      <top/>
      <bottom style="thin">
        <color rgb="FF00528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5284"/>
      </bottom>
      <diagonal/>
    </border>
    <border>
      <left/>
      <right style="thin">
        <color indexed="64"/>
      </right>
      <top style="thin">
        <color indexed="64"/>
      </top>
      <bottom style="thin">
        <color rgb="FF005284"/>
      </bottom>
      <diagonal/>
    </border>
    <border>
      <left/>
      <right style="thin">
        <color indexed="64"/>
      </right>
      <top style="thin">
        <color rgb="FF005284"/>
      </top>
      <bottom style="thin">
        <color rgb="FF005284"/>
      </bottom>
      <diagonal/>
    </border>
    <border>
      <left/>
      <right/>
      <top style="thin">
        <color rgb="FF005284"/>
      </top>
      <bottom style="thin">
        <color indexed="64"/>
      </bottom>
      <diagonal/>
    </border>
    <border>
      <left/>
      <right style="thin">
        <color indexed="64"/>
      </right>
      <top style="thin">
        <color rgb="FF00528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5284"/>
      </top>
      <bottom style="thin">
        <color rgb="FF00528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5284"/>
      </right>
      <top style="thin">
        <color rgb="FF005284"/>
      </top>
      <bottom style="thin">
        <color rgb="FF005284"/>
      </bottom>
      <diagonal/>
    </border>
    <border>
      <left style="thin">
        <color rgb="FF005284"/>
      </left>
      <right style="medium">
        <color indexed="64"/>
      </right>
      <top style="thin">
        <color rgb="FF005284"/>
      </top>
      <bottom style="thin">
        <color rgb="FF005284"/>
      </bottom>
      <diagonal/>
    </border>
    <border>
      <left style="medium">
        <color indexed="64"/>
      </left>
      <right style="thin">
        <color rgb="FF005284"/>
      </right>
      <top style="thin">
        <color rgb="FF005284"/>
      </top>
      <bottom style="medium">
        <color indexed="64"/>
      </bottom>
      <diagonal/>
    </border>
    <border>
      <left style="thin">
        <color rgb="FF005284"/>
      </left>
      <right style="thin">
        <color rgb="FF005284"/>
      </right>
      <top style="thin">
        <color rgb="FF005284"/>
      </top>
      <bottom style="medium">
        <color indexed="64"/>
      </bottom>
      <diagonal/>
    </border>
    <border>
      <left style="thin">
        <color rgb="FF005284"/>
      </left>
      <right style="medium">
        <color indexed="64"/>
      </right>
      <top style="thin">
        <color rgb="FF00528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5284"/>
      </bottom>
      <diagonal/>
    </border>
    <border>
      <left style="medium">
        <color indexed="64"/>
      </left>
      <right/>
      <top style="thin">
        <color rgb="FF00528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5284"/>
      </right>
      <top style="thin">
        <color indexed="64"/>
      </top>
      <bottom style="medium">
        <color indexed="64"/>
      </bottom>
      <diagonal/>
    </border>
    <border>
      <left style="thin">
        <color rgb="FF005284"/>
      </left>
      <right style="thin">
        <color rgb="FF005284"/>
      </right>
      <top style="thin">
        <color indexed="64"/>
      </top>
      <bottom style="medium">
        <color indexed="64"/>
      </bottom>
      <diagonal/>
    </border>
    <border>
      <left style="thin">
        <color rgb="FF00528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5284"/>
      </right>
      <top/>
      <bottom style="thin">
        <color rgb="FF005284"/>
      </bottom>
      <diagonal/>
    </border>
    <border>
      <left style="thin">
        <color rgb="FF005284"/>
      </left>
      <right style="medium">
        <color indexed="64"/>
      </right>
      <top/>
      <bottom style="thin">
        <color rgb="FF00528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71" fillId="0" borderId="0" applyNumberFormat="0" applyFill="0" applyBorder="0" applyAlignment="0" applyProtection="0"/>
  </cellStyleXfs>
  <cellXfs count="699">
    <xf numFmtId="0" fontId="0" fillId="0" borderId="0" xfId="0"/>
    <xf numFmtId="0" fontId="6" fillId="0" borderId="1" xfId="0" applyFont="1" applyFill="1" applyBorder="1" applyAlignment="1">
      <alignment wrapText="1"/>
    </xf>
    <xf numFmtId="0" fontId="11" fillId="0" borderId="0" xfId="0" applyFont="1"/>
    <xf numFmtId="0" fontId="11" fillId="2" borderId="0" xfId="0" applyFont="1" applyFill="1"/>
    <xf numFmtId="0" fontId="13" fillId="0" borderId="0" xfId="0" applyFont="1"/>
    <xf numFmtId="0" fontId="15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4" fillId="0" borderId="0" xfId="0" applyFont="1" applyAlignment="1"/>
    <xf numFmtId="49" fontId="0" fillId="0" borderId="0" xfId="0" applyNumberFormat="1"/>
    <xf numFmtId="0" fontId="16" fillId="3" borderId="4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7" fillId="0" borderId="27" xfId="0" applyFont="1" applyBorder="1" applyAlignment="1">
      <alignment horizontal="left" vertical="top"/>
    </xf>
    <xf numFmtId="0" fontId="18" fillId="0" borderId="39" xfId="0" applyFont="1" applyFill="1" applyBorder="1" applyAlignment="1">
      <alignment horizontal="left"/>
    </xf>
    <xf numFmtId="0" fontId="10" fillId="0" borderId="0" xfId="0" applyFont="1"/>
    <xf numFmtId="49" fontId="1" fillId="0" borderId="30" xfId="0" applyNumberFormat="1" applyFont="1" applyBorder="1" applyAlignment="1"/>
    <xf numFmtId="3" fontId="1" fillId="0" borderId="31" xfId="0" applyNumberFormat="1" applyFont="1" applyBorder="1" applyAlignment="1"/>
    <xf numFmtId="0" fontId="20" fillId="0" borderId="0" xfId="0" applyFont="1"/>
    <xf numFmtId="0" fontId="22" fillId="0" borderId="0" xfId="0" applyFont="1"/>
    <xf numFmtId="0" fontId="6" fillId="0" borderId="3" xfId="0" applyFont="1" applyFill="1" applyBorder="1" applyAlignment="1">
      <alignment wrapText="1"/>
    </xf>
    <xf numFmtId="0" fontId="21" fillId="0" borderId="0" xfId="0" applyFont="1" applyBorder="1" applyAlignment="1">
      <alignment vertical="center"/>
    </xf>
    <xf numFmtId="0" fontId="11" fillId="0" borderId="0" xfId="0" applyFont="1" applyBorder="1"/>
    <xf numFmtId="0" fontId="27" fillId="0" borderId="0" xfId="0" applyFo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/>
    <xf numFmtId="0" fontId="0" fillId="0" borderId="0" xfId="0" applyAlignment="1">
      <alignment horizontal="center" wrapText="1"/>
    </xf>
    <xf numFmtId="0" fontId="1" fillId="3" borderId="2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22" fillId="0" borderId="3" xfId="0" applyFont="1" applyBorder="1" applyAlignment="1"/>
    <xf numFmtId="0" fontId="22" fillId="0" borderId="2" xfId="0" applyFont="1" applyBorder="1" applyAlignment="1"/>
    <xf numFmtId="0" fontId="22" fillId="0" borderId="3" xfId="0" applyFont="1" applyBorder="1"/>
    <xf numFmtId="0" fontId="22" fillId="0" borderId="10" xfId="0" applyFont="1" applyBorder="1"/>
    <xf numFmtId="0" fontId="6" fillId="0" borderId="11" xfId="0" applyFont="1" applyBorder="1" applyAlignment="1">
      <alignment vertical="top" wrapText="1"/>
    </xf>
    <xf numFmtId="0" fontId="38" fillId="2" borderId="0" xfId="3" applyFont="1" applyFill="1" applyBorder="1" applyAlignment="1" applyProtection="1">
      <alignment horizontal="left" vertical="top" wrapText="1"/>
    </xf>
    <xf numFmtId="0" fontId="17" fillId="0" borderId="30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left"/>
    </xf>
    <xf numFmtId="0" fontId="19" fillId="0" borderId="35" xfId="0" applyFont="1" applyFill="1" applyBorder="1" applyAlignment="1">
      <alignment horizontal="left"/>
    </xf>
    <xf numFmtId="3" fontId="19" fillId="0" borderId="36" xfId="0" applyNumberFormat="1" applyFont="1" applyFill="1" applyBorder="1"/>
    <xf numFmtId="3" fontId="10" fillId="0" borderId="0" xfId="0" applyNumberFormat="1" applyFont="1"/>
    <xf numFmtId="3" fontId="16" fillId="3" borderId="26" xfId="0" applyNumberFormat="1" applyFont="1" applyFill="1" applyBorder="1" applyAlignment="1">
      <alignment horizontal="center"/>
    </xf>
    <xf numFmtId="3" fontId="16" fillId="0" borderId="31" xfId="0" applyNumberFormat="1" applyFont="1" applyFill="1" applyBorder="1"/>
    <xf numFmtId="3" fontId="17" fillId="0" borderId="28" xfId="0" applyNumberFormat="1" applyFont="1" applyBorder="1"/>
    <xf numFmtId="3" fontId="17" fillId="0" borderId="39" xfId="0" applyNumberFormat="1" applyFont="1" applyFill="1" applyBorder="1"/>
    <xf numFmtId="3" fontId="16" fillId="0" borderId="39" xfId="0" applyNumberFormat="1" applyFont="1" applyFill="1" applyBorder="1"/>
    <xf numFmtId="3" fontId="17" fillId="2" borderId="31" xfId="0" applyNumberFormat="1" applyFont="1" applyFill="1" applyBorder="1"/>
    <xf numFmtId="0" fontId="20" fillId="0" borderId="33" xfId="0" applyFont="1" applyBorder="1"/>
    <xf numFmtId="0" fontId="18" fillId="0" borderId="35" xfId="0" applyFont="1" applyFill="1" applyBorder="1" applyAlignment="1">
      <alignment horizontal="left"/>
    </xf>
    <xf numFmtId="0" fontId="10" fillId="0" borderId="33" xfId="0" applyFont="1" applyBorder="1"/>
    <xf numFmtId="49" fontId="1" fillId="0" borderId="41" xfId="0" applyNumberFormat="1" applyFont="1" applyBorder="1" applyAlignment="1"/>
    <xf numFmtId="49" fontId="1" fillId="3" borderId="41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0" fillId="0" borderId="85" xfId="0" applyNumberForma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3" borderId="30" xfId="0" applyNumberFormat="1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29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0" fillId="0" borderId="0" xfId="0" applyNumberFormat="1" applyFont="1" applyFill="1"/>
    <xf numFmtId="0" fontId="2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85" xfId="0" applyNumberFormat="1" applyBorder="1" applyAlignment="1">
      <alignment horizontal="right" vertical="center"/>
    </xf>
    <xf numFmtId="0" fontId="0" fillId="0" borderId="86" xfId="0" applyNumberFormat="1" applyBorder="1" applyAlignment="1">
      <alignment horizontal="right" vertical="center"/>
    </xf>
    <xf numFmtId="3" fontId="0" fillId="0" borderId="85" xfId="0" applyNumberFormat="1" applyBorder="1" applyAlignment="1">
      <alignment vertical="center"/>
    </xf>
    <xf numFmtId="3" fontId="0" fillId="0" borderId="86" xfId="0" applyNumberFormat="1" applyBorder="1" applyAlignment="1">
      <alignment vertical="center"/>
    </xf>
    <xf numFmtId="0" fontId="1" fillId="3" borderId="7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0" fontId="0" fillId="0" borderId="0" xfId="0" applyFill="1" applyAlignment="1">
      <alignment wrapText="1"/>
    </xf>
    <xf numFmtId="3" fontId="0" fillId="0" borderId="6" xfId="0" applyNumberFormat="1" applyFill="1" applyBorder="1" applyAlignment="1">
      <alignment horizontal="center" vertical="top" wrapText="1"/>
    </xf>
    <xf numFmtId="0" fontId="39" fillId="3" borderId="4" xfId="0" applyFont="1" applyFill="1" applyBorder="1" applyAlignment="1">
      <alignment horizontal="center" vertical="center" wrapText="1"/>
    </xf>
    <xf numFmtId="0" fontId="39" fillId="3" borderId="52" xfId="0" applyFont="1" applyFill="1" applyBorder="1" applyAlignment="1">
      <alignment vertical="center" wrapText="1"/>
    </xf>
    <xf numFmtId="0" fontId="39" fillId="3" borderId="45" xfId="0" applyFont="1" applyFill="1" applyBorder="1" applyAlignment="1">
      <alignment vertical="center" wrapText="1"/>
    </xf>
    <xf numFmtId="0" fontId="39" fillId="3" borderId="15" xfId="0" applyFont="1" applyFill="1" applyBorder="1" applyAlignment="1">
      <alignment horizontal="center" vertical="center" wrapText="1"/>
    </xf>
    <xf numFmtId="3" fontId="39" fillId="3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right" wrapText="1"/>
    </xf>
    <xf numFmtId="3" fontId="0" fillId="0" borderId="13" xfId="0" applyNumberFormat="1" applyBorder="1" applyAlignment="1">
      <alignment horizontal="right" wrapText="1"/>
    </xf>
    <xf numFmtId="3" fontId="0" fillId="0" borderId="44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55" xfId="0" applyBorder="1" applyAlignment="1">
      <alignment horizontal="right" vertical="top" wrapText="1"/>
    </xf>
    <xf numFmtId="0" fontId="6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3" fontId="37" fillId="0" borderId="11" xfId="0" applyNumberFormat="1" applyFont="1" applyBorder="1" applyAlignment="1">
      <alignment horizontal="right" vertical="top" wrapText="1"/>
    </xf>
    <xf numFmtId="3" fontId="37" fillId="0" borderId="5" xfId="0" applyNumberFormat="1" applyFont="1" applyBorder="1" applyAlignment="1">
      <alignment horizontal="right" vertical="top" wrapText="1"/>
    </xf>
    <xf numFmtId="3" fontId="37" fillId="0" borderId="6" xfId="0" applyNumberFormat="1" applyFont="1" applyBorder="1" applyAlignment="1">
      <alignment horizontal="right" vertical="top" wrapText="1"/>
    </xf>
    <xf numFmtId="3" fontId="37" fillId="0" borderId="5" xfId="0" applyNumberFormat="1" applyFont="1" applyFill="1" applyBorder="1" applyAlignment="1">
      <alignment horizontal="right" vertical="top" wrapText="1"/>
    </xf>
    <xf numFmtId="3" fontId="37" fillId="0" borderId="11" xfId="0" applyNumberFormat="1" applyFont="1" applyFill="1" applyBorder="1" applyAlignment="1">
      <alignment horizontal="right" vertical="top" wrapText="1"/>
    </xf>
    <xf numFmtId="3" fontId="37" fillId="0" borderId="6" xfId="0" applyNumberFormat="1" applyFont="1" applyFill="1" applyBorder="1" applyAlignment="1">
      <alignment horizontal="right" vertical="top" wrapText="1"/>
    </xf>
    <xf numFmtId="49" fontId="39" fillId="3" borderId="30" xfId="0" applyNumberFormat="1" applyFont="1" applyFill="1" applyBorder="1" applyAlignment="1">
      <alignment horizontal="center" vertical="center" wrapText="1"/>
    </xf>
    <xf numFmtId="0" fontId="39" fillId="3" borderId="42" xfId="0" applyFont="1" applyFill="1" applyBorder="1" applyAlignment="1">
      <alignment vertical="center" wrapText="1"/>
    </xf>
    <xf numFmtId="0" fontId="39" fillId="3" borderId="83" xfId="0" applyFont="1" applyFill="1" applyBorder="1" applyAlignment="1">
      <alignment horizontal="center" vertical="center" wrapText="1"/>
    </xf>
    <xf numFmtId="0" fontId="39" fillId="3" borderId="41" xfId="0" applyFont="1" applyFill="1" applyBorder="1" applyAlignment="1">
      <alignment vertical="center" wrapText="1"/>
    </xf>
    <xf numFmtId="0" fontId="39" fillId="3" borderId="41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3" fontId="42" fillId="3" borderId="30" xfId="0" applyNumberFormat="1" applyFont="1" applyFill="1" applyBorder="1" applyAlignment="1">
      <alignment horizontal="right" vertical="center" wrapText="1"/>
    </xf>
    <xf numFmtId="3" fontId="42" fillId="3" borderId="42" xfId="0" applyNumberFormat="1" applyFont="1" applyFill="1" applyBorder="1" applyAlignment="1">
      <alignment horizontal="right" vertical="center" wrapText="1"/>
    </xf>
    <xf numFmtId="3" fontId="42" fillId="3" borderId="35" xfId="0" applyNumberFormat="1" applyFont="1" applyFill="1" applyBorder="1" applyAlignment="1">
      <alignment horizontal="right" vertical="center" wrapText="1"/>
    </xf>
    <xf numFmtId="3" fontId="42" fillId="3" borderId="31" xfId="0" applyNumberFormat="1" applyFont="1" applyFill="1" applyBorder="1" applyAlignment="1">
      <alignment horizontal="right" vertical="center" wrapText="1"/>
    </xf>
    <xf numFmtId="3" fontId="42" fillId="3" borderId="84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39" fillId="3" borderId="39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55" xfId="0" applyFont="1" applyBorder="1" applyAlignment="1">
      <alignment horizontal="right" vertical="top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49" xfId="0" applyFont="1" applyFill="1" applyBorder="1" applyAlignment="1">
      <alignment vertical="center" wrapText="1"/>
    </xf>
    <xf numFmtId="0" fontId="1" fillId="3" borderId="50" xfId="0" applyFont="1" applyFill="1" applyBorder="1" applyAlignment="1">
      <alignment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49" xfId="0" applyFont="1" applyFill="1" applyBorder="1" applyAlignment="1">
      <alignment horizontal="right" vertical="center" wrapText="1"/>
    </xf>
    <xf numFmtId="0" fontId="22" fillId="3" borderId="64" xfId="0" applyFont="1" applyFill="1" applyBorder="1"/>
    <xf numFmtId="0" fontId="34" fillId="3" borderId="65" xfId="0" applyFont="1" applyFill="1" applyBorder="1" applyAlignment="1">
      <alignment vertical="center"/>
    </xf>
    <xf numFmtId="0" fontId="34" fillId="3" borderId="66" xfId="0" applyFont="1" applyFill="1" applyBorder="1" applyAlignment="1">
      <alignment vertical="center"/>
    </xf>
    <xf numFmtId="0" fontId="22" fillId="3" borderId="33" xfId="0" applyFont="1" applyFill="1" applyBorder="1"/>
    <xf numFmtId="0" fontId="34" fillId="3" borderId="0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0" fontId="22" fillId="3" borderId="37" xfId="0" applyFont="1" applyFill="1" applyBorder="1"/>
    <xf numFmtId="0" fontId="22" fillId="3" borderId="67" xfId="0" applyFont="1" applyFill="1" applyBorder="1"/>
    <xf numFmtId="0" fontId="22" fillId="3" borderId="38" xfId="0" applyFont="1" applyFill="1" applyBorder="1"/>
    <xf numFmtId="0" fontId="11" fillId="3" borderId="0" xfId="0" applyFont="1" applyFill="1"/>
    <xf numFmtId="0" fontId="22" fillId="3" borderId="0" xfId="0" applyFont="1" applyFill="1"/>
    <xf numFmtId="0" fontId="12" fillId="3" borderId="0" xfId="0" applyFont="1" applyFill="1" applyAlignment="1">
      <alignment horizontal="right"/>
    </xf>
    <xf numFmtId="49" fontId="0" fillId="4" borderId="4" xfId="0" applyNumberFormat="1" applyFill="1" applyBorder="1" applyAlignment="1">
      <alignment horizontal="center" wrapText="1"/>
    </xf>
    <xf numFmtId="0" fontId="1" fillId="4" borderId="52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right" wrapText="1"/>
    </xf>
    <xf numFmtId="0" fontId="0" fillId="4" borderId="82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right" wrapText="1"/>
    </xf>
    <xf numFmtId="0" fontId="0" fillId="4" borderId="2" xfId="0" applyFill="1" applyBorder="1" applyAlignment="1">
      <alignment wrapText="1"/>
    </xf>
    <xf numFmtId="0" fontId="0" fillId="4" borderId="26" xfId="0" applyFill="1" applyBorder="1" applyAlignment="1">
      <alignment wrapText="1"/>
    </xf>
    <xf numFmtId="3" fontId="37" fillId="4" borderId="4" xfId="0" applyNumberFormat="1" applyFont="1" applyFill="1" applyBorder="1" applyAlignment="1">
      <alignment horizontal="right" vertical="top" wrapText="1"/>
    </xf>
    <xf numFmtId="3" fontId="37" fillId="4" borderId="52" xfId="0" applyNumberFormat="1" applyFont="1" applyFill="1" applyBorder="1" applyAlignment="1">
      <alignment horizontal="right" vertical="top" wrapText="1"/>
    </xf>
    <xf numFmtId="3" fontId="43" fillId="4" borderId="4" xfId="0" applyNumberFormat="1" applyFont="1" applyFill="1" applyBorder="1" applyAlignment="1">
      <alignment horizontal="right" vertical="top" wrapText="1"/>
    </xf>
    <xf numFmtId="3" fontId="43" fillId="4" borderId="26" xfId="0" applyNumberFormat="1" applyFont="1" applyFill="1" applyBorder="1" applyAlignment="1">
      <alignment horizontal="right" vertical="top" wrapText="1"/>
    </xf>
    <xf numFmtId="3" fontId="0" fillId="4" borderId="26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horizontal="right" vertical="top" wrapText="1"/>
    </xf>
    <xf numFmtId="0" fontId="0" fillId="4" borderId="19" xfId="0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right" wrapText="1"/>
    </xf>
    <xf numFmtId="0" fontId="0" fillId="4" borderId="3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3" fontId="37" fillId="4" borderId="5" xfId="0" applyNumberFormat="1" applyFont="1" applyFill="1" applyBorder="1" applyAlignment="1">
      <alignment horizontal="right" vertical="top" wrapText="1"/>
    </xf>
    <xf numFmtId="3" fontId="37" fillId="4" borderId="11" xfId="0" applyNumberFormat="1" applyFont="1" applyFill="1" applyBorder="1" applyAlignment="1">
      <alignment horizontal="right" vertical="top" wrapText="1"/>
    </xf>
    <xf numFmtId="3" fontId="43" fillId="4" borderId="5" xfId="0" applyNumberFormat="1" applyFont="1" applyFill="1" applyBorder="1" applyAlignment="1">
      <alignment horizontal="right" vertical="top" wrapText="1"/>
    </xf>
    <xf numFmtId="3" fontId="43" fillId="4" borderId="6" xfId="0" applyNumberFormat="1" applyFont="1" applyFill="1" applyBorder="1" applyAlignment="1">
      <alignment horizontal="right" vertical="top" wrapText="1"/>
    </xf>
    <xf numFmtId="3" fontId="0" fillId="4" borderId="6" xfId="0" applyNumberForma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3" fontId="37" fillId="4" borderId="88" xfId="0" applyNumberFormat="1" applyFont="1" applyFill="1" applyBorder="1" applyAlignment="1">
      <alignment horizontal="right" vertical="top" wrapText="1"/>
    </xf>
    <xf numFmtId="3" fontId="0" fillId="4" borderId="89" xfId="0" applyNumberFormat="1" applyFill="1" applyBorder="1" applyAlignment="1">
      <alignment horizontal="center" vertical="top" wrapText="1"/>
    </xf>
    <xf numFmtId="3" fontId="37" fillId="4" borderId="61" xfId="0" applyNumberFormat="1" applyFont="1" applyFill="1" applyBorder="1" applyAlignment="1">
      <alignment horizontal="right" vertical="top" wrapText="1"/>
    </xf>
    <xf numFmtId="3" fontId="37" fillId="4" borderId="6" xfId="0" applyNumberFormat="1" applyFont="1" applyFill="1" applyBorder="1" applyAlignment="1">
      <alignment horizontal="right" vertical="top" wrapText="1"/>
    </xf>
    <xf numFmtId="49" fontId="0" fillId="0" borderId="15" xfId="0" applyNumberForma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vertical="top" wrapText="1"/>
    </xf>
    <xf numFmtId="0" fontId="0" fillId="0" borderId="49" xfId="0" applyFill="1" applyBorder="1" applyAlignment="1">
      <alignment horizontal="right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3" fontId="37" fillId="0" borderId="15" xfId="0" applyNumberFormat="1" applyFont="1" applyFill="1" applyBorder="1" applyAlignment="1">
      <alignment horizontal="right" vertical="top" wrapText="1"/>
    </xf>
    <xf numFmtId="3" fontId="37" fillId="0" borderId="45" xfId="0" applyNumberFormat="1" applyFont="1" applyFill="1" applyBorder="1" applyAlignment="1">
      <alignment horizontal="right" vertical="top" wrapText="1"/>
    </xf>
    <xf numFmtId="3" fontId="37" fillId="0" borderId="16" xfId="0" applyNumberFormat="1" applyFont="1" applyFill="1" applyBorder="1" applyAlignment="1">
      <alignment horizontal="right" vertical="top" wrapText="1"/>
    </xf>
    <xf numFmtId="3" fontId="0" fillId="0" borderId="16" xfId="0" applyNumberFormat="1" applyFill="1" applyBorder="1" applyAlignment="1">
      <alignment horizontal="center" vertical="center" wrapText="1"/>
    </xf>
    <xf numFmtId="49" fontId="0" fillId="0" borderId="17" xfId="0" applyNumberFormat="1" applyFill="1" applyBorder="1" applyAlignment="1">
      <alignment horizontal="center" vertical="top" wrapText="1"/>
    </xf>
    <xf numFmtId="0" fontId="6" fillId="0" borderId="90" xfId="0" applyFont="1" applyFill="1" applyBorder="1" applyAlignment="1">
      <alignment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91" xfId="0" applyFill="1" applyBorder="1" applyAlignment="1">
      <alignment horizontal="center" vertical="top" wrapText="1"/>
    </xf>
    <xf numFmtId="0" fontId="6" fillId="0" borderId="18" xfId="0" applyFont="1" applyFill="1" applyBorder="1" applyAlignment="1">
      <alignment wrapText="1"/>
    </xf>
    <xf numFmtId="0" fontId="0" fillId="0" borderId="18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3" fontId="37" fillId="0" borderId="17" xfId="0" applyNumberFormat="1" applyFont="1" applyFill="1" applyBorder="1" applyAlignment="1">
      <alignment horizontal="right" vertical="top" wrapText="1"/>
    </xf>
    <xf numFmtId="3" fontId="37" fillId="0" borderId="90" xfId="0" applyNumberFormat="1" applyFont="1" applyFill="1" applyBorder="1" applyAlignment="1">
      <alignment horizontal="right" vertical="top" wrapText="1"/>
    </xf>
    <xf numFmtId="3" fontId="37" fillId="0" borderId="20" xfId="0" applyNumberFormat="1" applyFont="1" applyFill="1" applyBorder="1" applyAlignment="1">
      <alignment horizontal="right" vertical="top" wrapText="1"/>
    </xf>
    <xf numFmtId="3" fontId="0" fillId="0" borderId="20" xfId="0" applyNumberForma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left" vertical="top" wrapText="1"/>
    </xf>
    <xf numFmtId="0" fontId="0" fillId="0" borderId="44" xfId="0" applyFont="1" applyFill="1" applyBorder="1" applyAlignment="1">
      <alignment horizontal="left" vertical="top" wrapText="1"/>
    </xf>
    <xf numFmtId="0" fontId="0" fillId="0" borderId="45" xfId="0" applyFont="1" applyFill="1" applyBorder="1" applyAlignment="1">
      <alignment horizontal="left" vertical="top" wrapText="1"/>
    </xf>
    <xf numFmtId="0" fontId="43" fillId="0" borderId="90" xfId="0" applyFont="1" applyBorder="1" applyAlignment="1">
      <alignment vertical="top" wrapText="1"/>
    </xf>
    <xf numFmtId="0" fontId="43" fillId="0" borderId="45" xfId="0" applyFont="1" applyBorder="1" applyAlignment="1">
      <alignment vertical="top" wrapText="1"/>
    </xf>
    <xf numFmtId="49" fontId="0" fillId="0" borderId="15" xfId="0" applyNumberFormat="1" applyBorder="1" applyAlignment="1">
      <alignment horizontal="center" vertical="top" wrapText="1"/>
    </xf>
    <xf numFmtId="0" fontId="43" fillId="0" borderId="11" xfId="0" applyFont="1" applyBorder="1" applyAlignment="1">
      <alignment vertical="top" wrapText="1"/>
    </xf>
    <xf numFmtId="0" fontId="37" fillId="0" borderId="44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37" fillId="0" borderId="44" xfId="0" applyFont="1" applyBorder="1" applyAlignment="1">
      <alignment vertical="top" wrapText="1"/>
    </xf>
    <xf numFmtId="0" fontId="0" fillId="0" borderId="11" xfId="0" applyFont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6" fillId="0" borderId="1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49" fontId="37" fillId="0" borderId="15" xfId="0" applyNumberFormat="1" applyFont="1" applyFill="1" applyBorder="1" applyAlignment="1">
      <alignment horizontal="center" vertical="top" wrapText="1"/>
    </xf>
    <xf numFmtId="0" fontId="0" fillId="0" borderId="55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3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37" fillId="0" borderId="11" xfId="0" applyFont="1" applyFill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37" fillId="0" borderId="55" xfId="0" applyFont="1" applyBorder="1" applyAlignment="1">
      <alignment horizontal="right" vertical="top"/>
    </xf>
    <xf numFmtId="0" fontId="37" fillId="0" borderId="19" xfId="0" applyFont="1" applyBorder="1" applyAlignment="1">
      <alignment horizontal="left" vertical="top"/>
    </xf>
    <xf numFmtId="0" fontId="0" fillId="0" borderId="55" xfId="0" applyFill="1" applyBorder="1" applyAlignment="1">
      <alignment horizontal="right" vertical="top" wrapText="1"/>
    </xf>
    <xf numFmtId="0" fontId="0" fillId="0" borderId="19" xfId="0" applyFill="1" applyBorder="1" applyAlignment="1">
      <alignment horizontal="center" vertical="top" wrapText="1"/>
    </xf>
    <xf numFmtId="0" fontId="9" fillId="0" borderId="3" xfId="0" applyFont="1" applyFill="1" applyBorder="1" applyAlignment="1">
      <alignment wrapText="1"/>
    </xf>
    <xf numFmtId="0" fontId="0" fillId="0" borderId="6" xfId="0" applyFill="1" applyBorder="1" applyAlignment="1">
      <alignment horizontal="center" vertical="top" wrapText="1"/>
    </xf>
    <xf numFmtId="3" fontId="0" fillId="0" borderId="6" xfId="0" applyNumberFormat="1" applyFill="1" applyBorder="1" applyAlignment="1">
      <alignment horizontal="center" vertical="center" wrapText="1"/>
    </xf>
    <xf numFmtId="0" fontId="42" fillId="5" borderId="3" xfId="5" applyFont="1" applyFill="1" applyBorder="1" applyAlignment="1">
      <alignment vertical="center"/>
    </xf>
    <xf numFmtId="0" fontId="42" fillId="0" borderId="0" xfId="5" applyFont="1" applyFill="1" applyBorder="1" applyAlignment="1">
      <alignment vertical="center"/>
    </xf>
    <xf numFmtId="4" fontId="42" fillId="0" borderId="3" xfId="5" applyNumberFormat="1" applyFont="1" applyFill="1" applyBorder="1" applyAlignment="1" applyProtection="1">
      <alignment horizontal="right" vertical="center"/>
      <protection locked="0"/>
    </xf>
    <xf numFmtId="4" fontId="42" fillId="0" borderId="3" xfId="5" applyNumberFormat="1" applyFont="1" applyFill="1" applyBorder="1" applyAlignment="1" applyProtection="1">
      <alignment horizontal="center" vertical="center"/>
      <protection locked="0"/>
    </xf>
    <xf numFmtId="4" fontId="42" fillId="0" borderId="3" xfId="5" applyNumberFormat="1" applyFont="1" applyFill="1" applyBorder="1" applyAlignment="1" applyProtection="1">
      <alignment horizontal="center" vertical="center"/>
    </xf>
    <xf numFmtId="0" fontId="42" fillId="5" borderId="3" xfId="5" applyFont="1" applyFill="1" applyBorder="1" applyAlignment="1">
      <alignment horizontal="center" vertical="center"/>
    </xf>
    <xf numFmtId="164" fontId="42" fillId="5" borderId="3" xfId="5" applyNumberFormat="1" applyFont="1" applyFill="1" applyBorder="1" applyAlignment="1">
      <alignment horizontal="left" vertical="center"/>
    </xf>
    <xf numFmtId="0" fontId="42" fillId="5" borderId="3" xfId="5" applyFont="1" applyFill="1" applyBorder="1" applyAlignment="1">
      <alignment vertical="center" wrapText="1"/>
    </xf>
    <xf numFmtId="0" fontId="42" fillId="5" borderId="3" xfId="5" applyFont="1" applyFill="1" applyBorder="1" applyAlignment="1">
      <alignment horizontal="right" vertical="center"/>
    </xf>
    <xf numFmtId="4" fontId="42" fillId="5" borderId="3" xfId="5" applyNumberFormat="1" applyFont="1" applyFill="1" applyBorder="1" applyAlignment="1" applyProtection="1">
      <alignment horizontal="right" vertical="center"/>
      <protection locked="0"/>
    </xf>
    <xf numFmtId="4" fontId="42" fillId="5" borderId="3" xfId="5" applyNumberFormat="1" applyFont="1" applyFill="1" applyBorder="1" applyAlignment="1">
      <alignment horizontal="right" vertical="center"/>
    </xf>
    <xf numFmtId="0" fontId="42" fillId="5" borderId="0" xfId="5" applyFont="1" applyFill="1" applyAlignment="1">
      <alignment vertical="center"/>
    </xf>
    <xf numFmtId="0" fontId="42" fillId="0" borderId="3" xfId="5" applyNumberFormat="1" applyFont="1" applyFill="1" applyBorder="1" applyAlignment="1">
      <alignment horizontal="center" vertical="center"/>
    </xf>
    <xf numFmtId="164" fontId="42" fillId="0" borderId="3" xfId="5" applyNumberFormat="1" applyFont="1" applyFill="1" applyBorder="1" applyAlignment="1" applyProtection="1">
      <alignment horizontal="left" vertical="center"/>
    </xf>
    <xf numFmtId="0" fontId="42" fillId="0" borderId="3" xfId="5" applyFont="1" applyFill="1" applyBorder="1" applyAlignment="1" applyProtection="1">
      <alignment vertical="center" wrapText="1"/>
    </xf>
    <xf numFmtId="0" fontId="42" fillId="0" borderId="3" xfId="5" applyNumberFormat="1" applyFont="1" applyFill="1" applyBorder="1" applyAlignment="1" applyProtection="1">
      <alignment horizontal="right" vertical="center"/>
    </xf>
    <xf numFmtId="0" fontId="42" fillId="0" borderId="3" xfId="5" applyFont="1" applyFill="1" applyBorder="1" applyAlignment="1" applyProtection="1">
      <alignment vertical="center"/>
    </xf>
    <xf numFmtId="4" fontId="42" fillId="0" borderId="3" xfId="5" applyNumberFormat="1" applyFont="1" applyFill="1" applyBorder="1" applyAlignment="1" applyProtection="1">
      <alignment horizontal="right" vertical="center"/>
    </xf>
    <xf numFmtId="0" fontId="42" fillId="0" borderId="0" xfId="5" applyFont="1" applyFill="1" applyBorder="1" applyAlignment="1" applyProtection="1">
      <alignment horizontal="left" vertical="center"/>
    </xf>
    <xf numFmtId="49" fontId="42" fillId="0" borderId="3" xfId="5" applyNumberFormat="1" applyFont="1" applyFill="1" applyBorder="1" applyAlignment="1">
      <alignment horizontal="left" vertical="center"/>
    </xf>
    <xf numFmtId="49" fontId="42" fillId="0" borderId="3" xfId="5" applyNumberFormat="1" applyFont="1" applyFill="1" applyBorder="1" applyAlignment="1">
      <alignment horizontal="left" vertical="center" wrapText="1"/>
    </xf>
    <xf numFmtId="0" fontId="42" fillId="0" borderId="3" xfId="5" applyNumberFormat="1" applyFont="1" applyFill="1" applyBorder="1" applyAlignment="1">
      <alignment horizontal="right" vertical="center"/>
    </xf>
    <xf numFmtId="1" fontId="42" fillId="0" borderId="3" xfId="5" applyNumberFormat="1" applyFont="1" applyFill="1" applyBorder="1" applyAlignment="1">
      <alignment vertical="center"/>
    </xf>
    <xf numFmtId="4" fontId="42" fillId="0" borderId="3" xfId="5" applyNumberFormat="1" applyFont="1" applyFill="1" applyBorder="1" applyAlignment="1">
      <alignment horizontal="right" vertical="center"/>
    </xf>
    <xf numFmtId="4" fontId="42" fillId="0" borderId="3" xfId="5" applyNumberFormat="1" applyFont="1" applyFill="1" applyBorder="1" applyAlignment="1">
      <alignment vertical="center"/>
    </xf>
    <xf numFmtId="0" fontId="50" fillId="0" borderId="3" xfId="5" applyNumberFormat="1" applyFont="1" applyFill="1" applyBorder="1" applyAlignment="1">
      <alignment horizontal="center" vertical="center"/>
    </xf>
    <xf numFmtId="49" fontId="50" fillId="0" borderId="3" xfId="5" applyNumberFormat="1" applyFont="1" applyFill="1" applyBorder="1" applyAlignment="1">
      <alignment horizontal="left" vertical="center"/>
    </xf>
    <xf numFmtId="0" fontId="41" fillId="0" borderId="3" xfId="6" applyFont="1" applyFill="1" applyBorder="1" applyAlignment="1">
      <alignment horizontal="left"/>
    </xf>
    <xf numFmtId="0" fontId="41" fillId="0" borderId="3" xfId="7" applyNumberFormat="1" applyFont="1" applyFill="1" applyBorder="1"/>
    <xf numFmtId="49" fontId="50" fillId="0" borderId="3" xfId="5" applyNumberFormat="1" applyFont="1" applyFill="1" applyBorder="1" applyAlignment="1" applyProtection="1">
      <alignment vertical="center"/>
    </xf>
    <xf numFmtId="4" fontId="50" fillId="0" borderId="3" xfId="5" applyNumberFormat="1" applyFont="1" applyFill="1" applyBorder="1" applyAlignment="1" applyProtection="1">
      <alignment horizontal="right"/>
      <protection locked="0" hidden="1"/>
    </xf>
    <xf numFmtId="4" fontId="50" fillId="0" borderId="3" xfId="5" applyNumberFormat="1" applyFont="1" applyFill="1" applyBorder="1" applyAlignment="1">
      <alignment vertical="center"/>
    </xf>
    <xf numFmtId="4" fontId="50" fillId="0" borderId="3" xfId="5" applyNumberFormat="1" applyFont="1" applyFill="1" applyBorder="1" applyAlignment="1">
      <alignment horizontal="right" vertical="center"/>
    </xf>
    <xf numFmtId="0" fontId="50" fillId="0" borderId="0" xfId="5" applyFont="1" applyFill="1" applyBorder="1" applyAlignment="1" applyProtection="1">
      <alignment vertical="center"/>
    </xf>
    <xf numFmtId="0" fontId="50" fillId="0" borderId="0" xfId="5" applyFont="1" applyFill="1" applyBorder="1" applyAlignment="1">
      <alignment vertical="center"/>
    </xf>
    <xf numFmtId="0" fontId="41" fillId="0" borderId="3" xfId="8" applyNumberFormat="1" applyFont="1" applyFill="1" applyBorder="1"/>
    <xf numFmtId="4" fontId="50" fillId="0" borderId="3" xfId="5" applyNumberFormat="1" applyFont="1" applyFill="1" applyBorder="1" applyAlignment="1" applyProtection="1">
      <alignment horizontal="right" vertical="center"/>
      <protection locked="0"/>
    </xf>
    <xf numFmtId="49" fontId="50" fillId="0" borderId="3" xfId="5" applyNumberFormat="1" applyFont="1" applyFill="1" applyBorder="1" applyAlignment="1">
      <alignment horizontal="left" vertical="center" wrapText="1"/>
    </xf>
    <xf numFmtId="0" fontId="50" fillId="0" borderId="3" xfId="5" applyFont="1" applyFill="1" applyBorder="1" applyAlignment="1">
      <alignment horizontal="right" vertical="center"/>
    </xf>
    <xf numFmtId="49" fontId="50" fillId="0" borderId="3" xfId="5" applyNumberFormat="1" applyFont="1" applyFill="1" applyBorder="1" applyAlignment="1">
      <alignment vertical="center"/>
    </xf>
    <xf numFmtId="0" fontId="50" fillId="0" borderId="0" xfId="5" applyFont="1" applyFill="1" applyAlignment="1">
      <alignment vertical="center"/>
    </xf>
    <xf numFmtId="0" fontId="41" fillId="0" borderId="3" xfId="9" applyFont="1" applyFill="1" applyBorder="1" applyAlignment="1">
      <alignment horizontal="left" wrapText="1"/>
    </xf>
    <xf numFmtId="0" fontId="41" fillId="0" borderId="3" xfId="10" applyNumberFormat="1" applyFont="1" applyFill="1" applyBorder="1"/>
    <xf numFmtId="4" fontId="50" fillId="0" borderId="3" xfId="5" applyNumberFormat="1" applyFont="1" applyFill="1" applyBorder="1" applyAlignment="1" applyProtection="1">
      <alignment vertical="center"/>
      <protection locked="0"/>
    </xf>
    <xf numFmtId="0" fontId="41" fillId="0" borderId="3" xfId="11" applyFont="1" applyFill="1" applyBorder="1" applyAlignment="1">
      <alignment horizontal="left" wrapText="1"/>
    </xf>
    <xf numFmtId="0" fontId="41" fillId="0" borderId="3" xfId="12" applyFont="1" applyFill="1" applyBorder="1"/>
    <xf numFmtId="4" fontId="50" fillId="0" borderId="3" xfId="5" applyNumberFormat="1" applyFont="1" applyFill="1" applyBorder="1" applyAlignment="1" applyProtection="1">
      <alignment horizontal="right"/>
    </xf>
    <xf numFmtId="0" fontId="50" fillId="0" borderId="3" xfId="5" applyNumberFormat="1" applyFont="1" applyFill="1" applyBorder="1" applyAlignment="1" applyProtection="1">
      <alignment horizontal="right" vertical="center"/>
    </xf>
    <xf numFmtId="49" fontId="42" fillId="0" borderId="3" xfId="5" applyNumberFormat="1" applyFont="1" applyFill="1" applyBorder="1" applyAlignment="1" applyProtection="1">
      <alignment horizontal="left" vertical="center"/>
    </xf>
    <xf numFmtId="0" fontId="42" fillId="0" borderId="3" xfId="5" applyFont="1" applyFill="1" applyBorder="1" applyAlignment="1" applyProtection="1">
      <alignment horizontal="left" vertical="center" wrapText="1"/>
    </xf>
    <xf numFmtId="0" fontId="42" fillId="0" borderId="3" xfId="5" applyNumberFormat="1" applyFont="1" applyFill="1" applyBorder="1" applyAlignment="1" applyProtection="1">
      <alignment horizontal="right" vertical="center"/>
      <protection locked="0"/>
    </xf>
    <xf numFmtId="0" fontId="50" fillId="0" borderId="3" xfId="5" applyFont="1" applyFill="1" applyBorder="1" applyAlignment="1" applyProtection="1">
      <alignment horizontal="left" vertical="center"/>
    </xf>
    <xf numFmtId="0" fontId="50" fillId="0" borderId="3" xfId="5" applyFont="1" applyFill="1" applyBorder="1" applyAlignment="1" applyProtection="1">
      <alignment horizontal="left" vertical="center" wrapText="1"/>
    </xf>
    <xf numFmtId="0" fontId="50" fillId="0" borderId="3" xfId="5" applyNumberFormat="1" applyFont="1" applyFill="1" applyBorder="1" applyAlignment="1" applyProtection="1">
      <alignment horizontal="right" vertical="center"/>
      <protection locked="0"/>
    </xf>
    <xf numFmtId="49" fontId="50" fillId="0" borderId="3" xfId="5" applyNumberFormat="1" applyFont="1" applyFill="1" applyBorder="1" applyAlignment="1" applyProtection="1">
      <alignment horizontal="left" vertical="center"/>
    </xf>
    <xf numFmtId="1" fontId="50" fillId="0" borderId="3" xfId="5" applyNumberFormat="1" applyFont="1" applyFill="1" applyBorder="1" applyAlignment="1" applyProtection="1">
      <alignment vertical="center"/>
    </xf>
    <xf numFmtId="0" fontId="50" fillId="0" borderId="3" xfId="5" applyFont="1" applyFill="1" applyBorder="1" applyAlignment="1" applyProtection="1">
      <alignment vertical="center" wrapText="1"/>
    </xf>
    <xf numFmtId="0" fontId="50" fillId="0" borderId="3" xfId="5" applyNumberFormat="1" applyFont="1" applyFill="1" applyBorder="1" applyAlignment="1" applyProtection="1">
      <alignment horizontal="center" vertical="center"/>
    </xf>
    <xf numFmtId="0" fontId="50" fillId="0" borderId="3" xfId="5" applyFont="1" applyFill="1" applyBorder="1"/>
    <xf numFmtId="49" fontId="50" fillId="0" borderId="3" xfId="5" applyNumberFormat="1" applyFont="1" applyFill="1" applyBorder="1" applyAlignment="1" applyProtection="1">
      <alignment horizontal="left" vertical="center" wrapText="1"/>
    </xf>
    <xf numFmtId="165" fontId="50" fillId="0" borderId="0" xfId="5" applyNumberFormat="1" applyFont="1" applyFill="1" applyBorder="1" applyAlignment="1" applyProtection="1">
      <alignment vertical="center"/>
    </xf>
    <xf numFmtId="0" fontId="50" fillId="0" borderId="3" xfId="5" applyFont="1" applyFill="1" applyBorder="1" applyAlignment="1" applyProtection="1">
      <alignment horizontal="right" vertical="center"/>
      <protection locked="0"/>
    </xf>
    <xf numFmtId="1" fontId="50" fillId="0" borderId="3" xfId="5" applyNumberFormat="1" applyFont="1" applyFill="1" applyBorder="1" applyAlignment="1" applyProtection="1">
      <alignment horizontal="right" vertical="center"/>
    </xf>
    <xf numFmtId="49" fontId="42" fillId="0" borderId="3" xfId="5" applyNumberFormat="1" applyFont="1" applyFill="1" applyBorder="1" applyAlignment="1" applyProtection="1">
      <alignment horizontal="left" vertical="center" wrapText="1"/>
    </xf>
    <xf numFmtId="49" fontId="42" fillId="0" borderId="3" xfId="5" applyNumberFormat="1" applyFont="1" applyFill="1" applyBorder="1" applyAlignment="1" applyProtection="1">
      <alignment vertical="center"/>
    </xf>
    <xf numFmtId="1" fontId="42" fillId="0" borderId="3" xfId="5" applyNumberFormat="1" applyFont="1" applyFill="1" applyBorder="1" applyAlignment="1" applyProtection="1">
      <alignment horizontal="right" vertical="center"/>
    </xf>
    <xf numFmtId="0" fontId="22" fillId="0" borderId="3" xfId="5" applyFont="1" applyBorder="1" applyAlignment="1">
      <alignment horizontal="justify" vertical="center"/>
    </xf>
    <xf numFmtId="0" fontId="22" fillId="0" borderId="3" xfId="5" applyFont="1" applyFill="1" applyBorder="1" applyAlignment="1">
      <alignment horizontal="justify" vertical="center"/>
    </xf>
    <xf numFmtId="0" fontId="50" fillId="0" borderId="3" xfId="5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horizontal="left" vertical="center"/>
    </xf>
    <xf numFmtId="4" fontId="42" fillId="0" borderId="3" xfId="5" applyNumberFormat="1" applyFont="1" applyFill="1" applyBorder="1" applyAlignment="1" applyProtection="1">
      <alignment vertical="center"/>
      <protection locked="0"/>
    </xf>
    <xf numFmtId="0" fontId="41" fillId="0" borderId="3" xfId="13" applyFont="1" applyFill="1" applyBorder="1"/>
    <xf numFmtId="0" fontId="41" fillId="0" borderId="3" xfId="14" applyNumberFormat="1" applyFont="1" applyFill="1" applyBorder="1"/>
    <xf numFmtId="0" fontId="41" fillId="0" borderId="3" xfId="14" applyFont="1" applyFill="1" applyBorder="1"/>
    <xf numFmtId="4" fontId="41" fillId="0" borderId="3" xfId="15" applyNumberFormat="1" applyFont="1" applyFill="1" applyBorder="1"/>
    <xf numFmtId="0" fontId="50" fillId="0" borderId="3" xfId="5" applyFont="1" applyFill="1" applyBorder="1" applyAlignment="1">
      <alignment horizontal="left" vertical="center" wrapText="1"/>
    </xf>
    <xf numFmtId="0" fontId="50" fillId="0" borderId="0" xfId="5" applyNumberFormat="1" applyFont="1" applyFill="1" applyBorder="1" applyAlignment="1">
      <alignment horizontal="center" vertical="center"/>
    </xf>
    <xf numFmtId="49" fontId="50" fillId="0" borderId="0" xfId="5" applyNumberFormat="1" applyFont="1" applyFill="1" applyBorder="1" applyAlignment="1" applyProtection="1">
      <alignment horizontal="left" vertical="center"/>
    </xf>
    <xf numFmtId="49" fontId="50" fillId="0" borderId="0" xfId="5" applyNumberFormat="1" applyFont="1" applyFill="1" applyBorder="1" applyAlignment="1" applyProtection="1">
      <alignment horizontal="left" vertical="center" wrapText="1"/>
    </xf>
    <xf numFmtId="0" fontId="50" fillId="0" borderId="0" xfId="5" applyNumberFormat="1" applyFont="1" applyFill="1" applyBorder="1" applyAlignment="1" applyProtection="1">
      <alignment horizontal="right" vertical="center"/>
    </xf>
    <xf numFmtId="49" fontId="50" fillId="0" borderId="0" xfId="5" applyNumberFormat="1" applyFont="1" applyFill="1" applyBorder="1" applyAlignment="1" applyProtection="1">
      <alignment vertical="center"/>
    </xf>
    <xf numFmtId="4" fontId="50" fillId="0" borderId="0" xfId="5" applyNumberFormat="1" applyFont="1" applyFill="1" applyBorder="1" applyAlignment="1" applyProtection="1">
      <alignment horizontal="right" vertical="center"/>
      <protection locked="0"/>
    </xf>
    <xf numFmtId="4" fontId="50" fillId="0" borderId="0" xfId="5" applyNumberFormat="1" applyFont="1" applyFill="1" applyBorder="1" applyAlignment="1" applyProtection="1">
      <alignment vertical="center"/>
    </xf>
    <xf numFmtId="4" fontId="50" fillId="0" borderId="0" xfId="5" applyNumberFormat="1" applyFont="1" applyFill="1" applyBorder="1" applyAlignment="1" applyProtection="1">
      <alignment horizontal="right" vertical="center"/>
    </xf>
    <xf numFmtId="9" fontId="42" fillId="0" borderId="0" xfId="5" applyNumberFormat="1" applyFont="1" applyFill="1" applyBorder="1" applyAlignment="1" applyProtection="1">
      <alignment vertical="center"/>
    </xf>
    <xf numFmtId="0" fontId="42" fillId="0" borderId="0" xfId="5" applyFont="1" applyFill="1" applyBorder="1" applyAlignment="1" applyProtection="1">
      <alignment vertical="center"/>
    </xf>
    <xf numFmtId="0" fontId="41" fillId="0" borderId="3" xfId="8" applyFont="1" applyFill="1" applyBorder="1"/>
    <xf numFmtId="4" fontId="50" fillId="0" borderId="3" xfId="5" applyNumberFormat="1" applyFont="1" applyFill="1" applyBorder="1" applyAlignment="1" applyProtection="1">
      <alignment horizontal="right" vertical="center"/>
    </xf>
    <xf numFmtId="0" fontId="42" fillId="0" borderId="3" xfId="5" applyNumberFormat="1" applyFont="1" applyFill="1" applyBorder="1" applyAlignment="1" applyProtection="1">
      <alignment horizontal="center" vertical="center"/>
    </xf>
    <xf numFmtId="0" fontId="50" fillId="0" borderId="3" xfId="5" applyNumberFormat="1" applyFont="1" applyFill="1" applyBorder="1" applyAlignment="1">
      <alignment horizontal="right" vertical="center"/>
    </xf>
    <xf numFmtId="166" fontId="42" fillId="0" borderId="0" xfId="5" applyNumberFormat="1" applyFont="1" applyFill="1" applyBorder="1" applyAlignment="1" applyProtection="1">
      <alignment vertical="center"/>
    </xf>
    <xf numFmtId="166" fontId="50" fillId="0" borderId="0" xfId="5" applyNumberFormat="1" applyFont="1" applyFill="1" applyBorder="1" applyAlignment="1" applyProtection="1">
      <alignment vertical="center"/>
    </xf>
    <xf numFmtId="1" fontId="50" fillId="0" borderId="3" xfId="5" applyNumberFormat="1" applyFont="1" applyFill="1" applyBorder="1" applyAlignment="1" applyProtection="1">
      <alignment horizontal="right" vertical="center"/>
      <protection locked="0"/>
    </xf>
    <xf numFmtId="0" fontId="40" fillId="0" borderId="0" xfId="0" applyFont="1" applyFill="1" applyAlignment="1">
      <alignment wrapText="1"/>
    </xf>
    <xf numFmtId="0" fontId="0" fillId="0" borderId="49" xfId="0" applyBorder="1" applyAlignment="1">
      <alignment horizontal="right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3" fontId="37" fillId="0" borderId="15" xfId="0" applyNumberFormat="1" applyFont="1" applyBorder="1" applyAlignment="1">
      <alignment horizontal="right" vertical="top" wrapText="1"/>
    </xf>
    <xf numFmtId="3" fontId="37" fillId="0" borderId="45" xfId="0" applyNumberFormat="1" applyFont="1" applyBorder="1" applyAlignment="1">
      <alignment horizontal="right" vertical="top" wrapText="1"/>
    </xf>
    <xf numFmtId="3" fontId="37" fillId="0" borderId="16" xfId="0" applyNumberFormat="1" applyFont="1" applyBorder="1" applyAlignment="1">
      <alignment horizontal="right" vertical="top" wrapText="1"/>
    </xf>
    <xf numFmtId="3" fontId="0" fillId="0" borderId="16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0" fontId="0" fillId="0" borderId="63" xfId="0" applyBorder="1" applyAlignment="1">
      <alignment horizontal="right" vertical="top" wrapText="1"/>
    </xf>
    <xf numFmtId="0" fontId="0" fillId="0" borderId="22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3" fontId="37" fillId="0" borderId="13" xfId="0" applyNumberFormat="1" applyFont="1" applyBorder="1" applyAlignment="1">
      <alignment horizontal="right" vertical="top" wrapText="1"/>
    </xf>
    <xf numFmtId="3" fontId="37" fillId="0" borderId="44" xfId="0" applyNumberFormat="1" applyFont="1" applyBorder="1" applyAlignment="1">
      <alignment horizontal="right" vertical="top" wrapText="1"/>
    </xf>
    <xf numFmtId="3" fontId="37" fillId="0" borderId="12" xfId="0" applyNumberFormat="1" applyFont="1" applyBorder="1" applyAlignment="1">
      <alignment horizontal="right" vertical="top" wrapText="1"/>
    </xf>
    <xf numFmtId="3" fontId="0" fillId="0" borderId="12" xfId="0" applyNumberFormat="1" applyBorder="1" applyAlignment="1">
      <alignment horizontal="center" vertical="top" wrapText="1"/>
    </xf>
    <xf numFmtId="49" fontId="0" fillId="0" borderId="92" xfId="0" applyNumberFormat="1" applyFill="1" applyBorder="1" applyAlignment="1">
      <alignment horizontal="center" vertical="top" wrapText="1"/>
    </xf>
    <xf numFmtId="0" fontId="6" fillId="0" borderId="93" xfId="0" applyFont="1" applyFill="1" applyBorder="1" applyAlignment="1">
      <alignment vertical="top" wrapText="1"/>
    </xf>
    <xf numFmtId="0" fontId="0" fillId="0" borderId="67" xfId="0" applyFill="1" applyBorder="1" applyAlignment="1">
      <alignment horizontal="right" vertical="top" wrapText="1"/>
    </xf>
    <xf numFmtId="0" fontId="0" fillId="0" borderId="94" xfId="0" applyFill="1" applyBorder="1" applyAlignment="1">
      <alignment horizontal="center" vertical="top" wrapText="1"/>
    </xf>
    <xf numFmtId="0" fontId="6" fillId="0" borderId="53" xfId="0" applyFont="1" applyFill="1" applyBorder="1" applyAlignment="1">
      <alignment wrapText="1"/>
    </xf>
    <xf numFmtId="0" fontId="0" fillId="0" borderId="53" xfId="0" applyFill="1" applyBorder="1" applyAlignment="1">
      <alignment horizontal="center" vertical="top" wrapText="1"/>
    </xf>
    <xf numFmtId="0" fontId="0" fillId="0" borderId="95" xfId="0" applyFill="1" applyBorder="1" applyAlignment="1">
      <alignment horizontal="center" vertical="top" wrapText="1"/>
    </xf>
    <xf numFmtId="3" fontId="37" fillId="0" borderId="92" xfId="0" applyNumberFormat="1" applyFont="1" applyFill="1" applyBorder="1" applyAlignment="1">
      <alignment horizontal="right" vertical="top" wrapText="1"/>
    </xf>
    <xf numFmtId="3" fontId="37" fillId="0" borderId="93" xfId="0" applyNumberFormat="1" applyFont="1" applyFill="1" applyBorder="1" applyAlignment="1">
      <alignment horizontal="right" vertical="top" wrapText="1"/>
    </xf>
    <xf numFmtId="3" fontId="37" fillId="0" borderId="95" xfId="0" applyNumberFormat="1" applyFont="1" applyFill="1" applyBorder="1" applyAlignment="1">
      <alignment horizontal="right" vertical="top" wrapText="1"/>
    </xf>
    <xf numFmtId="3" fontId="0" fillId="0" borderId="95" xfId="0" applyNumberFormat="1" applyFill="1" applyBorder="1" applyAlignment="1">
      <alignment horizontal="center" vertical="center" wrapText="1"/>
    </xf>
    <xf numFmtId="0" fontId="51" fillId="0" borderId="0" xfId="16" applyFont="1" applyAlignment="1">
      <alignment horizontal="left" vertical="center"/>
    </xf>
    <xf numFmtId="0" fontId="51" fillId="0" borderId="96" xfId="16" applyBorder="1"/>
    <xf numFmtId="0" fontId="51" fillId="0" borderId="97" xfId="16" applyBorder="1"/>
    <xf numFmtId="0" fontId="51" fillId="0" borderId="98" xfId="16" applyBorder="1"/>
    <xf numFmtId="0" fontId="52" fillId="0" borderId="0" xfId="16" applyFont="1" applyAlignment="1">
      <alignment horizontal="left" vertical="center"/>
    </xf>
    <xf numFmtId="0" fontId="53" fillId="0" borderId="0" xfId="16" applyFont="1" applyAlignment="1">
      <alignment horizontal="left" vertical="center"/>
    </xf>
    <xf numFmtId="0" fontId="51" fillId="0" borderId="98" xfId="16" applyFont="1" applyBorder="1" applyAlignment="1">
      <alignment vertical="center"/>
    </xf>
    <xf numFmtId="0" fontId="51" fillId="0" borderId="98" xfId="16" applyBorder="1" applyAlignment="1">
      <alignment vertical="center"/>
    </xf>
    <xf numFmtId="0" fontId="51" fillId="0" borderId="0" xfId="16" applyAlignment="1">
      <alignment vertical="center"/>
    </xf>
    <xf numFmtId="167" fontId="56" fillId="0" borderId="0" xfId="16" applyNumberFormat="1" applyFont="1" applyAlignment="1">
      <alignment horizontal="left" vertical="center"/>
    </xf>
    <xf numFmtId="0" fontId="51" fillId="0" borderId="0" xfId="16" applyFont="1" applyAlignment="1">
      <alignment vertical="center" wrapText="1"/>
    </xf>
    <xf numFmtId="0" fontId="51" fillId="0" borderId="98" xfId="16" applyFont="1" applyBorder="1" applyAlignment="1">
      <alignment vertical="center" wrapText="1"/>
    </xf>
    <xf numFmtId="0" fontId="51" fillId="0" borderId="98" xfId="16" applyBorder="1" applyAlignment="1">
      <alignment vertical="center" wrapText="1"/>
    </xf>
    <xf numFmtId="0" fontId="51" fillId="0" borderId="0" xfId="16" applyAlignment="1">
      <alignment vertical="center" wrapText="1"/>
    </xf>
    <xf numFmtId="0" fontId="51" fillId="0" borderId="99" xfId="16" applyFont="1" applyBorder="1" applyAlignment="1">
      <alignment vertical="center"/>
    </xf>
    <xf numFmtId="0" fontId="57" fillId="0" borderId="0" xfId="16" applyFont="1" applyAlignment="1">
      <alignment horizontal="left" vertical="center"/>
    </xf>
    <xf numFmtId="4" fontId="58" fillId="0" borderId="0" xfId="16" applyNumberFormat="1" applyFont="1" applyAlignment="1">
      <alignment vertical="center"/>
    </xf>
    <xf numFmtId="0" fontId="54" fillId="0" borderId="0" xfId="16" applyFont="1" applyAlignment="1">
      <alignment horizontal="right" vertical="center"/>
    </xf>
    <xf numFmtId="0" fontId="59" fillId="0" borderId="0" xfId="16" applyFont="1" applyAlignment="1">
      <alignment horizontal="left" vertical="center"/>
    </xf>
    <xf numFmtId="4" fontId="54" fillId="0" borderId="0" xfId="16" applyNumberFormat="1" applyFont="1" applyAlignment="1">
      <alignment vertical="center"/>
    </xf>
    <xf numFmtId="168" fontId="54" fillId="0" borderId="0" xfId="16" applyNumberFormat="1" applyFont="1" applyAlignment="1">
      <alignment horizontal="right" vertical="center"/>
    </xf>
    <xf numFmtId="0" fontId="51" fillId="6" borderId="0" xfId="16" applyFont="1" applyFill="1" applyAlignment="1">
      <alignment vertical="center"/>
    </xf>
    <xf numFmtId="0" fontId="60" fillId="6" borderId="100" xfId="16" applyFont="1" applyFill="1" applyBorder="1" applyAlignment="1">
      <alignment horizontal="left" vertical="center"/>
    </xf>
    <xf numFmtId="0" fontId="51" fillId="6" borderId="101" xfId="16" applyFont="1" applyFill="1" applyBorder="1" applyAlignment="1">
      <alignment vertical="center"/>
    </xf>
    <xf numFmtId="0" fontId="60" fillId="6" borderId="101" xfId="16" applyFont="1" applyFill="1" applyBorder="1" applyAlignment="1">
      <alignment horizontal="right" vertical="center"/>
    </xf>
    <xf numFmtId="0" fontId="60" fillId="6" borderId="101" xfId="16" applyFont="1" applyFill="1" applyBorder="1" applyAlignment="1">
      <alignment horizontal="center" vertical="center"/>
    </xf>
    <xf numFmtId="4" fontId="60" fillId="6" borderId="101" xfId="16" applyNumberFormat="1" applyFont="1" applyFill="1" applyBorder="1" applyAlignment="1">
      <alignment vertical="center"/>
    </xf>
    <xf numFmtId="0" fontId="51" fillId="6" borderId="102" xfId="16" applyFont="1" applyFill="1" applyBorder="1" applyAlignment="1">
      <alignment vertical="center"/>
    </xf>
    <xf numFmtId="0" fontId="61" fillId="0" borderId="103" xfId="16" applyFont="1" applyBorder="1" applyAlignment="1">
      <alignment horizontal="left" vertical="center"/>
    </xf>
    <xf numFmtId="0" fontId="51" fillId="0" borderId="103" xfId="16" applyBorder="1" applyAlignment="1">
      <alignment vertical="center"/>
    </xf>
    <xf numFmtId="0" fontId="54" fillId="0" borderId="104" xfId="16" applyFont="1" applyBorder="1" applyAlignment="1">
      <alignment horizontal="left" vertical="center"/>
    </xf>
    <xf numFmtId="0" fontId="51" fillId="0" borderId="104" xfId="16" applyFont="1" applyBorder="1" applyAlignment="1">
      <alignment vertical="center"/>
    </xf>
    <xf numFmtId="0" fontId="54" fillId="0" borderId="104" xfId="16" applyFont="1" applyBorder="1" applyAlignment="1">
      <alignment horizontal="center" vertical="center"/>
    </xf>
    <xf numFmtId="0" fontId="54" fillId="0" borderId="104" xfId="16" applyFont="1" applyBorder="1" applyAlignment="1">
      <alignment horizontal="right" vertical="center"/>
    </xf>
    <xf numFmtId="0" fontId="51" fillId="0" borderId="103" xfId="16" applyFont="1" applyBorder="1" applyAlignment="1">
      <alignment vertical="center"/>
    </xf>
    <xf numFmtId="0" fontId="51" fillId="0" borderId="105" xfId="16" applyFont="1" applyBorder="1" applyAlignment="1">
      <alignment vertical="center"/>
    </xf>
    <xf numFmtId="0" fontId="51" fillId="0" borderId="106" xfId="16" applyFont="1" applyBorder="1" applyAlignment="1">
      <alignment vertical="center"/>
    </xf>
    <xf numFmtId="0" fontId="51" fillId="0" borderId="96" xfId="16" applyFont="1" applyBorder="1" applyAlignment="1">
      <alignment vertical="center"/>
    </xf>
    <xf numFmtId="0" fontId="51" fillId="0" borderId="97" xfId="16" applyFont="1" applyBorder="1" applyAlignment="1">
      <alignment vertical="center"/>
    </xf>
    <xf numFmtId="0" fontId="51" fillId="0" borderId="98" xfId="16" applyFont="1" applyBorder="1" applyAlignment="1" applyProtection="1">
      <alignment vertical="center"/>
    </xf>
    <xf numFmtId="0" fontId="52" fillId="0" borderId="0" xfId="16" applyFont="1" applyAlignment="1" applyProtection="1">
      <alignment horizontal="left" vertical="center"/>
    </xf>
    <xf numFmtId="0" fontId="56" fillId="0" borderId="0" xfId="16" applyFont="1" applyAlignment="1" applyProtection="1">
      <alignment horizontal="left" vertical="center"/>
    </xf>
    <xf numFmtId="167" fontId="56" fillId="0" borderId="0" xfId="16" applyNumberFormat="1" applyFont="1" applyAlignment="1" applyProtection="1">
      <alignment horizontal="left" vertical="center"/>
    </xf>
    <xf numFmtId="0" fontId="56" fillId="0" borderId="0" xfId="16" applyFont="1" applyAlignment="1" applyProtection="1">
      <alignment horizontal="left" vertical="center" wrapText="1"/>
    </xf>
    <xf numFmtId="0" fontId="62" fillId="6" borderId="0" xfId="16" applyFont="1" applyFill="1" applyAlignment="1" applyProtection="1">
      <alignment horizontal="left" vertical="center"/>
    </xf>
    <xf numFmtId="0" fontId="51" fillId="6" borderId="0" xfId="16" applyFont="1" applyFill="1" applyAlignment="1" applyProtection="1">
      <alignment vertical="center"/>
    </xf>
    <xf numFmtId="0" fontId="62" fillId="6" borderId="0" xfId="16" applyFont="1" applyFill="1" applyAlignment="1" applyProtection="1">
      <alignment horizontal="right" vertical="center"/>
    </xf>
    <xf numFmtId="0" fontId="63" fillId="0" borderId="0" xfId="16" applyFont="1" applyAlignment="1" applyProtection="1">
      <alignment horizontal="left" vertical="center"/>
    </xf>
    <xf numFmtId="4" fontId="58" fillId="0" borderId="0" xfId="16" applyNumberFormat="1" applyFont="1" applyAlignment="1" applyProtection="1">
      <alignment vertical="center"/>
    </xf>
    <xf numFmtId="0" fontId="64" fillId="0" borderId="0" xfId="16" applyFont="1" applyAlignment="1">
      <alignment vertical="center"/>
    </xf>
    <xf numFmtId="0" fontId="64" fillId="0" borderId="98" xfId="16" applyFont="1" applyBorder="1" applyAlignment="1" applyProtection="1">
      <alignment vertical="center"/>
    </xf>
    <xf numFmtId="0" fontId="64" fillId="0" borderId="0" xfId="16" applyFont="1" applyAlignment="1" applyProtection="1">
      <alignment vertical="center"/>
    </xf>
    <xf numFmtId="0" fontId="64" fillId="0" borderId="107" xfId="16" applyFont="1" applyBorder="1" applyAlignment="1" applyProtection="1">
      <alignment horizontal="left" vertical="center"/>
    </xf>
    <xf numFmtId="0" fontId="64" fillId="0" borderId="107" xfId="16" applyFont="1" applyBorder="1" applyAlignment="1" applyProtection="1">
      <alignment vertical="center"/>
    </xf>
    <xf numFmtId="4" fontId="64" fillId="0" borderId="107" xfId="16" applyNumberFormat="1" applyFont="1" applyBorder="1" applyAlignment="1" applyProtection="1">
      <alignment vertical="center"/>
    </xf>
    <xf numFmtId="0" fontId="64" fillId="0" borderId="98" xfId="16" applyFont="1" applyBorder="1" applyAlignment="1">
      <alignment vertical="center"/>
    </xf>
    <xf numFmtId="0" fontId="65" fillId="0" borderId="0" xfId="16" applyFont="1" applyAlignment="1">
      <alignment vertical="center"/>
    </xf>
    <xf numFmtId="0" fontId="65" fillId="0" borderId="98" xfId="16" applyFont="1" applyBorder="1" applyAlignment="1" applyProtection="1">
      <alignment vertical="center"/>
    </xf>
    <xf numFmtId="0" fontId="65" fillId="0" borderId="0" xfId="16" applyFont="1" applyAlignment="1" applyProtection="1">
      <alignment vertical="center"/>
    </xf>
    <xf numFmtId="0" fontId="65" fillId="0" borderId="107" xfId="16" applyFont="1" applyBorder="1" applyAlignment="1" applyProtection="1">
      <alignment horizontal="left" vertical="center"/>
    </xf>
    <xf numFmtId="0" fontId="65" fillId="0" borderId="107" xfId="16" applyFont="1" applyBorder="1" applyAlignment="1" applyProtection="1">
      <alignment vertical="center"/>
    </xf>
    <xf numFmtId="4" fontId="65" fillId="0" borderId="107" xfId="16" applyNumberFormat="1" applyFont="1" applyBorder="1" applyAlignment="1" applyProtection="1">
      <alignment vertical="center"/>
    </xf>
    <xf numFmtId="0" fontId="65" fillId="0" borderId="98" xfId="16" applyFont="1" applyBorder="1" applyAlignment="1">
      <alignment vertical="center"/>
    </xf>
    <xf numFmtId="0" fontId="51" fillId="0" borderId="105" xfId="16" applyFont="1" applyBorder="1" applyAlignment="1" applyProtection="1">
      <alignment vertical="center"/>
    </xf>
    <xf numFmtId="0" fontId="51" fillId="0" borderId="106" xfId="16" applyFont="1" applyBorder="1" applyAlignment="1" applyProtection="1">
      <alignment vertical="center"/>
    </xf>
    <xf numFmtId="0" fontId="51" fillId="0" borderId="96" xfId="16" applyFont="1" applyBorder="1" applyAlignment="1" applyProtection="1">
      <alignment vertical="center"/>
    </xf>
    <xf numFmtId="0" fontId="51" fillId="0" borderId="97" xfId="16" applyFont="1" applyBorder="1" applyAlignment="1" applyProtection="1">
      <alignment vertical="center"/>
    </xf>
    <xf numFmtId="0" fontId="51" fillId="0" borderId="0" xfId="16" applyFont="1" applyAlignment="1">
      <alignment horizontal="center" vertical="center" wrapText="1"/>
    </xf>
    <xf numFmtId="0" fontId="51" fillId="0" borderId="98" xfId="16" applyFont="1" applyBorder="1" applyAlignment="1" applyProtection="1">
      <alignment horizontal="center" vertical="center" wrapText="1"/>
    </xf>
    <xf numFmtId="0" fontId="62" fillId="6" borderId="108" xfId="16" applyFont="1" applyFill="1" applyBorder="1" applyAlignment="1" applyProtection="1">
      <alignment horizontal="center" vertical="center" wrapText="1"/>
    </xf>
    <xf numFmtId="0" fontId="62" fillId="6" borderId="109" xfId="16" applyFont="1" applyFill="1" applyBorder="1" applyAlignment="1" applyProtection="1">
      <alignment horizontal="center" vertical="center" wrapText="1"/>
    </xf>
    <xf numFmtId="0" fontId="62" fillId="6" borderId="110" xfId="16" applyFont="1" applyFill="1" applyBorder="1" applyAlignment="1" applyProtection="1">
      <alignment horizontal="center" vertical="center" wrapText="1"/>
    </xf>
    <xf numFmtId="0" fontId="51" fillId="0" borderId="98" xfId="16" applyBorder="1" applyAlignment="1">
      <alignment horizontal="center" vertical="center" wrapText="1"/>
    </xf>
    <xf numFmtId="0" fontId="66" fillId="0" borderId="108" xfId="16" applyFont="1" applyBorder="1" applyAlignment="1" applyProtection="1">
      <alignment horizontal="center" vertical="center" wrapText="1"/>
    </xf>
    <xf numFmtId="0" fontId="66" fillId="0" borderId="109" xfId="16" applyFont="1" applyBorder="1" applyAlignment="1" applyProtection="1">
      <alignment horizontal="center" vertical="center" wrapText="1"/>
    </xf>
    <xf numFmtId="0" fontId="66" fillId="0" borderId="110" xfId="16" applyFont="1" applyBorder="1" applyAlignment="1" applyProtection="1">
      <alignment horizontal="center" vertical="center" wrapText="1"/>
    </xf>
    <xf numFmtId="0" fontId="51" fillId="0" borderId="0" xfId="16" applyAlignment="1">
      <alignment horizontal="center" vertical="center" wrapText="1"/>
    </xf>
    <xf numFmtId="0" fontId="58" fillId="0" borderId="0" xfId="16" applyFont="1" applyAlignment="1" applyProtection="1">
      <alignment horizontal="left" vertical="center"/>
    </xf>
    <xf numFmtId="4" fontId="58" fillId="0" borderId="0" xfId="16" applyNumberFormat="1" applyFont="1" applyAlignment="1" applyProtection="1"/>
    <xf numFmtId="0" fontId="51" fillId="0" borderId="111" xfId="16" applyFont="1" applyBorder="1" applyAlignment="1" applyProtection="1">
      <alignment vertical="center"/>
    </xf>
    <xf numFmtId="0" fontId="51" fillId="0" borderId="99" xfId="16" applyBorder="1" applyAlignment="1" applyProtection="1">
      <alignment vertical="center"/>
    </xf>
    <xf numFmtId="0" fontId="51" fillId="0" borderId="99" xfId="16" applyFont="1" applyBorder="1" applyAlignment="1" applyProtection="1">
      <alignment vertical="center"/>
    </xf>
    <xf numFmtId="169" fontId="67" fillId="0" borderId="99" xfId="16" applyNumberFormat="1" applyFont="1" applyBorder="1" applyAlignment="1" applyProtection="1"/>
    <xf numFmtId="169" fontId="67" fillId="0" borderId="112" xfId="16" applyNumberFormat="1" applyFont="1" applyBorder="1" applyAlignment="1" applyProtection="1"/>
    <xf numFmtId="4" fontId="68" fillId="0" borderId="0" xfId="16" applyNumberFormat="1" applyFont="1" applyAlignment="1">
      <alignment vertical="center"/>
    </xf>
    <xf numFmtId="0" fontId="69" fillId="0" borderId="0" xfId="16" applyFont="1" applyAlignment="1"/>
    <xf numFmtId="0" fontId="69" fillId="0" borderId="98" xfId="16" applyFont="1" applyBorder="1" applyAlignment="1" applyProtection="1"/>
    <xf numFmtId="0" fontId="69" fillId="0" borderId="0" xfId="16" applyFont="1" applyAlignment="1" applyProtection="1"/>
    <xf numFmtId="0" fontId="69" fillId="0" borderId="0" xfId="16" applyFont="1" applyAlignment="1" applyProtection="1">
      <alignment horizontal="left"/>
    </xf>
    <xf numFmtId="0" fontId="64" fillId="0" borderId="0" xfId="16" applyFont="1" applyAlignment="1" applyProtection="1">
      <alignment horizontal="left"/>
    </xf>
    <xf numFmtId="4" fontId="64" fillId="0" borderId="0" xfId="16" applyNumberFormat="1" applyFont="1" applyAlignment="1" applyProtection="1"/>
    <xf numFmtId="0" fontId="69" fillId="0" borderId="98" xfId="16" applyFont="1" applyBorder="1" applyAlignment="1"/>
    <xf numFmtId="0" fontId="69" fillId="0" borderId="113" xfId="16" applyFont="1" applyBorder="1" applyAlignment="1" applyProtection="1"/>
    <xf numFmtId="0" fontId="69" fillId="0" borderId="0" xfId="16" applyFont="1" applyBorder="1" applyAlignment="1" applyProtection="1"/>
    <xf numFmtId="169" fontId="69" fillId="0" borderId="0" xfId="16" applyNumberFormat="1" applyFont="1" applyBorder="1" applyAlignment="1" applyProtection="1"/>
    <xf numFmtId="169" fontId="69" fillId="0" borderId="114" xfId="16" applyNumberFormat="1" applyFont="1" applyBorder="1" applyAlignment="1" applyProtection="1"/>
    <xf numFmtId="0" fontId="69" fillId="0" borderId="0" xfId="16" applyFont="1" applyAlignment="1">
      <alignment horizontal="left"/>
    </xf>
    <xf numFmtId="0" fontId="69" fillId="0" borderId="0" xfId="16" applyFont="1" applyAlignment="1">
      <alignment horizontal="center"/>
    </xf>
    <xf numFmtId="4" fontId="69" fillId="0" borderId="0" xfId="16" applyNumberFormat="1" applyFont="1" applyAlignment="1">
      <alignment vertical="center"/>
    </xf>
    <xf numFmtId="0" fontId="65" fillId="0" borderId="0" xfId="16" applyFont="1" applyAlignment="1" applyProtection="1">
      <alignment horizontal="left"/>
    </xf>
    <xf numFmtId="4" fontId="65" fillId="0" borderId="0" xfId="16" applyNumberFormat="1" applyFont="1" applyAlignment="1" applyProtection="1"/>
    <xf numFmtId="0" fontId="62" fillId="0" borderId="115" xfId="16" applyFont="1" applyBorder="1" applyAlignment="1" applyProtection="1">
      <alignment horizontal="center" vertical="center"/>
    </xf>
    <xf numFmtId="49" fontId="62" fillId="0" borderId="115" xfId="16" applyNumberFormat="1" applyFont="1" applyBorder="1" applyAlignment="1" applyProtection="1">
      <alignment horizontal="left" vertical="center" wrapText="1"/>
    </xf>
    <xf numFmtId="0" fontId="62" fillId="0" borderId="115" xfId="16" applyFont="1" applyBorder="1" applyAlignment="1" applyProtection="1">
      <alignment horizontal="left" vertical="center" wrapText="1"/>
    </xf>
    <xf numFmtId="0" fontId="62" fillId="0" borderId="115" xfId="16" applyFont="1" applyBorder="1" applyAlignment="1" applyProtection="1">
      <alignment horizontal="center" vertical="center" wrapText="1"/>
    </xf>
    <xf numFmtId="166" fontId="62" fillId="0" borderId="115" xfId="16" applyNumberFormat="1" applyFont="1" applyBorder="1" applyAlignment="1" applyProtection="1">
      <alignment vertical="center"/>
    </xf>
    <xf numFmtId="4" fontId="62" fillId="0" borderId="115" xfId="16" applyNumberFormat="1" applyFont="1" applyBorder="1" applyAlignment="1" applyProtection="1">
      <alignment vertical="center"/>
    </xf>
    <xf numFmtId="0" fontId="66" fillId="0" borderId="0" xfId="16" applyFont="1" applyBorder="1" applyAlignment="1" applyProtection="1">
      <alignment horizontal="center" vertical="center"/>
    </xf>
    <xf numFmtId="169" fontId="66" fillId="0" borderId="0" xfId="16" applyNumberFormat="1" applyFont="1" applyBorder="1" applyAlignment="1" applyProtection="1">
      <alignment vertical="center"/>
    </xf>
    <xf numFmtId="169" fontId="66" fillId="0" borderId="114" xfId="16" applyNumberFormat="1" applyFont="1" applyBorder="1" applyAlignment="1" applyProtection="1">
      <alignment vertical="center"/>
    </xf>
    <xf numFmtId="0" fontId="62" fillId="0" borderId="0" xfId="16" applyFont="1" applyAlignment="1">
      <alignment horizontal="left" vertical="center"/>
    </xf>
    <xf numFmtId="4" fontId="51" fillId="0" borderId="0" xfId="16" applyNumberFormat="1" applyFont="1" applyAlignment="1">
      <alignment vertical="center"/>
    </xf>
    <xf numFmtId="0" fontId="70" fillId="0" borderId="0" xfId="16" applyFont="1" applyAlignment="1" applyProtection="1">
      <alignment horizontal="left" vertical="center"/>
    </xf>
    <xf numFmtId="0" fontId="72" fillId="0" borderId="0" xfId="17" applyFont="1" applyAlignment="1" applyProtection="1">
      <alignment vertical="center" wrapText="1"/>
    </xf>
    <xf numFmtId="0" fontId="51" fillId="0" borderId="113" xfId="16" applyFont="1" applyBorder="1" applyAlignment="1" applyProtection="1">
      <alignment vertical="center"/>
    </xf>
    <xf numFmtId="0" fontId="51" fillId="0" borderId="0" xfId="16" applyBorder="1" applyAlignment="1" applyProtection="1">
      <alignment vertical="center"/>
    </xf>
    <xf numFmtId="0" fontId="51" fillId="0" borderId="0" xfId="16" applyFont="1" applyBorder="1" applyAlignment="1" applyProtection="1">
      <alignment vertical="center"/>
    </xf>
    <xf numFmtId="0" fontId="51" fillId="0" borderId="114" xfId="16" applyFont="1" applyBorder="1" applyAlignment="1" applyProtection="1">
      <alignment vertical="center"/>
    </xf>
    <xf numFmtId="0" fontId="73" fillId="0" borderId="0" xfId="16" applyFont="1" applyAlignment="1">
      <alignment vertical="center"/>
    </xf>
    <xf numFmtId="0" fontId="73" fillId="0" borderId="98" xfId="16" applyFont="1" applyBorder="1" applyAlignment="1" applyProtection="1">
      <alignment vertical="center"/>
    </xf>
    <xf numFmtId="0" fontId="73" fillId="0" borderId="0" xfId="16" applyFont="1" applyAlignment="1" applyProtection="1">
      <alignment vertical="center"/>
    </xf>
    <xf numFmtId="0" fontId="74" fillId="0" borderId="0" xfId="16" applyFont="1" applyAlignment="1" applyProtection="1">
      <alignment horizontal="left" vertical="center"/>
    </xf>
    <xf numFmtId="0" fontId="73" fillId="0" borderId="0" xfId="16" applyFont="1" applyAlignment="1" applyProtection="1">
      <alignment horizontal="left" vertical="center"/>
    </xf>
    <xf numFmtId="0" fontId="73" fillId="0" borderId="0" xfId="16" applyFont="1" applyAlignment="1" applyProtection="1">
      <alignment horizontal="left" vertical="center" wrapText="1"/>
    </xf>
    <xf numFmtId="166" fontId="73" fillId="0" borderId="0" xfId="16" applyNumberFormat="1" applyFont="1" applyAlignment="1" applyProtection="1">
      <alignment vertical="center"/>
    </xf>
    <xf numFmtId="0" fontId="73" fillId="0" borderId="98" xfId="16" applyFont="1" applyBorder="1" applyAlignment="1">
      <alignment vertical="center"/>
    </xf>
    <xf numFmtId="0" fontId="73" fillId="0" borderId="113" xfId="16" applyFont="1" applyBorder="1" applyAlignment="1" applyProtection="1">
      <alignment vertical="center"/>
    </xf>
    <xf numFmtId="0" fontId="73" fillId="0" borderId="0" xfId="16" applyFont="1" applyBorder="1" applyAlignment="1" applyProtection="1">
      <alignment vertical="center"/>
    </xf>
    <xf numFmtId="0" fontId="73" fillId="0" borderId="114" xfId="16" applyFont="1" applyBorder="1" applyAlignment="1" applyProtection="1">
      <alignment vertical="center"/>
    </xf>
    <xf numFmtId="0" fontId="73" fillId="0" borderId="0" xfId="16" applyFont="1" applyAlignment="1">
      <alignment horizontal="left" vertical="center"/>
    </xf>
    <xf numFmtId="0" fontId="75" fillId="0" borderId="0" xfId="16" applyFont="1" applyAlignment="1">
      <alignment vertical="center"/>
    </xf>
    <xf numFmtId="0" fontId="75" fillId="0" borderId="98" xfId="16" applyFont="1" applyBorder="1" applyAlignment="1" applyProtection="1">
      <alignment vertical="center"/>
    </xf>
    <xf numFmtId="0" fontId="75" fillId="0" borderId="0" xfId="16" applyFont="1" applyAlignment="1" applyProtection="1">
      <alignment vertical="center"/>
    </xf>
    <xf numFmtId="0" fontId="75" fillId="0" borderId="0" xfId="16" applyFont="1" applyAlignment="1" applyProtection="1">
      <alignment horizontal="left" vertical="center"/>
    </xf>
    <xf numFmtId="0" fontId="75" fillId="0" borderId="0" xfId="16" applyFont="1" applyAlignment="1" applyProtection="1">
      <alignment horizontal="left" vertical="center" wrapText="1"/>
    </xf>
    <xf numFmtId="166" fontId="75" fillId="0" borderId="0" xfId="16" applyNumberFormat="1" applyFont="1" applyAlignment="1" applyProtection="1">
      <alignment vertical="center"/>
    </xf>
    <xf numFmtId="0" fontId="75" fillId="0" borderId="98" xfId="16" applyFont="1" applyBorder="1" applyAlignment="1">
      <alignment vertical="center"/>
    </xf>
    <xf numFmtId="0" fontId="75" fillId="0" borderId="113" xfId="16" applyFont="1" applyBorder="1" applyAlignment="1" applyProtection="1">
      <alignment vertical="center"/>
    </xf>
    <xf numFmtId="0" fontId="75" fillId="0" borderId="0" xfId="16" applyFont="1" applyBorder="1" applyAlignment="1" applyProtection="1">
      <alignment vertical="center"/>
    </xf>
    <xf numFmtId="0" fontId="75" fillId="0" borderId="114" xfId="16" applyFont="1" applyBorder="1" applyAlignment="1" applyProtection="1">
      <alignment vertical="center"/>
    </xf>
    <xf numFmtId="0" fontId="75" fillId="0" borderId="0" xfId="16" applyFont="1" applyAlignment="1">
      <alignment horizontal="left" vertical="center"/>
    </xf>
    <xf numFmtId="0" fontId="76" fillId="0" borderId="0" xfId="16" applyFont="1" applyAlignment="1">
      <alignment vertical="center"/>
    </xf>
    <xf numFmtId="0" fontId="76" fillId="0" borderId="98" xfId="16" applyFont="1" applyBorder="1" applyAlignment="1" applyProtection="1">
      <alignment vertical="center"/>
    </xf>
    <xf numFmtId="0" fontId="76" fillId="0" borderId="0" xfId="16" applyFont="1" applyAlignment="1" applyProtection="1">
      <alignment vertical="center"/>
    </xf>
    <xf numFmtId="0" fontId="76" fillId="0" borderId="0" xfId="16" applyFont="1" applyAlignment="1" applyProtection="1">
      <alignment horizontal="left" vertical="center"/>
    </xf>
    <xf numFmtId="0" fontId="76" fillId="0" borderId="0" xfId="16" applyFont="1" applyAlignment="1" applyProtection="1">
      <alignment horizontal="left" vertical="center" wrapText="1"/>
    </xf>
    <xf numFmtId="0" fontId="76" fillId="0" borderId="98" xfId="16" applyFont="1" applyBorder="1" applyAlignment="1">
      <alignment vertical="center"/>
    </xf>
    <xf numFmtId="0" fontId="76" fillId="0" borderId="113" xfId="16" applyFont="1" applyBorder="1" applyAlignment="1" applyProtection="1">
      <alignment vertical="center"/>
    </xf>
    <xf numFmtId="0" fontId="76" fillId="0" borderId="0" xfId="16" applyFont="1" applyBorder="1" applyAlignment="1" applyProtection="1">
      <alignment vertical="center"/>
    </xf>
    <xf numFmtId="0" fontId="76" fillId="0" borderId="114" xfId="16" applyFont="1" applyBorder="1" applyAlignment="1" applyProtection="1">
      <alignment vertical="center"/>
    </xf>
    <xf numFmtId="0" fontId="76" fillId="0" borderId="0" xfId="16" applyFont="1" applyAlignment="1">
      <alignment horizontal="left" vertical="center"/>
    </xf>
    <xf numFmtId="0" fontId="77" fillId="0" borderId="115" xfId="16" applyFont="1" applyBorder="1" applyAlignment="1" applyProtection="1">
      <alignment horizontal="center" vertical="center"/>
    </xf>
    <xf numFmtId="49" fontId="77" fillId="0" borderId="115" xfId="16" applyNumberFormat="1" applyFont="1" applyBorder="1" applyAlignment="1" applyProtection="1">
      <alignment horizontal="left" vertical="center" wrapText="1"/>
    </xf>
    <xf numFmtId="0" fontId="77" fillId="0" borderId="115" xfId="16" applyFont="1" applyBorder="1" applyAlignment="1" applyProtection="1">
      <alignment horizontal="left" vertical="center" wrapText="1"/>
    </xf>
    <xf numFmtId="0" fontId="77" fillId="0" borderId="115" xfId="16" applyFont="1" applyBorder="1" applyAlignment="1" applyProtection="1">
      <alignment horizontal="center" vertical="center" wrapText="1"/>
    </xf>
    <xf numFmtId="166" fontId="77" fillId="0" borderId="115" xfId="16" applyNumberFormat="1" applyFont="1" applyBorder="1" applyAlignment="1" applyProtection="1">
      <alignment vertical="center"/>
    </xf>
    <xf numFmtId="4" fontId="77" fillId="0" borderId="115" xfId="16" applyNumberFormat="1" applyFont="1" applyBorder="1" applyAlignment="1" applyProtection="1">
      <alignment vertical="center"/>
    </xf>
    <xf numFmtId="0" fontId="78" fillId="0" borderId="98" xfId="16" applyFont="1" applyBorder="1" applyAlignment="1">
      <alignment vertical="center"/>
    </xf>
    <xf numFmtId="0" fontId="77" fillId="0" borderId="0" xfId="16" applyFont="1" applyBorder="1" applyAlignment="1" applyProtection="1">
      <alignment horizontal="center" vertical="center"/>
    </xf>
    <xf numFmtId="0" fontId="51" fillId="0" borderId="116" xfId="16" applyFont="1" applyBorder="1" applyAlignment="1" applyProtection="1">
      <alignment vertical="center"/>
    </xf>
    <xf numFmtId="0" fontId="51" fillId="0" borderId="107" xfId="16" applyBorder="1" applyAlignment="1" applyProtection="1">
      <alignment vertical="center"/>
    </xf>
    <xf numFmtId="0" fontId="51" fillId="0" borderId="107" xfId="16" applyFont="1" applyBorder="1" applyAlignment="1" applyProtection="1">
      <alignment vertical="center"/>
    </xf>
    <xf numFmtId="0" fontId="51" fillId="0" borderId="117" xfId="16" applyFont="1" applyBorder="1" applyAlignment="1" applyProtection="1">
      <alignment vertical="center"/>
    </xf>
    <xf numFmtId="0" fontId="73" fillId="0" borderId="116" xfId="16" applyFont="1" applyBorder="1" applyAlignment="1" applyProtection="1">
      <alignment vertical="center"/>
    </xf>
    <xf numFmtId="0" fontId="73" fillId="0" borderId="107" xfId="16" applyFont="1" applyBorder="1" applyAlignment="1" applyProtection="1">
      <alignment vertical="center"/>
    </xf>
    <xf numFmtId="0" fontId="73" fillId="0" borderId="117" xfId="16" applyFont="1" applyBorder="1" applyAlignment="1" applyProtection="1">
      <alignment vertical="center"/>
    </xf>
    <xf numFmtId="0" fontId="17" fillId="0" borderId="27" xfId="0" applyFont="1" applyFill="1" applyBorder="1" applyAlignment="1">
      <alignment horizontal="left" vertical="top"/>
    </xf>
    <xf numFmtId="0" fontId="17" fillId="0" borderId="29" xfId="0" applyFont="1" applyFill="1" applyBorder="1" applyAlignment="1">
      <alignment horizontal="left" vertical="top"/>
    </xf>
    <xf numFmtId="49" fontId="0" fillId="0" borderId="118" xfId="0" applyNumberFormat="1" applyBorder="1" applyAlignment="1">
      <alignment horizontal="center" vertical="center"/>
    </xf>
    <xf numFmtId="0" fontId="0" fillId="0" borderId="118" xfId="0" applyNumberFormat="1" applyBorder="1" applyAlignment="1">
      <alignment horizontal="right" vertical="center"/>
    </xf>
    <xf numFmtId="3" fontId="0" fillId="0" borderId="118" xfId="0" applyNumberFormat="1" applyBorder="1" applyAlignment="1">
      <alignment vertical="center"/>
    </xf>
    <xf numFmtId="3" fontId="0" fillId="0" borderId="119" xfId="0" applyNumberFormat="1" applyBorder="1" applyAlignment="1">
      <alignment vertical="center"/>
    </xf>
    <xf numFmtId="49" fontId="50" fillId="0" borderId="120" xfId="5" applyNumberFormat="1" applyFont="1" applyFill="1" applyBorder="1" applyAlignment="1">
      <alignment horizontal="left" vertical="center" wrapText="1"/>
    </xf>
    <xf numFmtId="49" fontId="50" fillId="0" borderId="120" xfId="5" applyNumberFormat="1" applyFont="1" applyFill="1" applyBorder="1" applyAlignment="1">
      <alignment horizontal="left" vertical="center"/>
    </xf>
    <xf numFmtId="3" fontId="0" fillId="0" borderId="28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49" fontId="6" fillId="0" borderId="25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/>
    </xf>
    <xf numFmtId="0" fontId="6" fillId="0" borderId="24" xfId="0" applyFont="1" applyBorder="1" applyAlignment="1">
      <alignment horizontal="center"/>
    </xf>
    <xf numFmtId="0" fontId="79" fillId="0" borderId="0" xfId="0" applyFont="1"/>
    <xf numFmtId="49" fontId="6" fillId="0" borderId="61" xfId="0" applyNumberFormat="1" applyFont="1" applyBorder="1" applyAlignment="1">
      <alignment vertical="center"/>
    </xf>
    <xf numFmtId="49" fontId="6" fillId="0" borderId="55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vertical="center"/>
    </xf>
    <xf numFmtId="3" fontId="79" fillId="0" borderId="89" xfId="0" applyNumberFormat="1" applyFont="1" applyBorder="1" applyAlignment="1">
      <alignment vertical="center"/>
    </xf>
    <xf numFmtId="49" fontId="0" fillId="0" borderId="29" xfId="0" applyNumberFormat="1" applyBorder="1" applyAlignment="1">
      <alignment vertical="center" wrapText="1"/>
    </xf>
    <xf numFmtId="49" fontId="0" fillId="0" borderId="121" xfId="0" applyNumberFormat="1" applyFill="1" applyBorder="1" applyAlignment="1">
      <alignment vertical="center"/>
    </xf>
    <xf numFmtId="49" fontId="0" fillId="0" borderId="122" xfId="0" applyNumberFormat="1" applyFill="1" applyBorder="1" applyAlignment="1">
      <alignment horizontal="center" vertical="center"/>
    </xf>
    <xf numFmtId="0" fontId="0" fillId="0" borderId="122" xfId="0" applyNumberFormat="1" applyFill="1" applyBorder="1" applyAlignment="1">
      <alignment horizontal="right" vertical="center"/>
    </xf>
    <xf numFmtId="3" fontId="0" fillId="0" borderId="122" xfId="0" applyNumberFormat="1" applyFill="1" applyBorder="1" applyAlignment="1">
      <alignment vertical="center"/>
    </xf>
    <xf numFmtId="3" fontId="0" fillId="0" borderId="123" xfId="0" applyNumberFormat="1" applyFill="1" applyBorder="1" applyAlignment="1">
      <alignment vertical="center"/>
    </xf>
    <xf numFmtId="0" fontId="51" fillId="0" borderId="0" xfId="16" applyFont="1" applyAlignment="1" applyProtection="1">
      <alignment vertical="center"/>
    </xf>
    <xf numFmtId="0" fontId="54" fillId="0" borderId="0" xfId="16" applyFont="1" applyAlignment="1" applyProtection="1">
      <alignment horizontal="left" vertical="center"/>
    </xf>
    <xf numFmtId="0" fontId="51" fillId="0" borderId="0" xfId="16"/>
    <xf numFmtId="0" fontId="54" fillId="0" borderId="0" xfId="16" applyFont="1" applyAlignment="1">
      <alignment horizontal="left" vertical="center"/>
    </xf>
    <xf numFmtId="0" fontId="51" fillId="0" borderId="0" xfId="16" applyFont="1" applyAlignment="1">
      <alignment vertical="center"/>
    </xf>
    <xf numFmtId="0" fontId="56" fillId="0" borderId="0" xfId="16" applyFont="1" applyAlignment="1">
      <alignment horizontal="left" vertical="center"/>
    </xf>
    <xf numFmtId="0" fontId="51" fillId="0" borderId="0" xfId="16" applyFont="1" applyAlignment="1" applyProtection="1">
      <alignment vertical="center"/>
      <protection locked="0"/>
    </xf>
    <xf numFmtId="0" fontId="66" fillId="7" borderId="113" xfId="16" applyFont="1" applyFill="1" applyBorder="1" applyAlignment="1" applyProtection="1">
      <alignment horizontal="left" vertical="center"/>
      <protection locked="0"/>
    </xf>
    <xf numFmtId="4" fontId="62" fillId="7" borderId="115" xfId="16" applyNumberFormat="1" applyFont="1" applyFill="1" applyBorder="1" applyAlignment="1" applyProtection="1">
      <alignment vertical="center"/>
      <protection locked="0"/>
    </xf>
    <xf numFmtId="0" fontId="69" fillId="0" borderId="0" xfId="16" applyFont="1" applyAlignment="1" applyProtection="1">
      <protection locked="0"/>
    </xf>
    <xf numFmtId="0" fontId="75" fillId="0" borderId="0" xfId="16" applyFont="1" applyAlignment="1" applyProtection="1">
      <alignment vertical="center"/>
      <protection locked="0"/>
    </xf>
    <xf numFmtId="0" fontId="73" fillId="0" borderId="0" xfId="16" applyFont="1" applyAlignment="1" applyProtection="1">
      <alignment vertical="center"/>
      <protection locked="0"/>
    </xf>
    <xf numFmtId="0" fontId="77" fillId="7" borderId="113" xfId="16" applyFont="1" applyFill="1" applyBorder="1" applyAlignment="1" applyProtection="1">
      <alignment horizontal="left" vertical="center"/>
      <protection locked="0"/>
    </xf>
    <xf numFmtId="4" fontId="77" fillId="7" borderId="115" xfId="16" applyNumberFormat="1" applyFont="1" applyFill="1" applyBorder="1" applyAlignment="1" applyProtection="1">
      <alignment vertical="center"/>
      <protection locked="0"/>
    </xf>
    <xf numFmtId="0" fontId="76" fillId="0" borderId="0" xfId="16" applyFont="1" applyAlignment="1" applyProtection="1">
      <alignment vertical="center"/>
      <protection locked="0"/>
    </xf>
    <xf numFmtId="0" fontId="56" fillId="7" borderId="0" xfId="16" applyFont="1" applyFill="1" applyAlignment="1" applyProtection="1">
      <alignment horizontal="left" vertical="center"/>
      <protection locked="0"/>
    </xf>
    <xf numFmtId="3" fontId="17" fillId="0" borderId="28" xfId="0" quotePrefix="1" applyNumberFormat="1" applyFont="1" applyBorder="1"/>
    <xf numFmtId="0" fontId="13" fillId="0" borderId="0" xfId="0" applyFont="1" applyAlignment="1">
      <alignment horizontal="left"/>
    </xf>
    <xf numFmtId="0" fontId="21" fillId="0" borderId="3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1" fillId="0" borderId="7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74" xfId="0" applyFont="1" applyBorder="1" applyAlignment="1">
      <alignment horizontal="center" vertical="top" wrapText="1"/>
    </xf>
    <xf numFmtId="0" fontId="21" fillId="0" borderId="59" xfId="0" applyFont="1" applyBorder="1" applyAlignment="1">
      <alignment horizontal="center" vertical="top" wrapText="1"/>
    </xf>
    <xf numFmtId="0" fontId="25" fillId="0" borderId="56" xfId="0" applyFont="1" applyBorder="1" applyAlignment="1">
      <alignment horizontal="left" vertical="top" wrapText="1"/>
    </xf>
    <xf numFmtId="0" fontId="25" fillId="0" borderId="57" xfId="0" applyFont="1" applyBorder="1" applyAlignment="1">
      <alignment horizontal="left" vertical="top" wrapText="1"/>
    </xf>
    <xf numFmtId="0" fontId="25" fillId="0" borderId="47" xfId="0" applyFont="1" applyBorder="1" applyAlignment="1">
      <alignment horizontal="left" vertical="top" wrapText="1"/>
    </xf>
    <xf numFmtId="0" fontId="25" fillId="0" borderId="58" xfId="0" applyFont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25" fillId="0" borderId="60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1" fillId="0" borderId="75" xfId="0" applyFont="1" applyBorder="1" applyAlignment="1">
      <alignment horizontal="center" vertical="top" wrapText="1"/>
    </xf>
    <xf numFmtId="0" fontId="21" fillId="0" borderId="7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1" fillId="0" borderId="77" xfId="0" applyFont="1" applyFill="1" applyBorder="1" applyAlignment="1">
      <alignment horizontal="left" vertical="top" wrapText="1"/>
    </xf>
    <xf numFmtId="0" fontId="21" fillId="0" borderId="78" xfId="0" applyFont="1" applyFill="1" applyBorder="1" applyAlignment="1">
      <alignment horizontal="left" vertical="top" wrapText="1"/>
    </xf>
    <xf numFmtId="0" fontId="21" fillId="0" borderId="79" xfId="0" applyFont="1" applyFill="1" applyBorder="1" applyAlignment="1">
      <alignment horizontal="left" vertical="top" wrapText="1"/>
    </xf>
    <xf numFmtId="0" fontId="21" fillId="0" borderId="3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top" wrapText="1"/>
    </xf>
    <xf numFmtId="0" fontId="21" fillId="0" borderId="4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2" fillId="0" borderId="80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81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32" fillId="3" borderId="0" xfId="0" applyFont="1" applyFill="1" applyAlignment="1">
      <alignment horizontal="right" vertical="top"/>
    </xf>
    <xf numFmtId="0" fontId="38" fillId="2" borderId="0" xfId="3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5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76" xfId="0" applyFont="1" applyFill="1" applyBorder="1" applyAlignment="1">
      <alignment horizontal="right" vertical="top" wrapText="1"/>
    </xf>
    <xf numFmtId="0" fontId="1" fillId="3" borderId="82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4" fontId="42" fillId="0" borderId="3" xfId="5" applyNumberFormat="1" applyFont="1" applyFill="1" applyBorder="1" applyAlignment="1" applyProtection="1">
      <alignment horizontal="center" vertical="center"/>
    </xf>
    <xf numFmtId="4" fontId="42" fillId="0" borderId="3" xfId="5" applyNumberFormat="1" applyFont="1" applyFill="1" applyBorder="1" applyAlignment="1">
      <alignment vertical="center"/>
    </xf>
    <xf numFmtId="4" fontId="42" fillId="0" borderId="3" xfId="5" applyNumberFormat="1" applyFont="1" applyFill="1" applyBorder="1" applyAlignment="1" applyProtection="1">
      <alignment horizontal="center" vertical="center" wrapText="1"/>
    </xf>
    <xf numFmtId="0" fontId="42" fillId="0" borderId="3" xfId="5" applyNumberFormat="1" applyFont="1" applyFill="1" applyBorder="1" applyAlignment="1" applyProtection="1">
      <alignment horizontal="center" vertical="center"/>
    </xf>
    <xf numFmtId="0" fontId="42" fillId="0" borderId="3" xfId="5" applyNumberFormat="1" applyFont="1" applyFill="1" applyBorder="1" applyAlignment="1">
      <alignment horizontal="center" vertical="center"/>
    </xf>
    <xf numFmtId="49" fontId="42" fillId="0" borderId="3" xfId="5" applyNumberFormat="1" applyFont="1" applyFill="1" applyBorder="1" applyAlignment="1" applyProtection="1">
      <alignment horizontal="center" vertical="center"/>
    </xf>
    <xf numFmtId="0" fontId="42" fillId="0" borderId="3" xfId="5" applyFont="1" applyFill="1" applyBorder="1" applyAlignment="1">
      <alignment vertical="center"/>
    </xf>
    <xf numFmtId="49" fontId="42" fillId="0" borderId="3" xfId="5" applyNumberFormat="1" applyFont="1" applyFill="1" applyBorder="1" applyAlignment="1" applyProtection="1">
      <alignment horizontal="center" vertical="center" wrapText="1"/>
    </xf>
    <xf numFmtId="0" fontId="42" fillId="0" borderId="3" xfId="5" applyFont="1" applyFill="1" applyBorder="1" applyAlignment="1">
      <alignment vertical="center" wrapText="1"/>
    </xf>
    <xf numFmtId="0" fontId="42" fillId="0" borderId="3" xfId="5" applyNumberFormat="1" applyFont="1" applyFill="1" applyBorder="1" applyAlignment="1" applyProtection="1">
      <alignment horizontal="center" vertical="center" wrapText="1"/>
    </xf>
    <xf numFmtId="4" fontId="42" fillId="0" borderId="3" xfId="5" applyNumberFormat="1" applyFont="1" applyFill="1" applyBorder="1" applyAlignment="1" applyProtection="1">
      <alignment horizontal="center" vertical="center"/>
      <protection locked="0"/>
    </xf>
    <xf numFmtId="0" fontId="55" fillId="0" borderId="0" xfId="16" applyFont="1" applyAlignment="1" applyProtection="1">
      <alignment horizontal="left" vertical="center" wrapText="1"/>
    </xf>
    <xf numFmtId="0" fontId="51" fillId="0" borderId="0" xfId="16" applyFont="1" applyAlignment="1" applyProtection="1">
      <alignment vertical="center"/>
    </xf>
    <xf numFmtId="0" fontId="54" fillId="0" borderId="0" xfId="16" applyFont="1" applyAlignment="1" applyProtection="1">
      <alignment horizontal="left" vertical="center" wrapText="1"/>
    </xf>
    <xf numFmtId="0" fontId="54" fillId="0" borderId="0" xfId="16" applyFont="1" applyAlignment="1" applyProtection="1">
      <alignment horizontal="left" vertical="center"/>
    </xf>
    <xf numFmtId="0" fontId="51" fillId="0" borderId="0" xfId="16"/>
    <xf numFmtId="0" fontId="54" fillId="0" borderId="0" xfId="16" applyFont="1" applyAlignment="1">
      <alignment horizontal="left" vertical="center" wrapText="1"/>
    </xf>
    <xf numFmtId="0" fontId="54" fillId="0" borderId="0" xfId="16" applyFont="1" applyAlignment="1">
      <alignment horizontal="left" vertical="center"/>
    </xf>
    <xf numFmtId="0" fontId="55" fillId="0" borderId="0" xfId="16" applyFont="1" applyAlignment="1">
      <alignment horizontal="left" vertical="center" wrapText="1"/>
    </xf>
    <xf numFmtId="0" fontId="51" fillId="0" borderId="0" xfId="16" applyFont="1" applyAlignment="1">
      <alignment vertical="center"/>
    </xf>
    <xf numFmtId="0" fontId="56" fillId="7" borderId="0" xfId="16" applyFont="1" applyFill="1" applyAlignment="1" applyProtection="1">
      <alignment horizontal="left" vertical="center"/>
      <protection locked="0"/>
    </xf>
    <xf numFmtId="0" fontId="56" fillId="0" borderId="0" xfId="16" applyFont="1" applyAlignment="1">
      <alignment horizontal="left" vertical="center"/>
    </xf>
    <xf numFmtId="0" fontId="56" fillId="0" borderId="0" xfId="16" applyFont="1" applyAlignment="1">
      <alignment horizontal="left" vertical="center" wrapText="1"/>
    </xf>
  </cellXfs>
  <cellStyles count="18">
    <cellStyle name="Hypertextový odkaz" xfId="17" builtinId="8"/>
    <cellStyle name="Normální" xfId="0" builtinId="0"/>
    <cellStyle name="normální 177" xfId="13" xr:uid="{00000000-0005-0000-0000-000002000000}"/>
    <cellStyle name="normální 178" xfId="14" xr:uid="{00000000-0005-0000-0000-000003000000}"/>
    <cellStyle name="normální 179" xfId="15" xr:uid="{00000000-0005-0000-0000-000004000000}"/>
    <cellStyle name="Normální 2" xfId="1" xr:uid="{00000000-0005-0000-0000-000005000000}"/>
    <cellStyle name="Normální 2 2" xfId="3" xr:uid="{00000000-0005-0000-0000-000006000000}"/>
    <cellStyle name="Normální 3" xfId="2" xr:uid="{00000000-0005-0000-0000-000007000000}"/>
    <cellStyle name="Normální 4" xfId="4" xr:uid="{00000000-0005-0000-0000-000008000000}"/>
    <cellStyle name="Normální 5" xfId="5" xr:uid="{00000000-0005-0000-0000-000009000000}"/>
    <cellStyle name="normální 51" xfId="6" xr:uid="{00000000-0005-0000-0000-00000A000000}"/>
    <cellStyle name="normální 52" xfId="7" xr:uid="{00000000-0005-0000-0000-00000B000000}"/>
    <cellStyle name="normální 53" xfId="8" xr:uid="{00000000-0005-0000-0000-00000C000000}"/>
    <cellStyle name="normální 54" xfId="9" xr:uid="{00000000-0005-0000-0000-00000D000000}"/>
    <cellStyle name="normální 56" xfId="11" xr:uid="{00000000-0005-0000-0000-00000E000000}"/>
    <cellStyle name="normální 57" xfId="12" xr:uid="{00000000-0005-0000-0000-00000F000000}"/>
    <cellStyle name="Normální 6" xfId="16" xr:uid="{00000000-0005-0000-0000-000010000000}"/>
    <cellStyle name="normální 61" xfId="10" xr:uid="{00000000-0005-0000-0000-000011000000}"/>
  </cellStyles>
  <dxfs count="0"/>
  <tableStyles count="0" defaultTableStyle="TableStyleMedium2" defaultPivotStyle="PivotStyleLight16"/>
  <colors>
    <mruColors>
      <color rgb="FF005284"/>
      <color rgb="FF00923F"/>
      <color rgb="FF193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33</xdr:row>
      <xdr:rowOff>19050</xdr:rowOff>
    </xdr:from>
    <xdr:ext cx="190500" cy="47352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67225" y="7762875"/>
          <a:ext cx="190500" cy="4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/>
        </a:p>
      </xdr:txBody>
    </xdr:sp>
    <xdr:clientData/>
  </xdr:oneCellAnchor>
  <xdr:oneCellAnchor>
    <xdr:from>
      <xdr:col>20</xdr:col>
      <xdr:colOff>0</xdr:colOff>
      <xdr:row>21</xdr:row>
      <xdr:rowOff>0</xdr:rowOff>
    </xdr:from>
    <xdr:ext cx="190500" cy="473529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03923" y="4857750"/>
          <a:ext cx="190500" cy="4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/>
        </a:p>
      </xdr:txBody>
    </xdr:sp>
    <xdr:clientData/>
  </xdr:oneCellAnchor>
  <xdr:twoCellAnchor>
    <xdr:from>
      <xdr:col>12</xdr:col>
      <xdr:colOff>589307</xdr:colOff>
      <xdr:row>39</xdr:row>
      <xdr:rowOff>176419</xdr:rowOff>
    </xdr:from>
    <xdr:to>
      <xdr:col>15</xdr:col>
      <xdr:colOff>10767</xdr:colOff>
      <xdr:row>42</xdr:row>
      <xdr:rowOff>34786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232" y="9644269"/>
          <a:ext cx="1002610" cy="429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76623</xdr:colOff>
      <xdr:row>39</xdr:row>
      <xdr:rowOff>176420</xdr:rowOff>
    </xdr:from>
    <xdr:to>
      <xdr:col>18</xdr:col>
      <xdr:colOff>72896</xdr:colOff>
      <xdr:row>42</xdr:row>
      <xdr:rowOff>33545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698" y="9644270"/>
          <a:ext cx="119642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83737</xdr:colOff>
      <xdr:row>1</xdr:row>
      <xdr:rowOff>56522</xdr:rowOff>
    </xdr:from>
    <xdr:to>
      <xdr:col>7</xdr:col>
      <xdr:colOff>144633</xdr:colOff>
      <xdr:row>4</xdr:row>
      <xdr:rowOff>49976</xdr:rowOff>
    </xdr:to>
    <xdr:pic>
      <xdr:nvPicPr>
        <xdr:cNvPr id="6" name="Obrázek 5" descr="Popis: Logo KUNST - platné bez textu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7" y="104147"/>
          <a:ext cx="1756346" cy="450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38100</xdr:colOff>
      <xdr:row>30</xdr:row>
      <xdr:rowOff>66675</xdr:rowOff>
    </xdr:from>
    <xdr:to>
      <xdr:col>18</xdr:col>
      <xdr:colOff>180474</xdr:colOff>
      <xdr:row>33</xdr:row>
      <xdr:rowOff>153402</xdr:rowOff>
    </xdr:to>
    <xdr:pic>
      <xdr:nvPicPr>
        <xdr:cNvPr id="7" name="obrázek 19" descr="Logo KUNST - platné bez text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7315200"/>
          <a:ext cx="2218824" cy="5820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4151101" TargetMode="External"/><Relationship Id="rId18" Type="http://schemas.openxmlformats.org/officeDocument/2006/relationships/hyperlink" Target="https://podminky.urs.cz/item/CS_URS_2021_02/185804312" TargetMode="External"/><Relationship Id="rId26" Type="http://schemas.openxmlformats.org/officeDocument/2006/relationships/hyperlink" Target="https://podminky.urs.cz/item/CS_URS_2021_02/891351112" TargetMode="External"/><Relationship Id="rId39" Type="http://schemas.openxmlformats.org/officeDocument/2006/relationships/hyperlink" Target="https://podminky.urs.cz/item/CS_URS_2021_02/998276101" TargetMode="External"/><Relationship Id="rId21" Type="http://schemas.openxmlformats.org/officeDocument/2006/relationships/hyperlink" Target="https://podminky.urs.cz/item/CS_URS_2021_02/591141111" TargetMode="External"/><Relationship Id="rId34" Type="http://schemas.openxmlformats.org/officeDocument/2006/relationships/hyperlink" Target="https://podminky.urs.cz/item/CS_URS_2021_02/977151128" TargetMode="External"/><Relationship Id="rId7" Type="http://schemas.openxmlformats.org/officeDocument/2006/relationships/hyperlink" Target="https://podminky.urs.cz/item/CS_URS_2021_02/162751117" TargetMode="External"/><Relationship Id="rId12" Type="http://schemas.openxmlformats.org/officeDocument/2006/relationships/hyperlink" Target="https://podminky.urs.cz/item/CS_URS_2021_02/171251201" TargetMode="External"/><Relationship Id="rId17" Type="http://schemas.openxmlformats.org/officeDocument/2006/relationships/hyperlink" Target="https://podminky.urs.cz/item/CS_URS_2021_02/181951111" TargetMode="External"/><Relationship Id="rId25" Type="http://schemas.openxmlformats.org/officeDocument/2006/relationships/hyperlink" Target="https://podminky.urs.cz/item/CS_URS_2021_02/857353131" TargetMode="External"/><Relationship Id="rId33" Type="http://schemas.openxmlformats.org/officeDocument/2006/relationships/hyperlink" Target="https://podminky.urs.cz/item/CS_URS_2021_02/899722112" TargetMode="External"/><Relationship Id="rId38" Type="http://schemas.openxmlformats.org/officeDocument/2006/relationships/hyperlink" Target="https://podminky.urs.cz/item/CS_URS_2021_02/997221569" TargetMode="External"/><Relationship Id="rId2" Type="http://schemas.openxmlformats.org/officeDocument/2006/relationships/hyperlink" Target="https://podminky.urs.cz/item/CS_URS_2021_02/119001421" TargetMode="External"/><Relationship Id="rId16" Type="http://schemas.openxmlformats.org/officeDocument/2006/relationships/hyperlink" Target="https://podminky.urs.cz/item/CS_URS_2021_02/181411121" TargetMode="External"/><Relationship Id="rId20" Type="http://schemas.openxmlformats.org/officeDocument/2006/relationships/hyperlink" Target="https://podminky.urs.cz/item/CS_URS_2021_02/451572111" TargetMode="External"/><Relationship Id="rId29" Type="http://schemas.openxmlformats.org/officeDocument/2006/relationships/hyperlink" Target="https://podminky.urs.cz/item/CS_URS_2021_02/892353122" TargetMode="External"/><Relationship Id="rId1" Type="http://schemas.openxmlformats.org/officeDocument/2006/relationships/hyperlink" Target="https://podminky.urs.cz/item/CS_URS_2021_02/113106021" TargetMode="External"/><Relationship Id="rId6" Type="http://schemas.openxmlformats.org/officeDocument/2006/relationships/hyperlink" Target="https://podminky.urs.cz/item/CS_URS_2021_02/162351103" TargetMode="External"/><Relationship Id="rId11" Type="http://schemas.openxmlformats.org/officeDocument/2006/relationships/hyperlink" Target="https://podminky.urs.cz/item/CS_URS_2021_02/171201231" TargetMode="External"/><Relationship Id="rId24" Type="http://schemas.openxmlformats.org/officeDocument/2006/relationships/hyperlink" Target="https://podminky.urs.cz/item/CS_URS_2021_02/857352122" TargetMode="External"/><Relationship Id="rId32" Type="http://schemas.openxmlformats.org/officeDocument/2006/relationships/hyperlink" Target="https://podminky.urs.cz/item/CS_URS_2021_02/899721112" TargetMode="External"/><Relationship Id="rId37" Type="http://schemas.openxmlformats.org/officeDocument/2006/relationships/hyperlink" Target="https://podminky.urs.cz/item/CS_URS_2021_02/997221561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1_02/132254204" TargetMode="External"/><Relationship Id="rId15" Type="http://schemas.openxmlformats.org/officeDocument/2006/relationships/hyperlink" Target="https://podminky.urs.cz/item/CS_URS_2021_02/181351103" TargetMode="External"/><Relationship Id="rId23" Type="http://schemas.openxmlformats.org/officeDocument/2006/relationships/hyperlink" Target="https://podminky.urs.cz/item/CS_URS_2021_02/871351222" TargetMode="External"/><Relationship Id="rId28" Type="http://schemas.openxmlformats.org/officeDocument/2006/relationships/hyperlink" Target="https://podminky.urs.cz/item/CS_URS_2021_02/892351111" TargetMode="External"/><Relationship Id="rId36" Type="http://schemas.openxmlformats.org/officeDocument/2006/relationships/hyperlink" Target="https://podminky.urs.cz/item/CS_URS_2021_02/997221559" TargetMode="External"/><Relationship Id="rId10" Type="http://schemas.openxmlformats.org/officeDocument/2006/relationships/hyperlink" Target="https://podminky.urs.cz/item/CS_URS_2021_02/151101111" TargetMode="External"/><Relationship Id="rId19" Type="http://schemas.openxmlformats.org/officeDocument/2006/relationships/hyperlink" Target="https://podminky.urs.cz/item/CS_URS_2021_02/451313511" TargetMode="External"/><Relationship Id="rId31" Type="http://schemas.openxmlformats.org/officeDocument/2006/relationships/hyperlink" Target="https://podminky.urs.cz/item/CS_URS_2021_02/899712111" TargetMode="External"/><Relationship Id="rId4" Type="http://schemas.openxmlformats.org/officeDocument/2006/relationships/hyperlink" Target="https://podminky.urs.cz/item/CS_URS_2021_02/129001101" TargetMode="External"/><Relationship Id="rId9" Type="http://schemas.openxmlformats.org/officeDocument/2006/relationships/hyperlink" Target="https://podminky.urs.cz/item/CS_URS_2021_02/151101101" TargetMode="External"/><Relationship Id="rId14" Type="http://schemas.openxmlformats.org/officeDocument/2006/relationships/hyperlink" Target="https://podminky.urs.cz/item/CS_URS_2021_02/175151101" TargetMode="External"/><Relationship Id="rId22" Type="http://schemas.openxmlformats.org/officeDocument/2006/relationships/hyperlink" Target="https://podminky.urs.cz/item/CS_URS_2021_02/850355121" TargetMode="External"/><Relationship Id="rId27" Type="http://schemas.openxmlformats.org/officeDocument/2006/relationships/hyperlink" Target="https://podminky.urs.cz/item/CS_URS_2021_02/899401112" TargetMode="External"/><Relationship Id="rId30" Type="http://schemas.openxmlformats.org/officeDocument/2006/relationships/hyperlink" Target="https://podminky.urs.cz/item/CS_URS_2021_02/892372111" TargetMode="External"/><Relationship Id="rId35" Type="http://schemas.openxmlformats.org/officeDocument/2006/relationships/hyperlink" Target="https://podminky.urs.cz/item/CS_URS_2021_02/997221551" TargetMode="External"/><Relationship Id="rId8" Type="http://schemas.openxmlformats.org/officeDocument/2006/relationships/hyperlink" Target="https://podminky.urs.cz/item/CS_URS_2021_02/162751119" TargetMode="External"/><Relationship Id="rId3" Type="http://schemas.openxmlformats.org/officeDocument/2006/relationships/hyperlink" Target="https://podminky.urs.cz/item/CS_URS_2021_02/1211511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767995114" TargetMode="External"/><Relationship Id="rId2" Type="http://schemas.openxmlformats.org/officeDocument/2006/relationships/hyperlink" Target="https://podminky.urs.cz/item/CS_URS_2021_02/977151126" TargetMode="External"/><Relationship Id="rId1" Type="http://schemas.openxmlformats.org/officeDocument/2006/relationships/hyperlink" Target="https://podminky.urs.cz/item/CS_URS_2021_02/977151114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998767101" TargetMode="External"/><Relationship Id="rId4" Type="http://schemas.openxmlformats.org/officeDocument/2006/relationships/hyperlink" Target="https://podminky.urs.cz/item/CS_URS_2021_02/767996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topLeftCell="A4" zoomScaleNormal="100" zoomScaleSheetLayoutView="100" workbookViewId="0">
      <selection activeCell="M23" sqref="M23"/>
    </sheetView>
  </sheetViews>
  <sheetFormatPr defaultColWidth="9.15234375" defaultRowHeight="14.15" x14ac:dyDescent="0.35"/>
  <cols>
    <col min="1" max="1" width="2.15234375" style="2" customWidth="1"/>
    <col min="2" max="3" width="1.69140625" style="2" customWidth="1"/>
    <col min="4" max="4" width="6.15234375" style="2" customWidth="1"/>
    <col min="5" max="5" width="6.3046875" style="2" customWidth="1"/>
    <col min="6" max="6" width="5" style="2" customWidth="1"/>
    <col min="7" max="7" width="2.3828125" style="2" customWidth="1"/>
    <col min="8" max="8" width="3.53515625" style="2" customWidth="1"/>
    <col min="9" max="9" width="17.3828125" style="2" customWidth="1"/>
    <col min="10" max="10" width="2.53515625" style="2" customWidth="1"/>
    <col min="11" max="12" width="2.3828125" style="2" customWidth="1"/>
    <col min="13" max="13" width="10.53515625" style="2" customWidth="1"/>
    <col min="14" max="14" width="2.53515625" style="2" customWidth="1"/>
    <col min="15" max="15" width="10.53515625" style="2" customWidth="1"/>
    <col min="16" max="16" width="3.3046875" style="2" customWidth="1"/>
    <col min="17" max="17" width="9.15234375" style="2"/>
    <col min="18" max="18" width="5.53515625" style="2" customWidth="1"/>
    <col min="19" max="19" width="3.3828125" style="2" customWidth="1"/>
    <col min="20" max="16384" width="9.15234375" style="2"/>
  </cols>
  <sheetData>
    <row r="1" spans="1:19" ht="3.75" customHeight="1" x14ac:dyDescent="0.35">
      <c r="I1" s="167"/>
      <c r="J1" s="167"/>
      <c r="K1" s="168"/>
      <c r="L1" s="168"/>
      <c r="M1" s="657"/>
      <c r="N1" s="657"/>
      <c r="O1" s="657"/>
      <c r="P1" s="657"/>
      <c r="Q1" s="657"/>
      <c r="R1" s="657"/>
      <c r="S1" s="169"/>
    </row>
    <row r="2" spans="1:19" ht="12" customHeight="1" x14ac:dyDescent="0.35">
      <c r="C2" s="3"/>
      <c r="D2" s="3"/>
      <c r="E2" s="3"/>
      <c r="F2" s="3"/>
      <c r="G2" s="3"/>
      <c r="H2" s="3"/>
      <c r="I2" s="167"/>
      <c r="J2" s="167"/>
      <c r="K2" s="657" t="s">
        <v>19</v>
      </c>
      <c r="L2" s="657"/>
      <c r="M2" s="657"/>
      <c r="N2" s="657"/>
      <c r="O2" s="657"/>
      <c r="P2" s="657"/>
      <c r="Q2" s="657"/>
      <c r="R2" s="657"/>
      <c r="S2" s="169"/>
    </row>
    <row r="3" spans="1:19" ht="12" customHeight="1" x14ac:dyDescent="0.35">
      <c r="C3" s="3"/>
      <c r="D3" s="3"/>
      <c r="E3" s="3"/>
      <c r="F3" s="3"/>
      <c r="G3" s="3"/>
      <c r="H3" s="3"/>
      <c r="I3" s="167"/>
      <c r="J3" s="167"/>
      <c r="K3" s="168"/>
      <c r="L3" s="168"/>
      <c r="M3" s="657" t="s">
        <v>20</v>
      </c>
      <c r="N3" s="657"/>
      <c r="O3" s="657"/>
      <c r="P3" s="657"/>
      <c r="Q3" s="657"/>
      <c r="R3" s="657"/>
      <c r="S3" s="169"/>
    </row>
    <row r="4" spans="1:19" ht="12" customHeight="1" x14ac:dyDescent="0.35">
      <c r="C4" s="3"/>
      <c r="D4" s="3"/>
      <c r="E4" s="3"/>
      <c r="F4" s="3"/>
      <c r="G4" s="3"/>
      <c r="H4" s="3"/>
      <c r="I4" s="167"/>
      <c r="J4" s="167"/>
      <c r="K4" s="168"/>
      <c r="L4" s="168"/>
      <c r="M4" s="657" t="s">
        <v>18</v>
      </c>
      <c r="N4" s="657"/>
      <c r="O4" s="657"/>
      <c r="P4" s="657"/>
      <c r="Q4" s="657"/>
      <c r="R4" s="657"/>
      <c r="S4" s="169"/>
    </row>
    <row r="5" spans="1:19" ht="12" customHeight="1" x14ac:dyDescent="0.35">
      <c r="I5" s="167"/>
      <c r="J5" s="167"/>
      <c r="K5" s="168"/>
      <c r="L5" s="168"/>
      <c r="M5" s="657"/>
      <c r="N5" s="657"/>
      <c r="O5" s="657"/>
      <c r="P5" s="657"/>
      <c r="Q5" s="657"/>
      <c r="R5" s="657"/>
      <c r="S5" s="169"/>
    </row>
    <row r="6" spans="1:19" ht="6.75" customHeight="1" x14ac:dyDescent="0.35">
      <c r="A6" s="167"/>
      <c r="B6" s="167"/>
      <c r="C6" s="167"/>
      <c r="D6" s="167"/>
      <c r="E6" s="167"/>
      <c r="F6" s="167"/>
      <c r="G6" s="167"/>
      <c r="H6" s="167"/>
    </row>
    <row r="10" spans="1:19" ht="27.45" x14ac:dyDescent="0.6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1"/>
    </row>
    <row r="11" spans="1:19" x14ac:dyDescent="0.3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9" ht="29.25" customHeight="1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9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9" ht="34.5" customHeight="1" x14ac:dyDescent="0.85">
      <c r="B14" s="21"/>
      <c r="C14" s="21"/>
      <c r="D14" s="21"/>
      <c r="E14" s="22"/>
      <c r="F14" s="22"/>
      <c r="G14" s="22"/>
      <c r="H14" s="22"/>
      <c r="I14" s="22"/>
      <c r="J14" s="22"/>
      <c r="K14" s="30" t="s">
        <v>81</v>
      </c>
      <c r="L14" s="22"/>
      <c r="M14" s="22"/>
      <c r="N14" s="22"/>
      <c r="O14" s="22"/>
      <c r="P14" s="22"/>
      <c r="Q14" s="21"/>
      <c r="R14" s="21"/>
      <c r="S14" s="32"/>
    </row>
    <row r="15" spans="1:19" ht="39" customHeight="1" x14ac:dyDescent="0.85">
      <c r="B15" s="21"/>
      <c r="C15" s="21"/>
      <c r="D15" s="21"/>
      <c r="E15" s="21"/>
      <c r="F15" s="21"/>
      <c r="G15" s="21"/>
      <c r="H15" s="21"/>
      <c r="I15" s="21"/>
      <c r="J15" s="21"/>
      <c r="K15" s="30" t="s">
        <v>82</v>
      </c>
      <c r="L15" s="21"/>
      <c r="M15" s="21"/>
      <c r="N15" s="21"/>
      <c r="O15" s="21"/>
      <c r="P15" s="21"/>
      <c r="Q15" s="21"/>
      <c r="R15" s="21"/>
      <c r="S15" s="32"/>
    </row>
    <row r="16" spans="1:19" ht="35.15" x14ac:dyDescent="0.85"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22"/>
    </row>
    <row r="17" spans="1:20" ht="27.45" x14ac:dyDescent="0.35">
      <c r="B17" s="21"/>
      <c r="C17" s="21"/>
      <c r="D17" s="21"/>
      <c r="E17" s="23"/>
      <c r="F17" s="23"/>
      <c r="G17" s="23"/>
      <c r="H17" s="23"/>
      <c r="I17" s="23"/>
      <c r="J17" s="23"/>
      <c r="K17" s="26"/>
      <c r="L17" s="23"/>
      <c r="M17" s="23"/>
      <c r="N17" s="23"/>
      <c r="O17" s="23"/>
      <c r="P17" s="23"/>
      <c r="Q17" s="21"/>
      <c r="R17" s="21"/>
    </row>
    <row r="18" spans="1:20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20" ht="27.75" customHeight="1" x14ac:dyDescent="0.35">
      <c r="B19" s="21"/>
      <c r="C19" s="23"/>
      <c r="D19" s="23"/>
      <c r="E19" s="23"/>
      <c r="F19" s="23"/>
      <c r="G19" s="23"/>
      <c r="H19" s="23"/>
      <c r="I19" s="23"/>
      <c r="J19" s="23"/>
      <c r="K19" s="24" t="s">
        <v>100</v>
      </c>
      <c r="L19" s="23"/>
      <c r="M19" s="23"/>
      <c r="N19" s="23"/>
      <c r="O19" s="23"/>
      <c r="P19" s="23"/>
      <c r="Q19" s="23"/>
      <c r="R19" s="23"/>
    </row>
    <row r="20" spans="1:20" ht="27.75" customHeight="1" x14ac:dyDescent="0.35">
      <c r="B20" s="17"/>
      <c r="C20" s="25"/>
      <c r="D20" s="25"/>
      <c r="E20" s="23"/>
      <c r="F20" s="23"/>
      <c r="G20" s="23"/>
      <c r="H20" s="23"/>
      <c r="I20" s="23"/>
      <c r="J20" s="23"/>
      <c r="K20" s="24" t="s">
        <v>101</v>
      </c>
      <c r="L20" s="23"/>
      <c r="M20" s="23"/>
      <c r="N20" s="23"/>
      <c r="O20" s="23"/>
      <c r="P20" s="23"/>
      <c r="Q20" s="23"/>
      <c r="R20" s="23"/>
    </row>
    <row r="21" spans="1:20" ht="27.75" customHeight="1" x14ac:dyDescent="0.35">
      <c r="B21" s="17"/>
      <c r="C21" s="26"/>
      <c r="D21" s="26"/>
      <c r="E21" s="24"/>
      <c r="F21" s="24"/>
      <c r="G21" s="24"/>
      <c r="H21" s="24"/>
      <c r="I21" s="24"/>
      <c r="J21" s="24"/>
      <c r="K21" s="24" t="s">
        <v>102</v>
      </c>
      <c r="L21" s="24"/>
      <c r="M21" s="24"/>
      <c r="N21" s="24"/>
      <c r="O21" s="24"/>
      <c r="P21" s="24"/>
      <c r="Q21" s="24"/>
      <c r="R21" s="24"/>
    </row>
    <row r="22" spans="1:20" x14ac:dyDescent="0.35">
      <c r="B22" s="17"/>
      <c r="C22" s="17"/>
      <c r="D22" s="17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20" x14ac:dyDescent="0.35">
      <c r="B23" s="17"/>
      <c r="C23" s="17"/>
      <c r="D23" s="1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20" x14ac:dyDescent="0.35">
      <c r="B24" s="17"/>
      <c r="C24" s="17"/>
      <c r="D24" s="17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20" ht="20.149999999999999" customHeight="1" thickBot="1" x14ac:dyDescent="0.4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T25" s="20"/>
    </row>
    <row r="26" spans="1:20" ht="20.149999999999999" customHeight="1" x14ac:dyDescent="0.35">
      <c r="A26" s="654" t="s">
        <v>52</v>
      </c>
      <c r="B26" s="649"/>
      <c r="C26" s="649"/>
      <c r="D26" s="649"/>
      <c r="E26" s="655"/>
      <c r="F26" s="655"/>
      <c r="G26" s="655"/>
      <c r="H26" s="655"/>
      <c r="I26" s="34"/>
      <c r="J26" s="655"/>
      <c r="K26" s="655"/>
      <c r="L26" s="655"/>
      <c r="M26" s="655"/>
      <c r="N26" s="655"/>
      <c r="O26" s="655"/>
      <c r="P26" s="655"/>
      <c r="Q26" s="655"/>
      <c r="R26" s="655"/>
      <c r="S26" s="656"/>
      <c r="T26" s="20"/>
    </row>
    <row r="27" spans="1:20" ht="20.149999999999999" customHeight="1" x14ac:dyDescent="0.35">
      <c r="A27" s="651" t="s">
        <v>51</v>
      </c>
      <c r="B27" s="652"/>
      <c r="C27" s="652"/>
      <c r="D27" s="652"/>
      <c r="E27" s="644"/>
      <c r="F27" s="644"/>
      <c r="G27" s="644"/>
      <c r="H27" s="644"/>
      <c r="I27" s="33"/>
      <c r="J27" s="644"/>
      <c r="K27" s="644"/>
      <c r="L27" s="644"/>
      <c r="M27" s="644"/>
      <c r="N27" s="644"/>
      <c r="O27" s="644"/>
      <c r="P27" s="644"/>
      <c r="Q27" s="644"/>
      <c r="R27" s="644"/>
      <c r="S27" s="653"/>
      <c r="T27" s="20"/>
    </row>
    <row r="28" spans="1:20" ht="20.149999999999999" customHeight="1" thickBot="1" x14ac:dyDescent="0.4">
      <c r="A28" s="645" t="s">
        <v>42</v>
      </c>
      <c r="B28" s="624"/>
      <c r="C28" s="624"/>
      <c r="D28" s="624"/>
      <c r="E28" s="624" t="s">
        <v>49</v>
      </c>
      <c r="F28" s="624"/>
      <c r="G28" s="624"/>
      <c r="H28" s="624"/>
      <c r="I28" s="70" t="s">
        <v>50</v>
      </c>
      <c r="J28" s="624" t="s">
        <v>48</v>
      </c>
      <c r="K28" s="624"/>
      <c r="L28" s="624"/>
      <c r="M28" s="624"/>
      <c r="N28" s="624"/>
      <c r="O28" s="624"/>
      <c r="P28" s="624"/>
      <c r="Q28" s="624"/>
      <c r="R28" s="624"/>
      <c r="S28" s="625"/>
      <c r="T28" s="19"/>
    </row>
    <row r="29" spans="1:20" ht="20.149999999999999" customHeight="1" x14ac:dyDescent="0.35">
      <c r="A29" s="646" t="s">
        <v>64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8" t="s">
        <v>65</v>
      </c>
      <c r="O29" s="648"/>
      <c r="P29" s="649"/>
      <c r="Q29" s="649"/>
      <c r="R29" s="649"/>
      <c r="S29" s="650"/>
    </row>
    <row r="30" spans="1:20" ht="20.149999999999999" customHeight="1" thickBot="1" x14ac:dyDescent="0.4">
      <c r="A30" s="621"/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3" t="s">
        <v>66</v>
      </c>
      <c r="O30" s="623"/>
      <c r="P30" s="624"/>
      <c r="Q30" s="624"/>
      <c r="R30" s="624"/>
      <c r="S30" s="625"/>
    </row>
    <row r="31" spans="1:20" ht="20.149999999999999" customHeight="1" x14ac:dyDescent="0.35">
      <c r="A31" s="626" t="s">
        <v>94</v>
      </c>
      <c r="B31" s="627"/>
      <c r="C31" s="627"/>
      <c r="D31" s="627"/>
      <c r="E31" s="628" t="s">
        <v>188</v>
      </c>
      <c r="F31" s="628"/>
      <c r="G31" s="628"/>
      <c r="H31" s="628"/>
      <c r="I31" s="36"/>
      <c r="J31" s="629" t="s">
        <v>103</v>
      </c>
      <c r="K31" s="629"/>
      <c r="L31" s="629"/>
      <c r="M31" s="630"/>
      <c r="N31" s="633"/>
      <c r="O31" s="634"/>
      <c r="P31" s="634"/>
      <c r="Q31" s="634"/>
      <c r="R31" s="634"/>
      <c r="S31" s="635"/>
    </row>
    <row r="32" spans="1:20" ht="10" customHeight="1" x14ac:dyDescent="0.35">
      <c r="A32" s="642" t="s">
        <v>95</v>
      </c>
      <c r="B32" s="606"/>
      <c r="C32" s="606"/>
      <c r="D32" s="606"/>
      <c r="E32" s="643" t="s">
        <v>96</v>
      </c>
      <c r="F32" s="643"/>
      <c r="G32" s="643"/>
      <c r="H32" s="643"/>
      <c r="I32" s="644"/>
      <c r="J32" s="631"/>
      <c r="K32" s="631"/>
      <c r="L32" s="631"/>
      <c r="M32" s="632"/>
      <c r="N32" s="636"/>
      <c r="O32" s="637"/>
      <c r="P32" s="637"/>
      <c r="Q32" s="637"/>
      <c r="R32" s="637"/>
      <c r="S32" s="638"/>
    </row>
    <row r="33" spans="1:20" ht="10" customHeight="1" x14ac:dyDescent="0.35">
      <c r="A33" s="642"/>
      <c r="B33" s="606"/>
      <c r="C33" s="606"/>
      <c r="D33" s="606"/>
      <c r="E33" s="643"/>
      <c r="F33" s="643"/>
      <c r="G33" s="643"/>
      <c r="H33" s="643"/>
      <c r="I33" s="644"/>
      <c r="J33" s="631" t="s">
        <v>104</v>
      </c>
      <c r="K33" s="631"/>
      <c r="L33" s="631"/>
      <c r="M33" s="632"/>
      <c r="N33" s="636"/>
      <c r="O33" s="637"/>
      <c r="P33" s="637"/>
      <c r="Q33" s="637"/>
      <c r="R33" s="637"/>
      <c r="S33" s="638"/>
    </row>
    <row r="34" spans="1:20" ht="20.149999999999999" customHeight="1" thickBot="1" x14ac:dyDescent="0.4">
      <c r="A34" s="642" t="s">
        <v>40</v>
      </c>
      <c r="B34" s="606"/>
      <c r="C34" s="606"/>
      <c r="D34" s="606"/>
      <c r="E34" s="643" t="s">
        <v>96</v>
      </c>
      <c r="F34" s="643"/>
      <c r="G34" s="643"/>
      <c r="H34" s="643"/>
      <c r="I34" s="35"/>
      <c r="J34" s="631"/>
      <c r="K34" s="631"/>
      <c r="L34" s="631"/>
      <c r="M34" s="632"/>
      <c r="N34" s="639"/>
      <c r="O34" s="640"/>
      <c r="P34" s="640"/>
      <c r="Q34" s="640"/>
      <c r="R34" s="640"/>
      <c r="S34" s="641"/>
    </row>
    <row r="35" spans="1:20" ht="26.25" customHeight="1" x14ac:dyDescent="0.35">
      <c r="A35" s="590" t="s">
        <v>44</v>
      </c>
      <c r="B35" s="591"/>
      <c r="C35" s="591"/>
      <c r="D35" s="591"/>
      <c r="E35" s="592" t="s">
        <v>105</v>
      </c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3"/>
    </row>
    <row r="36" spans="1:20" ht="20.25" customHeight="1" x14ac:dyDescent="0.35">
      <c r="A36" s="594" t="s">
        <v>43</v>
      </c>
      <c r="B36" s="595"/>
      <c r="C36" s="595"/>
      <c r="D36" s="600" t="s">
        <v>106</v>
      </c>
      <c r="E36" s="600"/>
      <c r="F36" s="600"/>
      <c r="G36" s="600"/>
      <c r="H36" s="600"/>
      <c r="I36" s="600"/>
      <c r="J36" s="600"/>
      <c r="K36" s="600"/>
      <c r="L36" s="600"/>
      <c r="M36" s="601"/>
      <c r="N36" s="606" t="s">
        <v>36</v>
      </c>
      <c r="O36" s="606"/>
      <c r="P36" s="607" t="s">
        <v>39</v>
      </c>
      <c r="Q36" s="607"/>
      <c r="R36" s="608" t="s">
        <v>35</v>
      </c>
      <c r="S36" s="609"/>
    </row>
    <row r="37" spans="1:20" ht="20.25" customHeight="1" x14ac:dyDescent="0.35">
      <c r="A37" s="596"/>
      <c r="B37" s="597"/>
      <c r="C37" s="597"/>
      <c r="D37" s="602"/>
      <c r="E37" s="602"/>
      <c r="F37" s="602"/>
      <c r="G37" s="602"/>
      <c r="H37" s="602"/>
      <c r="I37" s="602"/>
      <c r="J37" s="602"/>
      <c r="K37" s="602"/>
      <c r="L37" s="602"/>
      <c r="M37" s="603"/>
      <c r="N37" s="606" t="s">
        <v>37</v>
      </c>
      <c r="O37" s="606"/>
      <c r="P37" s="611" t="s">
        <v>46</v>
      </c>
      <c r="Q37" s="611"/>
      <c r="R37" s="610"/>
      <c r="S37" s="609"/>
    </row>
    <row r="38" spans="1:20" ht="20.25" customHeight="1" x14ac:dyDescent="0.35">
      <c r="A38" s="598"/>
      <c r="B38" s="599"/>
      <c r="C38" s="599"/>
      <c r="D38" s="604"/>
      <c r="E38" s="604"/>
      <c r="F38" s="604"/>
      <c r="G38" s="604"/>
      <c r="H38" s="604"/>
      <c r="I38" s="604"/>
      <c r="J38" s="604"/>
      <c r="K38" s="604"/>
      <c r="L38" s="604"/>
      <c r="M38" s="605"/>
      <c r="N38" s="606" t="s">
        <v>38</v>
      </c>
      <c r="O38" s="606"/>
      <c r="P38" s="612" t="s">
        <v>839</v>
      </c>
      <c r="Q38" s="612"/>
      <c r="R38" s="610"/>
      <c r="S38" s="609"/>
    </row>
    <row r="39" spans="1:20" ht="29.25" customHeight="1" thickBot="1" x14ac:dyDescent="0.4">
      <c r="A39" s="613" t="s">
        <v>45</v>
      </c>
      <c r="B39" s="614"/>
      <c r="C39" s="614"/>
      <c r="D39" s="615" t="s">
        <v>91</v>
      </c>
      <c r="E39" s="616"/>
      <c r="F39" s="616"/>
      <c r="G39" s="616"/>
      <c r="H39" s="616"/>
      <c r="I39" s="616"/>
      <c r="J39" s="616"/>
      <c r="K39" s="616"/>
      <c r="L39" s="616"/>
      <c r="M39" s="617"/>
      <c r="N39" s="618" t="s">
        <v>840</v>
      </c>
      <c r="O39" s="619"/>
      <c r="P39" s="619"/>
      <c r="Q39" s="619"/>
      <c r="R39" s="619"/>
      <c r="S39" s="620"/>
    </row>
    <row r="40" spans="1:20" ht="15" customHeight="1" x14ac:dyDescent="0.35">
      <c r="A40" s="158"/>
      <c r="B40" s="159" t="s">
        <v>21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60"/>
    </row>
    <row r="41" spans="1:20" ht="15" customHeight="1" x14ac:dyDescent="0.35">
      <c r="A41" s="161"/>
      <c r="B41" s="162" t="s">
        <v>23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3"/>
    </row>
    <row r="42" spans="1:20" ht="15" customHeight="1" x14ac:dyDescent="0.35">
      <c r="A42" s="161"/>
      <c r="B42" s="162" t="s">
        <v>22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3"/>
    </row>
    <row r="43" spans="1:20" ht="14.6" thickBot="1" x14ac:dyDescent="0.4">
      <c r="A43" s="16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6"/>
    </row>
    <row r="46" spans="1:20" ht="35.15" x14ac:dyDescent="0.8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9" spans="1:18" ht="15" x14ac:dyDescent="0.35">
      <c r="A49" s="4"/>
      <c r="B49" s="4"/>
      <c r="C49" s="4"/>
      <c r="D49" s="589"/>
      <c r="E49" s="589"/>
      <c r="F49" s="589"/>
      <c r="G49" s="589"/>
      <c r="H49" s="71"/>
      <c r="I49" s="71"/>
      <c r="J49" s="71"/>
      <c r="K49" s="71"/>
      <c r="L49" s="71"/>
      <c r="M49" s="71"/>
      <c r="N49" s="4"/>
      <c r="O49" s="4"/>
      <c r="P49" s="4"/>
      <c r="Q49" s="4"/>
      <c r="R49" s="4"/>
    </row>
    <row r="50" spans="1:18" ht="15" x14ac:dyDescent="0.35">
      <c r="A50" s="4"/>
      <c r="B50" s="4"/>
      <c r="C50" s="4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4"/>
      <c r="O50" s="4"/>
      <c r="P50" s="4"/>
      <c r="Q50" s="4"/>
      <c r="R50" s="4"/>
    </row>
    <row r="51" spans="1:18" ht="15" x14ac:dyDescent="0.35">
      <c r="A51" s="4"/>
      <c r="B51" s="4"/>
      <c r="C51" s="4"/>
      <c r="D51" s="589"/>
      <c r="E51" s="589"/>
      <c r="F51" s="589"/>
      <c r="G51" s="589"/>
      <c r="H51" s="71"/>
      <c r="I51" s="71"/>
      <c r="J51" s="71"/>
      <c r="K51" s="71"/>
      <c r="L51" s="71"/>
      <c r="M51" s="71"/>
      <c r="N51" s="4"/>
      <c r="O51" s="4"/>
      <c r="P51" s="4"/>
      <c r="Q51" s="4"/>
      <c r="R51" s="4"/>
    </row>
    <row r="52" spans="1:18" ht="15" x14ac:dyDescent="0.35">
      <c r="A52" s="4"/>
      <c r="B52" s="4"/>
      <c r="C52" s="4"/>
      <c r="D52" s="4"/>
      <c r="E52" s="4"/>
      <c r="F52" s="4"/>
      <c r="G52" s="4"/>
      <c r="H52" s="4"/>
      <c r="I52" s="71"/>
      <c r="J52" s="71"/>
      <c r="K52" s="71"/>
      <c r="L52" s="71"/>
      <c r="M52" s="71"/>
      <c r="N52" s="4"/>
      <c r="O52" s="4"/>
      <c r="P52" s="4"/>
      <c r="Q52" s="4"/>
      <c r="R52" s="4"/>
    </row>
    <row r="53" spans="1:18" ht="15" x14ac:dyDescent="0.35">
      <c r="A53" s="4"/>
      <c r="B53" s="4"/>
      <c r="C53" s="4"/>
      <c r="D53" s="589"/>
      <c r="E53" s="589"/>
      <c r="F53" s="589"/>
      <c r="G53" s="589"/>
      <c r="H53" s="71"/>
      <c r="I53" s="71"/>
      <c r="J53" s="71"/>
      <c r="K53" s="71"/>
      <c r="L53" s="71"/>
      <c r="M53" s="71"/>
      <c r="N53" s="4"/>
      <c r="O53" s="4"/>
      <c r="P53" s="4"/>
      <c r="Q53" s="4"/>
      <c r="R53" s="4"/>
    </row>
    <row r="54" spans="1:18" ht="15" x14ac:dyDescent="0.35">
      <c r="A54" s="4"/>
      <c r="B54" s="4"/>
      <c r="C54" s="4"/>
      <c r="D54" s="4"/>
      <c r="E54" s="4"/>
      <c r="F54" s="4"/>
      <c r="G54" s="4"/>
      <c r="H54" s="4"/>
      <c r="I54" s="71"/>
      <c r="J54" s="71"/>
      <c r="K54" s="71"/>
      <c r="L54" s="71"/>
      <c r="M54" s="71"/>
      <c r="N54" s="4"/>
      <c r="O54" s="4"/>
      <c r="P54" s="4"/>
      <c r="Q54" s="4"/>
      <c r="R54" s="4"/>
    </row>
    <row r="55" spans="1:18" ht="15" x14ac:dyDescent="0.35">
      <c r="A55" s="4"/>
      <c r="B55" s="4"/>
      <c r="C55" s="4"/>
      <c r="D55" s="589"/>
      <c r="E55" s="589"/>
      <c r="F55" s="589"/>
      <c r="G55" s="589"/>
      <c r="H55" s="71"/>
      <c r="I55" s="71"/>
      <c r="J55" s="71"/>
      <c r="K55" s="71"/>
      <c r="L55" s="71"/>
      <c r="M55" s="71"/>
      <c r="N55" s="4"/>
      <c r="O55" s="4"/>
      <c r="P55" s="4"/>
      <c r="Q55" s="4"/>
      <c r="R55" s="4"/>
    </row>
    <row r="56" spans="1:18" ht="15" x14ac:dyDescent="0.35">
      <c r="A56" s="4"/>
      <c r="B56" s="4"/>
      <c r="C56" s="4"/>
      <c r="D56" s="4"/>
      <c r="E56" s="4"/>
      <c r="F56" s="4"/>
      <c r="G56" s="4"/>
      <c r="H56" s="4"/>
      <c r="I56" s="71"/>
      <c r="J56" s="71"/>
      <c r="K56" s="71"/>
      <c r="L56" s="71"/>
      <c r="M56" s="71"/>
      <c r="N56" s="4"/>
      <c r="O56" s="4"/>
      <c r="P56" s="4"/>
      <c r="Q56" s="4"/>
      <c r="R56" s="4"/>
    </row>
    <row r="57" spans="1:18" ht="15" x14ac:dyDescent="0.35">
      <c r="A57" s="4"/>
      <c r="B57" s="4"/>
      <c r="C57" s="4"/>
      <c r="D57" s="589"/>
      <c r="E57" s="589"/>
      <c r="F57" s="589"/>
      <c r="G57" s="589"/>
      <c r="H57" s="71"/>
      <c r="I57" s="71"/>
      <c r="J57" s="71"/>
      <c r="K57" s="71"/>
      <c r="L57" s="71"/>
      <c r="M57" s="71"/>
      <c r="N57" s="4"/>
      <c r="O57" s="4"/>
      <c r="P57" s="4"/>
      <c r="Q57" s="4"/>
      <c r="R57" s="4"/>
    </row>
    <row r="58" spans="1:18" ht="15" x14ac:dyDescent="0.35">
      <c r="A58" s="4"/>
      <c r="B58" s="4"/>
      <c r="C58" s="4"/>
      <c r="D58" s="4"/>
      <c r="E58" s="4"/>
      <c r="F58" s="4"/>
      <c r="G58" s="4"/>
      <c r="H58" s="4"/>
      <c r="I58" s="71"/>
      <c r="J58" s="71"/>
      <c r="K58" s="71"/>
      <c r="L58" s="71"/>
      <c r="M58" s="71"/>
      <c r="N58" s="4"/>
      <c r="O58" s="4"/>
      <c r="P58" s="4"/>
      <c r="Q58" s="4"/>
      <c r="R58" s="4"/>
    </row>
    <row r="59" spans="1:18" ht="15" x14ac:dyDescent="0.35">
      <c r="A59" s="4"/>
      <c r="B59" s="4"/>
      <c r="C59" s="4"/>
      <c r="D59" s="589"/>
      <c r="E59" s="589"/>
      <c r="F59" s="589"/>
      <c r="G59" s="589"/>
      <c r="H59" s="71"/>
      <c r="I59" s="71"/>
      <c r="J59" s="71"/>
      <c r="K59" s="71"/>
      <c r="L59" s="71"/>
      <c r="M59" s="71"/>
      <c r="N59" s="4"/>
      <c r="O59" s="4"/>
      <c r="P59" s="4"/>
      <c r="Q59" s="4"/>
      <c r="R59" s="4"/>
    </row>
    <row r="60" spans="1:18" ht="15" x14ac:dyDescent="0.35">
      <c r="A60" s="4"/>
      <c r="B60" s="4"/>
      <c r="C60" s="4"/>
      <c r="D60" s="4"/>
      <c r="E60" s="4"/>
      <c r="F60" s="4"/>
      <c r="G60" s="4"/>
      <c r="H60" s="4"/>
      <c r="I60" s="71"/>
      <c r="J60" s="71"/>
      <c r="K60" s="71"/>
      <c r="L60" s="71"/>
      <c r="M60" s="71"/>
      <c r="N60" s="4"/>
      <c r="O60" s="4"/>
      <c r="P60" s="4"/>
      <c r="Q60" s="4"/>
      <c r="R60" s="4"/>
    </row>
    <row r="61" spans="1:18" ht="15" x14ac:dyDescent="0.35">
      <c r="A61" s="4"/>
      <c r="B61" s="4"/>
      <c r="C61" s="4"/>
      <c r="D61" s="589"/>
      <c r="E61" s="589"/>
      <c r="F61" s="589"/>
      <c r="G61" s="589"/>
      <c r="H61" s="71"/>
      <c r="I61" s="71"/>
      <c r="J61" s="71"/>
      <c r="K61" s="71"/>
      <c r="L61" s="71"/>
      <c r="M61" s="71"/>
      <c r="N61" s="4"/>
      <c r="O61" s="4"/>
      <c r="P61" s="4"/>
      <c r="Q61" s="4"/>
      <c r="R61" s="4"/>
    </row>
    <row r="62" spans="1:18" ht="15" x14ac:dyDescent="0.35">
      <c r="A62" s="4"/>
      <c r="B62" s="4"/>
      <c r="C62" s="4"/>
      <c r="D62" s="4"/>
      <c r="E62" s="4"/>
      <c r="F62" s="4"/>
      <c r="G62" s="4"/>
      <c r="H62" s="4"/>
      <c r="I62" s="71"/>
      <c r="J62" s="71"/>
      <c r="K62" s="71"/>
      <c r="L62" s="71"/>
      <c r="M62" s="71"/>
      <c r="N62" s="4"/>
      <c r="O62" s="4"/>
      <c r="P62" s="4"/>
      <c r="Q62" s="4"/>
      <c r="R62" s="4"/>
    </row>
    <row r="63" spans="1:18" ht="15.45" x14ac:dyDescent="0.4">
      <c r="A63" s="4"/>
      <c r="B63" s="4"/>
      <c r="C63" s="4"/>
      <c r="D63" s="589"/>
      <c r="E63" s="589"/>
      <c r="F63" s="589"/>
      <c r="G63" s="589"/>
      <c r="H63" s="71"/>
      <c r="I63" s="5"/>
      <c r="J63" s="5"/>
      <c r="K63" s="5"/>
      <c r="L63" s="5"/>
      <c r="M63" s="5"/>
      <c r="N63" s="4"/>
      <c r="O63" s="4"/>
      <c r="P63" s="4"/>
      <c r="Q63" s="4"/>
      <c r="R63" s="4"/>
    </row>
    <row r="64" spans="1:18" ht="15" x14ac:dyDescent="0.35">
      <c r="A64" s="4"/>
      <c r="B64" s="4"/>
      <c r="C64" s="4"/>
      <c r="D64" s="4"/>
      <c r="E64" s="4"/>
      <c r="F64" s="4"/>
      <c r="G64" s="4"/>
      <c r="H64" s="4"/>
      <c r="I64" s="71"/>
      <c r="J64" s="71"/>
      <c r="K64" s="71"/>
      <c r="L64" s="71"/>
      <c r="M64" s="71"/>
      <c r="N64" s="4"/>
      <c r="O64" s="4"/>
      <c r="P64" s="4"/>
      <c r="Q64" s="4"/>
      <c r="R64" s="4"/>
    </row>
    <row r="65" spans="1:18" ht="15" x14ac:dyDescent="0.35">
      <c r="A65" s="4"/>
      <c r="B65" s="4"/>
      <c r="C65" s="4"/>
      <c r="D65" s="4"/>
      <c r="E65" s="4"/>
      <c r="F65" s="4"/>
      <c r="G65" s="4"/>
      <c r="H65" s="4"/>
      <c r="I65" s="71"/>
      <c r="J65" s="71"/>
      <c r="K65" s="71"/>
      <c r="L65" s="71"/>
      <c r="M65" s="71"/>
      <c r="N65" s="4"/>
      <c r="O65" s="4"/>
      <c r="P65" s="4"/>
      <c r="Q65" s="4"/>
      <c r="R65" s="4"/>
    </row>
    <row r="66" spans="1:18" ht="15" x14ac:dyDescent="0.35">
      <c r="A66" s="4"/>
      <c r="B66" s="4"/>
      <c r="C66" s="4"/>
      <c r="D66" s="4"/>
      <c r="E66" s="4"/>
      <c r="F66" s="4"/>
      <c r="G66" s="4"/>
      <c r="H66" s="4"/>
      <c r="I66" s="71"/>
      <c r="J66" s="71"/>
      <c r="K66" s="71"/>
      <c r="L66" s="71"/>
      <c r="M66" s="71"/>
      <c r="N66" s="4"/>
      <c r="O66" s="4"/>
      <c r="P66" s="4"/>
      <c r="Q66" s="4"/>
      <c r="R66" s="4"/>
    </row>
    <row r="67" spans="1:18" ht="15" x14ac:dyDescent="0.35">
      <c r="A67" s="4"/>
      <c r="B67" s="4"/>
      <c r="C67" s="4"/>
      <c r="D67" s="589"/>
      <c r="E67" s="589"/>
      <c r="F67" s="589"/>
      <c r="G67" s="589"/>
      <c r="H67" s="4"/>
      <c r="I67" s="71"/>
      <c r="J67" s="71"/>
      <c r="K67" s="71"/>
      <c r="L67" s="71"/>
      <c r="M67" s="71"/>
      <c r="N67" s="4"/>
      <c r="O67" s="4"/>
      <c r="P67" s="4"/>
      <c r="Q67" s="4"/>
      <c r="R67" s="4"/>
    </row>
    <row r="68" spans="1:18" ht="15" x14ac:dyDescent="0.35">
      <c r="A68" s="4"/>
      <c r="B68" s="4"/>
      <c r="C68" s="4"/>
      <c r="D68" s="4"/>
      <c r="E68" s="4"/>
      <c r="F68" s="4"/>
      <c r="G68" s="4"/>
      <c r="H68" s="4"/>
      <c r="I68" s="71"/>
      <c r="J68" s="71"/>
      <c r="K68" s="71"/>
      <c r="L68" s="71"/>
      <c r="M68" s="71"/>
      <c r="N68" s="4"/>
      <c r="O68" s="4"/>
      <c r="P68" s="4"/>
      <c r="Q68" s="4"/>
      <c r="R68" s="4"/>
    </row>
    <row r="69" spans="1:18" ht="15" x14ac:dyDescent="0.35">
      <c r="A69" s="4"/>
      <c r="B69" s="4"/>
      <c r="C69" s="4"/>
      <c r="D69" s="589"/>
      <c r="E69" s="589"/>
      <c r="F69" s="589"/>
      <c r="G69" s="589"/>
      <c r="H69" s="4"/>
      <c r="I69" s="6"/>
      <c r="J69" s="6"/>
      <c r="K69" s="6"/>
      <c r="L69" s="6"/>
      <c r="M69" s="6"/>
      <c r="N69" s="4"/>
      <c r="O69" s="4"/>
      <c r="P69" s="4"/>
      <c r="Q69" s="4"/>
      <c r="R69" s="4"/>
    </row>
    <row r="70" spans="1:18" ht="15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</sheetData>
  <mergeCells count="54">
    <mergeCell ref="M1:R1"/>
    <mergeCell ref="K2:R2"/>
    <mergeCell ref="M3:R3"/>
    <mergeCell ref="M4:R4"/>
    <mergeCell ref="M5:R5"/>
    <mergeCell ref="A27:D27"/>
    <mergeCell ref="E27:H27"/>
    <mergeCell ref="J27:S27"/>
    <mergeCell ref="A26:D26"/>
    <mergeCell ref="E26:H26"/>
    <mergeCell ref="J26:S26"/>
    <mergeCell ref="A28:D28"/>
    <mergeCell ref="E28:H28"/>
    <mergeCell ref="J28:S28"/>
    <mergeCell ref="A29:M29"/>
    <mergeCell ref="N29:O29"/>
    <mergeCell ref="P29:S29"/>
    <mergeCell ref="A30:M30"/>
    <mergeCell ref="N30:O30"/>
    <mergeCell ref="P30:S30"/>
    <mergeCell ref="A31:D31"/>
    <mergeCell ref="E31:H31"/>
    <mergeCell ref="J31:M32"/>
    <mergeCell ref="N31:S34"/>
    <mergeCell ref="A32:D33"/>
    <mergeCell ref="E32:H33"/>
    <mergeCell ref="I32:I33"/>
    <mergeCell ref="J33:M34"/>
    <mergeCell ref="A34:D34"/>
    <mergeCell ref="E34:H34"/>
    <mergeCell ref="D51:G51"/>
    <mergeCell ref="A35:D35"/>
    <mergeCell ref="E35:S35"/>
    <mergeCell ref="A36:C38"/>
    <mergeCell ref="D36:M38"/>
    <mergeCell ref="N36:O36"/>
    <mergeCell ref="P36:Q36"/>
    <mergeCell ref="R36:S38"/>
    <mergeCell ref="N37:O37"/>
    <mergeCell ref="P37:Q37"/>
    <mergeCell ref="N38:O38"/>
    <mergeCell ref="P38:Q38"/>
    <mergeCell ref="A39:C39"/>
    <mergeCell ref="D39:M39"/>
    <mergeCell ref="N39:S39"/>
    <mergeCell ref="D49:G49"/>
    <mergeCell ref="D67:G67"/>
    <mergeCell ref="D69:G69"/>
    <mergeCell ref="D53:G53"/>
    <mergeCell ref="D55:G55"/>
    <mergeCell ref="D57:G57"/>
    <mergeCell ref="D59:G59"/>
    <mergeCell ref="D61:G61"/>
    <mergeCell ref="D63:G63"/>
  </mergeCells>
  <pageMargins left="0.23622047244094491" right="0.23622047244094491" top="0.39370078740157483" bottom="0.19685039370078741" header="0.31496062992125984" footer="0.19685039370078741"/>
  <pageSetup paperSize="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C22"/>
  <sheetViews>
    <sheetView view="pageBreakPreview" zoomScaleNormal="100" zoomScaleSheetLayoutView="100" workbookViewId="0">
      <selection activeCell="B10" sqref="B10"/>
    </sheetView>
  </sheetViews>
  <sheetFormatPr defaultColWidth="9.15234375" defaultRowHeight="14.6" x14ac:dyDescent="0.4"/>
  <cols>
    <col min="1" max="1" width="50.53515625" style="13" customWidth="1"/>
    <col min="2" max="3" width="20" style="13" customWidth="1"/>
    <col min="4" max="16384" width="9.15234375" style="13"/>
  </cols>
  <sheetData>
    <row r="1" spans="1:3" ht="27" customHeight="1" x14ac:dyDescent="0.55000000000000004">
      <c r="A1" s="16" t="s">
        <v>83</v>
      </c>
    </row>
    <row r="2" spans="1:3" ht="48" customHeight="1" thickBot="1" x14ac:dyDescent="0.5">
      <c r="A2" s="344" t="s">
        <v>375</v>
      </c>
      <c r="B2" s="69" t="s">
        <v>33</v>
      </c>
    </row>
    <row r="3" spans="1:3" ht="16.5" customHeight="1" thickBot="1" x14ac:dyDescent="0.45">
      <c r="A3" s="9" t="s">
        <v>33</v>
      </c>
      <c r="B3" s="10" t="s">
        <v>70</v>
      </c>
      <c r="C3" s="10" t="s">
        <v>71</v>
      </c>
    </row>
    <row r="4" spans="1:3" ht="16.5" customHeight="1" thickBot="1" x14ac:dyDescent="0.5">
      <c r="A4" s="41" t="s">
        <v>74</v>
      </c>
      <c r="B4" s="42">
        <f>B7+B12+B21</f>
        <v>0</v>
      </c>
      <c r="C4" s="42">
        <f>C7+C12+C21</f>
        <v>0</v>
      </c>
    </row>
    <row r="5" spans="1:3" ht="16.5" customHeight="1" thickBot="1" x14ac:dyDescent="0.6">
      <c r="A5" s="50"/>
      <c r="B5" s="43"/>
      <c r="C5" s="43"/>
    </row>
    <row r="6" spans="1:3" ht="16.5" customHeight="1" thickBot="1" x14ac:dyDescent="0.45">
      <c r="A6" s="9" t="s">
        <v>30</v>
      </c>
      <c r="B6" s="44" t="s">
        <v>33</v>
      </c>
      <c r="C6" s="44" t="s">
        <v>33</v>
      </c>
    </row>
    <row r="7" spans="1:3" ht="16.5" customHeight="1" thickBot="1" x14ac:dyDescent="0.45">
      <c r="A7" s="40" t="s">
        <v>72</v>
      </c>
      <c r="B7" s="45">
        <f>SUM(B8:B9)</f>
        <v>0</v>
      </c>
      <c r="C7" s="45">
        <f>SUM(C8:C9)</f>
        <v>0</v>
      </c>
    </row>
    <row r="8" spans="1:3" ht="16.5" customHeight="1" x14ac:dyDescent="0.4">
      <c r="A8" s="541" t="s">
        <v>833</v>
      </c>
      <c r="B8" s="588">
        <f>'SO 01 - Výtlačné potrubí'!J30</f>
        <v>0</v>
      </c>
      <c r="C8" s="46">
        <f>B8*1.21</f>
        <v>0</v>
      </c>
    </row>
    <row r="9" spans="1:3" ht="16.5" customHeight="1" thickBot="1" x14ac:dyDescent="0.45">
      <c r="A9" s="542" t="s">
        <v>834</v>
      </c>
      <c r="B9" s="46">
        <f>'SO 02 - Stavební úpravy'!J30</f>
        <v>0</v>
      </c>
      <c r="C9" s="46">
        <f>B9*1.21</f>
        <v>0</v>
      </c>
    </row>
    <row r="10" spans="1:3" ht="16.5" customHeight="1" thickBot="1" x14ac:dyDescent="0.45">
      <c r="A10" s="51"/>
      <c r="B10" s="47"/>
      <c r="C10" s="47"/>
    </row>
    <row r="11" spans="1:3" ht="16.5" customHeight="1" thickBot="1" x14ac:dyDescent="0.45">
      <c r="A11" s="9" t="s">
        <v>75</v>
      </c>
      <c r="B11" s="44" t="s">
        <v>33</v>
      </c>
      <c r="C11" s="44" t="s">
        <v>33</v>
      </c>
    </row>
    <row r="12" spans="1:3" ht="16.5" customHeight="1" thickBot="1" x14ac:dyDescent="0.45">
      <c r="A12" s="40" t="s">
        <v>73</v>
      </c>
      <c r="B12" s="45">
        <f>B14+B17</f>
        <v>0</v>
      </c>
      <c r="C12" s="45">
        <f>B12*1.21</f>
        <v>0</v>
      </c>
    </row>
    <row r="13" spans="1:3" ht="16.5" customHeight="1" thickBot="1" x14ac:dyDescent="0.45">
      <c r="A13" s="9" t="s">
        <v>31</v>
      </c>
      <c r="B13" s="44" t="s">
        <v>33</v>
      </c>
      <c r="C13" s="44" t="s">
        <v>33</v>
      </c>
    </row>
    <row r="14" spans="1:3" ht="16.5" customHeight="1" thickBot="1" x14ac:dyDescent="0.45">
      <c r="A14" s="40" t="s">
        <v>76</v>
      </c>
      <c r="B14" s="45">
        <f>SUM(B15:B15)</f>
        <v>0</v>
      </c>
      <c r="C14" s="45">
        <f>SUM(C15:C15)</f>
        <v>0</v>
      </c>
    </row>
    <row r="15" spans="1:3" ht="16.5" customHeight="1" thickBot="1" x14ac:dyDescent="0.45">
      <c r="A15" s="11" t="str">
        <f>'PS 01 Strojní část'!B1</f>
        <v>PS 01  Strojní část</v>
      </c>
      <c r="B15" s="46">
        <f>'PS 01 Strojní část'!L6</f>
        <v>0</v>
      </c>
      <c r="C15" s="46">
        <f>B15*1.21</f>
        <v>0</v>
      </c>
    </row>
    <row r="16" spans="1:3" ht="16.5" customHeight="1" thickBot="1" x14ac:dyDescent="0.45">
      <c r="A16" s="9" t="s">
        <v>32</v>
      </c>
      <c r="B16" s="44" t="s">
        <v>33</v>
      </c>
      <c r="C16" s="44" t="s">
        <v>33</v>
      </c>
    </row>
    <row r="17" spans="1:3" ht="16.5" customHeight="1" thickBot="1" x14ac:dyDescent="0.45">
      <c r="A17" s="40" t="s">
        <v>77</v>
      </c>
      <c r="B17" s="45">
        <f>SUM(B18:B19)</f>
        <v>0</v>
      </c>
      <c r="C17" s="45">
        <f>SUM(C18:C19)</f>
        <v>0</v>
      </c>
    </row>
    <row r="18" spans="1:3" ht="16.5" customHeight="1" x14ac:dyDescent="0.4">
      <c r="A18" s="11" t="s">
        <v>373</v>
      </c>
      <c r="B18" s="46">
        <f>'PS 02 Část elektroinst. a MaR'!J3</f>
        <v>0</v>
      </c>
      <c r="C18" s="46">
        <f>B18*1.21</f>
        <v>0</v>
      </c>
    </row>
    <row r="19" spans="1:3" ht="16.5" customHeight="1" thickBot="1" x14ac:dyDescent="0.45">
      <c r="A19" s="52" t="s">
        <v>374</v>
      </c>
      <c r="B19" s="46">
        <f>'PS 03 Venkovní kabelové rozvody'!J3</f>
        <v>0</v>
      </c>
      <c r="C19" s="46">
        <f>B19*1.21</f>
        <v>0</v>
      </c>
    </row>
    <row r="20" spans="1:3" ht="16.5" customHeight="1" thickBot="1" x14ac:dyDescent="0.45">
      <c r="A20" s="12"/>
      <c r="B20" s="48"/>
      <c r="C20" s="48"/>
    </row>
    <row r="21" spans="1:3" ht="16.5" customHeight="1" thickBot="1" x14ac:dyDescent="0.45">
      <c r="A21" s="39" t="s">
        <v>53</v>
      </c>
      <c r="B21" s="49">
        <f>'VRN, ON'!E3</f>
        <v>0</v>
      </c>
      <c r="C21" s="49">
        <f>B21*1.21</f>
        <v>0</v>
      </c>
    </row>
    <row r="22" spans="1:3" ht="76.5" customHeight="1" x14ac:dyDescent="0.4">
      <c r="A22" s="658" t="s">
        <v>69</v>
      </c>
      <c r="B22" s="658"/>
      <c r="C22" s="38"/>
    </row>
  </sheetData>
  <mergeCells count="1">
    <mergeCell ref="A22:B22"/>
  </mergeCells>
  <printOptions horizontalCentered="1"/>
  <pageMargins left="0.39370078740157483" right="0.23622047244094491" top="0.51181102362204722" bottom="0.74803149606299213" header="0.31496062992125984" footer="0.31496062992125984"/>
  <pageSetup paperSize="9" orientation="portrait" verticalDpi="4294967295" r:id="rId1"/>
  <headerFooter>
    <oddFooter>&amp;L&amp;F&amp;C&amp;P/&amp;N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E22"/>
  <sheetViews>
    <sheetView zoomScaleNormal="100" zoomScaleSheetLayoutView="100" workbookViewId="0">
      <selection activeCell="D15" sqref="D15"/>
    </sheetView>
  </sheetViews>
  <sheetFormatPr defaultRowHeight="14.6" x14ac:dyDescent="0.4"/>
  <cols>
    <col min="1" max="1" width="56.15234375" style="8" bestFit="1" customWidth="1"/>
    <col min="2" max="2" width="4.3828125" style="59" bestFit="1" customWidth="1"/>
    <col min="3" max="3" width="9.15234375" style="8" bestFit="1" customWidth="1"/>
    <col min="4" max="4" width="17.3828125" style="8" customWidth="1"/>
    <col min="5" max="5" width="17.3828125" customWidth="1"/>
  </cols>
  <sheetData>
    <row r="1" spans="1:5" ht="18.899999999999999" thickBot="1" x14ac:dyDescent="0.55000000000000004">
      <c r="A1" s="27" t="s">
        <v>54</v>
      </c>
      <c r="B1" s="55"/>
      <c r="C1" s="27"/>
      <c r="D1" s="27"/>
    </row>
    <row r="2" spans="1:5" s="62" customFormat="1" ht="15.75" customHeight="1" thickBot="1" x14ac:dyDescent="0.45">
      <c r="A2" s="60" t="s">
        <v>4</v>
      </c>
      <c r="B2" s="54" t="s">
        <v>84</v>
      </c>
      <c r="C2" s="54" t="s">
        <v>85</v>
      </c>
      <c r="D2" s="54" t="s">
        <v>59</v>
      </c>
      <c r="E2" s="61" t="s">
        <v>60</v>
      </c>
    </row>
    <row r="3" spans="1:5" ht="15.75" customHeight="1" thickBot="1" x14ac:dyDescent="0.45">
      <c r="A3" s="14" t="s">
        <v>55</v>
      </c>
      <c r="B3" s="56"/>
      <c r="C3" s="53"/>
      <c r="D3" s="53"/>
      <c r="E3" s="15">
        <f>SUM(E5:E22)</f>
        <v>0</v>
      </c>
    </row>
    <row r="4" spans="1:5" s="560" customFormat="1" x14ac:dyDescent="0.4">
      <c r="A4" s="555" t="s">
        <v>61</v>
      </c>
      <c r="B4" s="556"/>
      <c r="C4" s="557"/>
      <c r="D4" s="558"/>
      <c r="E4" s="559"/>
    </row>
    <row r="5" spans="1:5" x14ac:dyDescent="0.4">
      <c r="A5" s="550" t="s">
        <v>28</v>
      </c>
      <c r="B5" s="551" t="s">
        <v>63</v>
      </c>
      <c r="C5" s="552">
        <v>1</v>
      </c>
      <c r="D5" s="553"/>
      <c r="E5" s="554">
        <f>C5*D5</f>
        <v>0</v>
      </c>
    </row>
    <row r="6" spans="1:5" s="560" customFormat="1" x14ac:dyDescent="0.4">
      <c r="A6" s="561" t="s">
        <v>62</v>
      </c>
      <c r="B6" s="562"/>
      <c r="C6" s="563"/>
      <c r="D6" s="564"/>
      <c r="E6" s="565" t="s">
        <v>33</v>
      </c>
    </row>
    <row r="7" spans="1:5" x14ac:dyDescent="0.4">
      <c r="A7" s="65" t="s">
        <v>302</v>
      </c>
      <c r="B7" s="58" t="s">
        <v>63</v>
      </c>
      <c r="C7" s="73">
        <v>1</v>
      </c>
      <c r="D7" s="75"/>
      <c r="E7" s="549">
        <f t="shared" ref="E7:E20" si="0">C7*D7</f>
        <v>0</v>
      </c>
    </row>
    <row r="8" spans="1:5" x14ac:dyDescent="0.4">
      <c r="A8" s="63" t="s">
        <v>307</v>
      </c>
      <c r="B8" s="58" t="s">
        <v>63</v>
      </c>
      <c r="C8" s="72">
        <v>1</v>
      </c>
      <c r="D8" s="74"/>
      <c r="E8" s="64">
        <f t="shared" si="0"/>
        <v>0</v>
      </c>
    </row>
    <row r="9" spans="1:5" x14ac:dyDescent="0.4">
      <c r="A9" s="63" t="s">
        <v>47</v>
      </c>
      <c r="B9" s="58" t="s">
        <v>63</v>
      </c>
      <c r="C9" s="72">
        <v>1</v>
      </c>
      <c r="D9" s="74"/>
      <c r="E9" s="64">
        <f t="shared" si="0"/>
        <v>0</v>
      </c>
    </row>
    <row r="10" spans="1:5" x14ac:dyDescent="0.4">
      <c r="A10" s="63" t="s">
        <v>26</v>
      </c>
      <c r="B10" s="58" t="s">
        <v>63</v>
      </c>
      <c r="C10" s="72">
        <v>1</v>
      </c>
      <c r="D10" s="74"/>
      <c r="E10" s="64">
        <f t="shared" si="0"/>
        <v>0</v>
      </c>
    </row>
    <row r="11" spans="1:5" x14ac:dyDescent="0.4">
      <c r="A11" s="63" t="s">
        <v>27</v>
      </c>
      <c r="B11" s="58" t="s">
        <v>63</v>
      </c>
      <c r="C11" s="72">
        <v>1</v>
      </c>
      <c r="D11" s="74"/>
      <c r="E11" s="64">
        <f t="shared" si="0"/>
        <v>0</v>
      </c>
    </row>
    <row r="12" spans="1:5" ht="31.75" x14ac:dyDescent="0.4">
      <c r="A12" s="547" t="s">
        <v>303</v>
      </c>
      <c r="B12" s="543" t="s">
        <v>63</v>
      </c>
      <c r="C12" s="544">
        <v>1</v>
      </c>
      <c r="D12" s="545"/>
      <c r="E12" s="64">
        <f t="shared" si="0"/>
        <v>0</v>
      </c>
    </row>
    <row r="13" spans="1:5" ht="15.9" x14ac:dyDescent="0.4">
      <c r="A13" s="548" t="s">
        <v>304</v>
      </c>
      <c r="B13" s="543" t="s">
        <v>63</v>
      </c>
      <c r="C13" s="544">
        <v>1</v>
      </c>
      <c r="D13" s="545"/>
      <c r="E13" s="64">
        <f t="shared" si="0"/>
        <v>0</v>
      </c>
    </row>
    <row r="14" spans="1:5" ht="15.9" x14ac:dyDescent="0.4">
      <c r="A14" s="547" t="s">
        <v>305</v>
      </c>
      <c r="B14" s="543" t="s">
        <v>63</v>
      </c>
      <c r="C14" s="544">
        <v>1</v>
      </c>
      <c r="D14" s="545"/>
      <c r="E14" s="546">
        <f t="shared" si="0"/>
        <v>0</v>
      </c>
    </row>
    <row r="15" spans="1:5" ht="15.9" x14ac:dyDescent="0.4">
      <c r="A15" s="548" t="s">
        <v>306</v>
      </c>
      <c r="B15" s="543" t="s">
        <v>63</v>
      </c>
      <c r="C15" s="544">
        <v>1</v>
      </c>
      <c r="D15" s="545"/>
      <c r="E15" s="546">
        <f t="shared" si="0"/>
        <v>0</v>
      </c>
    </row>
    <row r="16" spans="1:5" ht="29.15" x14ac:dyDescent="0.4">
      <c r="A16" s="566" t="s">
        <v>835</v>
      </c>
      <c r="B16" s="58" t="s">
        <v>63</v>
      </c>
      <c r="C16" s="72">
        <v>1</v>
      </c>
      <c r="D16" s="74"/>
      <c r="E16" s="64">
        <f t="shared" si="0"/>
        <v>0</v>
      </c>
    </row>
    <row r="17" spans="1:5" x14ac:dyDescent="0.4">
      <c r="A17" s="63" t="s">
        <v>836</v>
      </c>
      <c r="B17" s="58" t="s">
        <v>63</v>
      </c>
      <c r="C17" s="72">
        <v>1</v>
      </c>
      <c r="D17" s="74"/>
      <c r="E17" s="64">
        <f t="shared" si="0"/>
        <v>0</v>
      </c>
    </row>
    <row r="18" spans="1:5" x14ac:dyDescent="0.4">
      <c r="A18" s="63" t="s">
        <v>34</v>
      </c>
      <c r="B18" s="58" t="s">
        <v>63</v>
      </c>
      <c r="C18" s="72">
        <v>1</v>
      </c>
      <c r="D18" s="74"/>
      <c r="E18" s="64">
        <f t="shared" si="0"/>
        <v>0</v>
      </c>
    </row>
    <row r="19" spans="1:5" x14ac:dyDescent="0.4">
      <c r="A19" s="63" t="s">
        <v>68</v>
      </c>
      <c r="B19" s="58" t="s">
        <v>63</v>
      </c>
      <c r="C19" s="72">
        <v>1</v>
      </c>
      <c r="D19" s="74"/>
      <c r="E19" s="64">
        <f t="shared" si="0"/>
        <v>0</v>
      </c>
    </row>
    <row r="20" spans="1:5" x14ac:dyDescent="0.4">
      <c r="A20" s="63" t="s">
        <v>837</v>
      </c>
      <c r="B20" s="58" t="s">
        <v>63</v>
      </c>
      <c r="C20" s="72">
        <v>1</v>
      </c>
      <c r="D20" s="74"/>
      <c r="E20" s="64">
        <f t="shared" si="0"/>
        <v>0</v>
      </c>
    </row>
    <row r="21" spans="1:5" x14ac:dyDescent="0.4">
      <c r="A21" s="63" t="s">
        <v>29</v>
      </c>
      <c r="B21" s="57" t="s">
        <v>63</v>
      </c>
      <c r="C21" s="72">
        <v>1</v>
      </c>
      <c r="D21" s="74"/>
      <c r="E21" s="64">
        <f>C21*D21</f>
        <v>0</v>
      </c>
    </row>
    <row r="22" spans="1:5" ht="15" thickBot="1" x14ac:dyDescent="0.45">
      <c r="A22" s="567" t="s">
        <v>838</v>
      </c>
      <c r="B22" s="568" t="s">
        <v>63</v>
      </c>
      <c r="C22" s="569">
        <v>1</v>
      </c>
      <c r="D22" s="570"/>
      <c r="E22" s="571">
        <f>C22*D22</f>
        <v>0</v>
      </c>
    </row>
  </sheetData>
  <printOptions horizontalCentered="1"/>
  <pageMargins left="0.39370078740157483" right="0.23622047244094491" top="0.51181102362204722" bottom="0.74803149606299213" header="0.31496062992125984" footer="0.31496062992125984"/>
  <pageSetup paperSize="9" scale="88" orientation="portrait" r:id="rId1"/>
  <headerFooter>
    <oddFooter>&amp;L&amp;F&amp;C&amp;P/&amp;N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>
    <pageSetUpPr fitToPage="1"/>
  </sheetPr>
  <dimension ref="A1:M102"/>
  <sheetViews>
    <sheetView zoomScale="90" zoomScaleNormal="90" zoomScaleSheetLayoutView="100" workbookViewId="0">
      <pane ySplit="6" topLeftCell="A7" activePane="bottomLeft" state="frozen"/>
      <selection pane="bottomLeft" activeCell="H23" sqref="H23"/>
    </sheetView>
  </sheetViews>
  <sheetFormatPr defaultColWidth="9.15234375" defaultRowHeight="14.6" x14ac:dyDescent="0.4"/>
  <cols>
    <col min="1" max="1" width="9.3828125" style="67" bestFit="1" customWidth="1"/>
    <col min="2" max="2" width="77.15234375" style="67" customWidth="1"/>
    <col min="3" max="3" width="5" style="109" customWidth="1"/>
    <col min="4" max="4" width="5" style="28" customWidth="1"/>
    <col min="5" max="7" width="5" style="67" customWidth="1"/>
    <col min="8" max="9" width="10.69140625" style="67" customWidth="1"/>
    <col min="10" max="10" width="11.3046875" style="67" customWidth="1"/>
    <col min="11" max="11" width="10.69140625" style="67" customWidth="1"/>
    <col min="12" max="12" width="11.3046875" style="67" customWidth="1"/>
    <col min="13" max="13" width="10.69140625" style="110" customWidth="1"/>
    <col min="14" max="16384" width="9.15234375" style="67"/>
  </cols>
  <sheetData>
    <row r="1" spans="1:13" s="151" customFormat="1" ht="15.9" x14ac:dyDescent="0.4">
      <c r="A1" s="90" t="s">
        <v>7</v>
      </c>
      <c r="B1" s="91" t="s">
        <v>376</v>
      </c>
      <c r="C1" s="156"/>
      <c r="D1" s="150"/>
      <c r="E1" s="149"/>
      <c r="F1" s="150"/>
      <c r="G1" s="148"/>
      <c r="H1" s="147"/>
      <c r="I1" s="150"/>
      <c r="J1" s="150"/>
      <c r="K1" s="148"/>
      <c r="L1" s="148"/>
      <c r="M1" s="148"/>
    </row>
    <row r="2" spans="1:13" s="151" customFormat="1" ht="16.3" thickBot="1" x14ac:dyDescent="0.45">
      <c r="A2" s="93" t="s">
        <v>25</v>
      </c>
      <c r="B2" s="92"/>
      <c r="C2" s="157"/>
      <c r="D2" s="155"/>
      <c r="E2" s="152"/>
      <c r="F2" s="152"/>
      <c r="G2" s="153"/>
      <c r="H2" s="154"/>
      <c r="I2" s="155"/>
      <c r="J2" s="155"/>
      <c r="K2" s="97"/>
      <c r="L2" s="97"/>
      <c r="M2" s="97"/>
    </row>
    <row r="3" spans="1:13" s="28" customFormat="1" ht="29.15" x14ac:dyDescent="0.4">
      <c r="A3" s="662" t="s">
        <v>5</v>
      </c>
      <c r="B3" s="664" t="s">
        <v>4</v>
      </c>
      <c r="C3" s="672" t="s">
        <v>12</v>
      </c>
      <c r="D3" s="674" t="s">
        <v>0</v>
      </c>
      <c r="E3" s="670" t="s">
        <v>67</v>
      </c>
      <c r="F3" s="666" t="s">
        <v>0</v>
      </c>
      <c r="G3" s="668" t="s">
        <v>12</v>
      </c>
      <c r="H3" s="659" t="s">
        <v>86</v>
      </c>
      <c r="I3" s="660"/>
      <c r="J3" s="659" t="s">
        <v>60</v>
      </c>
      <c r="K3" s="661"/>
      <c r="L3" s="29" t="s">
        <v>57</v>
      </c>
      <c r="M3" s="29" t="s">
        <v>56</v>
      </c>
    </row>
    <row r="4" spans="1:13" ht="15" thickBot="1" x14ac:dyDescent="0.45">
      <c r="A4" s="663"/>
      <c r="B4" s="665"/>
      <c r="C4" s="673"/>
      <c r="D4" s="675"/>
      <c r="E4" s="671"/>
      <c r="F4" s="667"/>
      <c r="G4" s="669"/>
      <c r="H4" s="76" t="s">
        <v>1</v>
      </c>
      <c r="I4" s="77" t="s">
        <v>6</v>
      </c>
      <c r="J4" s="76" t="s">
        <v>1</v>
      </c>
      <c r="K4" s="78" t="s">
        <v>2</v>
      </c>
      <c r="L4" s="78" t="s">
        <v>33</v>
      </c>
      <c r="M4" s="98" t="s">
        <v>33</v>
      </c>
    </row>
    <row r="5" spans="1:13" ht="15" thickBot="1" x14ac:dyDescent="0.45">
      <c r="A5" s="79"/>
      <c r="B5" s="66"/>
      <c r="C5" s="99"/>
      <c r="D5" s="131"/>
      <c r="E5" s="80"/>
      <c r="F5" s="80"/>
      <c r="G5" s="81"/>
      <c r="H5" s="100"/>
      <c r="I5" s="101"/>
      <c r="J5" s="100"/>
      <c r="K5" s="102"/>
      <c r="L5" s="102"/>
      <c r="M5" s="103"/>
    </row>
    <row r="6" spans="1:13" s="129" customFormat="1" ht="16.3" thickBot="1" x14ac:dyDescent="0.45">
      <c r="A6" s="118"/>
      <c r="B6" s="119" t="s">
        <v>377</v>
      </c>
      <c r="C6" s="130"/>
      <c r="D6" s="120"/>
      <c r="E6" s="121"/>
      <c r="F6" s="122"/>
      <c r="G6" s="123"/>
      <c r="H6" s="124"/>
      <c r="I6" s="125"/>
      <c r="J6" s="126">
        <f>J7+J24+J52</f>
        <v>0</v>
      </c>
      <c r="K6" s="127">
        <f>K7+K24+K52</f>
        <v>0</v>
      </c>
      <c r="L6" s="128">
        <f>L7+L24+L52</f>
        <v>0</v>
      </c>
      <c r="M6" s="94" t="s">
        <v>33</v>
      </c>
    </row>
    <row r="7" spans="1:13" ht="15" thickBot="1" x14ac:dyDescent="0.45">
      <c r="A7" s="170" t="s">
        <v>78</v>
      </c>
      <c r="B7" s="171" t="s">
        <v>9</v>
      </c>
      <c r="C7" s="172"/>
      <c r="D7" s="173"/>
      <c r="E7" s="174"/>
      <c r="F7" s="175"/>
      <c r="G7" s="176"/>
      <c r="H7" s="177"/>
      <c r="I7" s="178"/>
      <c r="J7" s="179">
        <f>SUM(J8:J23)</f>
        <v>0</v>
      </c>
      <c r="K7" s="180">
        <f>SUM(K8:K23)</f>
        <v>0</v>
      </c>
      <c r="L7" s="180">
        <f>SUM(L8:L23)</f>
        <v>0</v>
      </c>
      <c r="M7" s="181"/>
    </row>
    <row r="8" spans="1:13" ht="409.6" x14ac:dyDescent="0.4">
      <c r="A8" s="228" t="s">
        <v>8</v>
      </c>
      <c r="B8" s="223" t="s">
        <v>107</v>
      </c>
      <c r="C8" s="345" t="s">
        <v>33</v>
      </c>
      <c r="D8" s="346" t="s">
        <v>33</v>
      </c>
      <c r="E8" s="347" t="s">
        <v>33</v>
      </c>
      <c r="F8" s="348" t="s">
        <v>3</v>
      </c>
      <c r="G8" s="349">
        <v>2</v>
      </c>
      <c r="H8" s="350"/>
      <c r="I8" s="351"/>
      <c r="J8" s="350">
        <f t="shared" ref="J8" si="0">G8*H8</f>
        <v>0</v>
      </c>
      <c r="K8" s="352">
        <f t="shared" ref="K8" si="1">G8*I8</f>
        <v>0</v>
      </c>
      <c r="L8" s="352">
        <f t="shared" ref="L8" si="2">J8+K8</f>
        <v>0</v>
      </c>
      <c r="M8" s="353" t="s">
        <v>58</v>
      </c>
    </row>
    <row r="9" spans="1:13" ht="116.6" x14ac:dyDescent="0.4">
      <c r="A9" s="354"/>
      <c r="B9" s="224" t="s">
        <v>108</v>
      </c>
      <c r="C9" s="355" t="s">
        <v>33</v>
      </c>
      <c r="D9" s="356" t="s">
        <v>33</v>
      </c>
      <c r="E9" s="357" t="s">
        <v>33</v>
      </c>
      <c r="F9" s="358"/>
      <c r="G9" s="359"/>
      <c r="H9" s="360"/>
      <c r="I9" s="361"/>
      <c r="J9" s="360"/>
      <c r="K9" s="362"/>
      <c r="L9" s="362"/>
      <c r="M9" s="363"/>
    </row>
    <row r="10" spans="1:13" ht="349.75" x14ac:dyDescent="0.4">
      <c r="A10" s="82" t="s">
        <v>15</v>
      </c>
      <c r="B10" s="225" t="s">
        <v>109</v>
      </c>
      <c r="C10" s="104" t="s">
        <v>33</v>
      </c>
      <c r="D10" s="83" t="s">
        <v>33</v>
      </c>
      <c r="E10" s="84"/>
      <c r="F10" s="85" t="s">
        <v>3</v>
      </c>
      <c r="G10" s="86">
        <v>2</v>
      </c>
      <c r="H10" s="113"/>
      <c r="I10" s="112"/>
      <c r="J10" s="113">
        <f t="shared" ref="J10:J19" si="3">G10*H10</f>
        <v>0</v>
      </c>
      <c r="K10" s="114">
        <f t="shared" ref="K10:K19" si="4">G10*I10</f>
        <v>0</v>
      </c>
      <c r="L10" s="114">
        <f t="shared" ref="L10:L19" si="5">J10+K10</f>
        <v>0</v>
      </c>
      <c r="M10" s="87" t="s">
        <v>58</v>
      </c>
    </row>
    <row r="11" spans="1:13" ht="58.3" x14ac:dyDescent="0.4">
      <c r="A11" s="82" t="s">
        <v>110</v>
      </c>
      <c r="B11" s="225" t="s">
        <v>113</v>
      </c>
      <c r="C11" s="104"/>
      <c r="D11" s="83"/>
      <c r="E11" s="84"/>
      <c r="F11" s="85"/>
      <c r="G11" s="86"/>
      <c r="H11" s="113"/>
      <c r="I11" s="112"/>
      <c r="J11" s="113"/>
      <c r="K11" s="114"/>
      <c r="L11" s="114"/>
      <c r="M11" s="87"/>
    </row>
    <row r="12" spans="1:13" ht="29.15" x14ac:dyDescent="0.4">
      <c r="A12" s="82" t="s">
        <v>111</v>
      </c>
      <c r="B12" s="227" t="s">
        <v>112</v>
      </c>
      <c r="C12" s="104"/>
      <c r="D12" s="83"/>
      <c r="E12" s="84"/>
      <c r="F12" s="85" t="s">
        <v>3</v>
      </c>
      <c r="G12" s="86">
        <v>2</v>
      </c>
      <c r="H12" s="113"/>
      <c r="I12" s="112"/>
      <c r="J12" s="113"/>
      <c r="K12" s="114"/>
      <c r="L12" s="114"/>
      <c r="M12" s="87"/>
    </row>
    <row r="13" spans="1:13" ht="43.75" x14ac:dyDescent="0.4">
      <c r="A13" s="228" t="s">
        <v>114</v>
      </c>
      <c r="B13" s="229" t="s">
        <v>115</v>
      </c>
      <c r="C13" s="104"/>
      <c r="D13" s="83"/>
      <c r="E13" s="84"/>
      <c r="F13" s="85"/>
      <c r="G13" s="86"/>
      <c r="H13" s="113"/>
      <c r="I13" s="112"/>
      <c r="J13" s="113"/>
      <c r="K13" s="114"/>
      <c r="L13" s="114"/>
      <c r="M13" s="87"/>
    </row>
    <row r="14" spans="1:13" ht="43.75" x14ac:dyDescent="0.4">
      <c r="A14" s="82" t="s">
        <v>117</v>
      </c>
      <c r="B14" s="229" t="s">
        <v>116</v>
      </c>
      <c r="C14" s="104"/>
      <c r="D14" s="83"/>
      <c r="E14" s="84"/>
      <c r="F14" s="85"/>
      <c r="G14" s="86"/>
      <c r="H14" s="113"/>
      <c r="I14" s="112"/>
      <c r="J14" s="113"/>
      <c r="K14" s="114"/>
      <c r="L14" s="114"/>
      <c r="M14" s="87"/>
    </row>
    <row r="15" spans="1:13" ht="58.3" x14ac:dyDescent="0.4">
      <c r="A15" s="82" t="s">
        <v>119</v>
      </c>
      <c r="B15" s="229" t="s">
        <v>118</v>
      </c>
      <c r="C15" s="104"/>
      <c r="D15" s="83"/>
      <c r="E15" s="84"/>
      <c r="F15" s="85"/>
      <c r="G15" s="86"/>
      <c r="H15" s="113"/>
      <c r="I15" s="112"/>
      <c r="J15" s="113"/>
      <c r="K15" s="114"/>
      <c r="L15" s="114"/>
      <c r="M15" s="87"/>
    </row>
    <row r="16" spans="1:13" ht="43.75" x14ac:dyDescent="0.4">
      <c r="A16" s="82" t="s">
        <v>122</v>
      </c>
      <c r="B16" s="226" t="s">
        <v>120</v>
      </c>
      <c r="C16" s="104"/>
      <c r="D16" s="83"/>
      <c r="E16" s="84"/>
      <c r="F16" s="85"/>
      <c r="G16" s="86"/>
      <c r="H16" s="113"/>
      <c r="I16" s="112"/>
      <c r="J16" s="113"/>
      <c r="K16" s="114"/>
      <c r="L16" s="114"/>
      <c r="M16" s="87"/>
    </row>
    <row r="17" spans="1:13" ht="189.45" x14ac:dyDescent="0.4">
      <c r="A17" s="82" t="s">
        <v>123</v>
      </c>
      <c r="B17" s="242" t="s">
        <v>121</v>
      </c>
      <c r="C17" s="104" t="s">
        <v>33</v>
      </c>
      <c r="D17" s="83" t="s">
        <v>33</v>
      </c>
      <c r="E17" s="144"/>
      <c r="F17" s="85"/>
      <c r="G17" s="86"/>
      <c r="H17" s="113"/>
      <c r="I17" s="112"/>
      <c r="J17" s="113"/>
      <c r="K17" s="114"/>
      <c r="L17" s="114"/>
      <c r="M17" s="87"/>
    </row>
    <row r="18" spans="1:13" ht="262.3" x14ac:dyDescent="0.4">
      <c r="A18" s="82" t="s">
        <v>16</v>
      </c>
      <c r="B18" s="230" t="s">
        <v>124</v>
      </c>
      <c r="C18" s="104" t="s">
        <v>33</v>
      </c>
      <c r="D18" s="83" t="s">
        <v>33</v>
      </c>
      <c r="E18" s="84"/>
      <c r="F18" s="85" t="s">
        <v>3</v>
      </c>
      <c r="G18" s="86">
        <v>1</v>
      </c>
      <c r="H18" s="113"/>
      <c r="I18" s="112"/>
      <c r="J18" s="113">
        <f t="shared" si="3"/>
        <v>0</v>
      </c>
      <c r="K18" s="114">
        <f t="shared" si="4"/>
        <v>0</v>
      </c>
      <c r="L18" s="114">
        <f t="shared" si="5"/>
        <v>0</v>
      </c>
      <c r="M18" s="87" t="s">
        <v>58</v>
      </c>
    </row>
    <row r="19" spans="1:13" ht="378.9" x14ac:dyDescent="0.4">
      <c r="A19" s="82" t="s">
        <v>17</v>
      </c>
      <c r="B19" s="225" t="s">
        <v>125</v>
      </c>
      <c r="C19" s="104" t="s">
        <v>33</v>
      </c>
      <c r="D19" s="83" t="s">
        <v>33</v>
      </c>
      <c r="E19" s="84"/>
      <c r="F19" s="85" t="s">
        <v>3</v>
      </c>
      <c r="G19" s="86">
        <v>1</v>
      </c>
      <c r="H19" s="113"/>
      <c r="I19" s="112"/>
      <c r="J19" s="113">
        <f t="shared" si="3"/>
        <v>0</v>
      </c>
      <c r="K19" s="114">
        <f t="shared" si="4"/>
        <v>0</v>
      </c>
      <c r="L19" s="114">
        <f t="shared" si="5"/>
        <v>0</v>
      </c>
      <c r="M19" s="87" t="s">
        <v>58</v>
      </c>
    </row>
    <row r="20" spans="1:13" ht="262.3" x14ac:dyDescent="0.4">
      <c r="A20" s="82" t="s">
        <v>126</v>
      </c>
      <c r="B20" s="231" t="s">
        <v>127</v>
      </c>
      <c r="C20" s="104"/>
      <c r="D20" s="83"/>
      <c r="E20" s="105"/>
      <c r="F20" s="85" t="s">
        <v>3</v>
      </c>
      <c r="G20" s="86">
        <v>2</v>
      </c>
      <c r="H20" s="113"/>
      <c r="I20" s="112"/>
      <c r="J20" s="113">
        <f t="shared" ref="J20" si="6">G20*H20</f>
        <v>0</v>
      </c>
      <c r="K20" s="114">
        <f t="shared" ref="K20" si="7">G20*I20</f>
        <v>0</v>
      </c>
      <c r="L20" s="114">
        <f t="shared" ref="L20" si="8">J20+K20</f>
        <v>0</v>
      </c>
      <c r="M20" s="87" t="s">
        <v>58</v>
      </c>
    </row>
    <row r="21" spans="1:13" ht="218.6" x14ac:dyDescent="0.4">
      <c r="A21" s="82" t="s">
        <v>128</v>
      </c>
      <c r="B21" s="232" t="s">
        <v>129</v>
      </c>
      <c r="C21" s="104" t="s">
        <v>33</v>
      </c>
      <c r="D21" s="83" t="s">
        <v>33</v>
      </c>
      <c r="E21" s="84"/>
      <c r="F21" s="85" t="s">
        <v>3</v>
      </c>
      <c r="G21" s="86">
        <v>3</v>
      </c>
      <c r="H21" s="113"/>
      <c r="I21" s="112"/>
      <c r="J21" s="113">
        <f t="shared" ref="J21:J22" si="9">G21*H21</f>
        <v>0</v>
      </c>
      <c r="K21" s="114">
        <f t="shared" ref="K21:K22" si="10">G21*I21</f>
        <v>0</v>
      </c>
      <c r="L21" s="114">
        <f t="shared" ref="L21:L22" si="11">J21+K21</f>
        <v>0</v>
      </c>
      <c r="M21" s="87" t="s">
        <v>58</v>
      </c>
    </row>
    <row r="22" spans="1:13" ht="233.15" x14ac:dyDescent="0.4">
      <c r="A22" s="82" t="s">
        <v>130</v>
      </c>
      <c r="B22" s="233" t="s">
        <v>131</v>
      </c>
      <c r="C22" s="104" t="s">
        <v>33</v>
      </c>
      <c r="D22" s="83" t="s">
        <v>33</v>
      </c>
      <c r="E22" s="84"/>
      <c r="F22" s="85" t="s">
        <v>3</v>
      </c>
      <c r="G22" s="86">
        <v>2</v>
      </c>
      <c r="H22" s="113"/>
      <c r="I22" s="112"/>
      <c r="J22" s="113">
        <f t="shared" si="9"/>
        <v>0</v>
      </c>
      <c r="K22" s="114">
        <f t="shared" si="10"/>
        <v>0</v>
      </c>
      <c r="L22" s="114">
        <f t="shared" si="11"/>
        <v>0</v>
      </c>
      <c r="M22" s="87" t="s">
        <v>58</v>
      </c>
    </row>
    <row r="23" spans="1:13" x14ac:dyDescent="0.4">
      <c r="A23" s="82" t="s">
        <v>132</v>
      </c>
      <c r="B23" s="37" t="s">
        <v>24</v>
      </c>
      <c r="C23" s="104" t="s">
        <v>33</v>
      </c>
      <c r="D23" s="83" t="s">
        <v>33</v>
      </c>
      <c r="E23" s="84"/>
      <c r="F23" s="85"/>
      <c r="G23" s="86"/>
      <c r="H23" s="113"/>
      <c r="I23" s="112"/>
      <c r="J23" s="113"/>
      <c r="K23" s="114"/>
      <c r="L23" s="114"/>
      <c r="M23" s="87"/>
    </row>
    <row r="24" spans="1:13" x14ac:dyDescent="0.4">
      <c r="A24" s="182" t="s">
        <v>79</v>
      </c>
      <c r="B24" s="183" t="s">
        <v>10</v>
      </c>
      <c r="C24" s="184"/>
      <c r="D24" s="185"/>
      <c r="E24" s="186"/>
      <c r="F24" s="187"/>
      <c r="G24" s="188"/>
      <c r="H24" s="189"/>
      <c r="I24" s="190"/>
      <c r="J24" s="191">
        <f>SUM(J25:J51)</f>
        <v>0</v>
      </c>
      <c r="K24" s="192">
        <f>SUM(K25:K51)</f>
        <v>0</v>
      </c>
      <c r="L24" s="192">
        <f>SUM(L25:L51)</f>
        <v>0</v>
      </c>
      <c r="M24" s="193"/>
    </row>
    <row r="25" spans="1:13" s="106" customFormat="1" x14ac:dyDescent="0.4">
      <c r="A25" s="145" t="s">
        <v>158</v>
      </c>
      <c r="B25" s="37" t="s">
        <v>133</v>
      </c>
      <c r="C25" s="146" t="s">
        <v>33</v>
      </c>
      <c r="D25" s="132" t="s">
        <v>33</v>
      </c>
      <c r="E25" s="105"/>
      <c r="F25" s="133" t="s">
        <v>63</v>
      </c>
      <c r="G25" s="134">
        <v>1</v>
      </c>
      <c r="H25" s="113"/>
      <c r="I25" s="112"/>
      <c r="J25" s="113">
        <f>G25*H25</f>
        <v>0</v>
      </c>
      <c r="K25" s="114">
        <f>G25*I25</f>
        <v>0</v>
      </c>
      <c r="L25" s="114">
        <f>J25+K25</f>
        <v>0</v>
      </c>
      <c r="M25" s="87" t="s">
        <v>58</v>
      </c>
    </row>
    <row r="26" spans="1:13" s="236" customFormat="1" ht="131.15" x14ac:dyDescent="0.4">
      <c r="A26" s="234" t="s">
        <v>159</v>
      </c>
      <c r="B26" s="235" t="s">
        <v>134</v>
      </c>
      <c r="C26" s="140"/>
      <c r="D26" s="135"/>
      <c r="E26" s="18"/>
      <c r="F26" s="135"/>
      <c r="G26" s="137"/>
      <c r="H26" s="115"/>
      <c r="I26" s="116"/>
      <c r="J26" s="115"/>
      <c r="K26" s="117"/>
      <c r="L26" s="117"/>
      <c r="M26" s="89"/>
    </row>
    <row r="27" spans="1:13" x14ac:dyDescent="0.4">
      <c r="A27" s="237" t="s">
        <v>160</v>
      </c>
      <c r="B27" s="232" t="s">
        <v>135</v>
      </c>
      <c r="C27" s="238">
        <v>1</v>
      </c>
      <c r="D27" s="239" t="s">
        <v>11</v>
      </c>
      <c r="E27" s="142"/>
      <c r="F27" s="83"/>
      <c r="G27" s="86"/>
      <c r="H27" s="113"/>
      <c r="I27" s="112"/>
      <c r="J27" s="113"/>
      <c r="K27" s="114"/>
      <c r="L27" s="114"/>
      <c r="M27" s="107"/>
    </row>
    <row r="28" spans="1:13" x14ac:dyDescent="0.4">
      <c r="A28" s="237" t="s">
        <v>161</v>
      </c>
      <c r="B28" s="232" t="s">
        <v>136</v>
      </c>
      <c r="C28" s="238">
        <v>24</v>
      </c>
      <c r="D28" s="239" t="s">
        <v>11</v>
      </c>
      <c r="E28" s="142"/>
      <c r="F28" s="83"/>
      <c r="G28" s="86"/>
      <c r="H28" s="113"/>
      <c r="I28" s="112"/>
      <c r="J28" s="113"/>
      <c r="K28" s="114"/>
      <c r="L28" s="114"/>
      <c r="M28" s="107"/>
    </row>
    <row r="29" spans="1:13" x14ac:dyDescent="0.4">
      <c r="A29" s="237" t="s">
        <v>162</v>
      </c>
      <c r="B29" s="240" t="s">
        <v>137</v>
      </c>
      <c r="C29" s="238">
        <v>1</v>
      </c>
      <c r="D29" s="239" t="s">
        <v>3</v>
      </c>
      <c r="E29" s="143"/>
      <c r="F29" s="83"/>
      <c r="G29" s="86"/>
      <c r="H29" s="113"/>
      <c r="I29" s="112"/>
      <c r="J29" s="113"/>
      <c r="K29" s="114"/>
      <c r="L29" s="114"/>
      <c r="M29" s="107"/>
    </row>
    <row r="30" spans="1:13" x14ac:dyDescent="0.4">
      <c r="A30" s="237" t="s">
        <v>163</v>
      </c>
      <c r="B30" s="240" t="s">
        <v>138</v>
      </c>
      <c r="C30" s="238">
        <v>14</v>
      </c>
      <c r="D30" s="239" t="s">
        <v>3</v>
      </c>
      <c r="E30" s="142" t="s">
        <v>33</v>
      </c>
      <c r="F30" s="83"/>
      <c r="G30" s="86"/>
      <c r="H30" s="113"/>
      <c r="I30" s="112"/>
      <c r="J30" s="113"/>
      <c r="K30" s="114"/>
      <c r="L30" s="114"/>
      <c r="M30" s="107"/>
    </row>
    <row r="31" spans="1:13" x14ac:dyDescent="0.4">
      <c r="A31" s="237" t="s">
        <v>164</v>
      </c>
      <c r="B31" s="233" t="s">
        <v>139</v>
      </c>
      <c r="C31" s="238">
        <v>1</v>
      </c>
      <c r="D31" s="239" t="s">
        <v>3</v>
      </c>
      <c r="E31" s="142"/>
      <c r="F31" s="83"/>
      <c r="G31" s="86"/>
      <c r="H31" s="113"/>
      <c r="I31" s="112"/>
      <c r="J31" s="113"/>
      <c r="K31" s="114"/>
      <c r="L31" s="114"/>
      <c r="M31" s="107"/>
    </row>
    <row r="32" spans="1:13" x14ac:dyDescent="0.4">
      <c r="A32" s="237" t="s">
        <v>165</v>
      </c>
      <c r="B32" s="233" t="s">
        <v>140</v>
      </c>
      <c r="C32" s="238">
        <v>2</v>
      </c>
      <c r="D32" s="239" t="s">
        <v>3</v>
      </c>
      <c r="E32" s="142"/>
      <c r="F32" s="83"/>
      <c r="G32" s="86"/>
      <c r="H32" s="113"/>
      <c r="I32" s="112"/>
      <c r="J32" s="113"/>
      <c r="K32" s="114"/>
      <c r="L32" s="114"/>
      <c r="M32" s="107"/>
    </row>
    <row r="33" spans="1:13" x14ac:dyDescent="0.4">
      <c r="A33" s="237" t="s">
        <v>166</v>
      </c>
      <c r="B33" s="233" t="s">
        <v>141</v>
      </c>
      <c r="C33" s="238">
        <v>2</v>
      </c>
      <c r="D33" s="239" t="s">
        <v>3</v>
      </c>
      <c r="E33" s="142"/>
      <c r="F33" s="83"/>
      <c r="G33" s="86"/>
      <c r="H33" s="113"/>
      <c r="I33" s="112"/>
      <c r="J33" s="113"/>
      <c r="K33" s="114"/>
      <c r="L33" s="114"/>
      <c r="M33" s="107"/>
    </row>
    <row r="34" spans="1:13" x14ac:dyDescent="0.4">
      <c r="A34" s="237" t="s">
        <v>167</v>
      </c>
      <c r="B34" s="232" t="s">
        <v>142</v>
      </c>
      <c r="C34" s="238">
        <v>1</v>
      </c>
      <c r="D34" s="239" t="s">
        <v>3</v>
      </c>
      <c r="E34" s="142"/>
      <c r="F34" s="83"/>
      <c r="G34" s="86"/>
      <c r="H34" s="113"/>
      <c r="I34" s="112"/>
      <c r="J34" s="113"/>
      <c r="K34" s="114"/>
      <c r="L34" s="114"/>
      <c r="M34" s="107"/>
    </row>
    <row r="35" spans="1:13" ht="58.3" x14ac:dyDescent="0.4">
      <c r="A35" s="237" t="s">
        <v>168</v>
      </c>
      <c r="B35" s="241" t="s">
        <v>143</v>
      </c>
      <c r="C35" s="238">
        <v>3</v>
      </c>
      <c r="D35" s="239" t="s">
        <v>3</v>
      </c>
      <c r="E35" s="142"/>
      <c r="F35" s="83"/>
      <c r="G35" s="86"/>
      <c r="H35" s="113"/>
      <c r="I35" s="112"/>
      <c r="J35" s="113"/>
      <c r="K35" s="114"/>
      <c r="L35" s="114"/>
      <c r="M35" s="107"/>
    </row>
    <row r="36" spans="1:13" ht="58.3" x14ac:dyDescent="0.4">
      <c r="A36" s="237" t="s">
        <v>169</v>
      </c>
      <c r="B36" s="241" t="s">
        <v>144</v>
      </c>
      <c r="C36" s="238">
        <v>10</v>
      </c>
      <c r="D36" s="239" t="s">
        <v>3</v>
      </c>
      <c r="E36" s="142"/>
      <c r="F36" s="83"/>
      <c r="G36" s="86"/>
      <c r="H36" s="113"/>
      <c r="I36" s="112"/>
      <c r="J36" s="113"/>
      <c r="K36" s="114"/>
      <c r="L36" s="114"/>
      <c r="M36" s="107"/>
    </row>
    <row r="37" spans="1:13" ht="58.3" x14ac:dyDescent="0.4">
      <c r="A37" s="237" t="s">
        <v>170</v>
      </c>
      <c r="B37" s="241" t="s">
        <v>145</v>
      </c>
      <c r="C37" s="238">
        <v>2</v>
      </c>
      <c r="D37" s="239" t="s">
        <v>3</v>
      </c>
      <c r="E37" s="142"/>
      <c r="F37" s="83"/>
      <c r="G37" s="86"/>
      <c r="H37" s="113"/>
      <c r="I37" s="112"/>
      <c r="J37" s="113"/>
      <c r="K37" s="114"/>
      <c r="L37" s="114"/>
      <c r="M37" s="107"/>
    </row>
    <row r="38" spans="1:13" ht="87.45" x14ac:dyDescent="0.4">
      <c r="A38" s="237" t="s">
        <v>171</v>
      </c>
      <c r="B38" s="240" t="s">
        <v>146</v>
      </c>
      <c r="C38" s="238">
        <v>2</v>
      </c>
      <c r="D38" s="239" t="s">
        <v>63</v>
      </c>
      <c r="E38" s="142"/>
      <c r="F38" s="83"/>
      <c r="G38" s="86"/>
      <c r="H38" s="113"/>
      <c r="I38" s="112"/>
      <c r="J38" s="113"/>
      <c r="K38" s="114"/>
      <c r="L38" s="114"/>
      <c r="M38" s="107"/>
    </row>
    <row r="39" spans="1:13" ht="72.900000000000006" x14ac:dyDescent="0.4">
      <c r="A39" s="237" t="s">
        <v>172</v>
      </c>
      <c r="B39" s="240" t="s">
        <v>147</v>
      </c>
      <c r="C39" s="238">
        <v>2</v>
      </c>
      <c r="D39" s="239" t="s">
        <v>63</v>
      </c>
      <c r="E39" s="142"/>
      <c r="F39" s="83"/>
      <c r="G39" s="86"/>
      <c r="H39" s="113"/>
      <c r="I39" s="112"/>
      <c r="J39" s="113"/>
      <c r="K39" s="114"/>
      <c r="L39" s="114"/>
      <c r="M39" s="107"/>
    </row>
    <row r="40" spans="1:13" ht="145.75" x14ac:dyDescent="0.4">
      <c r="A40" s="237" t="s">
        <v>173</v>
      </c>
      <c r="B40" s="240" t="s">
        <v>148</v>
      </c>
      <c r="C40" s="238">
        <v>1</v>
      </c>
      <c r="D40" s="239" t="s">
        <v>63</v>
      </c>
      <c r="E40" s="142"/>
      <c r="F40" s="83"/>
      <c r="G40" s="86"/>
      <c r="H40" s="113"/>
      <c r="I40" s="112"/>
      <c r="J40" s="113"/>
      <c r="K40" s="114"/>
      <c r="L40" s="114"/>
      <c r="M40" s="107"/>
    </row>
    <row r="41" spans="1:13" x14ac:dyDescent="0.4">
      <c r="A41" s="237" t="s">
        <v>174</v>
      </c>
      <c r="B41" s="242" t="s">
        <v>149</v>
      </c>
      <c r="C41" s="238">
        <v>2</v>
      </c>
      <c r="D41" s="239" t="s">
        <v>63</v>
      </c>
      <c r="E41" s="142"/>
      <c r="F41" s="83"/>
      <c r="G41" s="86"/>
      <c r="H41" s="113"/>
      <c r="I41" s="112"/>
      <c r="J41" s="113"/>
      <c r="K41" s="114"/>
      <c r="L41" s="114"/>
      <c r="M41" s="107"/>
    </row>
    <row r="42" spans="1:13" x14ac:dyDescent="0.4">
      <c r="A42" s="237" t="s">
        <v>175</v>
      </c>
      <c r="B42" s="242" t="s">
        <v>150</v>
      </c>
      <c r="C42" s="238">
        <v>1</v>
      </c>
      <c r="D42" s="239" t="s">
        <v>63</v>
      </c>
      <c r="E42" s="142"/>
      <c r="F42" s="83"/>
      <c r="G42" s="86"/>
      <c r="H42" s="113"/>
      <c r="I42" s="112"/>
      <c r="J42" s="113"/>
      <c r="K42" s="114"/>
      <c r="L42" s="114"/>
      <c r="M42" s="107"/>
    </row>
    <row r="43" spans="1:13" x14ac:dyDescent="0.4">
      <c r="A43" s="237" t="s">
        <v>176</v>
      </c>
      <c r="B43" s="242" t="s">
        <v>151</v>
      </c>
      <c r="C43" s="238">
        <v>11</v>
      </c>
      <c r="D43" s="239" t="s">
        <v>63</v>
      </c>
      <c r="E43" s="142"/>
      <c r="F43" s="83"/>
      <c r="G43" s="86"/>
      <c r="H43" s="113"/>
      <c r="I43" s="112"/>
      <c r="J43" s="113"/>
      <c r="K43" s="114"/>
      <c r="L43" s="114"/>
      <c r="M43" s="107"/>
    </row>
    <row r="44" spans="1:13" x14ac:dyDescent="0.4">
      <c r="A44" s="237" t="s">
        <v>177</v>
      </c>
      <c r="B44" s="242" t="s">
        <v>152</v>
      </c>
      <c r="C44" s="238">
        <v>2</v>
      </c>
      <c r="D44" s="239" t="s">
        <v>63</v>
      </c>
      <c r="E44" s="142"/>
      <c r="F44" s="83"/>
      <c r="G44" s="86"/>
      <c r="H44" s="113"/>
      <c r="I44" s="112"/>
      <c r="J44" s="113"/>
      <c r="K44" s="114"/>
      <c r="L44" s="114"/>
      <c r="M44" s="107"/>
    </row>
    <row r="45" spans="1:13" x14ac:dyDescent="0.4">
      <c r="A45" s="237" t="s">
        <v>178</v>
      </c>
      <c r="B45" s="242" t="s">
        <v>153</v>
      </c>
      <c r="C45" s="238">
        <v>2</v>
      </c>
      <c r="D45" s="239" t="s">
        <v>63</v>
      </c>
      <c r="E45" s="142"/>
      <c r="F45" s="83"/>
      <c r="G45" s="86"/>
      <c r="H45" s="113"/>
      <c r="I45" s="112"/>
      <c r="J45" s="113"/>
      <c r="K45" s="114"/>
      <c r="L45" s="114"/>
      <c r="M45" s="107"/>
    </row>
    <row r="46" spans="1:13" ht="87.45" x14ac:dyDescent="0.4">
      <c r="A46" s="237" t="s">
        <v>179</v>
      </c>
      <c r="B46" s="243" t="s">
        <v>154</v>
      </c>
      <c r="C46" s="238">
        <v>4</v>
      </c>
      <c r="D46" s="239" t="s">
        <v>63</v>
      </c>
      <c r="E46" s="142"/>
      <c r="F46" s="83"/>
      <c r="G46" s="86"/>
      <c r="H46" s="113"/>
      <c r="I46" s="112"/>
      <c r="J46" s="113"/>
      <c r="K46" s="114"/>
      <c r="L46" s="114"/>
      <c r="M46" s="107"/>
    </row>
    <row r="47" spans="1:13" ht="87.45" x14ac:dyDescent="0.4">
      <c r="A47" s="237" t="s">
        <v>180</v>
      </c>
      <c r="B47" s="243" t="s">
        <v>155</v>
      </c>
      <c r="C47" s="238">
        <v>7</v>
      </c>
      <c r="D47" s="239" t="s">
        <v>63</v>
      </c>
      <c r="E47" s="142"/>
      <c r="F47" s="83"/>
      <c r="G47" s="86"/>
      <c r="H47" s="113"/>
      <c r="I47" s="112"/>
      <c r="J47" s="113"/>
      <c r="K47" s="114"/>
      <c r="L47" s="114"/>
      <c r="M47" s="107"/>
    </row>
    <row r="48" spans="1:13" ht="87.45" x14ac:dyDescent="0.4">
      <c r="A48" s="237" t="s">
        <v>181</v>
      </c>
      <c r="B48" s="243" t="s">
        <v>156</v>
      </c>
      <c r="C48" s="238">
        <v>3</v>
      </c>
      <c r="D48" s="239" t="s">
        <v>3</v>
      </c>
      <c r="E48" s="143"/>
      <c r="F48" s="83"/>
      <c r="G48" s="86"/>
      <c r="H48" s="113"/>
      <c r="I48" s="112"/>
      <c r="J48" s="113"/>
      <c r="K48" s="114"/>
      <c r="L48" s="114"/>
      <c r="M48" s="107"/>
    </row>
    <row r="49" spans="1:13" ht="102" x14ac:dyDescent="0.4">
      <c r="A49" s="237" t="s">
        <v>182</v>
      </c>
      <c r="B49" s="240" t="s">
        <v>157</v>
      </c>
      <c r="C49" s="244">
        <v>2</v>
      </c>
      <c r="D49" s="245" t="s">
        <v>63</v>
      </c>
      <c r="E49" s="142"/>
      <c r="F49" s="83"/>
      <c r="G49" s="86"/>
      <c r="H49" s="113"/>
      <c r="I49" s="112"/>
      <c r="J49" s="113"/>
      <c r="K49" s="114"/>
      <c r="L49" s="114"/>
      <c r="M49" s="107"/>
    </row>
    <row r="50" spans="1:13" s="88" customFormat="1" x14ac:dyDescent="0.4">
      <c r="A50" s="138" t="s">
        <v>184</v>
      </c>
      <c r="B50" s="242" t="s">
        <v>186</v>
      </c>
      <c r="C50" s="246">
        <v>2</v>
      </c>
      <c r="D50" s="247" t="s">
        <v>183</v>
      </c>
      <c r="E50" s="248"/>
      <c r="F50" s="247"/>
      <c r="G50" s="249"/>
      <c r="H50" s="115"/>
      <c r="I50" s="116"/>
      <c r="J50" s="115"/>
      <c r="K50" s="117"/>
      <c r="L50" s="117"/>
      <c r="M50" s="250"/>
    </row>
    <row r="51" spans="1:13" s="88" customFormat="1" x14ac:dyDescent="0.4">
      <c r="A51" s="138" t="s">
        <v>185</v>
      </c>
      <c r="B51" s="242" t="s">
        <v>187</v>
      </c>
      <c r="C51" s="246">
        <v>25</v>
      </c>
      <c r="D51" s="247" t="s">
        <v>11</v>
      </c>
      <c r="E51" s="248"/>
      <c r="F51" s="247"/>
      <c r="G51" s="249"/>
      <c r="H51" s="115"/>
      <c r="I51" s="116"/>
      <c r="J51" s="115"/>
      <c r="K51" s="117"/>
      <c r="L51" s="117"/>
      <c r="M51" s="250"/>
    </row>
    <row r="52" spans="1:13" x14ac:dyDescent="0.4">
      <c r="A52" s="182" t="s">
        <v>80</v>
      </c>
      <c r="B52" s="183" t="s">
        <v>14</v>
      </c>
      <c r="C52" s="194" t="s">
        <v>33</v>
      </c>
      <c r="D52" s="195" t="s">
        <v>33</v>
      </c>
      <c r="E52" s="186"/>
      <c r="F52" s="196" t="s">
        <v>33</v>
      </c>
      <c r="G52" s="197" t="s">
        <v>33</v>
      </c>
      <c r="H52" s="189"/>
      <c r="I52" s="190"/>
      <c r="J52" s="200"/>
      <c r="K52" s="201">
        <f>SUM(K53:K56)</f>
        <v>0</v>
      </c>
      <c r="L52" s="198">
        <f>SUM(L53:L56)</f>
        <v>0</v>
      </c>
      <c r="M52" s="199" t="s">
        <v>33</v>
      </c>
    </row>
    <row r="53" spans="1:13" x14ac:dyDescent="0.4">
      <c r="A53" s="138" t="s">
        <v>87</v>
      </c>
      <c r="B53" s="139" t="s">
        <v>14</v>
      </c>
      <c r="C53" s="140" t="s">
        <v>33</v>
      </c>
      <c r="D53" s="135" t="s">
        <v>33</v>
      </c>
      <c r="E53" s="141"/>
      <c r="F53" s="136" t="s">
        <v>63</v>
      </c>
      <c r="G53" s="137">
        <v>1</v>
      </c>
      <c r="H53" s="115"/>
      <c r="I53" s="116"/>
      <c r="J53" s="115"/>
      <c r="K53" s="117">
        <f>G53*I53</f>
        <v>0</v>
      </c>
      <c r="L53" s="117">
        <f>J53+K53</f>
        <v>0</v>
      </c>
      <c r="M53" s="89" t="s">
        <v>58</v>
      </c>
    </row>
    <row r="54" spans="1:13" s="88" customFormat="1" ht="30.9" x14ac:dyDescent="0.4">
      <c r="A54" s="202" t="s">
        <v>88</v>
      </c>
      <c r="B54" s="203" t="s">
        <v>99</v>
      </c>
      <c r="C54" s="204">
        <v>12</v>
      </c>
      <c r="D54" s="205" t="s">
        <v>13</v>
      </c>
      <c r="E54" s="1"/>
      <c r="F54" s="206"/>
      <c r="G54" s="207"/>
      <c r="H54" s="208"/>
      <c r="I54" s="209"/>
      <c r="J54" s="208"/>
      <c r="K54" s="210"/>
      <c r="L54" s="210"/>
      <c r="M54" s="211"/>
    </row>
    <row r="55" spans="1:13" s="88" customFormat="1" ht="29.15" x14ac:dyDescent="0.4">
      <c r="A55" s="212" t="s">
        <v>89</v>
      </c>
      <c r="B55" s="213" t="s">
        <v>98</v>
      </c>
      <c r="C55" s="214">
        <v>120</v>
      </c>
      <c r="D55" s="215" t="s">
        <v>13</v>
      </c>
      <c r="E55" s="216"/>
      <c r="F55" s="217"/>
      <c r="G55" s="218"/>
      <c r="H55" s="219"/>
      <c r="I55" s="220"/>
      <c r="J55" s="219"/>
      <c r="K55" s="221"/>
      <c r="L55" s="221"/>
      <c r="M55" s="222"/>
    </row>
    <row r="56" spans="1:13" s="88" customFormat="1" ht="33" customHeight="1" thickBot="1" x14ac:dyDescent="0.45">
      <c r="A56" s="364" t="s">
        <v>90</v>
      </c>
      <c r="B56" s="365" t="s">
        <v>97</v>
      </c>
      <c r="C56" s="366">
        <v>12</v>
      </c>
      <c r="D56" s="367" t="s">
        <v>13</v>
      </c>
      <c r="E56" s="368"/>
      <c r="F56" s="369"/>
      <c r="G56" s="370"/>
      <c r="H56" s="371"/>
      <c r="I56" s="372"/>
      <c r="J56" s="371"/>
      <c r="K56" s="373"/>
      <c r="L56" s="373"/>
      <c r="M56" s="374"/>
    </row>
    <row r="57" spans="1:13" x14ac:dyDescent="0.4">
      <c r="C57" s="95"/>
      <c r="D57" s="111"/>
      <c r="F57" s="68"/>
      <c r="G57" s="68"/>
      <c r="H57" s="96"/>
      <c r="I57" s="96"/>
      <c r="J57" s="96"/>
      <c r="K57" s="96"/>
      <c r="L57" s="96"/>
      <c r="M57" s="108"/>
    </row>
    <row r="58" spans="1:13" x14ac:dyDescent="0.4">
      <c r="C58" s="95"/>
      <c r="D58" s="111"/>
      <c r="F58" s="68"/>
      <c r="G58" s="68"/>
      <c r="H58" s="96"/>
      <c r="I58" s="96"/>
      <c r="J58" s="96"/>
      <c r="K58" s="96"/>
      <c r="L58" s="96"/>
      <c r="M58" s="108"/>
    </row>
    <row r="59" spans="1:13" x14ac:dyDescent="0.4">
      <c r="C59" s="95"/>
      <c r="D59" s="111"/>
      <c r="F59" s="68"/>
      <c r="G59" s="68"/>
      <c r="H59" s="96"/>
      <c r="I59" s="96"/>
      <c r="J59" s="96"/>
      <c r="K59" s="96"/>
      <c r="L59" s="96"/>
      <c r="M59" s="108"/>
    </row>
    <row r="60" spans="1:13" x14ac:dyDescent="0.4">
      <c r="C60" s="95"/>
      <c r="D60" s="111"/>
      <c r="F60" s="68"/>
      <c r="G60" s="68"/>
      <c r="H60" s="96"/>
      <c r="I60" s="96"/>
      <c r="J60" s="96"/>
      <c r="K60" s="96"/>
      <c r="L60" s="96"/>
      <c r="M60" s="108"/>
    </row>
    <row r="61" spans="1:13" x14ac:dyDescent="0.4">
      <c r="C61" s="95"/>
      <c r="D61" s="111"/>
      <c r="F61" s="68"/>
      <c r="G61" s="68"/>
      <c r="H61" s="96"/>
      <c r="I61" s="96"/>
      <c r="J61" s="96"/>
      <c r="K61" s="96"/>
      <c r="L61" s="96"/>
      <c r="M61" s="108"/>
    </row>
    <row r="62" spans="1:13" x14ac:dyDescent="0.4">
      <c r="C62" s="95"/>
      <c r="D62" s="111"/>
      <c r="F62" s="68"/>
      <c r="G62" s="68"/>
      <c r="H62" s="96"/>
      <c r="I62" s="96"/>
      <c r="J62" s="96"/>
      <c r="K62" s="96"/>
      <c r="L62" s="96"/>
      <c r="M62" s="108"/>
    </row>
    <row r="63" spans="1:13" x14ac:dyDescent="0.4">
      <c r="C63" s="95"/>
      <c r="D63" s="111"/>
      <c r="F63" s="68"/>
      <c r="G63" s="68"/>
      <c r="H63" s="96"/>
      <c r="I63" s="96"/>
      <c r="J63" s="96"/>
      <c r="K63" s="96"/>
      <c r="L63" s="96"/>
      <c r="M63" s="108"/>
    </row>
    <row r="64" spans="1:13" x14ac:dyDescent="0.4">
      <c r="C64" s="95"/>
      <c r="D64" s="111"/>
      <c r="F64" s="68"/>
      <c r="G64" s="68"/>
      <c r="H64" s="96"/>
      <c r="I64" s="96"/>
      <c r="J64" s="96"/>
      <c r="K64" s="96"/>
      <c r="L64" s="96"/>
      <c r="M64" s="108"/>
    </row>
    <row r="65" spans="3:13" x14ac:dyDescent="0.4">
      <c r="C65" s="95"/>
      <c r="D65" s="111"/>
      <c r="F65" s="68"/>
      <c r="G65" s="68"/>
      <c r="H65" s="96"/>
      <c r="I65" s="96"/>
      <c r="J65" s="96"/>
      <c r="K65" s="96"/>
      <c r="L65" s="96"/>
      <c r="M65" s="108"/>
    </row>
    <row r="66" spans="3:13" x14ac:dyDescent="0.4">
      <c r="C66" s="95"/>
      <c r="D66" s="111"/>
      <c r="F66" s="68"/>
      <c r="G66" s="68"/>
      <c r="H66" s="96"/>
      <c r="I66" s="96"/>
      <c r="J66" s="96"/>
      <c r="K66" s="96"/>
      <c r="L66" s="96"/>
      <c r="M66" s="108"/>
    </row>
    <row r="67" spans="3:13" x14ac:dyDescent="0.4">
      <c r="C67" s="95"/>
      <c r="D67" s="111"/>
      <c r="F67" s="68"/>
      <c r="G67" s="68"/>
      <c r="H67" s="96"/>
      <c r="I67" s="96"/>
      <c r="J67" s="96"/>
      <c r="K67" s="96"/>
      <c r="L67" s="96"/>
      <c r="M67" s="108"/>
    </row>
    <row r="68" spans="3:13" x14ac:dyDescent="0.4">
      <c r="C68" s="95"/>
      <c r="D68" s="111"/>
      <c r="F68" s="68"/>
      <c r="G68" s="68"/>
      <c r="H68" s="96"/>
      <c r="I68" s="96"/>
      <c r="J68" s="96"/>
      <c r="K68" s="96"/>
      <c r="L68" s="96"/>
      <c r="M68" s="108"/>
    </row>
    <row r="69" spans="3:13" x14ac:dyDescent="0.4">
      <c r="C69" s="95"/>
      <c r="D69" s="111"/>
      <c r="F69" s="68"/>
      <c r="G69" s="68"/>
      <c r="H69" s="96"/>
      <c r="I69" s="96"/>
      <c r="J69" s="96"/>
      <c r="K69" s="96"/>
      <c r="L69" s="96"/>
      <c r="M69" s="108"/>
    </row>
    <row r="70" spans="3:13" x14ac:dyDescent="0.4">
      <c r="C70" s="95"/>
      <c r="D70" s="111"/>
      <c r="F70" s="68"/>
      <c r="G70" s="68"/>
      <c r="H70" s="96"/>
      <c r="I70" s="96"/>
      <c r="J70" s="96"/>
      <c r="K70" s="96"/>
      <c r="L70" s="96"/>
      <c r="M70" s="108"/>
    </row>
    <row r="71" spans="3:13" x14ac:dyDescent="0.4">
      <c r="H71" s="96"/>
      <c r="I71" s="96"/>
      <c r="J71" s="96"/>
      <c r="K71" s="96"/>
      <c r="L71" s="96"/>
      <c r="M71" s="108"/>
    </row>
    <row r="72" spans="3:13" x14ac:dyDescent="0.4">
      <c r="H72" s="96"/>
      <c r="I72" s="96"/>
      <c r="J72" s="96"/>
      <c r="K72" s="96"/>
      <c r="L72" s="96"/>
      <c r="M72" s="108"/>
    </row>
    <row r="73" spans="3:13" x14ac:dyDescent="0.4">
      <c r="H73" s="96"/>
      <c r="I73" s="96"/>
      <c r="J73" s="96"/>
      <c r="K73" s="96"/>
      <c r="L73" s="96"/>
      <c r="M73" s="108"/>
    </row>
    <row r="74" spans="3:13" x14ac:dyDescent="0.4">
      <c r="H74" s="96"/>
      <c r="I74" s="96"/>
      <c r="J74" s="96"/>
      <c r="K74" s="96"/>
      <c r="L74" s="96"/>
      <c r="M74" s="108"/>
    </row>
    <row r="75" spans="3:13" x14ac:dyDescent="0.4">
      <c r="H75" s="96"/>
      <c r="I75" s="96"/>
      <c r="J75" s="96"/>
      <c r="K75" s="96"/>
      <c r="L75" s="96"/>
      <c r="M75" s="108"/>
    </row>
    <row r="76" spans="3:13" x14ac:dyDescent="0.4">
      <c r="H76" s="96"/>
      <c r="I76" s="96"/>
      <c r="J76" s="96"/>
      <c r="K76" s="96"/>
      <c r="L76" s="96"/>
      <c r="M76" s="108"/>
    </row>
    <row r="77" spans="3:13" x14ac:dyDescent="0.4">
      <c r="H77" s="96"/>
      <c r="I77" s="96"/>
      <c r="J77" s="96"/>
      <c r="K77" s="96"/>
      <c r="L77" s="96"/>
      <c r="M77" s="108"/>
    </row>
    <row r="78" spans="3:13" x14ac:dyDescent="0.4">
      <c r="H78" s="96"/>
      <c r="I78" s="96"/>
      <c r="J78" s="96"/>
      <c r="K78" s="96"/>
      <c r="L78" s="96"/>
      <c r="M78" s="108"/>
    </row>
    <row r="79" spans="3:13" x14ac:dyDescent="0.4">
      <c r="H79" s="96"/>
      <c r="I79" s="96"/>
      <c r="J79" s="96"/>
      <c r="K79" s="96"/>
      <c r="L79" s="96"/>
      <c r="M79" s="108"/>
    </row>
    <row r="80" spans="3:13" x14ac:dyDescent="0.4">
      <c r="H80" s="96"/>
      <c r="I80" s="96"/>
      <c r="J80" s="96"/>
      <c r="K80" s="96"/>
      <c r="L80" s="96"/>
      <c r="M80" s="108"/>
    </row>
    <row r="81" spans="8:13" x14ac:dyDescent="0.4">
      <c r="H81" s="96"/>
      <c r="I81" s="96"/>
      <c r="J81" s="96"/>
      <c r="K81" s="96"/>
      <c r="L81" s="96"/>
      <c r="M81" s="108"/>
    </row>
    <row r="82" spans="8:13" x14ac:dyDescent="0.4">
      <c r="H82" s="96"/>
      <c r="I82" s="96"/>
      <c r="J82" s="96"/>
      <c r="K82" s="96"/>
      <c r="L82" s="96"/>
      <c r="M82" s="108"/>
    </row>
    <row r="83" spans="8:13" x14ac:dyDescent="0.4">
      <c r="H83" s="96"/>
      <c r="I83" s="96"/>
      <c r="J83" s="96"/>
      <c r="K83" s="96"/>
      <c r="L83" s="96"/>
      <c r="M83" s="108"/>
    </row>
    <row r="84" spans="8:13" x14ac:dyDescent="0.4">
      <c r="H84" s="96"/>
      <c r="I84" s="96"/>
      <c r="J84" s="96"/>
      <c r="K84" s="96"/>
      <c r="L84" s="96"/>
      <c r="M84" s="108"/>
    </row>
    <row r="85" spans="8:13" x14ac:dyDescent="0.4">
      <c r="H85" s="96"/>
      <c r="I85" s="96"/>
      <c r="J85" s="96"/>
      <c r="K85" s="96"/>
      <c r="L85" s="96"/>
      <c r="M85" s="108"/>
    </row>
    <row r="86" spans="8:13" x14ac:dyDescent="0.4">
      <c r="H86" s="96"/>
      <c r="I86" s="96"/>
      <c r="J86" s="96"/>
      <c r="K86" s="96"/>
      <c r="L86" s="96"/>
      <c r="M86" s="108"/>
    </row>
    <row r="87" spans="8:13" x14ac:dyDescent="0.4">
      <c r="H87" s="96"/>
      <c r="I87" s="96"/>
      <c r="J87" s="96"/>
      <c r="K87" s="96"/>
      <c r="L87" s="96"/>
      <c r="M87" s="108"/>
    </row>
    <row r="88" spans="8:13" x14ac:dyDescent="0.4">
      <c r="H88" s="96"/>
      <c r="I88" s="96"/>
      <c r="J88" s="96"/>
      <c r="K88" s="96"/>
      <c r="L88" s="96"/>
      <c r="M88" s="108"/>
    </row>
    <row r="89" spans="8:13" x14ac:dyDescent="0.4">
      <c r="H89" s="96"/>
      <c r="I89" s="96"/>
      <c r="J89" s="96"/>
      <c r="K89" s="96"/>
      <c r="L89" s="96"/>
      <c r="M89" s="108"/>
    </row>
    <row r="90" spans="8:13" x14ac:dyDescent="0.4">
      <c r="H90" s="96"/>
      <c r="I90" s="96"/>
      <c r="J90" s="96"/>
      <c r="K90" s="96"/>
      <c r="L90" s="96"/>
      <c r="M90" s="108"/>
    </row>
    <row r="91" spans="8:13" x14ac:dyDescent="0.4">
      <c r="H91" s="96"/>
      <c r="I91" s="96"/>
      <c r="J91" s="96"/>
      <c r="K91" s="96"/>
      <c r="L91" s="96"/>
      <c r="M91" s="108"/>
    </row>
    <row r="92" spans="8:13" x14ac:dyDescent="0.4">
      <c r="H92" s="96"/>
      <c r="I92" s="96"/>
      <c r="J92" s="96"/>
      <c r="K92" s="96"/>
      <c r="L92" s="96"/>
      <c r="M92" s="108"/>
    </row>
    <row r="93" spans="8:13" x14ac:dyDescent="0.4">
      <c r="H93" s="96"/>
      <c r="I93" s="96"/>
      <c r="J93" s="96"/>
      <c r="K93" s="96"/>
      <c r="L93" s="96"/>
      <c r="M93" s="108"/>
    </row>
    <row r="94" spans="8:13" x14ac:dyDescent="0.4">
      <c r="H94" s="96"/>
      <c r="I94" s="96"/>
      <c r="J94" s="96"/>
      <c r="K94" s="96"/>
      <c r="L94" s="96"/>
      <c r="M94" s="108"/>
    </row>
    <row r="95" spans="8:13" x14ac:dyDescent="0.4">
      <c r="H95" s="96"/>
      <c r="I95" s="96"/>
      <c r="J95" s="96"/>
      <c r="K95" s="96"/>
      <c r="L95" s="96"/>
      <c r="M95" s="108"/>
    </row>
    <row r="96" spans="8:13" x14ac:dyDescent="0.4">
      <c r="H96" s="96"/>
      <c r="I96" s="96"/>
      <c r="J96" s="96"/>
      <c r="K96" s="96"/>
      <c r="L96" s="96"/>
      <c r="M96" s="108"/>
    </row>
    <row r="97" spans="8:13" x14ac:dyDescent="0.4">
      <c r="H97" s="96"/>
      <c r="I97" s="96"/>
      <c r="J97" s="96"/>
      <c r="K97" s="96"/>
      <c r="L97" s="96"/>
      <c r="M97" s="108"/>
    </row>
    <row r="98" spans="8:13" x14ac:dyDescent="0.4">
      <c r="H98" s="96"/>
      <c r="I98" s="96"/>
      <c r="J98" s="96"/>
      <c r="K98" s="96"/>
      <c r="L98" s="96"/>
      <c r="M98" s="108"/>
    </row>
    <row r="99" spans="8:13" x14ac:dyDescent="0.4">
      <c r="H99" s="96"/>
      <c r="I99" s="96"/>
      <c r="J99" s="96"/>
      <c r="K99" s="96"/>
      <c r="L99" s="96"/>
      <c r="M99" s="108"/>
    </row>
    <row r="100" spans="8:13" x14ac:dyDescent="0.4">
      <c r="H100" s="96"/>
      <c r="I100" s="96"/>
      <c r="J100" s="96"/>
      <c r="K100" s="96"/>
      <c r="L100" s="96"/>
      <c r="M100" s="108"/>
    </row>
    <row r="101" spans="8:13" x14ac:dyDescent="0.4">
      <c r="H101" s="96"/>
      <c r="I101" s="96"/>
      <c r="J101" s="96"/>
      <c r="K101" s="96"/>
      <c r="L101" s="96"/>
      <c r="M101" s="108"/>
    </row>
    <row r="102" spans="8:13" x14ac:dyDescent="0.4">
      <c r="H102" s="109"/>
      <c r="I102" s="109"/>
      <c r="J102" s="109"/>
      <c r="K102" s="109"/>
      <c r="L102" s="109"/>
    </row>
  </sheetData>
  <autoFilter ref="A3:G56" xr:uid="{00000000-0009-0000-0000-000003000000}"/>
  <mergeCells count="9">
    <mergeCell ref="H3:I3"/>
    <mergeCell ref="J3:K3"/>
    <mergeCell ref="A3:A4"/>
    <mergeCell ref="B3:B4"/>
    <mergeCell ref="F3:F4"/>
    <mergeCell ref="G3:G4"/>
    <mergeCell ref="E3:E4"/>
    <mergeCell ref="C3:C4"/>
    <mergeCell ref="D3:D4"/>
  </mergeCells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81" fitToHeight="0" orientation="landscape" verticalDpi="4294967295" r:id="rId1"/>
  <headerFooter>
    <oddFooter>&amp;L&amp;F&amp;C&amp;P/&amp;N&amp;R&amp;G</oddFooter>
  </headerFooter>
  <ignoredErrors>
    <ignoredError sqref="J24:L24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6"/>
  <sheetViews>
    <sheetView showZeros="0" view="pageBreakPreview" zoomScale="80" zoomScaleNormal="75" zoomScaleSheetLayoutView="80" workbookViewId="0">
      <pane ySplit="2" topLeftCell="A3" activePane="bottomLeft" state="frozen"/>
      <selection activeCell="B3" sqref="B3"/>
      <selection pane="bottomLeft" activeCell="H86" sqref="H86:H94"/>
    </sheetView>
  </sheetViews>
  <sheetFormatPr defaultColWidth="9.15234375" defaultRowHeight="15.9" x14ac:dyDescent="0.4"/>
  <cols>
    <col min="1" max="1" width="9.15234375" style="327"/>
    <col min="2" max="2" width="15.69140625" style="328" customWidth="1"/>
    <col min="3" max="3" width="64.3046875" style="329" customWidth="1"/>
    <col min="4" max="4" width="14.3046875" style="330" customWidth="1"/>
    <col min="5" max="5" width="12.84375" style="331" customWidth="1"/>
    <col min="6" max="6" width="18.53515625" style="332" customWidth="1"/>
    <col min="7" max="9" width="18.53515625" style="333" customWidth="1"/>
    <col min="10" max="10" width="18.53515625" style="334" customWidth="1"/>
    <col min="11" max="16384" width="9.15234375" style="285"/>
  </cols>
  <sheetData>
    <row r="1" spans="1:11" s="252" customFormat="1" ht="15.75" customHeight="1" x14ac:dyDescent="0.4">
      <c r="A1" s="679" t="s">
        <v>189</v>
      </c>
      <c r="B1" s="681" t="s">
        <v>190</v>
      </c>
      <c r="C1" s="683" t="s">
        <v>191</v>
      </c>
      <c r="D1" s="685" t="s">
        <v>85</v>
      </c>
      <c r="E1" s="681" t="s">
        <v>192</v>
      </c>
      <c r="F1" s="686" t="s">
        <v>193</v>
      </c>
      <c r="G1" s="686"/>
      <c r="H1" s="676" t="s">
        <v>194</v>
      </c>
      <c r="I1" s="677"/>
      <c r="J1" s="678" t="s">
        <v>195</v>
      </c>
    </row>
    <row r="2" spans="1:11" s="252" customFormat="1" x14ac:dyDescent="0.4">
      <c r="A2" s="680"/>
      <c r="B2" s="682"/>
      <c r="C2" s="684"/>
      <c r="D2" s="685"/>
      <c r="E2" s="681"/>
      <c r="F2" s="253" t="s">
        <v>196</v>
      </c>
      <c r="G2" s="254" t="s">
        <v>93</v>
      </c>
      <c r="H2" s="255" t="s">
        <v>196</v>
      </c>
      <c r="I2" s="255" t="s">
        <v>93</v>
      </c>
      <c r="J2" s="677"/>
    </row>
    <row r="3" spans="1:11" s="262" customFormat="1" x14ac:dyDescent="0.4">
      <c r="A3" s="256"/>
      <c r="B3" s="257"/>
      <c r="C3" s="258" t="s">
        <v>197</v>
      </c>
      <c r="D3" s="259"/>
      <c r="E3" s="251"/>
      <c r="F3" s="260"/>
      <c r="G3" s="261">
        <f>SUM(G4:G200)</f>
        <v>0</v>
      </c>
      <c r="H3" s="261"/>
      <c r="I3" s="261">
        <f>SUM(I4:I200)</f>
        <v>0</v>
      </c>
      <c r="J3" s="261">
        <f>SUM(J4:J200)</f>
        <v>0</v>
      </c>
    </row>
    <row r="4" spans="1:11" s="252" customFormat="1" x14ac:dyDescent="0.4">
      <c r="A4" s="263"/>
      <c r="B4" s="264"/>
      <c r="C4" s="265"/>
      <c r="D4" s="266"/>
      <c r="E4" s="267"/>
      <c r="F4" s="253"/>
      <c r="G4" s="268"/>
      <c r="H4" s="268"/>
      <c r="I4" s="268"/>
      <c r="J4" s="268"/>
      <c r="K4" s="269"/>
    </row>
    <row r="5" spans="1:11" s="252" customFormat="1" x14ac:dyDescent="0.4">
      <c r="A5" s="263"/>
      <c r="B5" s="270"/>
      <c r="C5" s="271" t="s">
        <v>198</v>
      </c>
      <c r="D5" s="272"/>
      <c r="E5" s="273"/>
      <c r="F5" s="274"/>
      <c r="G5" s="275"/>
      <c r="H5" s="274"/>
      <c r="I5" s="275"/>
      <c r="J5" s="275"/>
    </row>
    <row r="6" spans="1:11" x14ac:dyDescent="0.45">
      <c r="A6" s="276">
        <v>1</v>
      </c>
      <c r="B6" s="277" t="s">
        <v>199</v>
      </c>
      <c r="C6" s="278" t="s">
        <v>200</v>
      </c>
      <c r="D6" s="279">
        <v>20</v>
      </c>
      <c r="E6" s="280" t="s">
        <v>11</v>
      </c>
      <c r="F6" s="281"/>
      <c r="G6" s="282">
        <f t="shared" ref="G6:G69" si="0">F6*D6</f>
        <v>0</v>
      </c>
      <c r="H6" s="283"/>
      <c r="I6" s="282">
        <f t="shared" ref="I6:I69" si="1">D6*H6</f>
        <v>0</v>
      </c>
      <c r="J6" s="283">
        <f t="shared" ref="J6:J69" si="2">I6+G6</f>
        <v>0</v>
      </c>
      <c r="K6" s="284"/>
    </row>
    <row r="7" spans="1:11" x14ac:dyDescent="0.45">
      <c r="A7" s="276">
        <v>2</v>
      </c>
      <c r="B7" s="277" t="s">
        <v>201</v>
      </c>
      <c r="C7" s="278" t="s">
        <v>202</v>
      </c>
      <c r="D7" s="286">
        <v>2</v>
      </c>
      <c r="E7" s="280" t="s">
        <v>3</v>
      </c>
      <c r="F7" s="287"/>
      <c r="G7" s="282">
        <f t="shared" si="0"/>
        <v>0</v>
      </c>
      <c r="H7" s="283"/>
      <c r="I7" s="282">
        <f t="shared" si="1"/>
        <v>0</v>
      </c>
      <c r="J7" s="283">
        <f t="shared" si="2"/>
        <v>0</v>
      </c>
    </row>
    <row r="8" spans="1:11" x14ac:dyDescent="0.45">
      <c r="A8" s="276">
        <v>3</v>
      </c>
      <c r="B8" s="277" t="s">
        <v>203</v>
      </c>
      <c r="C8" s="278" t="s">
        <v>204</v>
      </c>
      <c r="D8" s="279">
        <v>45</v>
      </c>
      <c r="E8" s="280" t="s">
        <v>11</v>
      </c>
      <c r="F8" s="281"/>
      <c r="G8" s="282">
        <f t="shared" si="0"/>
        <v>0</v>
      </c>
      <c r="H8" s="283"/>
      <c r="I8" s="282">
        <f t="shared" si="1"/>
        <v>0</v>
      </c>
      <c r="J8" s="283">
        <f t="shared" si="2"/>
        <v>0</v>
      </c>
      <c r="K8" s="284"/>
    </row>
    <row r="9" spans="1:11" x14ac:dyDescent="0.45">
      <c r="A9" s="276">
        <v>4</v>
      </c>
      <c r="B9" s="277" t="s">
        <v>205</v>
      </c>
      <c r="C9" s="278" t="s">
        <v>206</v>
      </c>
      <c r="D9" s="286">
        <v>4</v>
      </c>
      <c r="E9" s="280" t="s">
        <v>3</v>
      </c>
      <c r="F9" s="287"/>
      <c r="G9" s="282">
        <f t="shared" si="0"/>
        <v>0</v>
      </c>
      <c r="H9" s="283"/>
      <c r="I9" s="282">
        <f t="shared" si="1"/>
        <v>0</v>
      </c>
      <c r="J9" s="283">
        <f t="shared" si="2"/>
        <v>0</v>
      </c>
    </row>
    <row r="10" spans="1:11" x14ac:dyDescent="0.45">
      <c r="A10" s="276">
        <v>5</v>
      </c>
      <c r="B10" s="277" t="s">
        <v>203</v>
      </c>
      <c r="C10" s="278" t="s">
        <v>207</v>
      </c>
      <c r="D10" s="279">
        <v>80</v>
      </c>
      <c r="E10" s="280" t="s">
        <v>11</v>
      </c>
      <c r="F10" s="281"/>
      <c r="G10" s="282">
        <f t="shared" si="0"/>
        <v>0</v>
      </c>
      <c r="H10" s="283"/>
      <c r="I10" s="282">
        <f t="shared" si="1"/>
        <v>0</v>
      </c>
      <c r="J10" s="283">
        <f t="shared" si="2"/>
        <v>0</v>
      </c>
      <c r="K10" s="284"/>
    </row>
    <row r="11" spans="1:11" x14ac:dyDescent="0.45">
      <c r="A11" s="276">
        <v>6</v>
      </c>
      <c r="B11" s="277" t="s">
        <v>208</v>
      </c>
      <c r="C11" s="278" t="s">
        <v>209</v>
      </c>
      <c r="D11" s="286">
        <v>4</v>
      </c>
      <c r="E11" s="280" t="s">
        <v>3</v>
      </c>
      <c r="F11" s="287"/>
      <c r="G11" s="282">
        <f t="shared" si="0"/>
        <v>0</v>
      </c>
      <c r="H11" s="283"/>
      <c r="I11" s="282">
        <f t="shared" si="1"/>
        <v>0</v>
      </c>
      <c r="J11" s="283">
        <f t="shared" si="2"/>
        <v>0</v>
      </c>
    </row>
    <row r="12" spans="1:11" x14ac:dyDescent="0.45">
      <c r="A12" s="276">
        <v>7</v>
      </c>
      <c r="B12" s="277" t="s">
        <v>210</v>
      </c>
      <c r="C12" s="278" t="s">
        <v>211</v>
      </c>
      <c r="D12" s="279">
        <v>3</v>
      </c>
      <c r="E12" s="280" t="s">
        <v>11</v>
      </c>
      <c r="F12" s="281"/>
      <c r="G12" s="282">
        <f t="shared" si="0"/>
        <v>0</v>
      </c>
      <c r="H12" s="283"/>
      <c r="I12" s="282">
        <f t="shared" si="1"/>
        <v>0</v>
      </c>
      <c r="J12" s="283">
        <f t="shared" si="2"/>
        <v>0</v>
      </c>
      <c r="K12" s="284"/>
    </row>
    <row r="13" spans="1:11" x14ac:dyDescent="0.45">
      <c r="A13" s="276">
        <v>8</v>
      </c>
      <c r="B13" s="277" t="s">
        <v>212</v>
      </c>
      <c r="C13" s="278" t="s">
        <v>213</v>
      </c>
      <c r="D13" s="286">
        <v>2</v>
      </c>
      <c r="E13" s="280" t="s">
        <v>3</v>
      </c>
      <c r="F13" s="287"/>
      <c r="G13" s="282">
        <f t="shared" si="0"/>
        <v>0</v>
      </c>
      <c r="H13" s="283"/>
      <c r="I13" s="282">
        <f t="shared" si="1"/>
        <v>0</v>
      </c>
      <c r="J13" s="283">
        <f t="shared" si="2"/>
        <v>0</v>
      </c>
    </row>
    <row r="14" spans="1:11" s="291" customFormat="1" x14ac:dyDescent="0.4">
      <c r="A14" s="276">
        <v>9</v>
      </c>
      <c r="B14" s="277" t="s">
        <v>214</v>
      </c>
      <c r="C14" s="288" t="s">
        <v>215</v>
      </c>
      <c r="D14" s="289">
        <v>30</v>
      </c>
      <c r="E14" s="290" t="s">
        <v>11</v>
      </c>
      <c r="F14" s="287"/>
      <c r="G14" s="282">
        <f t="shared" si="0"/>
        <v>0</v>
      </c>
      <c r="H14" s="283"/>
      <c r="I14" s="282">
        <f t="shared" si="1"/>
        <v>0</v>
      </c>
      <c r="J14" s="283">
        <f t="shared" si="2"/>
        <v>0</v>
      </c>
    </row>
    <row r="15" spans="1:11" s="291" customFormat="1" x14ac:dyDescent="0.4">
      <c r="A15" s="276">
        <v>10</v>
      </c>
      <c r="B15" s="277" t="s">
        <v>216</v>
      </c>
      <c r="C15" s="288" t="s">
        <v>217</v>
      </c>
      <c r="D15" s="289">
        <v>2</v>
      </c>
      <c r="E15" s="290" t="s">
        <v>3</v>
      </c>
      <c r="F15" s="287"/>
      <c r="G15" s="282">
        <f t="shared" si="0"/>
        <v>0</v>
      </c>
      <c r="H15" s="283"/>
      <c r="I15" s="282">
        <f t="shared" si="1"/>
        <v>0</v>
      </c>
      <c r="J15" s="283">
        <f t="shared" si="2"/>
        <v>0</v>
      </c>
    </row>
    <row r="16" spans="1:11" s="291" customFormat="1" x14ac:dyDescent="0.4">
      <c r="A16" s="276">
        <v>11</v>
      </c>
      <c r="B16" s="277" t="s">
        <v>214</v>
      </c>
      <c r="C16" s="288" t="s">
        <v>218</v>
      </c>
      <c r="D16" s="289">
        <v>36</v>
      </c>
      <c r="E16" s="290" t="s">
        <v>11</v>
      </c>
      <c r="F16" s="287"/>
      <c r="G16" s="282">
        <f t="shared" si="0"/>
        <v>0</v>
      </c>
      <c r="H16" s="283"/>
      <c r="I16" s="282">
        <f t="shared" si="1"/>
        <v>0</v>
      </c>
      <c r="J16" s="283">
        <f t="shared" si="2"/>
        <v>0</v>
      </c>
    </row>
    <row r="17" spans="1:11" s="291" customFormat="1" x14ac:dyDescent="0.4">
      <c r="A17" s="276">
        <v>12</v>
      </c>
      <c r="B17" s="277" t="s">
        <v>208</v>
      </c>
      <c r="C17" s="288" t="s">
        <v>219</v>
      </c>
      <c r="D17" s="289">
        <v>6</v>
      </c>
      <c r="E17" s="290" t="s">
        <v>3</v>
      </c>
      <c r="F17" s="287"/>
      <c r="G17" s="282">
        <f t="shared" si="0"/>
        <v>0</v>
      </c>
      <c r="H17" s="283"/>
      <c r="I17" s="282">
        <f t="shared" si="1"/>
        <v>0</v>
      </c>
      <c r="J17" s="283">
        <f t="shared" si="2"/>
        <v>0</v>
      </c>
    </row>
    <row r="18" spans="1:11" s="291" customFormat="1" x14ac:dyDescent="0.4">
      <c r="A18" s="276">
        <v>13</v>
      </c>
      <c r="B18" s="277" t="s">
        <v>214</v>
      </c>
      <c r="C18" s="288" t="s">
        <v>220</v>
      </c>
      <c r="D18" s="289">
        <v>6</v>
      </c>
      <c r="E18" s="290" t="s">
        <v>11</v>
      </c>
      <c r="F18" s="287"/>
      <c r="G18" s="282">
        <f t="shared" si="0"/>
        <v>0</v>
      </c>
      <c r="H18" s="283"/>
      <c r="I18" s="282">
        <f t="shared" si="1"/>
        <v>0</v>
      </c>
      <c r="J18" s="283">
        <f t="shared" si="2"/>
        <v>0</v>
      </c>
    </row>
    <row r="19" spans="1:11" s="291" customFormat="1" x14ac:dyDescent="0.4">
      <c r="A19" s="276">
        <v>14</v>
      </c>
      <c r="B19" s="277" t="s">
        <v>212</v>
      </c>
      <c r="C19" s="288" t="s">
        <v>221</v>
      </c>
      <c r="D19" s="289">
        <v>4</v>
      </c>
      <c r="E19" s="290" t="s">
        <v>3</v>
      </c>
      <c r="F19" s="287"/>
      <c r="G19" s="282">
        <f t="shared" si="0"/>
        <v>0</v>
      </c>
      <c r="H19" s="283"/>
      <c r="I19" s="282">
        <f t="shared" si="1"/>
        <v>0</v>
      </c>
      <c r="J19" s="283">
        <f t="shared" si="2"/>
        <v>0</v>
      </c>
    </row>
    <row r="20" spans="1:11" x14ac:dyDescent="0.45">
      <c r="A20" s="276">
        <v>15</v>
      </c>
      <c r="B20" s="277" t="s">
        <v>222</v>
      </c>
      <c r="C20" s="292" t="s">
        <v>223</v>
      </c>
      <c r="D20" s="293">
        <v>150</v>
      </c>
      <c r="E20" s="280" t="s">
        <v>11</v>
      </c>
      <c r="F20" s="294"/>
      <c r="G20" s="282">
        <f t="shared" si="0"/>
        <v>0</v>
      </c>
      <c r="H20" s="283"/>
      <c r="I20" s="282">
        <f t="shared" si="1"/>
        <v>0</v>
      </c>
      <c r="J20" s="283">
        <f t="shared" si="2"/>
        <v>0</v>
      </c>
    </row>
    <row r="21" spans="1:11" x14ac:dyDescent="0.45">
      <c r="A21" s="276">
        <v>16</v>
      </c>
      <c r="B21" s="277" t="s">
        <v>224</v>
      </c>
      <c r="C21" s="295" t="s">
        <v>225</v>
      </c>
      <c r="D21" s="296">
        <v>8</v>
      </c>
      <c r="E21" s="280" t="s">
        <v>3</v>
      </c>
      <c r="F21" s="294"/>
      <c r="G21" s="282">
        <f t="shared" si="0"/>
        <v>0</v>
      </c>
      <c r="H21" s="283"/>
      <c r="I21" s="282">
        <f t="shared" si="1"/>
        <v>0</v>
      </c>
      <c r="J21" s="283">
        <f t="shared" si="2"/>
        <v>0</v>
      </c>
    </row>
    <row r="22" spans="1:11" x14ac:dyDescent="0.45">
      <c r="A22" s="276">
        <v>17</v>
      </c>
      <c r="B22" s="277" t="s">
        <v>222</v>
      </c>
      <c r="C22" s="292" t="s">
        <v>226</v>
      </c>
      <c r="D22" s="293">
        <v>70</v>
      </c>
      <c r="E22" s="280" t="s">
        <v>11</v>
      </c>
      <c r="F22" s="294"/>
      <c r="G22" s="282">
        <f t="shared" si="0"/>
        <v>0</v>
      </c>
      <c r="H22" s="283"/>
      <c r="I22" s="282">
        <f t="shared" si="1"/>
        <v>0</v>
      </c>
      <c r="J22" s="283">
        <f t="shared" si="2"/>
        <v>0</v>
      </c>
    </row>
    <row r="23" spans="1:11" x14ac:dyDescent="0.45">
      <c r="A23" s="276">
        <v>18</v>
      </c>
      <c r="B23" s="277" t="s">
        <v>227</v>
      </c>
      <c r="C23" s="295" t="s">
        <v>228</v>
      </c>
      <c r="D23" s="296">
        <v>4</v>
      </c>
      <c r="E23" s="280" t="s">
        <v>3</v>
      </c>
      <c r="F23" s="294"/>
      <c r="G23" s="282">
        <f t="shared" si="0"/>
        <v>0</v>
      </c>
      <c r="H23" s="283"/>
      <c r="I23" s="282">
        <f t="shared" si="1"/>
        <v>0</v>
      </c>
      <c r="J23" s="283">
        <f t="shared" si="2"/>
        <v>0</v>
      </c>
    </row>
    <row r="24" spans="1:11" x14ac:dyDescent="0.45">
      <c r="A24" s="276">
        <v>19</v>
      </c>
      <c r="B24" s="277" t="s">
        <v>222</v>
      </c>
      <c r="C24" s="292" t="s">
        <v>229</v>
      </c>
      <c r="D24" s="293">
        <v>70</v>
      </c>
      <c r="E24" s="280" t="s">
        <v>11</v>
      </c>
      <c r="F24" s="294"/>
      <c r="G24" s="282">
        <f t="shared" si="0"/>
        <v>0</v>
      </c>
      <c r="H24" s="283"/>
      <c r="I24" s="282">
        <f t="shared" si="1"/>
        <v>0</v>
      </c>
      <c r="J24" s="283">
        <f t="shared" si="2"/>
        <v>0</v>
      </c>
    </row>
    <row r="25" spans="1:11" x14ac:dyDescent="0.45">
      <c r="A25" s="276">
        <v>20</v>
      </c>
      <c r="B25" s="277" t="s">
        <v>216</v>
      </c>
      <c r="C25" s="295" t="s">
        <v>230</v>
      </c>
      <c r="D25" s="296">
        <v>4</v>
      </c>
      <c r="E25" s="280" t="s">
        <v>3</v>
      </c>
      <c r="F25" s="294"/>
      <c r="G25" s="282">
        <f t="shared" si="0"/>
        <v>0</v>
      </c>
      <c r="H25" s="283"/>
      <c r="I25" s="282">
        <f t="shared" si="1"/>
        <v>0</v>
      </c>
      <c r="J25" s="283">
        <f t="shared" si="2"/>
        <v>0</v>
      </c>
    </row>
    <row r="26" spans="1:11" x14ac:dyDescent="0.45">
      <c r="A26" s="276">
        <v>21</v>
      </c>
      <c r="B26" s="277" t="s">
        <v>231</v>
      </c>
      <c r="C26" s="278" t="s">
        <v>232</v>
      </c>
      <c r="D26" s="279">
        <v>70</v>
      </c>
      <c r="E26" s="280" t="s">
        <v>11</v>
      </c>
      <c r="F26" s="297"/>
      <c r="G26" s="282">
        <f t="shared" si="0"/>
        <v>0</v>
      </c>
      <c r="H26" s="283"/>
      <c r="I26" s="282">
        <f t="shared" si="1"/>
        <v>0</v>
      </c>
      <c r="J26" s="283">
        <f t="shared" si="2"/>
        <v>0</v>
      </c>
      <c r="K26" s="284"/>
    </row>
    <row r="27" spans="1:11" x14ac:dyDescent="0.45">
      <c r="A27" s="276">
        <v>22</v>
      </c>
      <c r="B27" s="277" t="s">
        <v>233</v>
      </c>
      <c r="C27" s="278" t="s">
        <v>234</v>
      </c>
      <c r="D27" s="286">
        <v>4</v>
      </c>
      <c r="E27" s="280" t="s">
        <v>3</v>
      </c>
      <c r="F27" s="287"/>
      <c r="G27" s="282">
        <f t="shared" si="0"/>
        <v>0</v>
      </c>
      <c r="H27" s="283"/>
      <c r="I27" s="282">
        <f t="shared" si="1"/>
        <v>0</v>
      </c>
      <c r="J27" s="283">
        <f t="shared" si="2"/>
        <v>0</v>
      </c>
    </row>
    <row r="28" spans="1:11" x14ac:dyDescent="0.45">
      <c r="A28" s="276">
        <v>23</v>
      </c>
      <c r="B28" s="277" t="s">
        <v>216</v>
      </c>
      <c r="C28" s="295" t="s">
        <v>235</v>
      </c>
      <c r="D28" s="296">
        <v>2</v>
      </c>
      <c r="E28" s="280" t="s">
        <v>3</v>
      </c>
      <c r="F28" s="294"/>
      <c r="G28" s="282">
        <f t="shared" si="0"/>
        <v>0</v>
      </c>
      <c r="H28" s="283"/>
      <c r="I28" s="282">
        <f t="shared" si="1"/>
        <v>0</v>
      </c>
      <c r="J28" s="283">
        <f t="shared" si="2"/>
        <v>0</v>
      </c>
    </row>
    <row r="29" spans="1:11" x14ac:dyDescent="0.45">
      <c r="A29" s="276">
        <v>24</v>
      </c>
      <c r="B29" s="277" t="s">
        <v>208</v>
      </c>
      <c r="C29" s="278" t="s">
        <v>236</v>
      </c>
      <c r="D29" s="286">
        <v>2</v>
      </c>
      <c r="E29" s="280" t="s">
        <v>3</v>
      </c>
      <c r="F29" s="287"/>
      <c r="G29" s="282">
        <f t="shared" si="0"/>
        <v>0</v>
      </c>
      <c r="H29" s="283"/>
      <c r="I29" s="282">
        <f t="shared" si="1"/>
        <v>0</v>
      </c>
      <c r="J29" s="283">
        <f t="shared" si="2"/>
        <v>0</v>
      </c>
    </row>
    <row r="30" spans="1:11" x14ac:dyDescent="0.4">
      <c r="A30" s="276">
        <v>25</v>
      </c>
      <c r="B30" s="277" t="s">
        <v>237</v>
      </c>
      <c r="C30" s="288" t="s">
        <v>238</v>
      </c>
      <c r="D30" s="298">
        <v>48</v>
      </c>
      <c r="E30" s="280" t="s">
        <v>3</v>
      </c>
      <c r="F30" s="287"/>
      <c r="G30" s="282">
        <f t="shared" si="0"/>
        <v>0</v>
      </c>
      <c r="H30" s="283"/>
      <c r="I30" s="282">
        <f t="shared" si="1"/>
        <v>0</v>
      </c>
      <c r="J30" s="283">
        <f t="shared" si="2"/>
        <v>0</v>
      </c>
    </row>
    <row r="31" spans="1:11" x14ac:dyDescent="0.4">
      <c r="A31" s="276"/>
      <c r="B31" s="277"/>
      <c r="C31" s="288"/>
      <c r="D31" s="298"/>
      <c r="E31" s="280"/>
      <c r="F31" s="287"/>
      <c r="G31" s="282">
        <f t="shared" si="0"/>
        <v>0</v>
      </c>
      <c r="H31" s="283"/>
      <c r="I31" s="282">
        <f t="shared" si="1"/>
        <v>0</v>
      </c>
      <c r="J31" s="283">
        <f t="shared" si="2"/>
        <v>0</v>
      </c>
    </row>
    <row r="32" spans="1:11" s="252" customFormat="1" x14ac:dyDescent="0.4">
      <c r="A32" s="263"/>
      <c r="B32" s="299"/>
      <c r="C32" s="300" t="s">
        <v>239</v>
      </c>
      <c r="D32" s="301"/>
      <c r="E32" s="265"/>
      <c r="F32" s="253"/>
      <c r="G32" s="282">
        <f t="shared" si="0"/>
        <v>0</v>
      </c>
      <c r="H32" s="283"/>
      <c r="I32" s="282">
        <f t="shared" si="1"/>
        <v>0</v>
      </c>
      <c r="J32" s="283">
        <f t="shared" si="2"/>
        <v>0</v>
      </c>
    </row>
    <row r="33" spans="1:11" ht="31.75" x14ac:dyDescent="0.4">
      <c r="A33" s="276">
        <v>26</v>
      </c>
      <c r="B33" s="302" t="s">
        <v>240</v>
      </c>
      <c r="C33" s="303" t="s">
        <v>241</v>
      </c>
      <c r="D33" s="304">
        <v>6</v>
      </c>
      <c r="E33" s="280" t="s">
        <v>11</v>
      </c>
      <c r="F33" s="287"/>
      <c r="G33" s="282">
        <f t="shared" si="0"/>
        <v>0</v>
      </c>
      <c r="H33" s="283"/>
      <c r="I33" s="282">
        <f t="shared" si="1"/>
        <v>0</v>
      </c>
      <c r="J33" s="283">
        <f t="shared" si="2"/>
        <v>0</v>
      </c>
    </row>
    <row r="34" spans="1:11" ht="31.75" x14ac:dyDescent="0.4">
      <c r="A34" s="276">
        <v>27</v>
      </c>
      <c r="B34" s="302" t="s">
        <v>242</v>
      </c>
      <c r="C34" s="303" t="s">
        <v>243</v>
      </c>
      <c r="D34" s="304">
        <v>6</v>
      </c>
      <c r="E34" s="280" t="s">
        <v>11</v>
      </c>
      <c r="F34" s="287"/>
      <c r="G34" s="282">
        <f t="shared" si="0"/>
        <v>0</v>
      </c>
      <c r="H34" s="283"/>
      <c r="I34" s="282">
        <f t="shared" si="1"/>
        <v>0</v>
      </c>
      <c r="J34" s="283">
        <f t="shared" si="2"/>
        <v>0</v>
      </c>
    </row>
    <row r="35" spans="1:11" s="284" customFormat="1" ht="31.75" x14ac:dyDescent="0.4">
      <c r="A35" s="276">
        <v>28</v>
      </c>
      <c r="B35" s="305" t="s">
        <v>244</v>
      </c>
      <c r="C35" s="303" t="s">
        <v>245</v>
      </c>
      <c r="D35" s="304">
        <v>9</v>
      </c>
      <c r="E35" s="280" t="s">
        <v>11</v>
      </c>
      <c r="F35" s="287"/>
      <c r="G35" s="282">
        <f t="shared" si="0"/>
        <v>0</v>
      </c>
      <c r="H35" s="283"/>
      <c r="I35" s="282">
        <f t="shared" si="1"/>
        <v>0</v>
      </c>
      <c r="J35" s="283">
        <f t="shared" si="2"/>
        <v>0</v>
      </c>
      <c r="K35" s="285"/>
    </row>
    <row r="36" spans="1:11" ht="31.75" x14ac:dyDescent="0.4">
      <c r="A36" s="276">
        <v>29</v>
      </c>
      <c r="B36" s="305" t="s">
        <v>246</v>
      </c>
      <c r="C36" s="303" t="s">
        <v>247</v>
      </c>
      <c r="D36" s="304">
        <v>20</v>
      </c>
      <c r="E36" s="306" t="s">
        <v>11</v>
      </c>
      <c r="F36" s="287"/>
      <c r="G36" s="282">
        <f t="shared" si="0"/>
        <v>0</v>
      </c>
      <c r="H36" s="283"/>
      <c r="I36" s="282">
        <f t="shared" si="1"/>
        <v>0</v>
      </c>
      <c r="J36" s="283">
        <f t="shared" si="2"/>
        <v>0</v>
      </c>
    </row>
    <row r="37" spans="1:11" ht="15" customHeight="1" x14ac:dyDescent="0.4">
      <c r="A37" s="276"/>
      <c r="B37" s="305"/>
      <c r="C37" s="300"/>
      <c r="D37" s="304"/>
      <c r="E37" s="307"/>
      <c r="F37" s="287"/>
      <c r="G37" s="282">
        <f t="shared" si="0"/>
        <v>0</v>
      </c>
      <c r="H37" s="283"/>
      <c r="I37" s="282">
        <f t="shared" si="1"/>
        <v>0</v>
      </c>
      <c r="J37" s="283">
        <f t="shared" si="2"/>
        <v>0</v>
      </c>
    </row>
    <row r="38" spans="1:11" s="252" customFormat="1" ht="15" customHeight="1" x14ac:dyDescent="0.4">
      <c r="A38" s="263"/>
      <c r="B38" s="299"/>
      <c r="C38" s="300" t="s">
        <v>248</v>
      </c>
      <c r="D38" s="301"/>
      <c r="E38" s="265"/>
      <c r="F38" s="253"/>
      <c r="G38" s="282">
        <f t="shared" si="0"/>
        <v>0</v>
      </c>
      <c r="H38" s="283"/>
      <c r="I38" s="282">
        <f t="shared" si="1"/>
        <v>0</v>
      </c>
      <c r="J38" s="283">
        <f t="shared" si="2"/>
        <v>0</v>
      </c>
    </row>
    <row r="39" spans="1:11" ht="31.75" x14ac:dyDescent="0.45">
      <c r="A39" s="308">
        <v>30</v>
      </c>
      <c r="B39" s="309"/>
      <c r="C39" s="310" t="s">
        <v>249</v>
      </c>
      <c r="D39" s="304">
        <v>6</v>
      </c>
      <c r="E39" s="280" t="s">
        <v>3</v>
      </c>
      <c r="F39" s="282"/>
      <c r="G39" s="282">
        <f t="shared" si="0"/>
        <v>0</v>
      </c>
      <c r="H39" s="283"/>
      <c r="I39" s="282">
        <f t="shared" si="1"/>
        <v>0</v>
      </c>
      <c r="J39" s="283">
        <f t="shared" si="2"/>
        <v>0</v>
      </c>
      <c r="K39" s="311"/>
    </row>
    <row r="40" spans="1:11" x14ac:dyDescent="0.4">
      <c r="A40" s="276">
        <v>31</v>
      </c>
      <c r="B40" s="305" t="s">
        <v>250</v>
      </c>
      <c r="C40" s="303" t="s">
        <v>251</v>
      </c>
      <c r="D40" s="304">
        <v>30</v>
      </c>
      <c r="E40" s="307" t="s">
        <v>11</v>
      </c>
      <c r="F40" s="287"/>
      <c r="G40" s="282">
        <f t="shared" si="0"/>
        <v>0</v>
      </c>
      <c r="H40" s="283"/>
      <c r="I40" s="282">
        <f t="shared" si="1"/>
        <v>0</v>
      </c>
      <c r="J40" s="283">
        <f t="shared" si="2"/>
        <v>0</v>
      </c>
    </row>
    <row r="41" spans="1:11" x14ac:dyDescent="0.4">
      <c r="A41" s="308">
        <v>32</v>
      </c>
      <c r="B41" s="305" t="s">
        <v>250</v>
      </c>
      <c r="C41" s="310" t="s">
        <v>252</v>
      </c>
      <c r="D41" s="304">
        <v>10</v>
      </c>
      <c r="E41" s="280" t="s">
        <v>11</v>
      </c>
      <c r="F41" s="287"/>
      <c r="G41" s="282">
        <f t="shared" si="0"/>
        <v>0</v>
      </c>
      <c r="H41" s="283"/>
      <c r="I41" s="282">
        <f t="shared" si="1"/>
        <v>0</v>
      </c>
      <c r="J41" s="283">
        <f t="shared" si="2"/>
        <v>0</v>
      </c>
      <c r="K41" s="311"/>
    </row>
    <row r="42" spans="1:11" x14ac:dyDescent="0.4">
      <c r="A42" s="276">
        <v>33</v>
      </c>
      <c r="B42" s="305" t="s">
        <v>250</v>
      </c>
      <c r="C42" s="310" t="s">
        <v>253</v>
      </c>
      <c r="D42" s="304">
        <v>10</v>
      </c>
      <c r="E42" s="280" t="s">
        <v>11</v>
      </c>
      <c r="F42" s="287"/>
      <c r="G42" s="282">
        <f t="shared" si="0"/>
        <v>0</v>
      </c>
      <c r="H42" s="283"/>
      <c r="I42" s="282">
        <f t="shared" si="1"/>
        <v>0</v>
      </c>
      <c r="J42" s="283">
        <f t="shared" si="2"/>
        <v>0</v>
      </c>
      <c r="K42" s="311"/>
    </row>
    <row r="43" spans="1:11" s="291" customFormat="1" x14ac:dyDescent="0.4">
      <c r="A43" s="308">
        <v>34</v>
      </c>
      <c r="B43" s="277" t="s">
        <v>254</v>
      </c>
      <c r="C43" s="288" t="s">
        <v>255</v>
      </c>
      <c r="D43" s="312">
        <v>30</v>
      </c>
      <c r="E43" s="290" t="s">
        <v>11</v>
      </c>
      <c r="F43" s="287"/>
      <c r="G43" s="282">
        <f t="shared" si="0"/>
        <v>0</v>
      </c>
      <c r="H43" s="283"/>
      <c r="I43" s="282">
        <f t="shared" si="1"/>
        <v>0</v>
      </c>
      <c r="J43" s="283">
        <f t="shared" si="2"/>
        <v>0</v>
      </c>
    </row>
    <row r="44" spans="1:11" x14ac:dyDescent="0.4">
      <c r="A44" s="276">
        <v>35</v>
      </c>
      <c r="B44" s="305" t="s">
        <v>256</v>
      </c>
      <c r="C44" s="303" t="s">
        <v>257</v>
      </c>
      <c r="D44" s="304">
        <v>20</v>
      </c>
      <c r="E44" s="307" t="s">
        <v>3</v>
      </c>
      <c r="F44" s="287"/>
      <c r="G44" s="282">
        <f t="shared" si="0"/>
        <v>0</v>
      </c>
      <c r="H44" s="283"/>
      <c r="I44" s="282">
        <f t="shared" si="1"/>
        <v>0</v>
      </c>
      <c r="J44" s="283">
        <f t="shared" si="2"/>
        <v>0</v>
      </c>
    </row>
    <row r="45" spans="1:11" x14ac:dyDescent="0.4">
      <c r="A45" s="308">
        <v>36</v>
      </c>
      <c r="B45" s="305" t="s">
        <v>258</v>
      </c>
      <c r="C45" s="310" t="s">
        <v>259</v>
      </c>
      <c r="D45" s="304">
        <v>6</v>
      </c>
      <c r="E45" s="280" t="s">
        <v>3</v>
      </c>
      <c r="F45" s="283"/>
      <c r="G45" s="282">
        <f t="shared" si="0"/>
        <v>0</v>
      </c>
      <c r="H45" s="283"/>
      <c r="I45" s="282">
        <f t="shared" si="1"/>
        <v>0</v>
      </c>
      <c r="J45" s="283">
        <f t="shared" si="2"/>
        <v>0</v>
      </c>
      <c r="K45" s="311"/>
    </row>
    <row r="46" spans="1:11" x14ac:dyDescent="0.4">
      <c r="A46" s="276">
        <v>37</v>
      </c>
      <c r="B46" s="305" t="s">
        <v>260</v>
      </c>
      <c r="C46" s="310" t="s">
        <v>261</v>
      </c>
      <c r="D46" s="304">
        <v>6</v>
      </c>
      <c r="E46" s="280" t="s">
        <v>3</v>
      </c>
      <c r="F46" s="283"/>
      <c r="G46" s="282">
        <f t="shared" si="0"/>
        <v>0</v>
      </c>
      <c r="H46" s="283"/>
      <c r="I46" s="282">
        <f t="shared" si="1"/>
        <v>0</v>
      </c>
      <c r="J46" s="283">
        <f t="shared" si="2"/>
        <v>0</v>
      </c>
      <c r="K46" s="311"/>
    </row>
    <row r="47" spans="1:11" s="291" customFormat="1" x14ac:dyDescent="0.4">
      <c r="A47" s="308">
        <v>38</v>
      </c>
      <c r="B47" s="277" t="s">
        <v>262</v>
      </c>
      <c r="C47" s="288" t="s">
        <v>263</v>
      </c>
      <c r="D47" s="312">
        <v>10</v>
      </c>
      <c r="E47" s="290" t="s">
        <v>3</v>
      </c>
      <c r="F47" s="283"/>
      <c r="G47" s="282">
        <f t="shared" si="0"/>
        <v>0</v>
      </c>
      <c r="H47" s="283"/>
      <c r="I47" s="282">
        <f t="shared" si="1"/>
        <v>0</v>
      </c>
      <c r="J47" s="283">
        <f t="shared" si="2"/>
        <v>0</v>
      </c>
    </row>
    <row r="48" spans="1:11" x14ac:dyDescent="0.4">
      <c r="A48" s="276">
        <v>39</v>
      </c>
      <c r="B48" s="305" t="s">
        <v>264</v>
      </c>
      <c r="C48" s="310" t="s">
        <v>265</v>
      </c>
      <c r="D48" s="313">
        <v>1</v>
      </c>
      <c r="E48" s="305" t="s">
        <v>3</v>
      </c>
      <c r="F48" s="287"/>
      <c r="G48" s="282">
        <f t="shared" si="0"/>
        <v>0</v>
      </c>
      <c r="H48" s="283"/>
      <c r="I48" s="282">
        <f t="shared" si="1"/>
        <v>0</v>
      </c>
      <c r="J48" s="283">
        <f t="shared" si="2"/>
        <v>0</v>
      </c>
      <c r="K48" s="291"/>
    </row>
    <row r="49" spans="1:10" x14ac:dyDescent="0.4">
      <c r="A49" s="276"/>
      <c r="B49" s="305"/>
      <c r="C49" s="310"/>
      <c r="D49" s="298"/>
      <c r="E49" s="280"/>
      <c r="F49" s="287"/>
      <c r="G49" s="282">
        <f t="shared" si="0"/>
        <v>0</v>
      </c>
      <c r="H49" s="283"/>
      <c r="I49" s="282">
        <f t="shared" si="1"/>
        <v>0</v>
      </c>
      <c r="J49" s="283">
        <f t="shared" si="2"/>
        <v>0</v>
      </c>
    </row>
    <row r="50" spans="1:10" s="252" customFormat="1" x14ac:dyDescent="0.4">
      <c r="A50" s="263"/>
      <c r="B50" s="299"/>
      <c r="C50" s="314" t="s">
        <v>266</v>
      </c>
      <c r="D50" s="266"/>
      <c r="E50" s="315"/>
      <c r="F50" s="253"/>
      <c r="G50" s="282">
        <f t="shared" si="0"/>
        <v>0</v>
      </c>
      <c r="H50" s="283"/>
      <c r="I50" s="282">
        <f t="shared" si="1"/>
        <v>0</v>
      </c>
      <c r="J50" s="283">
        <f t="shared" si="2"/>
        <v>0</v>
      </c>
    </row>
    <row r="51" spans="1:10" s="252" customFormat="1" x14ac:dyDescent="0.4">
      <c r="A51" s="263">
        <v>40</v>
      </c>
      <c r="B51" s="299"/>
      <c r="C51" s="314" t="s">
        <v>267</v>
      </c>
      <c r="D51" s="316">
        <v>1</v>
      </c>
      <c r="E51" s="299" t="s">
        <v>3</v>
      </c>
      <c r="F51" s="253"/>
      <c r="G51" s="275">
        <f t="shared" si="0"/>
        <v>0</v>
      </c>
      <c r="H51" s="274"/>
      <c r="I51" s="275">
        <f t="shared" si="1"/>
        <v>0</v>
      </c>
      <c r="J51" s="274">
        <f t="shared" si="2"/>
        <v>0</v>
      </c>
    </row>
    <row r="52" spans="1:10" ht="28.3" x14ac:dyDescent="0.4">
      <c r="A52" s="276"/>
      <c r="B52" s="305"/>
      <c r="C52" s="317" t="s">
        <v>268</v>
      </c>
      <c r="D52" s="298"/>
      <c r="E52" s="280"/>
      <c r="F52" s="287">
        <v>0</v>
      </c>
      <c r="G52" s="282">
        <f t="shared" si="0"/>
        <v>0</v>
      </c>
      <c r="H52" s="283">
        <v>0</v>
      </c>
      <c r="I52" s="282">
        <f t="shared" si="1"/>
        <v>0</v>
      </c>
      <c r="J52" s="283">
        <f t="shared" si="2"/>
        <v>0</v>
      </c>
    </row>
    <row r="53" spans="1:10" x14ac:dyDescent="0.4">
      <c r="A53" s="276"/>
      <c r="B53" s="305"/>
      <c r="C53" s="317" t="s">
        <v>269</v>
      </c>
      <c r="D53" s="298"/>
      <c r="E53" s="280"/>
      <c r="F53" s="287">
        <v>0</v>
      </c>
      <c r="G53" s="282">
        <f t="shared" si="0"/>
        <v>0</v>
      </c>
      <c r="H53" s="283">
        <v>0</v>
      </c>
      <c r="I53" s="282">
        <f t="shared" si="1"/>
        <v>0</v>
      </c>
      <c r="J53" s="283">
        <f t="shared" si="2"/>
        <v>0</v>
      </c>
    </row>
    <row r="54" spans="1:10" x14ac:dyDescent="0.4">
      <c r="A54" s="276"/>
      <c r="B54" s="305"/>
      <c r="C54" s="317" t="s">
        <v>270</v>
      </c>
      <c r="D54" s="298"/>
      <c r="E54" s="280"/>
      <c r="F54" s="287">
        <v>0</v>
      </c>
      <c r="G54" s="282">
        <f t="shared" si="0"/>
        <v>0</v>
      </c>
      <c r="H54" s="283">
        <v>0</v>
      </c>
      <c r="I54" s="282">
        <f t="shared" si="1"/>
        <v>0</v>
      </c>
      <c r="J54" s="283">
        <f t="shared" si="2"/>
        <v>0</v>
      </c>
    </row>
    <row r="55" spans="1:10" x14ac:dyDescent="0.4">
      <c r="A55" s="276"/>
      <c r="B55" s="305"/>
      <c r="C55" s="317" t="s">
        <v>271</v>
      </c>
      <c r="D55" s="298"/>
      <c r="E55" s="280"/>
      <c r="F55" s="287">
        <v>0</v>
      </c>
      <c r="G55" s="282">
        <f t="shared" si="0"/>
        <v>0</v>
      </c>
      <c r="H55" s="283">
        <v>0</v>
      </c>
      <c r="I55" s="282">
        <f t="shared" si="1"/>
        <v>0</v>
      </c>
      <c r="J55" s="283">
        <f t="shared" si="2"/>
        <v>0</v>
      </c>
    </row>
    <row r="56" spans="1:10" x14ac:dyDescent="0.4">
      <c r="A56" s="276"/>
      <c r="B56" s="305"/>
      <c r="C56" s="317" t="s">
        <v>272</v>
      </c>
      <c r="D56" s="298"/>
      <c r="E56" s="280"/>
      <c r="F56" s="287">
        <v>0</v>
      </c>
      <c r="G56" s="282">
        <f t="shared" si="0"/>
        <v>0</v>
      </c>
      <c r="H56" s="283">
        <v>0</v>
      </c>
      <c r="I56" s="282">
        <f t="shared" si="1"/>
        <v>0</v>
      </c>
      <c r="J56" s="283">
        <f t="shared" si="2"/>
        <v>0</v>
      </c>
    </row>
    <row r="57" spans="1:10" x14ac:dyDescent="0.4">
      <c r="A57" s="276"/>
      <c r="B57" s="305"/>
      <c r="C57" s="317" t="s">
        <v>273</v>
      </c>
      <c r="D57" s="298"/>
      <c r="E57" s="280"/>
      <c r="F57" s="287">
        <v>0</v>
      </c>
      <c r="G57" s="282">
        <f t="shared" si="0"/>
        <v>0</v>
      </c>
      <c r="H57" s="283">
        <v>0</v>
      </c>
      <c r="I57" s="282">
        <f t="shared" si="1"/>
        <v>0</v>
      </c>
      <c r="J57" s="283">
        <f t="shared" si="2"/>
        <v>0</v>
      </c>
    </row>
    <row r="58" spans="1:10" x14ac:dyDescent="0.4">
      <c r="A58" s="276"/>
      <c r="B58" s="305"/>
      <c r="C58" s="317" t="s">
        <v>274</v>
      </c>
      <c r="D58" s="298"/>
      <c r="E58" s="280"/>
      <c r="F58" s="287">
        <v>0</v>
      </c>
      <c r="G58" s="282">
        <f t="shared" si="0"/>
        <v>0</v>
      </c>
      <c r="H58" s="283">
        <v>0</v>
      </c>
      <c r="I58" s="282">
        <f t="shared" si="1"/>
        <v>0</v>
      </c>
      <c r="J58" s="283">
        <f t="shared" si="2"/>
        <v>0</v>
      </c>
    </row>
    <row r="59" spans="1:10" x14ac:dyDescent="0.4">
      <c r="A59" s="276"/>
      <c r="B59" s="305"/>
      <c r="C59" s="317" t="s">
        <v>275</v>
      </c>
      <c r="D59" s="298"/>
      <c r="E59" s="280"/>
      <c r="F59" s="287">
        <v>0</v>
      </c>
      <c r="G59" s="282">
        <f t="shared" si="0"/>
        <v>0</v>
      </c>
      <c r="H59" s="283">
        <v>0</v>
      </c>
      <c r="I59" s="282">
        <f t="shared" si="1"/>
        <v>0</v>
      </c>
      <c r="J59" s="283">
        <f t="shared" si="2"/>
        <v>0</v>
      </c>
    </row>
    <row r="60" spans="1:10" x14ac:dyDescent="0.4">
      <c r="A60" s="276"/>
      <c r="B60" s="305"/>
      <c r="C60" s="317" t="s">
        <v>276</v>
      </c>
      <c r="D60" s="298"/>
      <c r="E60" s="280"/>
      <c r="F60" s="287">
        <v>0</v>
      </c>
      <c r="G60" s="282">
        <f t="shared" si="0"/>
        <v>0</v>
      </c>
      <c r="H60" s="283">
        <v>0</v>
      </c>
      <c r="I60" s="282">
        <f t="shared" si="1"/>
        <v>0</v>
      </c>
      <c r="J60" s="283">
        <f t="shared" si="2"/>
        <v>0</v>
      </c>
    </row>
    <row r="61" spans="1:10" x14ac:dyDescent="0.4">
      <c r="A61" s="276"/>
      <c r="B61" s="305"/>
      <c r="C61" s="317" t="s">
        <v>277</v>
      </c>
      <c r="D61" s="298"/>
      <c r="E61" s="280"/>
      <c r="F61" s="287">
        <v>0</v>
      </c>
      <c r="G61" s="282">
        <f t="shared" si="0"/>
        <v>0</v>
      </c>
      <c r="H61" s="283">
        <v>0</v>
      </c>
      <c r="I61" s="282">
        <f t="shared" si="1"/>
        <v>0</v>
      </c>
      <c r="J61" s="283">
        <f t="shared" si="2"/>
        <v>0</v>
      </c>
    </row>
    <row r="62" spans="1:10" x14ac:dyDescent="0.4">
      <c r="A62" s="276"/>
      <c r="B62" s="305"/>
      <c r="C62" s="317" t="s">
        <v>278</v>
      </c>
      <c r="D62" s="298"/>
      <c r="E62" s="280"/>
      <c r="F62" s="287">
        <v>0</v>
      </c>
      <c r="G62" s="282">
        <f t="shared" si="0"/>
        <v>0</v>
      </c>
      <c r="H62" s="283">
        <v>0</v>
      </c>
      <c r="I62" s="282">
        <f t="shared" si="1"/>
        <v>0</v>
      </c>
      <c r="J62" s="283">
        <f t="shared" si="2"/>
        <v>0</v>
      </c>
    </row>
    <row r="63" spans="1:10" x14ac:dyDescent="0.4">
      <c r="A63" s="276"/>
      <c r="B63" s="305"/>
      <c r="C63" s="317" t="s">
        <v>279</v>
      </c>
      <c r="D63" s="298"/>
      <c r="E63" s="280"/>
      <c r="F63" s="287">
        <v>0</v>
      </c>
      <c r="G63" s="282">
        <f t="shared" si="0"/>
        <v>0</v>
      </c>
      <c r="H63" s="283">
        <v>0</v>
      </c>
      <c r="I63" s="282">
        <f t="shared" si="1"/>
        <v>0</v>
      </c>
      <c r="J63" s="283">
        <f t="shared" si="2"/>
        <v>0</v>
      </c>
    </row>
    <row r="64" spans="1:10" x14ac:dyDescent="0.4">
      <c r="A64" s="276"/>
      <c r="B64" s="305"/>
      <c r="C64" s="317" t="s">
        <v>280</v>
      </c>
      <c r="D64" s="298"/>
      <c r="E64" s="280"/>
      <c r="F64" s="287">
        <v>0</v>
      </c>
      <c r="G64" s="282">
        <f t="shared" si="0"/>
        <v>0</v>
      </c>
      <c r="H64" s="283">
        <v>0</v>
      </c>
      <c r="I64" s="282">
        <f t="shared" si="1"/>
        <v>0</v>
      </c>
      <c r="J64" s="283">
        <f t="shared" si="2"/>
        <v>0</v>
      </c>
    </row>
    <row r="65" spans="1:10" x14ac:dyDescent="0.4">
      <c r="A65" s="276"/>
      <c r="B65" s="305"/>
      <c r="C65" s="317" t="s">
        <v>281</v>
      </c>
      <c r="D65" s="298"/>
      <c r="E65" s="280"/>
      <c r="F65" s="287">
        <v>0</v>
      </c>
      <c r="G65" s="282">
        <f t="shared" si="0"/>
        <v>0</v>
      </c>
      <c r="H65" s="283">
        <v>0</v>
      </c>
      <c r="I65" s="282">
        <f t="shared" si="1"/>
        <v>0</v>
      </c>
      <c r="J65" s="283">
        <f t="shared" si="2"/>
        <v>0</v>
      </c>
    </row>
    <row r="66" spans="1:10" x14ac:dyDescent="0.4">
      <c r="A66" s="276"/>
      <c r="B66" s="305"/>
      <c r="C66" s="317" t="s">
        <v>282</v>
      </c>
      <c r="D66" s="298"/>
      <c r="E66" s="280"/>
      <c r="F66" s="287">
        <v>0</v>
      </c>
      <c r="G66" s="282">
        <f t="shared" si="0"/>
        <v>0</v>
      </c>
      <c r="H66" s="283">
        <v>0</v>
      </c>
      <c r="I66" s="282">
        <f t="shared" si="1"/>
        <v>0</v>
      </c>
      <c r="J66" s="283">
        <f t="shared" si="2"/>
        <v>0</v>
      </c>
    </row>
    <row r="67" spans="1:10" x14ac:dyDescent="0.4">
      <c r="A67" s="276"/>
      <c r="B67" s="305"/>
      <c r="C67" s="310"/>
      <c r="D67" s="298"/>
      <c r="E67" s="280"/>
      <c r="F67" s="287">
        <v>0</v>
      </c>
      <c r="G67" s="282">
        <f t="shared" si="0"/>
        <v>0</v>
      </c>
      <c r="H67" s="283">
        <v>0</v>
      </c>
      <c r="I67" s="282">
        <f t="shared" si="1"/>
        <v>0</v>
      </c>
      <c r="J67" s="283">
        <f t="shared" si="2"/>
        <v>0</v>
      </c>
    </row>
    <row r="68" spans="1:10" s="252" customFormat="1" x14ac:dyDescent="0.4">
      <c r="A68" s="263">
        <v>41</v>
      </c>
      <c r="B68" s="299"/>
      <c r="C68" s="314" t="s">
        <v>283</v>
      </c>
      <c r="D68" s="316">
        <v>1</v>
      </c>
      <c r="E68" s="299" t="s">
        <v>3</v>
      </c>
      <c r="F68" s="253"/>
      <c r="G68" s="275">
        <f t="shared" si="0"/>
        <v>0</v>
      </c>
      <c r="H68" s="274"/>
      <c r="I68" s="275">
        <f t="shared" si="1"/>
        <v>0</v>
      </c>
      <c r="J68" s="274">
        <f t="shared" si="2"/>
        <v>0</v>
      </c>
    </row>
    <row r="69" spans="1:10" x14ac:dyDescent="0.4">
      <c r="A69" s="276"/>
      <c r="B69" s="305"/>
      <c r="C69" s="318" t="s">
        <v>284</v>
      </c>
      <c r="D69" s="298"/>
      <c r="E69" s="280"/>
      <c r="F69" s="287">
        <v>0</v>
      </c>
      <c r="G69" s="282">
        <f t="shared" si="0"/>
        <v>0</v>
      </c>
      <c r="H69" s="283">
        <v>0</v>
      </c>
      <c r="I69" s="282">
        <f t="shared" si="1"/>
        <v>0</v>
      </c>
      <c r="J69" s="283">
        <f t="shared" si="2"/>
        <v>0</v>
      </c>
    </row>
    <row r="70" spans="1:10" x14ac:dyDescent="0.4">
      <c r="A70" s="276"/>
      <c r="B70" s="305"/>
      <c r="C70" s="318" t="s">
        <v>285</v>
      </c>
      <c r="D70" s="298"/>
      <c r="E70" s="280"/>
      <c r="F70" s="287">
        <v>0</v>
      </c>
      <c r="G70" s="282">
        <f t="shared" ref="G70:G95" si="3">F70*D70</f>
        <v>0</v>
      </c>
      <c r="H70" s="283">
        <v>0</v>
      </c>
      <c r="I70" s="282">
        <f t="shared" ref="I70:I95" si="4">D70*H70</f>
        <v>0</v>
      </c>
      <c r="J70" s="283">
        <f t="shared" ref="J70:J95" si="5">I70+G70</f>
        <v>0</v>
      </c>
    </row>
    <row r="71" spans="1:10" x14ac:dyDescent="0.4">
      <c r="A71" s="276"/>
      <c r="B71" s="305"/>
      <c r="C71" s="318" t="s">
        <v>286</v>
      </c>
      <c r="D71" s="298"/>
      <c r="E71" s="280"/>
      <c r="F71" s="287">
        <v>0</v>
      </c>
      <c r="G71" s="282">
        <f t="shared" si="3"/>
        <v>0</v>
      </c>
      <c r="H71" s="283">
        <v>0</v>
      </c>
      <c r="I71" s="282">
        <f t="shared" si="4"/>
        <v>0</v>
      </c>
      <c r="J71" s="283">
        <f t="shared" si="5"/>
        <v>0</v>
      </c>
    </row>
    <row r="72" spans="1:10" x14ac:dyDescent="0.4">
      <c r="A72" s="276"/>
      <c r="B72" s="305"/>
      <c r="C72" s="318" t="s">
        <v>287</v>
      </c>
      <c r="D72" s="298"/>
      <c r="E72" s="280"/>
      <c r="F72" s="287">
        <v>0</v>
      </c>
      <c r="G72" s="282">
        <f t="shared" si="3"/>
        <v>0</v>
      </c>
      <c r="H72" s="283">
        <v>0</v>
      </c>
      <c r="I72" s="282">
        <f t="shared" si="4"/>
        <v>0</v>
      </c>
      <c r="J72" s="283">
        <f t="shared" si="5"/>
        <v>0</v>
      </c>
    </row>
    <row r="73" spans="1:10" x14ac:dyDescent="0.4">
      <c r="A73" s="276"/>
      <c r="B73" s="305"/>
      <c r="C73" s="310"/>
      <c r="D73" s="298"/>
      <c r="E73" s="280"/>
      <c r="F73" s="287">
        <v>0</v>
      </c>
      <c r="G73" s="282">
        <f t="shared" si="3"/>
        <v>0</v>
      </c>
      <c r="H73" s="283">
        <v>0</v>
      </c>
      <c r="I73" s="282">
        <f t="shared" si="4"/>
        <v>0</v>
      </c>
      <c r="J73" s="283">
        <f t="shared" si="5"/>
        <v>0</v>
      </c>
    </row>
    <row r="74" spans="1:10" s="252" customFormat="1" x14ac:dyDescent="0.4">
      <c r="A74" s="263">
        <v>42</v>
      </c>
      <c r="B74" s="299"/>
      <c r="C74" s="314" t="s">
        <v>288</v>
      </c>
      <c r="D74" s="316">
        <v>1</v>
      </c>
      <c r="E74" s="299" t="s">
        <v>3</v>
      </c>
      <c r="F74" s="253"/>
      <c r="G74" s="275">
        <f t="shared" si="3"/>
        <v>0</v>
      </c>
      <c r="H74" s="274"/>
      <c r="I74" s="275">
        <f t="shared" si="4"/>
        <v>0</v>
      </c>
      <c r="J74" s="274">
        <f t="shared" si="5"/>
        <v>0</v>
      </c>
    </row>
    <row r="75" spans="1:10" ht="28.3" x14ac:dyDescent="0.4">
      <c r="A75" s="276"/>
      <c r="B75" s="305"/>
      <c r="C75" s="318" t="s">
        <v>289</v>
      </c>
      <c r="D75" s="298"/>
      <c r="E75" s="280"/>
      <c r="F75" s="287">
        <v>0</v>
      </c>
      <c r="G75" s="282">
        <f t="shared" si="3"/>
        <v>0</v>
      </c>
      <c r="H75" s="283">
        <v>0</v>
      </c>
      <c r="I75" s="282">
        <f t="shared" si="4"/>
        <v>0</v>
      </c>
      <c r="J75" s="283">
        <f t="shared" si="5"/>
        <v>0</v>
      </c>
    </row>
    <row r="76" spans="1:10" ht="42.45" x14ac:dyDescent="0.4">
      <c r="A76" s="276"/>
      <c r="B76" s="305"/>
      <c r="C76" s="318" t="s">
        <v>290</v>
      </c>
      <c r="D76" s="298"/>
      <c r="E76" s="280"/>
      <c r="F76" s="287">
        <v>0</v>
      </c>
      <c r="G76" s="282">
        <f t="shared" si="3"/>
        <v>0</v>
      </c>
      <c r="H76" s="283">
        <v>0</v>
      </c>
      <c r="I76" s="282">
        <f t="shared" si="4"/>
        <v>0</v>
      </c>
      <c r="J76" s="283">
        <f t="shared" si="5"/>
        <v>0</v>
      </c>
    </row>
    <row r="77" spans="1:10" x14ac:dyDescent="0.4">
      <c r="A77" s="276"/>
      <c r="B77" s="305"/>
      <c r="C77" s="318" t="s">
        <v>291</v>
      </c>
      <c r="D77" s="298"/>
      <c r="E77" s="280"/>
      <c r="F77" s="287">
        <v>0</v>
      </c>
      <c r="G77" s="282">
        <f t="shared" si="3"/>
        <v>0</v>
      </c>
      <c r="H77" s="283">
        <v>0</v>
      </c>
      <c r="I77" s="282">
        <f t="shared" si="4"/>
        <v>0</v>
      </c>
      <c r="J77" s="283">
        <f t="shared" si="5"/>
        <v>0</v>
      </c>
    </row>
    <row r="78" spans="1:10" x14ac:dyDescent="0.4">
      <c r="A78" s="276"/>
      <c r="B78" s="305"/>
      <c r="C78" s="318" t="s">
        <v>292</v>
      </c>
      <c r="D78" s="298"/>
      <c r="E78" s="280"/>
      <c r="F78" s="287">
        <v>0</v>
      </c>
      <c r="G78" s="282">
        <f t="shared" si="3"/>
        <v>0</v>
      </c>
      <c r="H78" s="283">
        <v>0</v>
      </c>
      <c r="I78" s="282">
        <f t="shared" si="4"/>
        <v>0</v>
      </c>
      <c r="J78" s="283">
        <f t="shared" si="5"/>
        <v>0</v>
      </c>
    </row>
    <row r="79" spans="1:10" x14ac:dyDescent="0.4">
      <c r="A79" s="276"/>
      <c r="B79" s="305"/>
      <c r="C79" s="318" t="s">
        <v>293</v>
      </c>
      <c r="D79" s="298"/>
      <c r="E79" s="280"/>
      <c r="F79" s="287">
        <v>0</v>
      </c>
      <c r="G79" s="282">
        <f t="shared" si="3"/>
        <v>0</v>
      </c>
      <c r="H79" s="283">
        <v>0</v>
      </c>
      <c r="I79" s="282">
        <f t="shared" si="4"/>
        <v>0</v>
      </c>
      <c r="J79" s="283">
        <f t="shared" si="5"/>
        <v>0</v>
      </c>
    </row>
    <row r="80" spans="1:10" ht="42.45" x14ac:dyDescent="0.4">
      <c r="A80" s="276"/>
      <c r="B80" s="305"/>
      <c r="C80" s="318" t="s">
        <v>294</v>
      </c>
      <c r="D80" s="298"/>
      <c r="E80" s="280"/>
      <c r="F80" s="287">
        <v>0</v>
      </c>
      <c r="G80" s="282">
        <f t="shared" si="3"/>
        <v>0</v>
      </c>
      <c r="H80" s="283">
        <v>0</v>
      </c>
      <c r="I80" s="282">
        <f t="shared" si="4"/>
        <v>0</v>
      </c>
      <c r="J80" s="283">
        <f t="shared" si="5"/>
        <v>0</v>
      </c>
    </row>
    <row r="81" spans="1:10" x14ac:dyDescent="0.4">
      <c r="A81" s="276"/>
      <c r="B81" s="305"/>
      <c r="C81" s="318" t="s">
        <v>280</v>
      </c>
      <c r="D81" s="298"/>
      <c r="E81" s="280"/>
      <c r="F81" s="287">
        <v>0</v>
      </c>
      <c r="G81" s="282">
        <f t="shared" si="3"/>
        <v>0</v>
      </c>
      <c r="H81" s="283">
        <v>0</v>
      </c>
      <c r="I81" s="282">
        <f t="shared" si="4"/>
        <v>0</v>
      </c>
      <c r="J81" s="283">
        <f t="shared" si="5"/>
        <v>0</v>
      </c>
    </row>
    <row r="82" spans="1:10" x14ac:dyDescent="0.4">
      <c r="A82" s="276"/>
      <c r="B82" s="305"/>
      <c r="C82" s="318" t="s">
        <v>281</v>
      </c>
      <c r="D82" s="298"/>
      <c r="E82" s="280"/>
      <c r="F82" s="287">
        <v>0</v>
      </c>
      <c r="G82" s="282">
        <f t="shared" si="3"/>
        <v>0</v>
      </c>
      <c r="H82" s="283">
        <v>0</v>
      </c>
      <c r="I82" s="282">
        <f t="shared" si="4"/>
        <v>0</v>
      </c>
      <c r="J82" s="283">
        <f t="shared" si="5"/>
        <v>0</v>
      </c>
    </row>
    <row r="83" spans="1:10" x14ac:dyDescent="0.4">
      <c r="A83" s="276"/>
      <c r="B83" s="305"/>
      <c r="C83" s="318" t="s">
        <v>282</v>
      </c>
      <c r="D83" s="298"/>
      <c r="E83" s="280"/>
      <c r="F83" s="287">
        <v>0</v>
      </c>
      <c r="G83" s="282">
        <f t="shared" si="3"/>
        <v>0</v>
      </c>
      <c r="H83" s="283">
        <v>0</v>
      </c>
      <c r="I83" s="282">
        <f t="shared" si="4"/>
        <v>0</v>
      </c>
      <c r="J83" s="283">
        <f t="shared" si="5"/>
        <v>0</v>
      </c>
    </row>
    <row r="84" spans="1:10" x14ac:dyDescent="0.4">
      <c r="A84" s="276"/>
      <c r="B84" s="305"/>
      <c r="C84" s="310"/>
      <c r="D84" s="298"/>
      <c r="E84" s="280"/>
      <c r="F84" s="287">
        <v>0</v>
      </c>
      <c r="G84" s="282">
        <f t="shared" si="3"/>
        <v>0</v>
      </c>
      <c r="H84" s="283">
        <v>0</v>
      </c>
      <c r="I84" s="282">
        <f t="shared" si="4"/>
        <v>0</v>
      </c>
      <c r="J84" s="283">
        <f t="shared" si="5"/>
        <v>0</v>
      </c>
    </row>
    <row r="85" spans="1:10" s="252" customFormat="1" x14ac:dyDescent="0.4">
      <c r="A85" s="263"/>
      <c r="B85" s="299"/>
      <c r="C85" s="314" t="s">
        <v>295</v>
      </c>
      <c r="D85" s="266"/>
      <c r="E85" s="315"/>
      <c r="F85" s="253">
        <v>0</v>
      </c>
      <c r="G85" s="282">
        <f t="shared" si="3"/>
        <v>0</v>
      </c>
      <c r="H85" s="283">
        <v>0</v>
      </c>
      <c r="I85" s="282">
        <f t="shared" si="4"/>
        <v>0</v>
      </c>
      <c r="J85" s="283">
        <f t="shared" si="5"/>
        <v>0</v>
      </c>
    </row>
    <row r="86" spans="1:10" s="291" customFormat="1" x14ac:dyDescent="0.4">
      <c r="A86" s="319">
        <v>43</v>
      </c>
      <c r="B86" s="320" t="s">
        <v>296</v>
      </c>
      <c r="C86" s="288" t="s">
        <v>297</v>
      </c>
      <c r="D86" s="289">
        <v>2</v>
      </c>
      <c r="E86" s="290" t="s">
        <v>3</v>
      </c>
      <c r="F86" s="287"/>
      <c r="G86" s="282">
        <f t="shared" si="3"/>
        <v>0</v>
      </c>
      <c r="H86" s="283"/>
      <c r="I86" s="282">
        <f t="shared" si="4"/>
        <v>0</v>
      </c>
      <c r="J86" s="283">
        <f t="shared" si="5"/>
        <v>0</v>
      </c>
    </row>
    <row r="87" spans="1:10" s="291" customFormat="1" x14ac:dyDescent="0.4">
      <c r="A87" s="319">
        <v>44</v>
      </c>
      <c r="B87" s="277" t="s">
        <v>298</v>
      </c>
      <c r="C87" s="288" t="s">
        <v>299</v>
      </c>
      <c r="D87" s="289">
        <v>4</v>
      </c>
      <c r="E87" s="290" t="s">
        <v>3</v>
      </c>
      <c r="F87" s="287"/>
      <c r="G87" s="282">
        <f t="shared" si="3"/>
        <v>0</v>
      </c>
      <c r="H87" s="283"/>
      <c r="I87" s="282">
        <f t="shared" si="4"/>
        <v>0</v>
      </c>
      <c r="J87" s="283">
        <f t="shared" si="5"/>
        <v>0</v>
      </c>
    </row>
    <row r="88" spans="1:10" x14ac:dyDescent="0.4">
      <c r="A88" s="276"/>
      <c r="B88" s="305"/>
      <c r="C88" s="310"/>
      <c r="D88" s="298"/>
      <c r="E88" s="280"/>
      <c r="F88" s="287"/>
      <c r="G88" s="282">
        <f t="shared" si="3"/>
        <v>0</v>
      </c>
      <c r="H88" s="283"/>
      <c r="I88" s="282">
        <f t="shared" si="4"/>
        <v>0</v>
      </c>
      <c r="J88" s="283">
        <f t="shared" si="5"/>
        <v>0</v>
      </c>
    </row>
    <row r="89" spans="1:10" s="252" customFormat="1" x14ac:dyDescent="0.4">
      <c r="A89" s="263"/>
      <c r="B89" s="299"/>
      <c r="C89" s="314" t="s">
        <v>300</v>
      </c>
      <c r="D89" s="266"/>
      <c r="E89" s="315"/>
      <c r="F89" s="321"/>
      <c r="G89" s="282">
        <f t="shared" si="3"/>
        <v>0</v>
      </c>
      <c r="H89" s="283"/>
      <c r="I89" s="282">
        <f t="shared" si="4"/>
        <v>0</v>
      </c>
      <c r="J89" s="283">
        <f t="shared" si="5"/>
        <v>0</v>
      </c>
    </row>
    <row r="90" spans="1:10" x14ac:dyDescent="0.45">
      <c r="A90" s="276">
        <v>45</v>
      </c>
      <c r="B90" s="305"/>
      <c r="C90" s="322" t="s">
        <v>301</v>
      </c>
      <c r="D90" s="323">
        <v>1</v>
      </c>
      <c r="E90" s="324" t="s">
        <v>3</v>
      </c>
      <c r="F90" s="325"/>
      <c r="G90" s="282">
        <f t="shared" si="3"/>
        <v>0</v>
      </c>
      <c r="H90" s="283"/>
      <c r="I90" s="282">
        <f t="shared" si="4"/>
        <v>0</v>
      </c>
      <c r="J90" s="283">
        <f t="shared" si="5"/>
        <v>0</v>
      </c>
    </row>
    <row r="91" spans="1:10" x14ac:dyDescent="0.45">
      <c r="A91" s="276"/>
      <c r="B91" s="305"/>
      <c r="C91" s="322"/>
      <c r="D91" s="324"/>
      <c r="E91" s="324"/>
      <c r="F91" s="325"/>
      <c r="G91" s="282">
        <f t="shared" si="3"/>
        <v>0</v>
      </c>
      <c r="H91" s="283"/>
      <c r="I91" s="282">
        <f t="shared" si="4"/>
        <v>0</v>
      </c>
      <c r="J91" s="283">
        <f t="shared" si="5"/>
        <v>0</v>
      </c>
    </row>
    <row r="92" spans="1:10" s="252" customFormat="1" x14ac:dyDescent="0.4">
      <c r="A92" s="263"/>
      <c r="B92" s="299"/>
      <c r="C92" s="314" t="s">
        <v>308</v>
      </c>
      <c r="D92" s="266"/>
      <c r="E92" s="315"/>
      <c r="F92" s="253"/>
      <c r="G92" s="282">
        <f t="shared" si="3"/>
        <v>0</v>
      </c>
      <c r="H92" s="283"/>
      <c r="I92" s="282">
        <f t="shared" si="4"/>
        <v>0</v>
      </c>
      <c r="J92" s="283">
        <f t="shared" si="5"/>
        <v>0</v>
      </c>
    </row>
    <row r="93" spans="1:10" x14ac:dyDescent="0.4">
      <c r="A93" s="276">
        <v>58</v>
      </c>
      <c r="B93" s="305"/>
      <c r="C93" s="310" t="s">
        <v>309</v>
      </c>
      <c r="D93" s="298">
        <v>1</v>
      </c>
      <c r="E93" s="280" t="s">
        <v>63</v>
      </c>
      <c r="F93" s="287"/>
      <c r="G93" s="282">
        <f t="shared" si="3"/>
        <v>0</v>
      </c>
      <c r="H93" s="283"/>
      <c r="I93" s="282">
        <f t="shared" si="4"/>
        <v>0</v>
      </c>
      <c r="J93" s="283">
        <f t="shared" si="5"/>
        <v>0</v>
      </c>
    </row>
    <row r="94" spans="1:10" x14ac:dyDescent="0.4">
      <c r="A94" s="276">
        <v>59</v>
      </c>
      <c r="B94" s="305"/>
      <c r="C94" s="310" t="s">
        <v>310</v>
      </c>
      <c r="D94" s="298">
        <v>3</v>
      </c>
      <c r="E94" s="280" t="s">
        <v>311</v>
      </c>
      <c r="F94" s="287"/>
      <c r="G94" s="282">
        <f t="shared" si="3"/>
        <v>0</v>
      </c>
      <c r="H94" s="283"/>
      <c r="I94" s="282">
        <f t="shared" si="4"/>
        <v>0</v>
      </c>
      <c r="J94" s="283">
        <f t="shared" si="5"/>
        <v>0</v>
      </c>
    </row>
    <row r="95" spans="1:10" ht="47.6" x14ac:dyDescent="0.4">
      <c r="A95" s="276">
        <v>60</v>
      </c>
      <c r="B95" s="305"/>
      <c r="C95" s="326" t="s">
        <v>312</v>
      </c>
      <c r="D95" s="312">
        <v>1</v>
      </c>
      <c r="E95" s="290" t="s">
        <v>63</v>
      </c>
      <c r="F95" s="283"/>
      <c r="G95" s="282">
        <f t="shared" si="3"/>
        <v>0</v>
      </c>
      <c r="H95" s="283">
        <v>0</v>
      </c>
      <c r="I95" s="282">
        <f t="shared" si="4"/>
        <v>0</v>
      </c>
      <c r="J95" s="283">
        <f t="shared" si="5"/>
        <v>0</v>
      </c>
    </row>
    <row r="96" spans="1:10" x14ac:dyDescent="0.4">
      <c r="F96" s="332">
        <v>0</v>
      </c>
    </row>
  </sheetData>
  <mergeCells count="8">
    <mergeCell ref="H1:I1"/>
    <mergeCell ref="J1:J2"/>
    <mergeCell ref="A1:A2"/>
    <mergeCell ref="B1:B2"/>
    <mergeCell ref="C1:C2"/>
    <mergeCell ref="D1:D2"/>
    <mergeCell ref="E1:E2"/>
    <mergeCell ref="F1:G1"/>
  </mergeCells>
  <printOptions gridLines="1"/>
  <pageMargins left="0.70866141732283472" right="0.70866141732283472" top="0.74803149606299213" bottom="0.74803149606299213" header="0.31496062992125984" footer="0.31496062992125984"/>
  <pageSetup paperSize="9" scale="62" fitToHeight="7" orientation="landscape" r:id="rId1"/>
  <headerFooter>
    <oddHeader>&amp;LÚV Želivka – PI20004 Náhradní čerpání vody do provozního vodojemu</oddHeader>
    <oddFooter>&amp;L&amp;A&amp;RStr.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8"/>
  <sheetViews>
    <sheetView showZeros="0" view="pageBreakPreview" zoomScale="80" zoomScaleNormal="75" zoomScaleSheetLayoutView="80" workbookViewId="0">
      <pane ySplit="2" topLeftCell="A3" activePane="bottomLeft" state="frozen"/>
      <selection activeCell="B3" sqref="B3"/>
      <selection pane="bottomLeft" activeCell="H51" sqref="H51:H66"/>
    </sheetView>
  </sheetViews>
  <sheetFormatPr defaultColWidth="9.15234375" defaultRowHeight="15.9" x14ac:dyDescent="0.4"/>
  <cols>
    <col min="1" max="1" width="9.15234375" style="327"/>
    <col min="2" max="2" width="15.69140625" style="328" customWidth="1"/>
    <col min="3" max="3" width="64.3046875" style="329" customWidth="1"/>
    <col min="4" max="4" width="14.3046875" style="330" customWidth="1"/>
    <col min="5" max="5" width="12.84375" style="331" customWidth="1"/>
    <col min="6" max="6" width="18.53515625" style="332" customWidth="1"/>
    <col min="7" max="9" width="18.53515625" style="333" customWidth="1"/>
    <col min="10" max="10" width="18.53515625" style="334" customWidth="1"/>
    <col min="11" max="11" width="14.3828125" style="284" bestFit="1" customWidth="1"/>
    <col min="12" max="16384" width="9.15234375" style="285"/>
  </cols>
  <sheetData>
    <row r="1" spans="1:11" s="252" customFormat="1" ht="15.75" customHeight="1" x14ac:dyDescent="0.4">
      <c r="A1" s="679" t="s">
        <v>189</v>
      </c>
      <c r="B1" s="681" t="s">
        <v>190</v>
      </c>
      <c r="C1" s="683" t="s">
        <v>191</v>
      </c>
      <c r="D1" s="685" t="s">
        <v>85</v>
      </c>
      <c r="E1" s="681" t="s">
        <v>192</v>
      </c>
      <c r="F1" s="686" t="s">
        <v>193</v>
      </c>
      <c r="G1" s="686"/>
      <c r="H1" s="676" t="s">
        <v>194</v>
      </c>
      <c r="I1" s="677"/>
      <c r="J1" s="678" t="s">
        <v>195</v>
      </c>
      <c r="K1" s="335"/>
    </row>
    <row r="2" spans="1:11" s="252" customFormat="1" x14ac:dyDescent="0.4">
      <c r="A2" s="680"/>
      <c r="B2" s="682"/>
      <c r="C2" s="684"/>
      <c r="D2" s="685"/>
      <c r="E2" s="681"/>
      <c r="F2" s="253" t="s">
        <v>196</v>
      </c>
      <c r="G2" s="254" t="s">
        <v>93</v>
      </c>
      <c r="H2" s="255" t="s">
        <v>196</v>
      </c>
      <c r="I2" s="255" t="s">
        <v>93</v>
      </c>
      <c r="J2" s="677"/>
      <c r="K2" s="336"/>
    </row>
    <row r="3" spans="1:11" s="262" customFormat="1" x14ac:dyDescent="0.4">
      <c r="A3" s="256"/>
      <c r="B3" s="257"/>
      <c r="C3" s="258" t="s">
        <v>313</v>
      </c>
      <c r="D3" s="259"/>
      <c r="E3" s="251"/>
      <c r="F3" s="260"/>
      <c r="G3" s="261">
        <f>SUM(G4:G172)</f>
        <v>0</v>
      </c>
      <c r="H3" s="261"/>
      <c r="I3" s="261">
        <f>SUM(I4:I172)</f>
        <v>0</v>
      </c>
      <c r="J3" s="261">
        <f>SUM(J4:J172)</f>
        <v>0</v>
      </c>
    </row>
    <row r="4" spans="1:11" s="252" customFormat="1" x14ac:dyDescent="0.4">
      <c r="A4" s="263"/>
      <c r="B4" s="264"/>
      <c r="C4" s="265"/>
      <c r="D4" s="266"/>
      <c r="E4" s="267"/>
      <c r="F4" s="253"/>
      <c r="G4" s="268"/>
      <c r="H4" s="268"/>
      <c r="I4" s="268"/>
      <c r="J4" s="268"/>
      <c r="K4" s="269"/>
    </row>
    <row r="5" spans="1:11" s="252" customFormat="1" x14ac:dyDescent="0.4">
      <c r="A5" s="263"/>
      <c r="B5" s="270"/>
      <c r="C5" s="271" t="s">
        <v>198</v>
      </c>
      <c r="D5" s="272"/>
      <c r="E5" s="273"/>
      <c r="F5" s="274"/>
      <c r="G5" s="275"/>
      <c r="H5" s="274"/>
      <c r="I5" s="275"/>
      <c r="J5" s="275"/>
      <c r="K5" s="336"/>
    </row>
    <row r="6" spans="1:11" s="291" customFormat="1" x14ac:dyDescent="0.45">
      <c r="A6" s="319">
        <v>1</v>
      </c>
      <c r="B6" s="277" t="s">
        <v>314</v>
      </c>
      <c r="C6" s="278" t="s">
        <v>315</v>
      </c>
      <c r="D6" s="337">
        <v>280</v>
      </c>
      <c r="E6" s="290" t="s">
        <v>11</v>
      </c>
      <c r="F6" s="283"/>
      <c r="G6" s="282">
        <f t="shared" ref="G6:G64" si="0">F6*D6</f>
        <v>0</v>
      </c>
      <c r="H6" s="283"/>
      <c r="I6" s="282">
        <f t="shared" ref="I6:I64" si="1">D6*H6</f>
        <v>0</v>
      </c>
      <c r="J6" s="283">
        <f t="shared" ref="J6:J64" si="2">I6+G6</f>
        <v>0</v>
      </c>
    </row>
    <row r="7" spans="1:11" x14ac:dyDescent="0.45">
      <c r="A7" s="276">
        <v>2</v>
      </c>
      <c r="B7" s="277" t="s">
        <v>316</v>
      </c>
      <c r="C7" s="278" t="s">
        <v>317</v>
      </c>
      <c r="D7" s="286">
        <v>2</v>
      </c>
      <c r="E7" s="280" t="s">
        <v>3</v>
      </c>
      <c r="F7" s="338"/>
      <c r="G7" s="282">
        <f t="shared" si="0"/>
        <v>0</v>
      </c>
      <c r="H7" s="283"/>
      <c r="I7" s="282">
        <f t="shared" si="1"/>
        <v>0</v>
      </c>
      <c r="J7" s="283">
        <f t="shared" si="2"/>
        <v>0</v>
      </c>
    </row>
    <row r="8" spans="1:11" s="291" customFormat="1" x14ac:dyDescent="0.45">
      <c r="A8" s="319">
        <v>3</v>
      </c>
      <c r="B8" s="277" t="s">
        <v>318</v>
      </c>
      <c r="C8" s="278" t="s">
        <v>319</v>
      </c>
      <c r="D8" s="337">
        <v>100</v>
      </c>
      <c r="E8" s="290" t="s">
        <v>11</v>
      </c>
      <c r="F8" s="283"/>
      <c r="G8" s="282">
        <f t="shared" si="0"/>
        <v>0</v>
      </c>
      <c r="H8" s="283"/>
      <c r="I8" s="282">
        <f t="shared" si="1"/>
        <v>0</v>
      </c>
      <c r="J8" s="283">
        <f t="shared" si="2"/>
        <v>0</v>
      </c>
    </row>
    <row r="9" spans="1:11" x14ac:dyDescent="0.4">
      <c r="A9" s="276">
        <v>4</v>
      </c>
      <c r="B9" s="277" t="s">
        <v>237</v>
      </c>
      <c r="C9" s="288" t="s">
        <v>238</v>
      </c>
      <c r="D9" s="298">
        <v>2</v>
      </c>
      <c r="E9" s="280" t="s">
        <v>3</v>
      </c>
      <c r="F9" s="287"/>
      <c r="G9" s="282">
        <f t="shared" si="0"/>
        <v>0</v>
      </c>
      <c r="H9" s="283"/>
      <c r="I9" s="282">
        <f t="shared" si="1"/>
        <v>0</v>
      </c>
      <c r="J9" s="283">
        <f t="shared" si="2"/>
        <v>0</v>
      </c>
    </row>
    <row r="10" spans="1:11" x14ac:dyDescent="0.4">
      <c r="A10" s="276"/>
      <c r="B10" s="277"/>
      <c r="C10" s="288"/>
      <c r="D10" s="298"/>
      <c r="E10" s="280"/>
      <c r="F10" s="287"/>
      <c r="G10" s="282">
        <f t="shared" si="0"/>
        <v>0</v>
      </c>
      <c r="H10" s="283"/>
      <c r="I10" s="282">
        <f t="shared" si="1"/>
        <v>0</v>
      </c>
      <c r="J10" s="283">
        <f t="shared" si="2"/>
        <v>0</v>
      </c>
    </row>
    <row r="11" spans="1:11" s="252" customFormat="1" x14ac:dyDescent="0.4">
      <c r="A11" s="263"/>
      <c r="B11" s="299"/>
      <c r="C11" s="300" t="s">
        <v>239</v>
      </c>
      <c r="D11" s="301"/>
      <c r="E11" s="265"/>
      <c r="F11" s="253"/>
      <c r="G11" s="282">
        <f t="shared" si="0"/>
        <v>0</v>
      </c>
      <c r="H11" s="283"/>
      <c r="I11" s="282">
        <f t="shared" si="1"/>
        <v>0</v>
      </c>
      <c r="J11" s="283">
        <f t="shared" si="2"/>
        <v>0</v>
      </c>
      <c r="K11" s="336"/>
    </row>
    <row r="12" spans="1:11" ht="31.75" x14ac:dyDescent="0.4">
      <c r="A12" s="276">
        <v>5</v>
      </c>
      <c r="B12" s="302" t="s">
        <v>240</v>
      </c>
      <c r="C12" s="303" t="s">
        <v>241</v>
      </c>
      <c r="D12" s="304">
        <v>4</v>
      </c>
      <c r="E12" s="280" t="s">
        <v>11</v>
      </c>
      <c r="F12" s="287"/>
      <c r="G12" s="282">
        <f t="shared" si="0"/>
        <v>0</v>
      </c>
      <c r="H12" s="283"/>
      <c r="I12" s="282">
        <f t="shared" si="1"/>
        <v>0</v>
      </c>
      <c r="J12" s="283">
        <f t="shared" si="2"/>
        <v>0</v>
      </c>
    </row>
    <row r="13" spans="1:11" ht="31.75" x14ac:dyDescent="0.4">
      <c r="A13" s="276">
        <v>6</v>
      </c>
      <c r="B13" s="302" t="s">
        <v>242</v>
      </c>
      <c r="C13" s="303" t="s">
        <v>243</v>
      </c>
      <c r="D13" s="304">
        <v>6</v>
      </c>
      <c r="E13" s="280" t="s">
        <v>11</v>
      </c>
      <c r="F13" s="287"/>
      <c r="G13" s="282">
        <f t="shared" si="0"/>
        <v>0</v>
      </c>
      <c r="H13" s="283"/>
      <c r="I13" s="282">
        <f t="shared" si="1"/>
        <v>0</v>
      </c>
      <c r="J13" s="283">
        <f t="shared" si="2"/>
        <v>0</v>
      </c>
    </row>
    <row r="14" spans="1:11" s="284" customFormat="1" x14ac:dyDescent="0.4">
      <c r="A14" s="276"/>
      <c r="B14" s="305"/>
      <c r="C14" s="303"/>
      <c r="D14" s="304"/>
      <c r="E14" s="280"/>
      <c r="F14" s="287"/>
      <c r="G14" s="282">
        <f t="shared" si="0"/>
        <v>0</v>
      </c>
      <c r="H14" s="283"/>
      <c r="I14" s="282">
        <f t="shared" si="1"/>
        <v>0</v>
      </c>
      <c r="J14" s="283">
        <f t="shared" si="2"/>
        <v>0</v>
      </c>
    </row>
    <row r="15" spans="1:11" s="336" customFormat="1" x14ac:dyDescent="0.4">
      <c r="A15" s="339"/>
      <c r="B15" s="299"/>
      <c r="C15" s="314" t="s">
        <v>320</v>
      </c>
      <c r="D15" s="266"/>
      <c r="E15" s="315"/>
      <c r="F15" s="253"/>
      <c r="G15" s="282">
        <f t="shared" si="0"/>
        <v>0</v>
      </c>
      <c r="H15" s="283"/>
      <c r="I15" s="282">
        <f t="shared" si="1"/>
        <v>0</v>
      </c>
      <c r="J15" s="283">
        <f t="shared" si="2"/>
        <v>0</v>
      </c>
    </row>
    <row r="16" spans="1:11" s="284" customFormat="1" x14ac:dyDescent="0.4">
      <c r="A16" s="308">
        <v>7</v>
      </c>
      <c r="B16" s="305"/>
      <c r="C16" s="310" t="s">
        <v>321</v>
      </c>
      <c r="D16" s="298">
        <v>24</v>
      </c>
      <c r="E16" s="280" t="s">
        <v>11</v>
      </c>
      <c r="F16" s="287"/>
      <c r="G16" s="282">
        <f t="shared" si="0"/>
        <v>0</v>
      </c>
      <c r="H16" s="283"/>
      <c r="I16" s="282">
        <f t="shared" si="1"/>
        <v>0</v>
      </c>
      <c r="J16" s="283">
        <f t="shared" si="2"/>
        <v>0</v>
      </c>
    </row>
    <row r="17" spans="1:13" s="284" customFormat="1" x14ac:dyDescent="0.4">
      <c r="A17" s="308">
        <v>8</v>
      </c>
      <c r="B17" s="305" t="s">
        <v>322</v>
      </c>
      <c r="C17" s="310" t="s">
        <v>323</v>
      </c>
      <c r="D17" s="304">
        <v>160</v>
      </c>
      <c r="E17" s="280" t="s">
        <v>11</v>
      </c>
      <c r="F17" s="287"/>
      <c r="G17" s="282">
        <f t="shared" si="0"/>
        <v>0</v>
      </c>
      <c r="H17" s="283"/>
      <c r="I17" s="282">
        <f t="shared" si="1"/>
        <v>0</v>
      </c>
      <c r="J17" s="283">
        <f t="shared" si="2"/>
        <v>0</v>
      </c>
    </row>
    <row r="18" spans="1:13" s="284" customFormat="1" x14ac:dyDescent="0.4">
      <c r="A18" s="308">
        <v>9</v>
      </c>
      <c r="B18" s="305" t="s">
        <v>324</v>
      </c>
      <c r="C18" s="310" t="s">
        <v>325</v>
      </c>
      <c r="D18" s="304">
        <v>160</v>
      </c>
      <c r="E18" s="280" t="s">
        <v>11</v>
      </c>
      <c r="F18" s="287"/>
      <c r="G18" s="282">
        <f t="shared" si="0"/>
        <v>0</v>
      </c>
      <c r="H18" s="283"/>
      <c r="I18" s="282">
        <f t="shared" si="1"/>
        <v>0</v>
      </c>
      <c r="J18" s="283">
        <f t="shared" si="2"/>
        <v>0</v>
      </c>
    </row>
    <row r="19" spans="1:13" s="284" customFormat="1" x14ac:dyDescent="0.4">
      <c r="A19" s="308">
        <v>10</v>
      </c>
      <c r="B19" s="305"/>
      <c r="C19" s="310" t="s">
        <v>326</v>
      </c>
      <c r="D19" s="304">
        <v>160</v>
      </c>
      <c r="E19" s="280" t="s">
        <v>11</v>
      </c>
      <c r="F19" s="287"/>
      <c r="G19" s="282">
        <f t="shared" si="0"/>
        <v>0</v>
      </c>
      <c r="H19" s="283"/>
      <c r="I19" s="282">
        <f t="shared" si="1"/>
        <v>0</v>
      </c>
      <c r="J19" s="283">
        <f t="shared" si="2"/>
        <v>0</v>
      </c>
    </row>
    <row r="20" spans="1:13" s="284" customFormat="1" x14ac:dyDescent="0.4">
      <c r="A20" s="308">
        <v>11</v>
      </c>
      <c r="B20" s="305" t="s">
        <v>327</v>
      </c>
      <c r="C20" s="310" t="s">
        <v>328</v>
      </c>
      <c r="D20" s="304">
        <v>160</v>
      </c>
      <c r="E20" s="280" t="s">
        <v>11</v>
      </c>
      <c r="F20" s="287"/>
      <c r="G20" s="282">
        <f t="shared" si="0"/>
        <v>0</v>
      </c>
      <c r="H20" s="283"/>
      <c r="I20" s="282">
        <f t="shared" si="1"/>
        <v>0</v>
      </c>
      <c r="J20" s="283">
        <f t="shared" si="2"/>
        <v>0</v>
      </c>
    </row>
    <row r="21" spans="1:13" s="284" customFormat="1" x14ac:dyDescent="0.4">
      <c r="A21" s="308">
        <v>12</v>
      </c>
      <c r="B21" s="305" t="s">
        <v>329</v>
      </c>
      <c r="C21" s="310" t="s">
        <v>330</v>
      </c>
      <c r="D21" s="304">
        <v>160</v>
      </c>
      <c r="E21" s="280" t="s">
        <v>11</v>
      </c>
      <c r="F21" s="287"/>
      <c r="G21" s="282">
        <f t="shared" si="0"/>
        <v>0</v>
      </c>
      <c r="H21" s="283"/>
      <c r="I21" s="282">
        <f t="shared" si="1"/>
        <v>0</v>
      </c>
      <c r="J21" s="283">
        <f t="shared" si="2"/>
        <v>0</v>
      </c>
    </row>
    <row r="22" spans="1:13" s="284" customFormat="1" x14ac:dyDescent="0.4">
      <c r="A22" s="308">
        <v>13</v>
      </c>
      <c r="B22" s="305" t="s">
        <v>331</v>
      </c>
      <c r="C22" s="310" t="s">
        <v>332</v>
      </c>
      <c r="D22" s="304">
        <v>160</v>
      </c>
      <c r="E22" s="280" t="s">
        <v>11</v>
      </c>
      <c r="F22" s="287"/>
      <c r="G22" s="282">
        <f t="shared" si="0"/>
        <v>0</v>
      </c>
      <c r="H22" s="283"/>
      <c r="I22" s="282">
        <f t="shared" si="1"/>
        <v>0</v>
      </c>
      <c r="J22" s="283">
        <f t="shared" si="2"/>
        <v>0</v>
      </c>
    </row>
    <row r="23" spans="1:13" s="284" customFormat="1" x14ac:dyDescent="0.4">
      <c r="A23" s="308">
        <v>14</v>
      </c>
      <c r="B23" s="305" t="s">
        <v>333</v>
      </c>
      <c r="C23" s="310" t="s">
        <v>334</v>
      </c>
      <c r="D23" s="304">
        <v>160</v>
      </c>
      <c r="E23" s="280" t="s">
        <v>11</v>
      </c>
      <c r="F23" s="287"/>
      <c r="G23" s="282">
        <f t="shared" si="0"/>
        <v>0</v>
      </c>
      <c r="H23" s="283"/>
      <c r="I23" s="282">
        <f t="shared" si="1"/>
        <v>0</v>
      </c>
      <c r="J23" s="283">
        <f t="shared" si="2"/>
        <v>0</v>
      </c>
    </row>
    <row r="24" spans="1:13" s="284" customFormat="1" x14ac:dyDescent="0.4">
      <c r="A24" s="308">
        <v>15</v>
      </c>
      <c r="B24" s="305" t="s">
        <v>333</v>
      </c>
      <c r="C24" s="310" t="s">
        <v>335</v>
      </c>
      <c r="D24" s="304">
        <v>160</v>
      </c>
      <c r="E24" s="280" t="s">
        <v>11</v>
      </c>
      <c r="F24" s="287"/>
      <c r="G24" s="282">
        <f t="shared" si="0"/>
        <v>0</v>
      </c>
      <c r="H24" s="283"/>
      <c r="I24" s="282">
        <f t="shared" si="1"/>
        <v>0</v>
      </c>
      <c r="J24" s="283">
        <f t="shared" si="2"/>
        <v>0</v>
      </c>
    </row>
    <row r="25" spans="1:13" s="284" customFormat="1" x14ac:dyDescent="0.4">
      <c r="A25" s="308">
        <v>16</v>
      </c>
      <c r="B25" s="305"/>
      <c r="C25" s="310" t="s">
        <v>336</v>
      </c>
      <c r="D25" s="304">
        <v>2</v>
      </c>
      <c r="E25" s="280" t="s">
        <v>3</v>
      </c>
      <c r="F25" s="287"/>
      <c r="G25" s="282">
        <f t="shared" si="0"/>
        <v>0</v>
      </c>
      <c r="H25" s="283"/>
      <c r="I25" s="282">
        <f t="shared" si="1"/>
        <v>0</v>
      </c>
      <c r="J25" s="283">
        <f t="shared" si="2"/>
        <v>0</v>
      </c>
    </row>
    <row r="26" spans="1:13" s="284" customFormat="1" x14ac:dyDescent="0.4">
      <c r="A26" s="308">
        <v>17</v>
      </c>
      <c r="B26" s="305"/>
      <c r="C26" s="310" t="s">
        <v>337</v>
      </c>
      <c r="D26" s="304">
        <v>2</v>
      </c>
      <c r="E26" s="280" t="s">
        <v>3</v>
      </c>
      <c r="F26" s="287"/>
      <c r="G26" s="282">
        <f t="shared" si="0"/>
        <v>0</v>
      </c>
      <c r="H26" s="283"/>
      <c r="I26" s="282">
        <f t="shared" si="1"/>
        <v>0</v>
      </c>
      <c r="J26" s="283">
        <f t="shared" si="2"/>
        <v>0</v>
      </c>
    </row>
    <row r="27" spans="1:13" s="284" customFormat="1" x14ac:dyDescent="0.4">
      <c r="A27" s="308">
        <v>18</v>
      </c>
      <c r="B27" s="305"/>
      <c r="C27" s="310" t="s">
        <v>338</v>
      </c>
      <c r="D27" s="304">
        <v>2</v>
      </c>
      <c r="E27" s="280" t="s">
        <v>3</v>
      </c>
      <c r="F27" s="287"/>
      <c r="G27" s="282">
        <f t="shared" si="0"/>
        <v>0</v>
      </c>
      <c r="H27" s="283"/>
      <c r="I27" s="282">
        <f t="shared" si="1"/>
        <v>0</v>
      </c>
      <c r="J27" s="283">
        <f t="shared" si="2"/>
        <v>0</v>
      </c>
    </row>
    <row r="28" spans="1:13" s="284" customFormat="1" x14ac:dyDescent="0.4">
      <c r="A28" s="308">
        <v>19</v>
      </c>
      <c r="B28" s="305"/>
      <c r="C28" s="310" t="s">
        <v>339</v>
      </c>
      <c r="D28" s="304">
        <v>2</v>
      </c>
      <c r="E28" s="280" t="s">
        <v>92</v>
      </c>
      <c r="F28" s="287"/>
      <c r="G28" s="282">
        <f t="shared" si="0"/>
        <v>0</v>
      </c>
      <c r="H28" s="283"/>
      <c r="I28" s="282">
        <f t="shared" si="1"/>
        <v>0</v>
      </c>
      <c r="J28" s="283">
        <f t="shared" si="2"/>
        <v>0</v>
      </c>
    </row>
    <row r="29" spans="1:13" ht="15" customHeight="1" x14ac:dyDescent="0.4">
      <c r="A29" s="276"/>
      <c r="B29" s="305"/>
      <c r="C29" s="300"/>
      <c r="D29" s="304"/>
      <c r="E29" s="307"/>
      <c r="F29" s="287"/>
      <c r="G29" s="282">
        <f t="shared" si="0"/>
        <v>0</v>
      </c>
      <c r="H29" s="283"/>
      <c r="I29" s="282">
        <f t="shared" si="1"/>
        <v>0</v>
      </c>
      <c r="J29" s="283">
        <f t="shared" si="2"/>
        <v>0</v>
      </c>
    </row>
    <row r="30" spans="1:13" s="252" customFormat="1" ht="15" customHeight="1" x14ac:dyDescent="0.4">
      <c r="A30" s="263"/>
      <c r="B30" s="299"/>
      <c r="C30" s="300" t="s">
        <v>248</v>
      </c>
      <c r="D30" s="301"/>
      <c r="E30" s="265"/>
      <c r="F30" s="253"/>
      <c r="G30" s="282">
        <f t="shared" si="0"/>
        <v>0</v>
      </c>
      <c r="H30" s="283"/>
      <c r="I30" s="282">
        <f t="shared" si="1"/>
        <v>0</v>
      </c>
      <c r="J30" s="283">
        <f t="shared" si="2"/>
        <v>0</v>
      </c>
      <c r="K30" s="336"/>
    </row>
    <row r="31" spans="1:13" s="284" customFormat="1" x14ac:dyDescent="0.4">
      <c r="A31" s="308">
        <v>20</v>
      </c>
      <c r="B31" s="305" t="s">
        <v>340</v>
      </c>
      <c r="C31" s="310" t="s">
        <v>341</v>
      </c>
      <c r="D31" s="340">
        <v>50</v>
      </c>
      <c r="E31" s="306" t="s">
        <v>342</v>
      </c>
      <c r="F31" s="287"/>
      <c r="G31" s="282">
        <f t="shared" si="0"/>
        <v>0</v>
      </c>
      <c r="H31" s="283"/>
      <c r="I31" s="282">
        <f t="shared" si="1"/>
        <v>0</v>
      </c>
      <c r="J31" s="283">
        <f t="shared" si="2"/>
        <v>0</v>
      </c>
      <c r="K31" s="285"/>
    </row>
    <row r="32" spans="1:13" x14ac:dyDescent="0.4">
      <c r="A32" s="276">
        <v>21</v>
      </c>
      <c r="B32" s="305" t="s">
        <v>343</v>
      </c>
      <c r="C32" s="310" t="s">
        <v>344</v>
      </c>
      <c r="D32" s="304">
        <v>10</v>
      </c>
      <c r="E32" s="306" t="s">
        <v>342</v>
      </c>
      <c r="F32" s="287"/>
      <c r="G32" s="282">
        <f t="shared" si="0"/>
        <v>0</v>
      </c>
      <c r="H32" s="283"/>
      <c r="I32" s="282">
        <f t="shared" si="1"/>
        <v>0</v>
      </c>
      <c r="J32" s="283">
        <f t="shared" si="2"/>
        <v>0</v>
      </c>
      <c r="K32" s="285"/>
      <c r="L32" s="284"/>
      <c r="M32" s="284"/>
    </row>
    <row r="33" spans="1:13" x14ac:dyDescent="0.4">
      <c r="A33" s="308">
        <v>22</v>
      </c>
      <c r="B33" s="305" t="s">
        <v>345</v>
      </c>
      <c r="C33" s="310" t="s">
        <v>346</v>
      </c>
      <c r="D33" s="304">
        <v>6</v>
      </c>
      <c r="E33" s="306" t="s">
        <v>3</v>
      </c>
      <c r="F33" s="287"/>
      <c r="G33" s="282">
        <f t="shared" si="0"/>
        <v>0</v>
      </c>
      <c r="H33" s="283"/>
      <c r="I33" s="282">
        <f t="shared" si="1"/>
        <v>0</v>
      </c>
      <c r="J33" s="283">
        <f t="shared" si="2"/>
        <v>0</v>
      </c>
      <c r="K33" s="285"/>
      <c r="L33" s="284"/>
      <c r="M33" s="284"/>
    </row>
    <row r="34" spans="1:13" x14ac:dyDescent="0.4">
      <c r="A34" s="276">
        <v>23</v>
      </c>
      <c r="B34" s="305" t="s">
        <v>345</v>
      </c>
      <c r="C34" s="310" t="s">
        <v>347</v>
      </c>
      <c r="D34" s="304">
        <v>4</v>
      </c>
      <c r="E34" s="306" t="s">
        <v>3</v>
      </c>
      <c r="F34" s="287"/>
      <c r="G34" s="282">
        <f t="shared" si="0"/>
        <v>0</v>
      </c>
      <c r="H34" s="283"/>
      <c r="I34" s="282">
        <f t="shared" si="1"/>
        <v>0</v>
      </c>
      <c r="J34" s="283">
        <f t="shared" si="2"/>
        <v>0</v>
      </c>
      <c r="K34" s="285"/>
      <c r="L34" s="284"/>
      <c r="M34" s="284"/>
    </row>
    <row r="35" spans="1:13" x14ac:dyDescent="0.4">
      <c r="A35" s="276"/>
      <c r="B35" s="305"/>
      <c r="C35" s="310"/>
      <c r="D35" s="298"/>
      <c r="E35" s="280"/>
      <c r="F35" s="287"/>
      <c r="G35" s="282">
        <f t="shared" si="0"/>
        <v>0</v>
      </c>
      <c r="H35" s="283"/>
      <c r="I35" s="282">
        <f t="shared" si="1"/>
        <v>0</v>
      </c>
      <c r="J35" s="283">
        <f t="shared" si="2"/>
        <v>0</v>
      </c>
    </row>
    <row r="36" spans="1:13" s="252" customFormat="1" x14ac:dyDescent="0.4">
      <c r="A36" s="263"/>
      <c r="B36" s="299"/>
      <c r="C36" s="314" t="s">
        <v>266</v>
      </c>
      <c r="D36" s="266"/>
      <c r="E36" s="315"/>
      <c r="F36" s="253"/>
      <c r="G36" s="282">
        <f t="shared" si="0"/>
        <v>0</v>
      </c>
      <c r="H36" s="283"/>
      <c r="I36" s="282">
        <f t="shared" si="1"/>
        <v>0</v>
      </c>
      <c r="J36" s="283">
        <f t="shared" si="2"/>
        <v>0</v>
      </c>
      <c r="K36" s="336"/>
    </row>
    <row r="37" spans="1:13" s="341" customFormat="1" x14ac:dyDescent="0.4">
      <c r="A37" s="263">
        <v>24</v>
      </c>
      <c r="B37" s="299"/>
      <c r="C37" s="314" t="s">
        <v>348</v>
      </c>
      <c r="D37" s="316">
        <v>1</v>
      </c>
      <c r="E37" s="299" t="s">
        <v>3</v>
      </c>
      <c r="F37" s="253"/>
      <c r="G37" s="275">
        <f t="shared" si="0"/>
        <v>0</v>
      </c>
      <c r="H37" s="274"/>
      <c r="I37" s="275">
        <f t="shared" si="1"/>
        <v>0</v>
      </c>
      <c r="J37" s="274">
        <f t="shared" si="2"/>
        <v>0</v>
      </c>
      <c r="K37" s="336"/>
      <c r="L37" s="252"/>
      <c r="M37" s="252"/>
    </row>
    <row r="38" spans="1:13" s="342" customFormat="1" x14ac:dyDescent="0.4">
      <c r="A38" s="276"/>
      <c r="B38" s="305"/>
      <c r="C38" s="317" t="s">
        <v>349</v>
      </c>
      <c r="D38" s="298"/>
      <c r="E38" s="280"/>
      <c r="F38" s="287"/>
      <c r="G38" s="282">
        <f t="shared" si="0"/>
        <v>0</v>
      </c>
      <c r="H38" s="283"/>
      <c r="I38" s="282">
        <f t="shared" si="1"/>
        <v>0</v>
      </c>
      <c r="J38" s="283">
        <f t="shared" si="2"/>
        <v>0</v>
      </c>
      <c r="K38" s="284"/>
      <c r="L38" s="285"/>
      <c r="M38" s="285"/>
    </row>
    <row r="39" spans="1:13" s="342" customFormat="1" x14ac:dyDescent="0.4">
      <c r="A39" s="276"/>
      <c r="B39" s="305"/>
      <c r="C39" s="318" t="s">
        <v>350</v>
      </c>
      <c r="D39" s="298"/>
      <c r="E39" s="280"/>
      <c r="F39" s="287"/>
      <c r="G39" s="282">
        <f t="shared" si="0"/>
        <v>0</v>
      </c>
      <c r="H39" s="283"/>
      <c r="I39" s="282">
        <f t="shared" si="1"/>
        <v>0</v>
      </c>
      <c r="J39" s="283">
        <f t="shared" si="2"/>
        <v>0</v>
      </c>
      <c r="K39" s="284"/>
      <c r="L39" s="285"/>
      <c r="M39" s="285"/>
    </row>
    <row r="40" spans="1:13" s="342" customFormat="1" x14ac:dyDescent="0.4">
      <c r="A40" s="276"/>
      <c r="B40" s="305"/>
      <c r="C40" s="317" t="s">
        <v>351</v>
      </c>
      <c r="D40" s="298"/>
      <c r="E40" s="280"/>
      <c r="F40" s="287"/>
      <c r="G40" s="282">
        <f t="shared" si="0"/>
        <v>0</v>
      </c>
      <c r="H40" s="283"/>
      <c r="I40" s="282">
        <f t="shared" si="1"/>
        <v>0</v>
      </c>
      <c r="J40" s="283">
        <f t="shared" si="2"/>
        <v>0</v>
      </c>
      <c r="K40" s="284"/>
      <c r="L40" s="285"/>
      <c r="M40" s="285"/>
    </row>
    <row r="41" spans="1:13" s="342" customFormat="1" x14ac:dyDescent="0.4">
      <c r="A41" s="276"/>
      <c r="B41" s="305"/>
      <c r="C41" s="317" t="s">
        <v>287</v>
      </c>
      <c r="D41" s="298"/>
      <c r="E41" s="280"/>
      <c r="F41" s="287"/>
      <c r="G41" s="282">
        <f t="shared" si="0"/>
        <v>0</v>
      </c>
      <c r="H41" s="283"/>
      <c r="I41" s="282">
        <f t="shared" si="1"/>
        <v>0</v>
      </c>
      <c r="J41" s="283">
        <f t="shared" si="2"/>
        <v>0</v>
      </c>
      <c r="K41" s="284"/>
      <c r="L41" s="285"/>
      <c r="M41" s="285"/>
    </row>
    <row r="42" spans="1:13" s="342" customFormat="1" x14ac:dyDescent="0.4">
      <c r="A42" s="276"/>
      <c r="B42" s="305"/>
      <c r="C42" s="310"/>
      <c r="D42" s="298"/>
      <c r="E42" s="280"/>
      <c r="F42" s="287"/>
      <c r="G42" s="282">
        <f t="shared" si="0"/>
        <v>0</v>
      </c>
      <c r="H42" s="283"/>
      <c r="I42" s="282">
        <f t="shared" si="1"/>
        <v>0</v>
      </c>
      <c r="J42" s="283">
        <f t="shared" si="2"/>
        <v>0</v>
      </c>
      <c r="K42" s="284"/>
      <c r="L42" s="285"/>
      <c r="M42" s="285"/>
    </row>
    <row r="43" spans="1:13" s="252" customFormat="1" x14ac:dyDescent="0.4">
      <c r="A43" s="263">
        <v>25</v>
      </c>
      <c r="B43" s="299"/>
      <c r="C43" s="314" t="s">
        <v>352</v>
      </c>
      <c r="D43" s="316">
        <v>1</v>
      </c>
      <c r="E43" s="299" t="s">
        <v>3</v>
      </c>
      <c r="F43" s="253"/>
      <c r="G43" s="275">
        <f t="shared" si="0"/>
        <v>0</v>
      </c>
      <c r="H43" s="274"/>
      <c r="I43" s="275">
        <f t="shared" si="1"/>
        <v>0</v>
      </c>
      <c r="J43" s="274">
        <f t="shared" si="2"/>
        <v>0</v>
      </c>
      <c r="K43" s="336"/>
    </row>
    <row r="44" spans="1:13" x14ac:dyDescent="0.4">
      <c r="A44" s="276"/>
      <c r="B44" s="305"/>
      <c r="C44" s="317" t="s">
        <v>353</v>
      </c>
      <c r="D44" s="298"/>
      <c r="E44" s="280"/>
      <c r="F44" s="287">
        <v>0</v>
      </c>
      <c r="G44" s="282">
        <f t="shared" si="0"/>
        <v>0</v>
      </c>
      <c r="H44" s="283">
        <v>0</v>
      </c>
      <c r="I44" s="282">
        <f t="shared" si="1"/>
        <v>0</v>
      </c>
      <c r="J44" s="283">
        <f t="shared" si="2"/>
        <v>0</v>
      </c>
    </row>
    <row r="45" spans="1:13" x14ac:dyDescent="0.4">
      <c r="A45" s="276"/>
      <c r="B45" s="305"/>
      <c r="C45" s="317" t="s">
        <v>354</v>
      </c>
      <c r="D45" s="298"/>
      <c r="E45" s="280"/>
      <c r="F45" s="287">
        <v>0</v>
      </c>
      <c r="G45" s="282">
        <f t="shared" si="0"/>
        <v>0</v>
      </c>
      <c r="H45" s="283">
        <v>0</v>
      </c>
      <c r="I45" s="282">
        <f t="shared" si="1"/>
        <v>0</v>
      </c>
      <c r="J45" s="283">
        <f t="shared" si="2"/>
        <v>0</v>
      </c>
    </row>
    <row r="46" spans="1:13" x14ac:dyDescent="0.4">
      <c r="A46" s="276"/>
      <c r="B46" s="305"/>
      <c r="C46" s="317" t="s">
        <v>355</v>
      </c>
      <c r="D46" s="298"/>
      <c r="E46" s="280"/>
      <c r="F46" s="287">
        <v>0</v>
      </c>
      <c r="G46" s="282">
        <f t="shared" si="0"/>
        <v>0</v>
      </c>
      <c r="H46" s="283">
        <v>0</v>
      </c>
      <c r="I46" s="282">
        <f t="shared" si="1"/>
        <v>0</v>
      </c>
      <c r="J46" s="283">
        <f t="shared" si="2"/>
        <v>0</v>
      </c>
    </row>
    <row r="47" spans="1:13" x14ac:dyDescent="0.4">
      <c r="A47" s="276"/>
      <c r="B47" s="305"/>
      <c r="C47" s="317" t="s">
        <v>356</v>
      </c>
      <c r="D47" s="298"/>
      <c r="E47" s="280"/>
      <c r="F47" s="287">
        <v>0</v>
      </c>
      <c r="G47" s="282">
        <f t="shared" si="0"/>
        <v>0</v>
      </c>
      <c r="H47" s="283">
        <v>0</v>
      </c>
      <c r="I47" s="282">
        <f t="shared" si="1"/>
        <v>0</v>
      </c>
      <c r="J47" s="283">
        <f t="shared" si="2"/>
        <v>0</v>
      </c>
    </row>
    <row r="48" spans="1:13" x14ac:dyDescent="0.4">
      <c r="A48" s="276"/>
      <c r="B48" s="305"/>
      <c r="C48" s="317" t="s">
        <v>357</v>
      </c>
      <c r="D48" s="298"/>
      <c r="E48" s="280"/>
      <c r="F48" s="287">
        <v>0</v>
      </c>
      <c r="G48" s="282">
        <f t="shared" si="0"/>
        <v>0</v>
      </c>
      <c r="H48" s="283">
        <v>0</v>
      </c>
      <c r="I48" s="282">
        <f t="shared" si="1"/>
        <v>0</v>
      </c>
      <c r="J48" s="283">
        <f t="shared" si="2"/>
        <v>0</v>
      </c>
    </row>
    <row r="49" spans="1:11" x14ac:dyDescent="0.45">
      <c r="A49" s="276"/>
      <c r="B49" s="305"/>
      <c r="C49" s="322"/>
      <c r="D49" s="324"/>
      <c r="E49" s="324"/>
      <c r="F49" s="325">
        <v>0</v>
      </c>
      <c r="G49" s="282">
        <f t="shared" si="0"/>
        <v>0</v>
      </c>
      <c r="H49" s="283">
        <v>0</v>
      </c>
      <c r="I49" s="282">
        <f t="shared" si="1"/>
        <v>0</v>
      </c>
      <c r="J49" s="283">
        <f t="shared" si="2"/>
        <v>0</v>
      </c>
    </row>
    <row r="50" spans="1:11" s="252" customFormat="1" x14ac:dyDescent="0.4">
      <c r="A50" s="263"/>
      <c r="B50" s="299"/>
      <c r="C50" s="314" t="s">
        <v>358</v>
      </c>
      <c r="D50" s="266"/>
      <c r="E50" s="315"/>
      <c r="F50" s="321">
        <v>0</v>
      </c>
      <c r="G50" s="282">
        <f t="shared" si="0"/>
        <v>0</v>
      </c>
      <c r="H50" s="283">
        <v>0</v>
      </c>
      <c r="I50" s="282">
        <f t="shared" si="1"/>
        <v>0</v>
      </c>
      <c r="J50" s="283">
        <f t="shared" si="2"/>
        <v>0</v>
      </c>
      <c r="K50" s="336"/>
    </row>
    <row r="51" spans="1:11" x14ac:dyDescent="0.4">
      <c r="A51" s="276">
        <v>26</v>
      </c>
      <c r="B51" s="305" t="s">
        <v>359</v>
      </c>
      <c r="C51" s="310" t="s">
        <v>360</v>
      </c>
      <c r="D51" s="343">
        <v>160</v>
      </c>
      <c r="E51" s="305" t="s">
        <v>11</v>
      </c>
      <c r="F51" s="294"/>
      <c r="G51" s="282">
        <f t="shared" si="0"/>
        <v>0</v>
      </c>
      <c r="H51" s="283"/>
      <c r="I51" s="282">
        <f t="shared" si="1"/>
        <v>0</v>
      </c>
      <c r="J51" s="283">
        <f t="shared" si="2"/>
        <v>0</v>
      </c>
    </row>
    <row r="52" spans="1:11" s="284" customFormat="1" x14ac:dyDescent="0.4">
      <c r="A52" s="308">
        <v>27</v>
      </c>
      <c r="B52" s="305" t="s">
        <v>359</v>
      </c>
      <c r="C52" s="310" t="s">
        <v>361</v>
      </c>
      <c r="D52" s="304">
        <v>140</v>
      </c>
      <c r="E52" s="280" t="s">
        <v>11</v>
      </c>
      <c r="F52" s="287"/>
      <c r="G52" s="282">
        <f t="shared" si="0"/>
        <v>0</v>
      </c>
      <c r="H52" s="283"/>
      <c r="I52" s="282">
        <f t="shared" si="1"/>
        <v>0</v>
      </c>
      <c r="J52" s="283">
        <f t="shared" si="2"/>
        <v>0</v>
      </c>
    </row>
    <row r="53" spans="1:11" s="284" customFormat="1" x14ac:dyDescent="0.4">
      <c r="A53" s="276">
        <v>28</v>
      </c>
      <c r="B53" s="305"/>
      <c r="C53" s="310" t="s">
        <v>362</v>
      </c>
      <c r="D53" s="304">
        <v>900</v>
      </c>
      <c r="E53" s="280" t="s">
        <v>11</v>
      </c>
      <c r="F53" s="287"/>
      <c r="G53" s="282">
        <f t="shared" si="0"/>
        <v>0</v>
      </c>
      <c r="H53" s="283"/>
      <c r="I53" s="282">
        <f t="shared" si="1"/>
        <v>0</v>
      </c>
      <c r="J53" s="283">
        <f t="shared" si="2"/>
        <v>0</v>
      </c>
    </row>
    <row r="54" spans="1:11" x14ac:dyDescent="0.4">
      <c r="A54" s="308">
        <v>29</v>
      </c>
      <c r="B54" s="305"/>
      <c r="C54" s="310" t="s">
        <v>363</v>
      </c>
      <c r="D54" s="343">
        <v>4</v>
      </c>
      <c r="E54" s="305" t="s">
        <v>3</v>
      </c>
      <c r="F54" s="294"/>
      <c r="G54" s="282">
        <f t="shared" si="0"/>
        <v>0</v>
      </c>
      <c r="H54" s="283"/>
      <c r="I54" s="282">
        <f t="shared" si="1"/>
        <v>0</v>
      </c>
      <c r="J54" s="283">
        <f t="shared" si="2"/>
        <v>0</v>
      </c>
    </row>
    <row r="55" spans="1:11" x14ac:dyDescent="0.4">
      <c r="A55" s="276">
        <v>30</v>
      </c>
      <c r="B55" s="305"/>
      <c r="C55" s="310" t="s">
        <v>364</v>
      </c>
      <c r="D55" s="298">
        <v>300</v>
      </c>
      <c r="E55" s="280" t="s">
        <v>11</v>
      </c>
      <c r="F55" s="294"/>
      <c r="G55" s="282">
        <f t="shared" si="0"/>
        <v>0</v>
      </c>
      <c r="H55" s="283"/>
      <c r="I55" s="282">
        <f t="shared" si="1"/>
        <v>0</v>
      </c>
      <c r="J55" s="283">
        <f t="shared" si="2"/>
        <v>0</v>
      </c>
    </row>
    <row r="56" spans="1:11" x14ac:dyDescent="0.4">
      <c r="A56" s="308">
        <v>31</v>
      </c>
      <c r="B56" s="305"/>
      <c r="C56" s="310" t="s">
        <v>365</v>
      </c>
      <c r="D56" s="298">
        <v>16</v>
      </c>
      <c r="E56" s="280" t="s">
        <v>3</v>
      </c>
      <c r="F56" s="294"/>
      <c r="G56" s="282">
        <f t="shared" si="0"/>
        <v>0</v>
      </c>
      <c r="H56" s="283"/>
      <c r="I56" s="282">
        <f t="shared" si="1"/>
        <v>0</v>
      </c>
      <c r="J56" s="283">
        <f t="shared" si="2"/>
        <v>0</v>
      </c>
    </row>
    <row r="57" spans="1:11" x14ac:dyDescent="0.4">
      <c r="A57" s="276">
        <v>32</v>
      </c>
      <c r="B57" s="305"/>
      <c r="C57" s="310" t="s">
        <v>366</v>
      </c>
      <c r="D57" s="298">
        <v>16</v>
      </c>
      <c r="E57" s="280" t="s">
        <v>3</v>
      </c>
      <c r="F57" s="294"/>
      <c r="G57" s="282">
        <f t="shared" si="0"/>
        <v>0</v>
      </c>
      <c r="H57" s="283"/>
      <c r="I57" s="282">
        <f t="shared" si="1"/>
        <v>0</v>
      </c>
      <c r="J57" s="283">
        <f t="shared" si="2"/>
        <v>0</v>
      </c>
    </row>
    <row r="58" spans="1:11" x14ac:dyDescent="0.4">
      <c r="A58" s="308">
        <v>33</v>
      </c>
      <c r="B58" s="305"/>
      <c r="C58" s="310" t="s">
        <v>367</v>
      </c>
      <c r="D58" s="298">
        <v>16</v>
      </c>
      <c r="E58" s="280" t="s">
        <v>3</v>
      </c>
      <c r="F58" s="294"/>
      <c r="G58" s="282">
        <f t="shared" si="0"/>
        <v>0</v>
      </c>
      <c r="H58" s="283"/>
      <c r="I58" s="282">
        <f t="shared" si="1"/>
        <v>0</v>
      </c>
      <c r="J58" s="283">
        <f t="shared" si="2"/>
        <v>0</v>
      </c>
    </row>
    <row r="59" spans="1:11" x14ac:dyDescent="0.4">
      <c r="A59" s="276">
        <v>34</v>
      </c>
      <c r="B59" s="305"/>
      <c r="C59" s="310" t="s">
        <v>368</v>
      </c>
      <c r="D59" s="298">
        <v>8</v>
      </c>
      <c r="E59" s="280" t="s">
        <v>3</v>
      </c>
      <c r="F59" s="294"/>
      <c r="G59" s="282">
        <f t="shared" si="0"/>
        <v>0</v>
      </c>
      <c r="H59" s="283"/>
      <c r="I59" s="282">
        <f t="shared" si="1"/>
        <v>0</v>
      </c>
      <c r="J59" s="283">
        <f t="shared" si="2"/>
        <v>0</v>
      </c>
    </row>
    <row r="60" spans="1:11" x14ac:dyDescent="0.4">
      <c r="A60" s="308">
        <v>35</v>
      </c>
      <c r="B60" s="305"/>
      <c r="C60" s="310" t="s">
        <v>369</v>
      </c>
      <c r="D60" s="298">
        <v>300</v>
      </c>
      <c r="E60" s="280" t="s">
        <v>11</v>
      </c>
      <c r="F60" s="294"/>
      <c r="G60" s="282">
        <f t="shared" si="0"/>
        <v>0</v>
      </c>
      <c r="H60" s="283"/>
      <c r="I60" s="282">
        <f t="shared" si="1"/>
        <v>0</v>
      </c>
      <c r="J60" s="283">
        <f t="shared" si="2"/>
        <v>0</v>
      </c>
    </row>
    <row r="61" spans="1:11" x14ac:dyDescent="0.4">
      <c r="A61" s="276">
        <v>36</v>
      </c>
      <c r="B61" s="305"/>
      <c r="C61" s="310" t="s">
        <v>370</v>
      </c>
      <c r="D61" s="298">
        <v>300</v>
      </c>
      <c r="E61" s="280" t="s">
        <v>11</v>
      </c>
      <c r="F61" s="294"/>
      <c r="G61" s="282">
        <f t="shared" si="0"/>
        <v>0</v>
      </c>
      <c r="H61" s="283"/>
      <c r="I61" s="282">
        <f t="shared" si="1"/>
        <v>0</v>
      </c>
      <c r="J61" s="283">
        <f t="shared" si="2"/>
        <v>0</v>
      </c>
    </row>
    <row r="62" spans="1:11" x14ac:dyDescent="0.4">
      <c r="A62" s="308">
        <v>37</v>
      </c>
      <c r="B62" s="305"/>
      <c r="C62" s="310" t="s">
        <v>371</v>
      </c>
      <c r="D62" s="298">
        <v>300</v>
      </c>
      <c r="E62" s="280" t="s">
        <v>11</v>
      </c>
      <c r="F62" s="294"/>
      <c r="G62" s="282">
        <f t="shared" si="0"/>
        <v>0</v>
      </c>
      <c r="H62" s="283"/>
      <c r="I62" s="282">
        <f t="shared" si="1"/>
        <v>0</v>
      </c>
      <c r="J62" s="283">
        <f t="shared" si="2"/>
        <v>0</v>
      </c>
    </row>
    <row r="63" spans="1:11" x14ac:dyDescent="0.4">
      <c r="A63" s="276">
        <v>38</v>
      </c>
      <c r="B63" s="305"/>
      <c r="C63" s="310" t="s">
        <v>372</v>
      </c>
      <c r="D63" s="298">
        <v>1</v>
      </c>
      <c r="E63" s="280" t="s">
        <v>63</v>
      </c>
      <c r="F63" s="294"/>
      <c r="G63" s="282">
        <f t="shared" si="0"/>
        <v>0</v>
      </c>
      <c r="H63" s="283"/>
      <c r="I63" s="282">
        <f t="shared" si="1"/>
        <v>0</v>
      </c>
      <c r="J63" s="283">
        <f t="shared" si="2"/>
        <v>0</v>
      </c>
    </row>
    <row r="64" spans="1:11" x14ac:dyDescent="0.4">
      <c r="A64" s="276"/>
      <c r="B64" s="305"/>
      <c r="C64" s="310"/>
      <c r="D64" s="298"/>
      <c r="E64" s="280"/>
      <c r="F64" s="294"/>
      <c r="G64" s="282">
        <f t="shared" si="0"/>
        <v>0</v>
      </c>
      <c r="H64" s="283"/>
      <c r="I64" s="282">
        <f t="shared" si="1"/>
        <v>0</v>
      </c>
      <c r="J64" s="283">
        <f t="shared" si="2"/>
        <v>0</v>
      </c>
    </row>
    <row r="65" spans="1:11" s="252" customFormat="1" x14ac:dyDescent="0.4">
      <c r="A65" s="263"/>
      <c r="B65" s="299"/>
      <c r="C65" s="314" t="s">
        <v>308</v>
      </c>
      <c r="D65" s="266"/>
      <c r="E65" s="315"/>
      <c r="F65" s="253"/>
      <c r="G65" s="282">
        <f t="shared" ref="G65:G67" si="3">F65*D65</f>
        <v>0</v>
      </c>
      <c r="H65" s="283"/>
      <c r="I65" s="282">
        <f t="shared" ref="I65:I67" si="4">D65*H65</f>
        <v>0</v>
      </c>
      <c r="J65" s="283">
        <f t="shared" ref="J65:J67" si="5">I65+G65</f>
        <v>0</v>
      </c>
      <c r="K65" s="336"/>
    </row>
    <row r="66" spans="1:11" x14ac:dyDescent="0.4">
      <c r="A66" s="276">
        <v>42</v>
      </c>
      <c r="B66" s="305"/>
      <c r="C66" s="310" t="s">
        <v>309</v>
      </c>
      <c r="D66" s="298">
        <v>1</v>
      </c>
      <c r="E66" s="280" t="s">
        <v>63</v>
      </c>
      <c r="F66" s="287"/>
      <c r="G66" s="282">
        <f t="shared" si="3"/>
        <v>0</v>
      </c>
      <c r="H66" s="283"/>
      <c r="I66" s="282">
        <f t="shared" si="4"/>
        <v>0</v>
      </c>
      <c r="J66" s="283">
        <f t="shared" si="5"/>
        <v>0</v>
      </c>
    </row>
    <row r="67" spans="1:11" ht="47.6" x14ac:dyDescent="0.4">
      <c r="A67" s="276">
        <v>43</v>
      </c>
      <c r="B67" s="305"/>
      <c r="C67" s="326" t="s">
        <v>312</v>
      </c>
      <c r="D67" s="312">
        <v>1</v>
      </c>
      <c r="E67" s="290" t="s">
        <v>63</v>
      </c>
      <c r="F67" s="283"/>
      <c r="G67" s="282">
        <f t="shared" si="3"/>
        <v>0</v>
      </c>
      <c r="H67" s="283">
        <v>0</v>
      </c>
      <c r="I67" s="282">
        <f t="shared" si="4"/>
        <v>0</v>
      </c>
      <c r="J67" s="283">
        <f t="shared" si="5"/>
        <v>0</v>
      </c>
    </row>
    <row r="68" spans="1:11" x14ac:dyDescent="0.4">
      <c r="F68" s="332">
        <v>0</v>
      </c>
    </row>
  </sheetData>
  <mergeCells count="8">
    <mergeCell ref="H1:I1"/>
    <mergeCell ref="J1:J2"/>
    <mergeCell ref="A1:A2"/>
    <mergeCell ref="B1:B2"/>
    <mergeCell ref="C1:C2"/>
    <mergeCell ref="D1:D2"/>
    <mergeCell ref="E1:E2"/>
    <mergeCell ref="F1:G1"/>
  </mergeCells>
  <printOptions gridLines="1"/>
  <pageMargins left="0.70866141732283472" right="0.70866141732283472" top="0.74803149606299213" bottom="0.74803149606299213" header="0.31496062992125984" footer="0.31496062992125984"/>
  <pageSetup paperSize="9" scale="62" fitToHeight="7" orientation="landscape" r:id="rId1"/>
  <headerFooter>
    <oddHeader>&amp;LÚV Želivka – PI20004 Náhradní čerpání vody do provozního vodojemu</oddHeader>
    <oddFooter>&amp;L&amp;A&amp;RStr.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38"/>
  <sheetViews>
    <sheetView showGridLines="0" workbookViewId="0">
      <selection activeCell="J30" sqref="J30"/>
    </sheetView>
  </sheetViews>
  <sheetFormatPr defaultColWidth="9.15234375" defaultRowHeight="10.3" x14ac:dyDescent="0.25"/>
  <cols>
    <col min="1" max="1" width="7.15234375" style="574" customWidth="1"/>
    <col min="2" max="2" width="1" style="574" customWidth="1"/>
    <col min="3" max="3" width="3.53515625" style="574" customWidth="1"/>
    <col min="4" max="4" width="3.69140625" style="574" customWidth="1"/>
    <col min="5" max="5" width="14.69140625" style="574" customWidth="1"/>
    <col min="6" max="6" width="43.53515625" style="574" customWidth="1"/>
    <col min="7" max="7" width="6.3828125" style="574" customWidth="1"/>
    <col min="8" max="8" width="12" style="574" customWidth="1"/>
    <col min="9" max="9" width="13.53515625" style="574" customWidth="1"/>
    <col min="10" max="11" width="19.15234375" style="574" customWidth="1"/>
    <col min="12" max="12" width="8" style="574" customWidth="1"/>
    <col min="13" max="13" width="9.3046875" style="574" hidden="1" customWidth="1"/>
    <col min="14" max="14" width="9.15234375" style="574"/>
    <col min="15" max="20" width="12.15234375" style="574" hidden="1" customWidth="1"/>
    <col min="21" max="21" width="14" style="574" hidden="1" customWidth="1"/>
    <col min="22" max="22" width="10.53515625" style="574" customWidth="1"/>
    <col min="23" max="23" width="14" style="574" customWidth="1"/>
    <col min="24" max="24" width="10.53515625" style="574" customWidth="1"/>
    <col min="25" max="25" width="12.84375" style="574" customWidth="1"/>
    <col min="26" max="26" width="9.3828125" style="574" customWidth="1"/>
    <col min="27" max="27" width="12.84375" style="574" customWidth="1"/>
    <col min="28" max="28" width="14" style="574" customWidth="1"/>
    <col min="29" max="29" width="9.3828125" style="574" customWidth="1"/>
    <col min="30" max="30" width="12.84375" style="574" customWidth="1"/>
    <col min="31" max="31" width="14" style="574" customWidth="1"/>
    <col min="32" max="16384" width="9.15234375" style="574"/>
  </cols>
  <sheetData>
    <row r="2" spans="1:46" ht="37" customHeight="1" x14ac:dyDescent="0.25"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AT2" s="375" t="s">
        <v>378</v>
      </c>
    </row>
    <row r="3" spans="1:46" ht="7" customHeight="1" x14ac:dyDescent="0.25"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8"/>
      <c r="AT3" s="375" t="s">
        <v>379</v>
      </c>
    </row>
    <row r="4" spans="1:46" ht="25" customHeight="1" x14ac:dyDescent="0.25">
      <c r="B4" s="378"/>
      <c r="D4" s="379" t="s">
        <v>380</v>
      </c>
      <c r="L4" s="378"/>
      <c r="M4" s="380" t="s">
        <v>381</v>
      </c>
      <c r="AT4" s="375" t="s">
        <v>382</v>
      </c>
    </row>
    <row r="5" spans="1:46" ht="7" customHeight="1" x14ac:dyDescent="0.25">
      <c r="B5" s="378"/>
      <c r="L5" s="378"/>
    </row>
    <row r="6" spans="1:46" ht="12" customHeight="1" x14ac:dyDescent="0.25">
      <c r="B6" s="378"/>
      <c r="D6" s="575" t="s">
        <v>383</v>
      </c>
      <c r="L6" s="378"/>
    </row>
    <row r="7" spans="1:46" ht="16.5" customHeight="1" x14ac:dyDescent="0.25">
      <c r="B7" s="378"/>
      <c r="E7" s="692" t="s">
        <v>843</v>
      </c>
      <c r="F7" s="693"/>
      <c r="G7" s="693"/>
      <c r="H7" s="693"/>
      <c r="L7" s="378"/>
    </row>
    <row r="8" spans="1:46" s="383" customFormat="1" ht="12" customHeight="1" x14ac:dyDescent="0.4">
      <c r="A8" s="576"/>
      <c r="B8" s="381"/>
      <c r="C8" s="576"/>
      <c r="D8" s="575" t="s">
        <v>384</v>
      </c>
      <c r="E8" s="576"/>
      <c r="F8" s="576"/>
      <c r="G8" s="576"/>
      <c r="H8" s="576"/>
      <c r="I8" s="576"/>
      <c r="J8" s="576"/>
      <c r="K8" s="576"/>
      <c r="L8" s="382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</row>
    <row r="9" spans="1:46" s="383" customFormat="1" ht="16.5" customHeight="1" x14ac:dyDescent="0.4">
      <c r="A9" s="576"/>
      <c r="B9" s="381"/>
      <c r="C9" s="576"/>
      <c r="D9" s="576"/>
      <c r="E9" s="694" t="s">
        <v>385</v>
      </c>
      <c r="F9" s="695"/>
      <c r="G9" s="695"/>
      <c r="H9" s="695"/>
      <c r="I9" s="576"/>
      <c r="J9" s="576"/>
      <c r="K9" s="576"/>
      <c r="L9" s="382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</row>
    <row r="10" spans="1:46" s="383" customFormat="1" x14ac:dyDescent="0.4">
      <c r="A10" s="576"/>
      <c r="B10" s="381"/>
      <c r="C10" s="576"/>
      <c r="D10" s="576"/>
      <c r="E10" s="576"/>
      <c r="F10" s="576"/>
      <c r="G10" s="576"/>
      <c r="H10" s="576"/>
      <c r="I10" s="576"/>
      <c r="J10" s="576"/>
      <c r="K10" s="576"/>
      <c r="L10" s="382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</row>
    <row r="11" spans="1:46" s="383" customFormat="1" ht="12" customHeight="1" x14ac:dyDescent="0.4">
      <c r="A11" s="576"/>
      <c r="B11" s="381"/>
      <c r="C11" s="576"/>
      <c r="D11" s="575" t="s">
        <v>386</v>
      </c>
      <c r="E11" s="576"/>
      <c r="F11" s="577" t="s">
        <v>387</v>
      </c>
      <c r="G11" s="576"/>
      <c r="H11" s="576"/>
      <c r="I11" s="575" t="s">
        <v>388</v>
      </c>
      <c r="J11" s="577" t="s">
        <v>387</v>
      </c>
      <c r="K11" s="576"/>
      <c r="L11" s="382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</row>
    <row r="12" spans="1:46" s="383" customFormat="1" ht="12" customHeight="1" x14ac:dyDescent="0.4">
      <c r="A12" s="576"/>
      <c r="B12" s="381"/>
      <c r="C12" s="576"/>
      <c r="D12" s="575" t="s">
        <v>389</v>
      </c>
      <c r="E12" s="576"/>
      <c r="F12" s="577" t="s">
        <v>390</v>
      </c>
      <c r="G12" s="576"/>
      <c r="H12" s="576"/>
      <c r="I12" s="575" t="s">
        <v>391</v>
      </c>
      <c r="J12" s="384" t="s">
        <v>844</v>
      </c>
      <c r="K12" s="576"/>
      <c r="L12" s="382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</row>
    <row r="13" spans="1:46" s="383" customFormat="1" ht="10.95" customHeight="1" x14ac:dyDescent="0.4">
      <c r="A13" s="576"/>
      <c r="B13" s="381"/>
      <c r="C13" s="576"/>
      <c r="D13" s="576"/>
      <c r="E13" s="576"/>
      <c r="F13" s="576"/>
      <c r="G13" s="576"/>
      <c r="H13" s="576"/>
      <c r="I13" s="576"/>
      <c r="J13" s="576"/>
      <c r="K13" s="576"/>
      <c r="L13" s="382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</row>
    <row r="14" spans="1:46" s="383" customFormat="1" ht="12" customHeight="1" x14ac:dyDescent="0.4">
      <c r="A14" s="576"/>
      <c r="B14" s="381"/>
      <c r="C14" s="576"/>
      <c r="D14" s="575" t="s">
        <v>392</v>
      </c>
      <c r="E14" s="576"/>
      <c r="F14" s="576"/>
      <c r="G14" s="576"/>
      <c r="H14" s="576"/>
      <c r="I14" s="575" t="s">
        <v>393</v>
      </c>
      <c r="J14" s="577" t="s">
        <v>387</v>
      </c>
      <c r="K14" s="576"/>
      <c r="L14" s="382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</row>
    <row r="15" spans="1:46" s="383" customFormat="1" ht="18" customHeight="1" x14ac:dyDescent="0.4">
      <c r="A15" s="576"/>
      <c r="B15" s="381"/>
      <c r="C15" s="576"/>
      <c r="D15" s="576"/>
      <c r="E15" s="577" t="s">
        <v>394</v>
      </c>
      <c r="F15" s="576"/>
      <c r="G15" s="576"/>
      <c r="H15" s="576"/>
      <c r="I15" s="575" t="s">
        <v>395</v>
      </c>
      <c r="J15" s="577" t="s">
        <v>387</v>
      </c>
      <c r="K15" s="576"/>
      <c r="L15" s="382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</row>
    <row r="16" spans="1:46" s="383" customFormat="1" ht="7" customHeight="1" x14ac:dyDescent="0.4">
      <c r="A16" s="576"/>
      <c r="B16" s="381"/>
      <c r="C16" s="576"/>
      <c r="D16" s="576"/>
      <c r="E16" s="576"/>
      <c r="F16" s="576"/>
      <c r="G16" s="576"/>
      <c r="H16" s="576"/>
      <c r="I16" s="576"/>
      <c r="J16" s="576"/>
      <c r="K16" s="576"/>
      <c r="L16" s="382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</row>
    <row r="17" spans="1:31" s="383" customFormat="1" ht="12" customHeight="1" x14ac:dyDescent="0.4">
      <c r="A17" s="576"/>
      <c r="B17" s="381"/>
      <c r="C17" s="576"/>
      <c r="D17" s="575" t="s">
        <v>841</v>
      </c>
      <c r="E17" s="576"/>
      <c r="F17" s="576"/>
      <c r="G17" s="576"/>
      <c r="H17" s="576"/>
      <c r="I17" s="575" t="s">
        <v>393</v>
      </c>
      <c r="J17" s="587" t="s">
        <v>845</v>
      </c>
      <c r="K17" s="576"/>
      <c r="L17" s="382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</row>
    <row r="18" spans="1:31" s="383" customFormat="1" ht="18" customHeight="1" x14ac:dyDescent="0.4">
      <c r="A18" s="576"/>
      <c r="B18" s="381"/>
      <c r="C18" s="576"/>
      <c r="D18" s="576"/>
      <c r="E18" s="696" t="s">
        <v>845</v>
      </c>
      <c r="F18" s="697"/>
      <c r="G18" s="697"/>
      <c r="H18" s="697"/>
      <c r="I18" s="575" t="s">
        <v>395</v>
      </c>
      <c r="J18" s="587" t="s">
        <v>845</v>
      </c>
      <c r="K18" s="576"/>
      <c r="L18" s="382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</row>
    <row r="19" spans="1:31" s="383" customFormat="1" ht="7" customHeight="1" x14ac:dyDescent="0.4">
      <c r="A19" s="576"/>
      <c r="B19" s="381"/>
      <c r="C19" s="576"/>
      <c r="D19" s="576"/>
      <c r="E19" s="576"/>
      <c r="F19" s="576"/>
      <c r="G19" s="576"/>
      <c r="H19" s="576"/>
      <c r="I19" s="576"/>
      <c r="J19" s="576"/>
      <c r="K19" s="576"/>
      <c r="L19" s="382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</row>
    <row r="20" spans="1:31" s="383" customFormat="1" ht="12" customHeight="1" x14ac:dyDescent="0.4">
      <c r="A20" s="576"/>
      <c r="B20" s="381"/>
      <c r="C20" s="576"/>
      <c r="D20" s="575" t="s">
        <v>396</v>
      </c>
      <c r="E20" s="576"/>
      <c r="F20" s="576"/>
      <c r="G20" s="576"/>
      <c r="H20" s="576"/>
      <c r="I20" s="575" t="s">
        <v>393</v>
      </c>
      <c r="J20" s="577" t="s">
        <v>387</v>
      </c>
      <c r="K20" s="576"/>
      <c r="L20" s="382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</row>
    <row r="21" spans="1:31" s="383" customFormat="1" ht="18" customHeight="1" x14ac:dyDescent="0.4">
      <c r="A21" s="576"/>
      <c r="B21" s="381"/>
      <c r="C21" s="576"/>
      <c r="D21" s="576"/>
      <c r="E21" s="577" t="s">
        <v>33</v>
      </c>
      <c r="F21" s="576"/>
      <c r="G21" s="576"/>
      <c r="H21" s="576"/>
      <c r="I21" s="575" t="s">
        <v>395</v>
      </c>
      <c r="J21" s="577" t="s">
        <v>387</v>
      </c>
      <c r="K21" s="576"/>
      <c r="L21" s="382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</row>
    <row r="22" spans="1:31" s="383" customFormat="1" ht="7" customHeight="1" x14ac:dyDescent="0.4">
      <c r="A22" s="576"/>
      <c r="B22" s="381"/>
      <c r="C22" s="576"/>
      <c r="D22" s="576"/>
      <c r="E22" s="576"/>
      <c r="F22" s="576"/>
      <c r="G22" s="576"/>
      <c r="H22" s="576"/>
      <c r="I22" s="576"/>
      <c r="J22" s="576"/>
      <c r="K22" s="576"/>
      <c r="L22" s="382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</row>
    <row r="23" spans="1:31" s="383" customFormat="1" ht="12" customHeight="1" x14ac:dyDescent="0.4">
      <c r="A23" s="576"/>
      <c r="B23" s="381"/>
      <c r="C23" s="576"/>
      <c r="D23" s="575" t="s">
        <v>397</v>
      </c>
      <c r="E23" s="576"/>
      <c r="F23" s="576"/>
      <c r="G23" s="576"/>
      <c r="H23" s="576"/>
      <c r="I23" s="575" t="s">
        <v>393</v>
      </c>
      <c r="J23" s="577" t="s">
        <v>387</v>
      </c>
      <c r="K23" s="576"/>
      <c r="L23" s="382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</row>
    <row r="24" spans="1:31" s="383" customFormat="1" ht="18" customHeight="1" x14ac:dyDescent="0.4">
      <c r="A24" s="576"/>
      <c r="B24" s="381"/>
      <c r="C24" s="576"/>
      <c r="D24" s="576"/>
      <c r="E24" s="577" t="s">
        <v>33</v>
      </c>
      <c r="F24" s="576"/>
      <c r="G24" s="576"/>
      <c r="H24" s="576"/>
      <c r="I24" s="575" t="s">
        <v>395</v>
      </c>
      <c r="J24" s="577" t="s">
        <v>387</v>
      </c>
      <c r="K24" s="576"/>
      <c r="L24" s="382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</row>
    <row r="25" spans="1:31" s="383" customFormat="1" ht="7" customHeight="1" x14ac:dyDescent="0.4">
      <c r="A25" s="576"/>
      <c r="B25" s="381"/>
      <c r="C25" s="576"/>
      <c r="D25" s="576"/>
      <c r="E25" s="576"/>
      <c r="F25" s="576"/>
      <c r="G25" s="576"/>
      <c r="H25" s="576"/>
      <c r="I25" s="576"/>
      <c r="J25" s="576"/>
      <c r="K25" s="576"/>
      <c r="L25" s="382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</row>
    <row r="26" spans="1:31" s="383" customFormat="1" ht="12" customHeight="1" x14ac:dyDescent="0.4">
      <c r="A26" s="576"/>
      <c r="B26" s="381"/>
      <c r="C26" s="576"/>
      <c r="D26" s="575" t="s">
        <v>398</v>
      </c>
      <c r="E26" s="576"/>
      <c r="F26" s="576"/>
      <c r="G26" s="576"/>
      <c r="H26" s="576"/>
      <c r="I26" s="576"/>
      <c r="J26" s="576"/>
      <c r="K26" s="576"/>
      <c r="L26" s="382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</row>
    <row r="27" spans="1:31" s="388" customFormat="1" ht="16.5" customHeight="1" x14ac:dyDescent="0.4">
      <c r="A27" s="385"/>
      <c r="B27" s="386"/>
      <c r="C27" s="385"/>
      <c r="D27" s="385"/>
      <c r="E27" s="698" t="s">
        <v>387</v>
      </c>
      <c r="F27" s="698"/>
      <c r="G27" s="698"/>
      <c r="H27" s="698"/>
      <c r="I27" s="385"/>
      <c r="J27" s="385"/>
      <c r="K27" s="385"/>
      <c r="L27" s="387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</row>
    <row r="28" spans="1:31" s="383" customFormat="1" ht="7" customHeight="1" x14ac:dyDescent="0.4">
      <c r="A28" s="576"/>
      <c r="B28" s="381"/>
      <c r="C28" s="576"/>
      <c r="D28" s="576"/>
      <c r="E28" s="576"/>
      <c r="F28" s="576"/>
      <c r="G28" s="576"/>
      <c r="H28" s="576"/>
      <c r="I28" s="576"/>
      <c r="J28" s="576"/>
      <c r="K28" s="576"/>
      <c r="L28" s="382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</row>
    <row r="29" spans="1:31" s="383" customFormat="1" ht="7" customHeight="1" x14ac:dyDescent="0.4">
      <c r="A29" s="576"/>
      <c r="B29" s="381"/>
      <c r="C29" s="576"/>
      <c r="D29" s="389"/>
      <c r="E29" s="389"/>
      <c r="F29" s="389"/>
      <c r="G29" s="389"/>
      <c r="H29" s="389"/>
      <c r="I29" s="389"/>
      <c r="J29" s="389"/>
      <c r="K29" s="389"/>
      <c r="L29" s="382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</row>
    <row r="30" spans="1:31" s="383" customFormat="1" ht="25.4" customHeight="1" x14ac:dyDescent="0.4">
      <c r="A30" s="576"/>
      <c r="B30" s="381"/>
      <c r="C30" s="576"/>
      <c r="D30" s="390" t="s">
        <v>399</v>
      </c>
      <c r="E30" s="576"/>
      <c r="F30" s="576"/>
      <c r="G30" s="576"/>
      <c r="H30" s="576"/>
      <c r="I30" s="576"/>
      <c r="J30" s="391">
        <f>ROUND(J124, 2)</f>
        <v>0</v>
      </c>
      <c r="K30" s="576"/>
      <c r="L30" s="382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</row>
    <row r="31" spans="1:31" s="383" customFormat="1" ht="7" customHeight="1" x14ac:dyDescent="0.4">
      <c r="A31" s="576"/>
      <c r="B31" s="381"/>
      <c r="C31" s="576"/>
      <c r="D31" s="389"/>
      <c r="E31" s="389"/>
      <c r="F31" s="389"/>
      <c r="G31" s="389"/>
      <c r="H31" s="389"/>
      <c r="I31" s="389"/>
      <c r="J31" s="389"/>
      <c r="K31" s="389"/>
      <c r="L31" s="382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</row>
    <row r="32" spans="1:31" s="383" customFormat="1" ht="14.5" customHeight="1" x14ac:dyDescent="0.4">
      <c r="A32" s="576"/>
      <c r="B32" s="381"/>
      <c r="C32" s="576"/>
      <c r="D32" s="576"/>
      <c r="E32" s="576"/>
      <c r="F32" s="392" t="s">
        <v>400</v>
      </c>
      <c r="G32" s="576"/>
      <c r="H32" s="576"/>
      <c r="I32" s="392" t="s">
        <v>401</v>
      </c>
      <c r="J32" s="392" t="s">
        <v>402</v>
      </c>
      <c r="K32" s="576"/>
      <c r="L32" s="382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</row>
    <row r="33" spans="1:31" s="383" customFormat="1" ht="14.5" customHeight="1" x14ac:dyDescent="0.4">
      <c r="A33" s="576"/>
      <c r="B33" s="381"/>
      <c r="C33" s="576"/>
      <c r="D33" s="393" t="s">
        <v>403</v>
      </c>
      <c r="E33" s="575" t="s">
        <v>404</v>
      </c>
      <c r="F33" s="394">
        <f>ROUND((SUM(BE124:BE337)),  2)</f>
        <v>0</v>
      </c>
      <c r="G33" s="576"/>
      <c r="H33" s="576"/>
      <c r="I33" s="395">
        <v>0.21</v>
      </c>
      <c r="J33" s="394">
        <f>ROUND(((SUM(BE124:BE337))*I33),  2)</f>
        <v>0</v>
      </c>
      <c r="K33" s="576"/>
      <c r="L33" s="382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</row>
    <row r="34" spans="1:31" s="383" customFormat="1" ht="14.5" customHeight="1" x14ac:dyDescent="0.4">
      <c r="A34" s="576"/>
      <c r="B34" s="381"/>
      <c r="C34" s="576"/>
      <c r="D34" s="576"/>
      <c r="E34" s="575" t="s">
        <v>405</v>
      </c>
      <c r="F34" s="394">
        <f>ROUND((SUM(BF124:BF337)),  2)</f>
        <v>0</v>
      </c>
      <c r="G34" s="576"/>
      <c r="H34" s="576"/>
      <c r="I34" s="395">
        <v>0.15</v>
      </c>
      <c r="J34" s="394">
        <f>ROUND(((SUM(BF124:BF337))*I34),  2)</f>
        <v>0</v>
      </c>
      <c r="K34" s="576"/>
      <c r="L34" s="382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</row>
    <row r="35" spans="1:31" s="383" customFormat="1" ht="14.5" hidden="1" customHeight="1" x14ac:dyDescent="0.4">
      <c r="A35" s="576"/>
      <c r="B35" s="381"/>
      <c r="C35" s="576"/>
      <c r="D35" s="576"/>
      <c r="E35" s="575" t="s">
        <v>406</v>
      </c>
      <c r="F35" s="394">
        <f>ROUND((SUM(BG124:BG337)),  2)</f>
        <v>0</v>
      </c>
      <c r="G35" s="576"/>
      <c r="H35" s="576"/>
      <c r="I35" s="395">
        <v>0.21</v>
      </c>
      <c r="J35" s="394">
        <f>0</f>
        <v>0</v>
      </c>
      <c r="K35" s="576"/>
      <c r="L35" s="382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</row>
    <row r="36" spans="1:31" s="383" customFormat="1" ht="14.5" hidden="1" customHeight="1" x14ac:dyDescent="0.4">
      <c r="A36" s="576"/>
      <c r="B36" s="381"/>
      <c r="C36" s="576"/>
      <c r="D36" s="576"/>
      <c r="E36" s="575" t="s">
        <v>407</v>
      </c>
      <c r="F36" s="394">
        <f>ROUND((SUM(BH124:BH337)),  2)</f>
        <v>0</v>
      </c>
      <c r="G36" s="576"/>
      <c r="H36" s="576"/>
      <c r="I36" s="395">
        <v>0.15</v>
      </c>
      <c r="J36" s="394">
        <f>0</f>
        <v>0</v>
      </c>
      <c r="K36" s="576"/>
      <c r="L36" s="382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</row>
    <row r="37" spans="1:31" s="383" customFormat="1" ht="14.5" hidden="1" customHeight="1" x14ac:dyDescent="0.4">
      <c r="A37" s="576"/>
      <c r="B37" s="381"/>
      <c r="C37" s="576"/>
      <c r="D37" s="576"/>
      <c r="E37" s="575" t="s">
        <v>408</v>
      </c>
      <c r="F37" s="394">
        <f>ROUND((SUM(BI124:BI337)),  2)</f>
        <v>0</v>
      </c>
      <c r="G37" s="576"/>
      <c r="H37" s="576"/>
      <c r="I37" s="395">
        <v>0</v>
      </c>
      <c r="J37" s="394">
        <f>0</f>
        <v>0</v>
      </c>
      <c r="K37" s="576"/>
      <c r="L37" s="382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</row>
    <row r="38" spans="1:31" s="383" customFormat="1" ht="7" customHeight="1" x14ac:dyDescent="0.4">
      <c r="A38" s="576"/>
      <c r="B38" s="381"/>
      <c r="C38" s="576"/>
      <c r="D38" s="576"/>
      <c r="E38" s="576"/>
      <c r="F38" s="576"/>
      <c r="G38" s="576"/>
      <c r="H38" s="576"/>
      <c r="I38" s="576"/>
      <c r="J38" s="576"/>
      <c r="K38" s="576"/>
      <c r="L38" s="382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</row>
    <row r="39" spans="1:31" s="383" customFormat="1" ht="25.4" customHeight="1" x14ac:dyDescent="0.4">
      <c r="A39" s="576"/>
      <c r="B39" s="381"/>
      <c r="C39" s="396"/>
      <c r="D39" s="397" t="s">
        <v>409</v>
      </c>
      <c r="E39" s="398"/>
      <c r="F39" s="398"/>
      <c r="G39" s="399" t="s">
        <v>410</v>
      </c>
      <c r="H39" s="400" t="s">
        <v>411</v>
      </c>
      <c r="I39" s="398"/>
      <c r="J39" s="401">
        <f>SUM(J30:J37)</f>
        <v>0</v>
      </c>
      <c r="K39" s="402"/>
      <c r="L39" s="382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</row>
    <row r="40" spans="1:31" s="383" customFormat="1" ht="14.5" customHeight="1" x14ac:dyDescent="0.4">
      <c r="A40" s="576"/>
      <c r="B40" s="381"/>
      <c r="C40" s="576"/>
      <c r="D40" s="576"/>
      <c r="E40" s="576"/>
      <c r="F40" s="576"/>
      <c r="G40" s="576"/>
      <c r="H40" s="576"/>
      <c r="I40" s="576"/>
      <c r="J40" s="576"/>
      <c r="K40" s="576"/>
      <c r="L40" s="382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</row>
    <row r="41" spans="1:31" ht="14.5" customHeight="1" x14ac:dyDescent="0.25">
      <c r="B41" s="378"/>
      <c r="L41" s="378"/>
    </row>
    <row r="42" spans="1:31" ht="14.5" customHeight="1" x14ac:dyDescent="0.25">
      <c r="B42" s="378"/>
      <c r="L42" s="378"/>
    </row>
    <row r="43" spans="1:31" ht="14.5" customHeight="1" x14ac:dyDescent="0.25">
      <c r="B43" s="378"/>
      <c r="L43" s="378"/>
    </row>
    <row r="44" spans="1:31" ht="14.5" customHeight="1" x14ac:dyDescent="0.25">
      <c r="B44" s="378"/>
      <c r="L44" s="378"/>
    </row>
    <row r="45" spans="1:31" ht="14.5" customHeight="1" x14ac:dyDescent="0.25">
      <c r="B45" s="378"/>
      <c r="L45" s="378"/>
    </row>
    <row r="46" spans="1:31" ht="14.5" customHeight="1" x14ac:dyDescent="0.25">
      <c r="B46" s="378"/>
      <c r="L46" s="378"/>
    </row>
    <row r="47" spans="1:31" ht="14.5" customHeight="1" x14ac:dyDescent="0.25">
      <c r="B47" s="378"/>
      <c r="L47" s="378"/>
    </row>
    <row r="48" spans="1:31" ht="14.5" customHeight="1" x14ac:dyDescent="0.25">
      <c r="B48" s="378"/>
      <c r="L48" s="378"/>
    </row>
    <row r="49" spans="1:31" ht="14.5" customHeight="1" x14ac:dyDescent="0.25">
      <c r="B49" s="378"/>
      <c r="L49" s="378"/>
    </row>
    <row r="50" spans="1:31" s="383" customFormat="1" ht="14.5" customHeight="1" x14ac:dyDescent="0.4">
      <c r="B50" s="382"/>
      <c r="D50" s="403" t="s">
        <v>41</v>
      </c>
      <c r="E50" s="404"/>
      <c r="F50" s="404"/>
      <c r="G50" s="403" t="s">
        <v>412</v>
      </c>
      <c r="H50" s="404"/>
      <c r="I50" s="404"/>
      <c r="J50" s="404"/>
      <c r="K50" s="404"/>
      <c r="L50" s="382"/>
    </row>
    <row r="51" spans="1:31" x14ac:dyDescent="0.25">
      <c r="B51" s="378"/>
      <c r="L51" s="378"/>
    </row>
    <row r="52" spans="1:31" x14ac:dyDescent="0.25">
      <c r="B52" s="378"/>
      <c r="L52" s="378"/>
    </row>
    <row r="53" spans="1:31" x14ac:dyDescent="0.25">
      <c r="B53" s="378"/>
      <c r="L53" s="378"/>
    </row>
    <row r="54" spans="1:31" x14ac:dyDescent="0.25">
      <c r="B54" s="378"/>
      <c r="L54" s="378"/>
    </row>
    <row r="55" spans="1:31" x14ac:dyDescent="0.25">
      <c r="B55" s="378"/>
      <c r="L55" s="378"/>
    </row>
    <row r="56" spans="1:31" x14ac:dyDescent="0.25">
      <c r="B56" s="378"/>
      <c r="L56" s="378"/>
    </row>
    <row r="57" spans="1:31" x14ac:dyDescent="0.25">
      <c r="B57" s="378"/>
      <c r="L57" s="378"/>
    </row>
    <row r="58" spans="1:31" x14ac:dyDescent="0.25">
      <c r="B58" s="378"/>
      <c r="L58" s="378"/>
    </row>
    <row r="59" spans="1:31" x14ac:dyDescent="0.25">
      <c r="B59" s="378"/>
      <c r="L59" s="378"/>
    </row>
    <row r="60" spans="1:31" x14ac:dyDescent="0.25">
      <c r="B60" s="378"/>
      <c r="L60" s="378"/>
    </row>
    <row r="61" spans="1:31" s="383" customFormat="1" ht="12.45" x14ac:dyDescent="0.4">
      <c r="A61" s="576"/>
      <c r="B61" s="381"/>
      <c r="C61" s="576"/>
      <c r="D61" s="405" t="s">
        <v>413</v>
      </c>
      <c r="E61" s="406"/>
      <c r="F61" s="407" t="s">
        <v>414</v>
      </c>
      <c r="G61" s="405" t="s">
        <v>413</v>
      </c>
      <c r="H61" s="406"/>
      <c r="I61" s="406"/>
      <c r="J61" s="408" t="s">
        <v>414</v>
      </c>
      <c r="K61" s="406"/>
      <c r="L61" s="382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  <c r="AC61" s="576"/>
      <c r="AD61" s="576"/>
      <c r="AE61" s="576"/>
    </row>
    <row r="62" spans="1:31" x14ac:dyDescent="0.25">
      <c r="B62" s="378"/>
      <c r="L62" s="378"/>
    </row>
    <row r="63" spans="1:31" x14ac:dyDescent="0.25">
      <c r="B63" s="378"/>
      <c r="L63" s="378"/>
    </row>
    <row r="64" spans="1:31" x14ac:dyDescent="0.25">
      <c r="B64" s="378"/>
      <c r="L64" s="378"/>
    </row>
    <row r="65" spans="1:31" s="383" customFormat="1" ht="12.45" x14ac:dyDescent="0.4">
      <c r="A65" s="576"/>
      <c r="B65" s="381"/>
      <c r="C65" s="576"/>
      <c r="D65" s="403" t="s">
        <v>415</v>
      </c>
      <c r="E65" s="409"/>
      <c r="F65" s="409"/>
      <c r="G65" s="403" t="s">
        <v>842</v>
      </c>
      <c r="H65" s="409"/>
      <c r="I65" s="409"/>
      <c r="J65" s="409"/>
      <c r="K65" s="409"/>
      <c r="L65" s="382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  <c r="AC65" s="576"/>
      <c r="AD65" s="576"/>
      <c r="AE65" s="576"/>
    </row>
    <row r="66" spans="1:31" x14ac:dyDescent="0.25">
      <c r="B66" s="378"/>
      <c r="L66" s="378"/>
    </row>
    <row r="67" spans="1:31" x14ac:dyDescent="0.25">
      <c r="B67" s="378"/>
      <c r="L67" s="378"/>
    </row>
    <row r="68" spans="1:31" x14ac:dyDescent="0.25">
      <c r="B68" s="378"/>
      <c r="L68" s="378"/>
    </row>
    <row r="69" spans="1:31" x14ac:dyDescent="0.25">
      <c r="B69" s="378"/>
      <c r="L69" s="378"/>
    </row>
    <row r="70" spans="1:31" x14ac:dyDescent="0.25">
      <c r="B70" s="378"/>
      <c r="L70" s="378"/>
    </row>
    <row r="71" spans="1:31" x14ac:dyDescent="0.25">
      <c r="B71" s="378"/>
      <c r="L71" s="378"/>
    </row>
    <row r="72" spans="1:31" x14ac:dyDescent="0.25">
      <c r="B72" s="378"/>
      <c r="L72" s="378"/>
    </row>
    <row r="73" spans="1:31" x14ac:dyDescent="0.25">
      <c r="B73" s="378"/>
      <c r="L73" s="378"/>
    </row>
    <row r="74" spans="1:31" x14ac:dyDescent="0.25">
      <c r="B74" s="378"/>
      <c r="L74" s="378"/>
    </row>
    <row r="75" spans="1:31" x14ac:dyDescent="0.25">
      <c r="B75" s="378"/>
      <c r="L75" s="378"/>
    </row>
    <row r="76" spans="1:31" s="383" customFormat="1" ht="12.45" x14ac:dyDescent="0.4">
      <c r="A76" s="576"/>
      <c r="B76" s="381"/>
      <c r="C76" s="576"/>
      <c r="D76" s="405" t="s">
        <v>413</v>
      </c>
      <c r="E76" s="406"/>
      <c r="F76" s="407" t="s">
        <v>414</v>
      </c>
      <c r="G76" s="405" t="s">
        <v>413</v>
      </c>
      <c r="H76" s="406"/>
      <c r="I76" s="406"/>
      <c r="J76" s="408" t="s">
        <v>414</v>
      </c>
      <c r="K76" s="406"/>
      <c r="L76" s="382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</row>
    <row r="77" spans="1:31" s="383" customFormat="1" ht="14.5" customHeight="1" x14ac:dyDescent="0.4">
      <c r="A77" s="576"/>
      <c r="B77" s="410"/>
      <c r="C77" s="411"/>
      <c r="D77" s="411"/>
      <c r="E77" s="411"/>
      <c r="F77" s="411"/>
      <c r="G77" s="411"/>
      <c r="H77" s="411"/>
      <c r="I77" s="411"/>
      <c r="J77" s="411"/>
      <c r="K77" s="411"/>
      <c r="L77" s="382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  <c r="AC77" s="576"/>
      <c r="AD77" s="576"/>
      <c r="AE77" s="576"/>
    </row>
    <row r="81" spans="1:47" s="383" customFormat="1" ht="7" customHeight="1" x14ac:dyDescent="0.4">
      <c r="A81" s="576"/>
      <c r="B81" s="412"/>
      <c r="C81" s="413"/>
      <c r="D81" s="413"/>
      <c r="E81" s="413"/>
      <c r="F81" s="413"/>
      <c r="G81" s="413"/>
      <c r="H81" s="413"/>
      <c r="I81" s="413"/>
      <c r="J81" s="413"/>
      <c r="K81" s="413"/>
      <c r="L81" s="382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  <c r="AC81" s="576"/>
      <c r="AD81" s="576"/>
      <c r="AE81" s="576"/>
    </row>
    <row r="82" spans="1:47" s="383" customFormat="1" ht="25" customHeight="1" x14ac:dyDescent="0.4">
      <c r="A82" s="576"/>
      <c r="B82" s="414"/>
      <c r="C82" s="415" t="s">
        <v>416</v>
      </c>
      <c r="D82" s="572"/>
      <c r="E82" s="572"/>
      <c r="F82" s="572"/>
      <c r="G82" s="572"/>
      <c r="H82" s="572"/>
      <c r="I82" s="572"/>
      <c r="J82" s="572"/>
      <c r="K82" s="572"/>
      <c r="L82" s="382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</row>
    <row r="83" spans="1:47" s="383" customFormat="1" ht="7" customHeight="1" x14ac:dyDescent="0.4">
      <c r="A83" s="576"/>
      <c r="B83" s="414"/>
      <c r="C83" s="572"/>
      <c r="D83" s="572"/>
      <c r="E83" s="572"/>
      <c r="F83" s="572"/>
      <c r="G83" s="572"/>
      <c r="H83" s="572"/>
      <c r="I83" s="572"/>
      <c r="J83" s="572"/>
      <c r="K83" s="572"/>
      <c r="L83" s="382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</row>
    <row r="84" spans="1:47" s="383" customFormat="1" ht="12" customHeight="1" x14ac:dyDescent="0.4">
      <c r="A84" s="576"/>
      <c r="B84" s="414"/>
      <c r="C84" s="573" t="s">
        <v>383</v>
      </c>
      <c r="D84" s="572"/>
      <c r="E84" s="572"/>
      <c r="F84" s="572"/>
      <c r="G84" s="572"/>
      <c r="H84" s="572"/>
      <c r="I84" s="572"/>
      <c r="J84" s="572"/>
      <c r="K84" s="572"/>
      <c r="L84" s="382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576"/>
      <c r="AE84" s="576"/>
    </row>
    <row r="85" spans="1:47" s="383" customFormat="1" ht="16.5" customHeight="1" x14ac:dyDescent="0.4">
      <c r="A85" s="576"/>
      <c r="B85" s="414"/>
      <c r="C85" s="572"/>
      <c r="D85" s="572"/>
      <c r="E85" s="689" t="str">
        <f>E7</f>
        <v>Nahradní čerpání vody do provozního vodojemu</v>
      </c>
      <c r="F85" s="690"/>
      <c r="G85" s="690"/>
      <c r="H85" s="690"/>
      <c r="I85" s="572"/>
      <c r="J85" s="572"/>
      <c r="K85" s="572"/>
      <c r="L85" s="382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</row>
    <row r="86" spans="1:47" s="383" customFormat="1" ht="12" customHeight="1" x14ac:dyDescent="0.4">
      <c r="A86" s="576"/>
      <c r="B86" s="414"/>
      <c r="C86" s="573" t="s">
        <v>384</v>
      </c>
      <c r="D86" s="572"/>
      <c r="E86" s="572"/>
      <c r="F86" s="572"/>
      <c r="G86" s="572"/>
      <c r="H86" s="572"/>
      <c r="I86" s="572"/>
      <c r="J86" s="572"/>
      <c r="K86" s="572"/>
      <c r="L86" s="382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6"/>
      <c r="AE86" s="576"/>
    </row>
    <row r="87" spans="1:47" s="383" customFormat="1" ht="16.5" customHeight="1" x14ac:dyDescent="0.4">
      <c r="A87" s="576"/>
      <c r="B87" s="414"/>
      <c r="C87" s="572"/>
      <c r="D87" s="572"/>
      <c r="E87" s="687" t="str">
        <f>E9</f>
        <v>SO 01 - Výtlačné potrubí</v>
      </c>
      <c r="F87" s="688"/>
      <c r="G87" s="688"/>
      <c r="H87" s="688"/>
      <c r="I87" s="572"/>
      <c r="J87" s="572"/>
      <c r="K87" s="572"/>
      <c r="L87" s="382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</row>
    <row r="88" spans="1:47" s="383" customFormat="1" ht="7" customHeight="1" x14ac:dyDescent="0.4">
      <c r="A88" s="576"/>
      <c r="B88" s="414"/>
      <c r="C88" s="572"/>
      <c r="D88" s="572"/>
      <c r="E88" s="572"/>
      <c r="F88" s="572"/>
      <c r="G88" s="572"/>
      <c r="H88" s="572"/>
      <c r="I88" s="572"/>
      <c r="J88" s="572"/>
      <c r="K88" s="572"/>
      <c r="L88" s="382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</row>
    <row r="89" spans="1:47" s="383" customFormat="1" ht="12" customHeight="1" x14ac:dyDescent="0.4">
      <c r="A89" s="576"/>
      <c r="B89" s="414"/>
      <c r="C89" s="573" t="s">
        <v>389</v>
      </c>
      <c r="D89" s="572"/>
      <c r="E89" s="572"/>
      <c r="F89" s="416" t="str">
        <f>F12</f>
        <v>Želivka</v>
      </c>
      <c r="G89" s="572"/>
      <c r="H89" s="572"/>
      <c r="I89" s="573" t="s">
        <v>391</v>
      </c>
      <c r="J89" s="417" t="str">
        <f>IF(J12="","",J12)</f>
        <v>15. 10. 2021</v>
      </c>
      <c r="K89" s="572"/>
      <c r="L89" s="382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</row>
    <row r="90" spans="1:47" s="383" customFormat="1" ht="7" customHeight="1" x14ac:dyDescent="0.4">
      <c r="A90" s="576"/>
      <c r="B90" s="414"/>
      <c r="C90" s="572"/>
      <c r="D90" s="572"/>
      <c r="E90" s="572"/>
      <c r="F90" s="572"/>
      <c r="G90" s="572"/>
      <c r="H90" s="572"/>
      <c r="I90" s="572"/>
      <c r="J90" s="572"/>
      <c r="K90" s="572"/>
      <c r="L90" s="382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</row>
    <row r="91" spans="1:47" s="383" customFormat="1" ht="15.25" customHeight="1" x14ac:dyDescent="0.4">
      <c r="A91" s="576"/>
      <c r="B91" s="414"/>
      <c r="C91" s="573" t="s">
        <v>392</v>
      </c>
      <c r="D91" s="572"/>
      <c r="E91" s="572"/>
      <c r="F91" s="416" t="str">
        <f>E15</f>
        <v>Voda Želivka a.s.</v>
      </c>
      <c r="G91" s="572"/>
      <c r="H91" s="572"/>
      <c r="I91" s="573" t="s">
        <v>396</v>
      </c>
      <c r="J91" s="418" t="str">
        <f>E21</f>
        <v xml:space="preserve"> </v>
      </c>
      <c r="K91" s="572"/>
      <c r="L91" s="382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</row>
    <row r="92" spans="1:47" s="383" customFormat="1" ht="15.25" customHeight="1" x14ac:dyDescent="0.4">
      <c r="A92" s="576"/>
      <c r="B92" s="414"/>
      <c r="C92" s="573" t="s">
        <v>841</v>
      </c>
      <c r="D92" s="572"/>
      <c r="E92" s="572"/>
      <c r="F92" s="416" t="str">
        <f>IF(E18="","",E18)</f>
        <v>Vyplň údaj</v>
      </c>
      <c r="G92" s="572"/>
      <c r="H92" s="572"/>
      <c r="I92" s="573" t="s">
        <v>397</v>
      </c>
      <c r="J92" s="418" t="str">
        <f>E24</f>
        <v xml:space="preserve"> </v>
      </c>
      <c r="K92" s="572"/>
      <c r="L92" s="382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</row>
    <row r="93" spans="1:47" s="383" customFormat="1" ht="10.4" customHeight="1" x14ac:dyDescent="0.4">
      <c r="A93" s="576"/>
      <c r="B93" s="414"/>
      <c r="C93" s="572"/>
      <c r="D93" s="572"/>
      <c r="E93" s="572"/>
      <c r="F93" s="572"/>
      <c r="G93" s="572"/>
      <c r="H93" s="572"/>
      <c r="I93" s="572"/>
      <c r="J93" s="572"/>
      <c r="K93" s="572"/>
      <c r="L93" s="382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</row>
    <row r="94" spans="1:47" s="383" customFormat="1" ht="29.25" customHeight="1" x14ac:dyDescent="0.4">
      <c r="A94" s="576"/>
      <c r="B94" s="414"/>
      <c r="C94" s="419" t="s">
        <v>417</v>
      </c>
      <c r="D94" s="420"/>
      <c r="E94" s="420"/>
      <c r="F94" s="420"/>
      <c r="G94" s="420"/>
      <c r="H94" s="420"/>
      <c r="I94" s="420"/>
      <c r="J94" s="421" t="s">
        <v>418</v>
      </c>
      <c r="K94" s="420"/>
      <c r="L94" s="382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</row>
    <row r="95" spans="1:47" s="383" customFormat="1" ht="10.4" customHeight="1" x14ac:dyDescent="0.4">
      <c r="A95" s="576"/>
      <c r="B95" s="414"/>
      <c r="C95" s="572"/>
      <c r="D95" s="572"/>
      <c r="E95" s="572"/>
      <c r="F95" s="572"/>
      <c r="G95" s="572"/>
      <c r="H95" s="572"/>
      <c r="I95" s="572"/>
      <c r="J95" s="572"/>
      <c r="K95" s="572"/>
      <c r="L95" s="382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</row>
    <row r="96" spans="1:47" s="383" customFormat="1" ht="22.95" customHeight="1" x14ac:dyDescent="0.4">
      <c r="A96" s="576"/>
      <c r="B96" s="414"/>
      <c r="C96" s="422" t="s">
        <v>419</v>
      </c>
      <c r="D96" s="572"/>
      <c r="E96" s="572"/>
      <c r="F96" s="572"/>
      <c r="G96" s="572"/>
      <c r="H96" s="572"/>
      <c r="I96" s="572"/>
      <c r="J96" s="423">
        <f>J124</f>
        <v>0</v>
      </c>
      <c r="K96" s="572"/>
      <c r="L96" s="382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  <c r="AC96" s="576"/>
      <c r="AD96" s="576"/>
      <c r="AE96" s="576"/>
      <c r="AU96" s="375" t="s">
        <v>420</v>
      </c>
    </row>
    <row r="97" spans="1:31" s="424" customFormat="1" ht="25" customHeight="1" x14ac:dyDescent="0.4">
      <c r="B97" s="425"/>
      <c r="C97" s="426"/>
      <c r="D97" s="427" t="s">
        <v>421</v>
      </c>
      <c r="E97" s="428"/>
      <c r="F97" s="428"/>
      <c r="G97" s="428"/>
      <c r="H97" s="428"/>
      <c r="I97" s="428"/>
      <c r="J97" s="429">
        <f>J125</f>
        <v>0</v>
      </c>
      <c r="K97" s="426"/>
      <c r="L97" s="430"/>
    </row>
    <row r="98" spans="1:31" s="431" customFormat="1" ht="19.95" customHeight="1" x14ac:dyDescent="0.4">
      <c r="B98" s="432"/>
      <c r="C98" s="433"/>
      <c r="D98" s="434" t="s">
        <v>422</v>
      </c>
      <c r="E98" s="435"/>
      <c r="F98" s="435"/>
      <c r="G98" s="435"/>
      <c r="H98" s="435"/>
      <c r="I98" s="435"/>
      <c r="J98" s="436">
        <f>J126</f>
        <v>0</v>
      </c>
      <c r="K98" s="433"/>
      <c r="L98" s="437"/>
    </row>
    <row r="99" spans="1:31" s="431" customFormat="1" ht="19.95" customHeight="1" x14ac:dyDescent="0.4">
      <c r="B99" s="432"/>
      <c r="C99" s="433"/>
      <c r="D99" s="434" t="s">
        <v>423</v>
      </c>
      <c r="E99" s="435"/>
      <c r="F99" s="435"/>
      <c r="G99" s="435"/>
      <c r="H99" s="435"/>
      <c r="I99" s="435"/>
      <c r="J99" s="436">
        <f>J219</f>
        <v>0</v>
      </c>
      <c r="K99" s="433"/>
      <c r="L99" s="437"/>
    </row>
    <row r="100" spans="1:31" s="431" customFormat="1" ht="19.95" customHeight="1" x14ac:dyDescent="0.4">
      <c r="B100" s="432"/>
      <c r="C100" s="433"/>
      <c r="D100" s="434" t="s">
        <v>424</v>
      </c>
      <c r="E100" s="435"/>
      <c r="F100" s="435"/>
      <c r="G100" s="435"/>
      <c r="H100" s="435"/>
      <c r="I100" s="435"/>
      <c r="J100" s="436">
        <f>J231</f>
        <v>0</v>
      </c>
      <c r="K100" s="433"/>
      <c r="L100" s="437"/>
    </row>
    <row r="101" spans="1:31" s="431" customFormat="1" ht="19.95" customHeight="1" x14ac:dyDescent="0.4">
      <c r="B101" s="432"/>
      <c r="C101" s="433"/>
      <c r="D101" s="434" t="s">
        <v>425</v>
      </c>
      <c r="E101" s="435"/>
      <c r="F101" s="435"/>
      <c r="G101" s="435"/>
      <c r="H101" s="435"/>
      <c r="I101" s="435"/>
      <c r="J101" s="436">
        <f>J240</f>
        <v>0</v>
      </c>
      <c r="K101" s="433"/>
      <c r="L101" s="437"/>
    </row>
    <row r="102" spans="1:31" s="431" customFormat="1" ht="19.95" customHeight="1" x14ac:dyDescent="0.4">
      <c r="B102" s="432"/>
      <c r="C102" s="433"/>
      <c r="D102" s="434" t="s">
        <v>426</v>
      </c>
      <c r="E102" s="435"/>
      <c r="F102" s="435"/>
      <c r="G102" s="435"/>
      <c r="H102" s="435"/>
      <c r="I102" s="435"/>
      <c r="J102" s="436">
        <f>J317</f>
        <v>0</v>
      </c>
      <c r="K102" s="433"/>
      <c r="L102" s="437"/>
    </row>
    <row r="103" spans="1:31" s="431" customFormat="1" ht="19.95" customHeight="1" x14ac:dyDescent="0.4">
      <c r="B103" s="432"/>
      <c r="C103" s="433"/>
      <c r="D103" s="434" t="s">
        <v>427</v>
      </c>
      <c r="E103" s="435"/>
      <c r="F103" s="435"/>
      <c r="G103" s="435"/>
      <c r="H103" s="435"/>
      <c r="I103" s="435"/>
      <c r="J103" s="436">
        <f>J322</f>
        <v>0</v>
      </c>
      <c r="K103" s="433"/>
      <c r="L103" s="437"/>
    </row>
    <row r="104" spans="1:31" s="431" customFormat="1" ht="19.95" customHeight="1" x14ac:dyDescent="0.4">
      <c r="B104" s="432"/>
      <c r="C104" s="433"/>
      <c r="D104" s="434" t="s">
        <v>428</v>
      </c>
      <c r="E104" s="435"/>
      <c r="F104" s="435"/>
      <c r="G104" s="435"/>
      <c r="H104" s="435"/>
      <c r="I104" s="435"/>
      <c r="J104" s="436">
        <f>J335</f>
        <v>0</v>
      </c>
      <c r="K104" s="433"/>
      <c r="L104" s="437"/>
    </row>
    <row r="105" spans="1:31" s="383" customFormat="1" ht="21.75" customHeight="1" x14ac:dyDescent="0.4">
      <c r="A105" s="576"/>
      <c r="B105" s="414"/>
      <c r="C105" s="572"/>
      <c r="D105" s="572"/>
      <c r="E105" s="572"/>
      <c r="F105" s="572"/>
      <c r="G105" s="572"/>
      <c r="H105" s="572"/>
      <c r="I105" s="572"/>
      <c r="J105" s="572"/>
      <c r="K105" s="572"/>
      <c r="L105" s="382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  <c r="AC105" s="576"/>
      <c r="AD105" s="576"/>
      <c r="AE105" s="576"/>
    </row>
    <row r="106" spans="1:31" s="383" customFormat="1" ht="7" customHeight="1" x14ac:dyDescent="0.4">
      <c r="A106" s="576"/>
      <c r="B106" s="438"/>
      <c r="C106" s="439"/>
      <c r="D106" s="439"/>
      <c r="E106" s="439"/>
      <c r="F106" s="439"/>
      <c r="G106" s="439"/>
      <c r="H106" s="439"/>
      <c r="I106" s="439"/>
      <c r="J106" s="439"/>
      <c r="K106" s="439"/>
      <c r="L106" s="382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</row>
    <row r="110" spans="1:31" s="383" customFormat="1" ht="7" customHeight="1" x14ac:dyDescent="0.4">
      <c r="A110" s="576"/>
      <c r="B110" s="440"/>
      <c r="C110" s="441"/>
      <c r="D110" s="441"/>
      <c r="E110" s="441"/>
      <c r="F110" s="441"/>
      <c r="G110" s="441"/>
      <c r="H110" s="441"/>
      <c r="I110" s="441"/>
      <c r="J110" s="441"/>
      <c r="K110" s="441"/>
      <c r="L110" s="382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</row>
    <row r="111" spans="1:31" s="383" customFormat="1" ht="25" customHeight="1" x14ac:dyDescent="0.4">
      <c r="A111" s="576"/>
      <c r="B111" s="414"/>
      <c r="C111" s="415" t="s">
        <v>429</v>
      </c>
      <c r="D111" s="572"/>
      <c r="E111" s="572"/>
      <c r="F111" s="572"/>
      <c r="G111" s="572"/>
      <c r="H111" s="572"/>
      <c r="I111" s="572"/>
      <c r="J111" s="572"/>
      <c r="K111" s="572"/>
      <c r="L111" s="382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</row>
    <row r="112" spans="1:31" s="383" customFormat="1" ht="7" customHeight="1" x14ac:dyDescent="0.4">
      <c r="A112" s="576"/>
      <c r="B112" s="414"/>
      <c r="C112" s="572"/>
      <c r="D112" s="572"/>
      <c r="E112" s="572"/>
      <c r="F112" s="572"/>
      <c r="G112" s="572"/>
      <c r="H112" s="572"/>
      <c r="I112" s="572"/>
      <c r="J112" s="572"/>
      <c r="K112" s="572"/>
      <c r="L112" s="382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</row>
    <row r="113" spans="1:65" s="383" customFormat="1" ht="12" customHeight="1" x14ac:dyDescent="0.4">
      <c r="A113" s="576"/>
      <c r="B113" s="414"/>
      <c r="C113" s="573" t="s">
        <v>383</v>
      </c>
      <c r="D113" s="572"/>
      <c r="E113" s="572"/>
      <c r="F113" s="572"/>
      <c r="G113" s="572"/>
      <c r="H113" s="572"/>
      <c r="I113" s="572"/>
      <c r="J113" s="572"/>
      <c r="K113" s="572"/>
      <c r="L113" s="382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</row>
    <row r="114" spans="1:65" s="383" customFormat="1" ht="16.5" customHeight="1" x14ac:dyDescent="0.4">
      <c r="A114" s="576"/>
      <c r="B114" s="414"/>
      <c r="C114" s="572"/>
      <c r="D114" s="572"/>
      <c r="E114" s="689" t="str">
        <f>E7</f>
        <v>Nahradní čerpání vody do provozního vodojemu</v>
      </c>
      <c r="F114" s="690"/>
      <c r="G114" s="690"/>
      <c r="H114" s="690"/>
      <c r="I114" s="572"/>
      <c r="J114" s="572"/>
      <c r="K114" s="572"/>
      <c r="L114" s="382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</row>
    <row r="115" spans="1:65" s="383" customFormat="1" ht="12" customHeight="1" x14ac:dyDescent="0.4">
      <c r="A115" s="576"/>
      <c r="B115" s="414"/>
      <c r="C115" s="573" t="s">
        <v>384</v>
      </c>
      <c r="D115" s="572"/>
      <c r="E115" s="572"/>
      <c r="F115" s="572"/>
      <c r="G115" s="572"/>
      <c r="H115" s="572"/>
      <c r="I115" s="572"/>
      <c r="J115" s="572"/>
      <c r="K115" s="572"/>
      <c r="L115" s="382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</row>
    <row r="116" spans="1:65" s="383" customFormat="1" ht="16.5" customHeight="1" x14ac:dyDescent="0.4">
      <c r="A116" s="576"/>
      <c r="B116" s="414"/>
      <c r="C116" s="572"/>
      <c r="D116" s="572"/>
      <c r="E116" s="687" t="str">
        <f>E9</f>
        <v>SO 01 - Výtlačné potrubí</v>
      </c>
      <c r="F116" s="688"/>
      <c r="G116" s="688"/>
      <c r="H116" s="688"/>
      <c r="I116" s="572"/>
      <c r="J116" s="572"/>
      <c r="K116" s="572"/>
      <c r="L116" s="382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  <c r="AC116" s="576"/>
      <c r="AD116" s="576"/>
      <c r="AE116" s="576"/>
    </row>
    <row r="117" spans="1:65" s="383" customFormat="1" ht="7" customHeight="1" x14ac:dyDescent="0.4">
      <c r="A117" s="576"/>
      <c r="B117" s="414"/>
      <c r="C117" s="572"/>
      <c r="D117" s="572"/>
      <c r="E117" s="572"/>
      <c r="F117" s="572"/>
      <c r="G117" s="572"/>
      <c r="H117" s="572"/>
      <c r="I117" s="572"/>
      <c r="J117" s="572"/>
      <c r="K117" s="572"/>
      <c r="L117" s="382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  <c r="AC117" s="576"/>
      <c r="AD117" s="576"/>
      <c r="AE117" s="576"/>
    </row>
    <row r="118" spans="1:65" s="383" customFormat="1" ht="12" customHeight="1" x14ac:dyDescent="0.4">
      <c r="A118" s="576"/>
      <c r="B118" s="414"/>
      <c r="C118" s="573" t="s">
        <v>389</v>
      </c>
      <c r="D118" s="572"/>
      <c r="E118" s="572"/>
      <c r="F118" s="416" t="str">
        <f>F12</f>
        <v>Želivka</v>
      </c>
      <c r="G118" s="572"/>
      <c r="H118" s="572"/>
      <c r="I118" s="573" t="s">
        <v>391</v>
      </c>
      <c r="J118" s="417" t="str">
        <f>IF(J12="","",J12)</f>
        <v>15. 10. 2021</v>
      </c>
      <c r="K118" s="572"/>
      <c r="L118" s="382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</row>
    <row r="119" spans="1:65" s="383" customFormat="1" ht="7" customHeight="1" x14ac:dyDescent="0.4">
      <c r="A119" s="576"/>
      <c r="B119" s="414"/>
      <c r="C119" s="572"/>
      <c r="D119" s="572"/>
      <c r="E119" s="572"/>
      <c r="F119" s="572"/>
      <c r="G119" s="572"/>
      <c r="H119" s="572"/>
      <c r="I119" s="572"/>
      <c r="J119" s="572"/>
      <c r="K119" s="572"/>
      <c r="L119" s="382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</row>
    <row r="120" spans="1:65" s="383" customFormat="1" ht="15.25" customHeight="1" x14ac:dyDescent="0.4">
      <c r="A120" s="576"/>
      <c r="B120" s="414"/>
      <c r="C120" s="573" t="s">
        <v>392</v>
      </c>
      <c r="D120" s="572"/>
      <c r="E120" s="572"/>
      <c r="F120" s="416" t="str">
        <f>E15</f>
        <v>Voda Želivka a.s.</v>
      </c>
      <c r="G120" s="572"/>
      <c r="H120" s="572"/>
      <c r="I120" s="573" t="s">
        <v>396</v>
      </c>
      <c r="J120" s="418" t="str">
        <f>E21</f>
        <v xml:space="preserve"> </v>
      </c>
      <c r="K120" s="572"/>
      <c r="L120" s="382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  <c r="AC120" s="576"/>
      <c r="AD120" s="576"/>
      <c r="AE120" s="576"/>
    </row>
    <row r="121" spans="1:65" s="383" customFormat="1" ht="15.25" customHeight="1" x14ac:dyDescent="0.4">
      <c r="A121" s="576"/>
      <c r="B121" s="414"/>
      <c r="C121" s="573" t="s">
        <v>841</v>
      </c>
      <c r="D121" s="572"/>
      <c r="E121" s="572"/>
      <c r="F121" s="416" t="str">
        <f>IF(E18="","",E18)</f>
        <v>Vyplň údaj</v>
      </c>
      <c r="G121" s="572"/>
      <c r="H121" s="572"/>
      <c r="I121" s="573" t="s">
        <v>397</v>
      </c>
      <c r="J121" s="418" t="str">
        <f>E24</f>
        <v xml:space="preserve"> </v>
      </c>
      <c r="K121" s="572"/>
      <c r="L121" s="382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</row>
    <row r="122" spans="1:65" s="383" customFormat="1" ht="10.4" customHeight="1" x14ac:dyDescent="0.4">
      <c r="A122" s="576"/>
      <c r="B122" s="414"/>
      <c r="C122" s="572"/>
      <c r="D122" s="572"/>
      <c r="E122" s="572"/>
      <c r="F122" s="572"/>
      <c r="G122" s="572"/>
      <c r="H122" s="572"/>
      <c r="I122" s="572"/>
      <c r="J122" s="572"/>
      <c r="K122" s="572"/>
      <c r="L122" s="382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  <c r="AC122" s="576"/>
      <c r="AD122" s="576"/>
      <c r="AE122" s="576"/>
    </row>
    <row r="123" spans="1:65" s="451" customFormat="1" ht="29.25" customHeight="1" x14ac:dyDescent="0.4">
      <c r="A123" s="442"/>
      <c r="B123" s="443"/>
      <c r="C123" s="444" t="s">
        <v>430</v>
      </c>
      <c r="D123" s="445" t="s">
        <v>67</v>
      </c>
      <c r="E123" s="445" t="s">
        <v>431</v>
      </c>
      <c r="F123" s="445" t="s">
        <v>48</v>
      </c>
      <c r="G123" s="445" t="s">
        <v>0</v>
      </c>
      <c r="H123" s="445" t="s">
        <v>85</v>
      </c>
      <c r="I123" s="445" t="s">
        <v>432</v>
      </c>
      <c r="J123" s="445" t="s">
        <v>418</v>
      </c>
      <c r="K123" s="446" t="s">
        <v>56</v>
      </c>
      <c r="L123" s="447"/>
      <c r="M123" s="448" t="s">
        <v>387</v>
      </c>
      <c r="N123" s="449" t="s">
        <v>403</v>
      </c>
      <c r="O123" s="449" t="s">
        <v>433</v>
      </c>
      <c r="P123" s="449" t="s">
        <v>434</v>
      </c>
      <c r="Q123" s="449" t="s">
        <v>435</v>
      </c>
      <c r="R123" s="449" t="s">
        <v>436</v>
      </c>
      <c r="S123" s="449" t="s">
        <v>437</v>
      </c>
      <c r="T123" s="450" t="s">
        <v>438</v>
      </c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42"/>
    </row>
    <row r="124" spans="1:65" s="383" customFormat="1" ht="22.95" customHeight="1" x14ac:dyDescent="0.4">
      <c r="A124" s="576"/>
      <c r="B124" s="414"/>
      <c r="C124" s="452" t="s">
        <v>439</v>
      </c>
      <c r="D124" s="572"/>
      <c r="E124" s="572"/>
      <c r="F124" s="572"/>
      <c r="G124" s="572"/>
      <c r="H124" s="572"/>
      <c r="I124" s="572"/>
      <c r="J124" s="453">
        <f>BK124</f>
        <v>0</v>
      </c>
      <c r="K124" s="572"/>
      <c r="L124" s="381"/>
      <c r="M124" s="454"/>
      <c r="N124" s="455"/>
      <c r="O124" s="456"/>
      <c r="P124" s="457">
        <f>P125</f>
        <v>0</v>
      </c>
      <c r="Q124" s="456"/>
      <c r="R124" s="457">
        <f>R125</f>
        <v>4.5417958</v>
      </c>
      <c r="S124" s="456"/>
      <c r="T124" s="458">
        <f>T125</f>
        <v>0.29049999999999998</v>
      </c>
      <c r="U124" s="576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T124" s="375" t="s">
        <v>440</v>
      </c>
      <c r="AU124" s="375" t="s">
        <v>420</v>
      </c>
      <c r="BK124" s="459">
        <f>BK125</f>
        <v>0</v>
      </c>
    </row>
    <row r="125" spans="1:65" s="460" customFormat="1" ht="25.95" customHeight="1" x14ac:dyDescent="0.35">
      <c r="B125" s="461"/>
      <c r="C125" s="462"/>
      <c r="D125" s="463" t="s">
        <v>440</v>
      </c>
      <c r="E125" s="464" t="s">
        <v>441</v>
      </c>
      <c r="F125" s="464" t="s">
        <v>442</v>
      </c>
      <c r="G125" s="462"/>
      <c r="H125" s="462"/>
      <c r="I125" s="581"/>
      <c r="J125" s="465">
        <f>BK125</f>
        <v>0</v>
      </c>
      <c r="K125" s="462"/>
      <c r="L125" s="466"/>
      <c r="M125" s="467"/>
      <c r="N125" s="468"/>
      <c r="O125" s="468"/>
      <c r="P125" s="469">
        <f>P126+P219+P231+P240+P317+P322+P335</f>
        <v>0</v>
      </c>
      <c r="Q125" s="468"/>
      <c r="R125" s="469">
        <f>R126+R219+R231+R240+R317+R322+R335</f>
        <v>4.5417958</v>
      </c>
      <c r="S125" s="468"/>
      <c r="T125" s="470">
        <f>T126+T219+T231+T240+T317+T322+T335</f>
        <v>0.29049999999999998</v>
      </c>
      <c r="AR125" s="471" t="s">
        <v>443</v>
      </c>
      <c r="AT125" s="472" t="s">
        <v>440</v>
      </c>
      <c r="AU125" s="472" t="s">
        <v>444</v>
      </c>
      <c r="AY125" s="471" t="s">
        <v>445</v>
      </c>
      <c r="BK125" s="473">
        <f>BK126+BK219+BK231+BK240+BK317+BK322+BK335</f>
        <v>0</v>
      </c>
    </row>
    <row r="126" spans="1:65" s="460" customFormat="1" ht="22.95" customHeight="1" x14ac:dyDescent="0.3">
      <c r="B126" s="461"/>
      <c r="C126" s="462"/>
      <c r="D126" s="463" t="s">
        <v>440</v>
      </c>
      <c r="E126" s="474" t="s">
        <v>443</v>
      </c>
      <c r="F126" s="474" t="s">
        <v>446</v>
      </c>
      <c r="G126" s="462"/>
      <c r="H126" s="462"/>
      <c r="I126" s="581"/>
      <c r="J126" s="475">
        <f>BK126</f>
        <v>0</v>
      </c>
      <c r="K126" s="462"/>
      <c r="L126" s="466"/>
      <c r="M126" s="467"/>
      <c r="N126" s="468"/>
      <c r="O126" s="468"/>
      <c r="P126" s="469">
        <f>SUM(P127:P218)</f>
        <v>0</v>
      </c>
      <c r="Q126" s="468"/>
      <c r="R126" s="469">
        <f>SUM(R127:R218)</f>
        <v>2.0640388000000005</v>
      </c>
      <c r="S126" s="468"/>
      <c r="T126" s="470">
        <f>SUM(T127:T218)</f>
        <v>0.17849999999999999</v>
      </c>
      <c r="AR126" s="471" t="s">
        <v>443</v>
      </c>
      <c r="AT126" s="472" t="s">
        <v>440</v>
      </c>
      <c r="AU126" s="472" t="s">
        <v>443</v>
      </c>
      <c r="AY126" s="471" t="s">
        <v>445</v>
      </c>
      <c r="BK126" s="473">
        <f>SUM(BK127:BK218)</f>
        <v>0</v>
      </c>
    </row>
    <row r="127" spans="1:65" s="383" customFormat="1" ht="78" customHeight="1" x14ac:dyDescent="0.4">
      <c r="A127" s="576"/>
      <c r="B127" s="414"/>
      <c r="C127" s="476" t="s">
        <v>443</v>
      </c>
      <c r="D127" s="476" t="s">
        <v>447</v>
      </c>
      <c r="E127" s="477" t="s">
        <v>448</v>
      </c>
      <c r="F127" s="478" t="s">
        <v>449</v>
      </c>
      <c r="G127" s="479" t="s">
        <v>311</v>
      </c>
      <c r="H127" s="480">
        <v>0.7</v>
      </c>
      <c r="I127" s="580"/>
      <c r="J127" s="481">
        <f>ROUND(I127*H127,2)</f>
        <v>0</v>
      </c>
      <c r="K127" s="478" t="s">
        <v>450</v>
      </c>
      <c r="L127" s="381"/>
      <c r="M127" s="579" t="s">
        <v>387</v>
      </c>
      <c r="N127" s="482" t="s">
        <v>404</v>
      </c>
      <c r="O127" s="491"/>
      <c r="P127" s="483">
        <f>O127*H127</f>
        <v>0</v>
      </c>
      <c r="Q127" s="483">
        <v>0</v>
      </c>
      <c r="R127" s="483">
        <f>Q127*H127</f>
        <v>0</v>
      </c>
      <c r="S127" s="483">
        <v>0.255</v>
      </c>
      <c r="T127" s="484">
        <f>S127*H127</f>
        <v>0.17849999999999999</v>
      </c>
      <c r="U127" s="576"/>
      <c r="V127" s="576"/>
      <c r="W127" s="576"/>
      <c r="X127" s="576"/>
      <c r="Y127" s="576"/>
      <c r="Z127" s="576"/>
      <c r="AA127" s="576"/>
      <c r="AB127" s="576"/>
      <c r="AC127" s="576"/>
      <c r="AD127" s="576"/>
      <c r="AE127" s="576"/>
      <c r="AR127" s="485" t="s">
        <v>451</v>
      </c>
      <c r="AT127" s="485" t="s">
        <v>447</v>
      </c>
      <c r="AU127" s="485" t="s">
        <v>379</v>
      </c>
      <c r="AY127" s="375" t="s">
        <v>445</v>
      </c>
      <c r="BE127" s="486">
        <f>IF(N127="základní",J127,0)</f>
        <v>0</v>
      </c>
      <c r="BF127" s="486">
        <f>IF(N127="snížená",J127,0)</f>
        <v>0</v>
      </c>
      <c r="BG127" s="486">
        <f>IF(N127="zákl. přenesená",J127,0)</f>
        <v>0</v>
      </c>
      <c r="BH127" s="486">
        <f>IF(N127="sníž. přenesená",J127,0)</f>
        <v>0</v>
      </c>
      <c r="BI127" s="486">
        <f>IF(N127="nulová",J127,0)</f>
        <v>0</v>
      </c>
      <c r="BJ127" s="375" t="s">
        <v>443</v>
      </c>
      <c r="BK127" s="486">
        <f>ROUND(I127*H127,2)</f>
        <v>0</v>
      </c>
      <c r="BL127" s="375" t="s">
        <v>451</v>
      </c>
      <c r="BM127" s="485" t="s">
        <v>452</v>
      </c>
    </row>
    <row r="128" spans="1:65" s="383" customFormat="1" x14ac:dyDescent="0.4">
      <c r="A128" s="576"/>
      <c r="B128" s="414"/>
      <c r="C128" s="572"/>
      <c r="D128" s="487" t="s">
        <v>453</v>
      </c>
      <c r="E128" s="572"/>
      <c r="F128" s="488" t="s">
        <v>454</v>
      </c>
      <c r="G128" s="572"/>
      <c r="H128" s="572"/>
      <c r="I128" s="578"/>
      <c r="J128" s="572"/>
      <c r="K128" s="572"/>
      <c r="L128" s="381"/>
      <c r="M128" s="489"/>
      <c r="N128" s="490"/>
      <c r="O128" s="491"/>
      <c r="P128" s="491"/>
      <c r="Q128" s="491"/>
      <c r="R128" s="491"/>
      <c r="S128" s="491"/>
      <c r="T128" s="492"/>
      <c r="U128" s="576"/>
      <c r="V128" s="576"/>
      <c r="W128" s="576"/>
      <c r="X128" s="576"/>
      <c r="Y128" s="576"/>
      <c r="Z128" s="576"/>
      <c r="AA128" s="576"/>
      <c r="AB128" s="576"/>
      <c r="AC128" s="576"/>
      <c r="AD128" s="576"/>
      <c r="AE128" s="576"/>
      <c r="AT128" s="375" t="s">
        <v>453</v>
      </c>
      <c r="AU128" s="375" t="s">
        <v>379</v>
      </c>
    </row>
    <row r="129" spans="1:65" s="493" customFormat="1" x14ac:dyDescent="0.4">
      <c r="B129" s="494"/>
      <c r="C129" s="495"/>
      <c r="D129" s="496" t="s">
        <v>455</v>
      </c>
      <c r="E129" s="497" t="s">
        <v>387</v>
      </c>
      <c r="F129" s="498" t="s">
        <v>456</v>
      </c>
      <c r="G129" s="495"/>
      <c r="H129" s="499">
        <v>0.7</v>
      </c>
      <c r="I129" s="583"/>
      <c r="J129" s="495"/>
      <c r="K129" s="495"/>
      <c r="L129" s="500"/>
      <c r="M129" s="501"/>
      <c r="N129" s="502"/>
      <c r="O129" s="502"/>
      <c r="P129" s="502"/>
      <c r="Q129" s="502"/>
      <c r="R129" s="502"/>
      <c r="S129" s="502"/>
      <c r="T129" s="503"/>
      <c r="AT129" s="504" t="s">
        <v>455</v>
      </c>
      <c r="AU129" s="504" t="s">
        <v>379</v>
      </c>
      <c r="AV129" s="493" t="s">
        <v>379</v>
      </c>
      <c r="AW129" s="493" t="s">
        <v>457</v>
      </c>
      <c r="AX129" s="493" t="s">
        <v>444</v>
      </c>
      <c r="AY129" s="504" t="s">
        <v>445</v>
      </c>
    </row>
    <row r="130" spans="1:65" s="505" customFormat="1" x14ac:dyDescent="0.4">
      <c r="B130" s="506"/>
      <c r="C130" s="507"/>
      <c r="D130" s="496" t="s">
        <v>455</v>
      </c>
      <c r="E130" s="508" t="s">
        <v>387</v>
      </c>
      <c r="F130" s="509" t="s">
        <v>458</v>
      </c>
      <c r="G130" s="507"/>
      <c r="H130" s="510">
        <v>0.7</v>
      </c>
      <c r="I130" s="582"/>
      <c r="J130" s="507"/>
      <c r="K130" s="507"/>
      <c r="L130" s="511"/>
      <c r="M130" s="512"/>
      <c r="N130" s="513"/>
      <c r="O130" s="513"/>
      <c r="P130" s="513"/>
      <c r="Q130" s="513"/>
      <c r="R130" s="513"/>
      <c r="S130" s="513"/>
      <c r="T130" s="514"/>
      <c r="AT130" s="515" t="s">
        <v>455</v>
      </c>
      <c r="AU130" s="515" t="s">
        <v>379</v>
      </c>
      <c r="AV130" s="505" t="s">
        <v>451</v>
      </c>
      <c r="AW130" s="505" t="s">
        <v>457</v>
      </c>
      <c r="AX130" s="505" t="s">
        <v>443</v>
      </c>
      <c r="AY130" s="515" t="s">
        <v>445</v>
      </c>
    </row>
    <row r="131" spans="1:65" s="383" customFormat="1" ht="90" customHeight="1" x14ac:dyDescent="0.4">
      <c r="A131" s="576"/>
      <c r="B131" s="414"/>
      <c r="C131" s="476" t="s">
        <v>379</v>
      </c>
      <c r="D131" s="476" t="s">
        <v>447</v>
      </c>
      <c r="E131" s="477" t="s">
        <v>459</v>
      </c>
      <c r="F131" s="478" t="s">
        <v>460</v>
      </c>
      <c r="G131" s="479" t="s">
        <v>11</v>
      </c>
      <c r="H131" s="480">
        <v>49.5</v>
      </c>
      <c r="I131" s="580"/>
      <c r="J131" s="481">
        <f>ROUND(I131*H131,2)</f>
        <v>0</v>
      </c>
      <c r="K131" s="478" t="s">
        <v>450</v>
      </c>
      <c r="L131" s="381"/>
      <c r="M131" s="579" t="s">
        <v>387</v>
      </c>
      <c r="N131" s="482" t="s">
        <v>404</v>
      </c>
      <c r="O131" s="491"/>
      <c r="P131" s="483">
        <f>O131*H131</f>
        <v>0</v>
      </c>
      <c r="Q131" s="483">
        <v>3.6900000000000002E-2</v>
      </c>
      <c r="R131" s="483">
        <f>Q131*H131</f>
        <v>1.8265500000000001</v>
      </c>
      <c r="S131" s="483">
        <v>0</v>
      </c>
      <c r="T131" s="484">
        <f>S131*H131</f>
        <v>0</v>
      </c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R131" s="485" t="s">
        <v>451</v>
      </c>
      <c r="AT131" s="485" t="s">
        <v>447</v>
      </c>
      <c r="AU131" s="485" t="s">
        <v>379</v>
      </c>
      <c r="AY131" s="375" t="s">
        <v>445</v>
      </c>
      <c r="BE131" s="486">
        <f>IF(N131="základní",J131,0)</f>
        <v>0</v>
      </c>
      <c r="BF131" s="486">
        <f>IF(N131="snížená",J131,0)</f>
        <v>0</v>
      </c>
      <c r="BG131" s="486">
        <f>IF(N131="zákl. přenesená",J131,0)</f>
        <v>0</v>
      </c>
      <c r="BH131" s="486">
        <f>IF(N131="sníž. přenesená",J131,0)</f>
        <v>0</v>
      </c>
      <c r="BI131" s="486">
        <f>IF(N131="nulová",J131,0)</f>
        <v>0</v>
      </c>
      <c r="BJ131" s="375" t="s">
        <v>443</v>
      </c>
      <c r="BK131" s="486">
        <f>ROUND(I131*H131,2)</f>
        <v>0</v>
      </c>
      <c r="BL131" s="375" t="s">
        <v>451</v>
      </c>
      <c r="BM131" s="485" t="s">
        <v>461</v>
      </c>
    </row>
    <row r="132" spans="1:65" s="383" customFormat="1" x14ac:dyDescent="0.4">
      <c r="A132" s="576"/>
      <c r="B132" s="414"/>
      <c r="C132" s="572"/>
      <c r="D132" s="487" t="s">
        <v>453</v>
      </c>
      <c r="E132" s="572"/>
      <c r="F132" s="488" t="s">
        <v>462</v>
      </c>
      <c r="G132" s="572"/>
      <c r="H132" s="572"/>
      <c r="I132" s="578"/>
      <c r="J132" s="572"/>
      <c r="K132" s="572"/>
      <c r="L132" s="381"/>
      <c r="M132" s="489"/>
      <c r="N132" s="490"/>
      <c r="O132" s="491"/>
      <c r="P132" s="491"/>
      <c r="Q132" s="491"/>
      <c r="R132" s="491"/>
      <c r="S132" s="491"/>
      <c r="T132" s="492"/>
      <c r="U132" s="576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6"/>
      <c r="AT132" s="375" t="s">
        <v>453</v>
      </c>
      <c r="AU132" s="375" t="s">
        <v>379</v>
      </c>
    </row>
    <row r="133" spans="1:65" s="493" customFormat="1" x14ac:dyDescent="0.4">
      <c r="B133" s="494"/>
      <c r="C133" s="495"/>
      <c r="D133" s="496" t="s">
        <v>455</v>
      </c>
      <c r="E133" s="497" t="s">
        <v>387</v>
      </c>
      <c r="F133" s="498" t="s">
        <v>463</v>
      </c>
      <c r="G133" s="495"/>
      <c r="H133" s="499">
        <v>49.5</v>
      </c>
      <c r="I133" s="583"/>
      <c r="J133" s="495"/>
      <c r="K133" s="495"/>
      <c r="L133" s="500"/>
      <c r="M133" s="501"/>
      <c r="N133" s="502"/>
      <c r="O133" s="502"/>
      <c r="P133" s="502"/>
      <c r="Q133" s="502"/>
      <c r="R133" s="502"/>
      <c r="S133" s="502"/>
      <c r="T133" s="503"/>
      <c r="AT133" s="504" t="s">
        <v>455</v>
      </c>
      <c r="AU133" s="504" t="s">
        <v>379</v>
      </c>
      <c r="AV133" s="493" t="s">
        <v>379</v>
      </c>
      <c r="AW133" s="493" t="s">
        <v>457</v>
      </c>
      <c r="AX133" s="493" t="s">
        <v>444</v>
      </c>
      <c r="AY133" s="504" t="s">
        <v>445</v>
      </c>
    </row>
    <row r="134" spans="1:65" s="505" customFormat="1" x14ac:dyDescent="0.4">
      <c r="B134" s="506"/>
      <c r="C134" s="507"/>
      <c r="D134" s="496" t="s">
        <v>455</v>
      </c>
      <c r="E134" s="508" t="s">
        <v>387</v>
      </c>
      <c r="F134" s="509" t="s">
        <v>458</v>
      </c>
      <c r="G134" s="507"/>
      <c r="H134" s="510">
        <v>49.5</v>
      </c>
      <c r="I134" s="582"/>
      <c r="J134" s="507"/>
      <c r="K134" s="507"/>
      <c r="L134" s="511"/>
      <c r="M134" s="512"/>
      <c r="N134" s="513"/>
      <c r="O134" s="513"/>
      <c r="P134" s="513"/>
      <c r="Q134" s="513"/>
      <c r="R134" s="513"/>
      <c r="S134" s="513"/>
      <c r="T134" s="514"/>
      <c r="AT134" s="515" t="s">
        <v>455</v>
      </c>
      <c r="AU134" s="515" t="s">
        <v>379</v>
      </c>
      <c r="AV134" s="505" t="s">
        <v>451</v>
      </c>
      <c r="AW134" s="505" t="s">
        <v>457</v>
      </c>
      <c r="AX134" s="505" t="s">
        <v>443</v>
      </c>
      <c r="AY134" s="515" t="s">
        <v>445</v>
      </c>
    </row>
    <row r="135" spans="1:65" s="383" customFormat="1" ht="24.25" customHeight="1" x14ac:dyDescent="0.4">
      <c r="A135" s="576"/>
      <c r="B135" s="414"/>
      <c r="C135" s="476" t="s">
        <v>464</v>
      </c>
      <c r="D135" s="476" t="s">
        <v>447</v>
      </c>
      <c r="E135" s="477" t="s">
        <v>465</v>
      </c>
      <c r="F135" s="478" t="s">
        <v>466</v>
      </c>
      <c r="G135" s="479" t="s">
        <v>311</v>
      </c>
      <c r="H135" s="480">
        <v>484</v>
      </c>
      <c r="I135" s="580"/>
      <c r="J135" s="481">
        <f>ROUND(I135*H135,2)</f>
        <v>0</v>
      </c>
      <c r="K135" s="478" t="s">
        <v>450</v>
      </c>
      <c r="L135" s="381"/>
      <c r="M135" s="579" t="s">
        <v>387</v>
      </c>
      <c r="N135" s="482" t="s">
        <v>404</v>
      </c>
      <c r="O135" s="491"/>
      <c r="P135" s="483">
        <f>O135*H135</f>
        <v>0</v>
      </c>
      <c r="Q135" s="483">
        <v>0</v>
      </c>
      <c r="R135" s="483">
        <f>Q135*H135</f>
        <v>0</v>
      </c>
      <c r="S135" s="483">
        <v>0</v>
      </c>
      <c r="T135" s="484">
        <f>S135*H135</f>
        <v>0</v>
      </c>
      <c r="U135" s="576"/>
      <c r="V135" s="576"/>
      <c r="W135" s="576"/>
      <c r="X135" s="576"/>
      <c r="Y135" s="576"/>
      <c r="Z135" s="576"/>
      <c r="AA135" s="576"/>
      <c r="AB135" s="576"/>
      <c r="AC135" s="576"/>
      <c r="AD135" s="576"/>
      <c r="AE135" s="576"/>
      <c r="AR135" s="485" t="s">
        <v>451</v>
      </c>
      <c r="AT135" s="485" t="s">
        <v>447</v>
      </c>
      <c r="AU135" s="485" t="s">
        <v>379</v>
      </c>
      <c r="AY135" s="375" t="s">
        <v>445</v>
      </c>
      <c r="BE135" s="486">
        <f>IF(N135="základní",J135,0)</f>
        <v>0</v>
      </c>
      <c r="BF135" s="486">
        <f>IF(N135="snížená",J135,0)</f>
        <v>0</v>
      </c>
      <c r="BG135" s="486">
        <f>IF(N135="zákl. přenesená",J135,0)</f>
        <v>0</v>
      </c>
      <c r="BH135" s="486">
        <f>IF(N135="sníž. přenesená",J135,0)</f>
        <v>0</v>
      </c>
      <c r="BI135" s="486">
        <f>IF(N135="nulová",J135,0)</f>
        <v>0</v>
      </c>
      <c r="BJ135" s="375" t="s">
        <v>443</v>
      </c>
      <c r="BK135" s="486">
        <f>ROUND(I135*H135,2)</f>
        <v>0</v>
      </c>
      <c r="BL135" s="375" t="s">
        <v>451</v>
      </c>
      <c r="BM135" s="485" t="s">
        <v>467</v>
      </c>
    </row>
    <row r="136" spans="1:65" s="383" customFormat="1" x14ac:dyDescent="0.4">
      <c r="A136" s="576"/>
      <c r="B136" s="414"/>
      <c r="C136" s="572"/>
      <c r="D136" s="487" t="s">
        <v>453</v>
      </c>
      <c r="E136" s="572"/>
      <c r="F136" s="488" t="s">
        <v>468</v>
      </c>
      <c r="G136" s="572"/>
      <c r="H136" s="572"/>
      <c r="I136" s="578"/>
      <c r="J136" s="572"/>
      <c r="K136" s="572"/>
      <c r="L136" s="381"/>
      <c r="M136" s="489"/>
      <c r="N136" s="490"/>
      <c r="O136" s="491"/>
      <c r="P136" s="491"/>
      <c r="Q136" s="491"/>
      <c r="R136" s="491"/>
      <c r="S136" s="491"/>
      <c r="T136" s="492"/>
      <c r="U136" s="576"/>
      <c r="V136" s="576"/>
      <c r="W136" s="576"/>
      <c r="X136" s="576"/>
      <c r="Y136" s="576"/>
      <c r="Z136" s="576"/>
      <c r="AA136" s="576"/>
      <c r="AB136" s="576"/>
      <c r="AC136" s="576"/>
      <c r="AD136" s="576"/>
      <c r="AE136" s="576"/>
      <c r="AT136" s="375" t="s">
        <v>453</v>
      </c>
      <c r="AU136" s="375" t="s">
        <v>379</v>
      </c>
    </row>
    <row r="137" spans="1:65" s="493" customFormat="1" x14ac:dyDescent="0.4">
      <c r="B137" s="494"/>
      <c r="C137" s="495"/>
      <c r="D137" s="496" t="s">
        <v>455</v>
      </c>
      <c r="E137" s="497" t="s">
        <v>387</v>
      </c>
      <c r="F137" s="498" t="s">
        <v>469</v>
      </c>
      <c r="G137" s="495"/>
      <c r="H137" s="499">
        <v>484</v>
      </c>
      <c r="I137" s="583"/>
      <c r="J137" s="495"/>
      <c r="K137" s="495"/>
      <c r="L137" s="500"/>
      <c r="M137" s="501"/>
      <c r="N137" s="502"/>
      <c r="O137" s="502"/>
      <c r="P137" s="502"/>
      <c r="Q137" s="502"/>
      <c r="R137" s="502"/>
      <c r="S137" s="502"/>
      <c r="T137" s="503"/>
      <c r="AT137" s="504" t="s">
        <v>455</v>
      </c>
      <c r="AU137" s="504" t="s">
        <v>379</v>
      </c>
      <c r="AV137" s="493" t="s">
        <v>379</v>
      </c>
      <c r="AW137" s="493" t="s">
        <v>457</v>
      </c>
      <c r="AX137" s="493" t="s">
        <v>444</v>
      </c>
      <c r="AY137" s="504" t="s">
        <v>445</v>
      </c>
    </row>
    <row r="138" spans="1:65" s="505" customFormat="1" x14ac:dyDescent="0.4">
      <c r="B138" s="506"/>
      <c r="C138" s="507"/>
      <c r="D138" s="496" t="s">
        <v>455</v>
      </c>
      <c r="E138" s="508" t="s">
        <v>387</v>
      </c>
      <c r="F138" s="509" t="s">
        <v>458</v>
      </c>
      <c r="G138" s="507"/>
      <c r="H138" s="510">
        <v>484</v>
      </c>
      <c r="I138" s="582"/>
      <c r="J138" s="507"/>
      <c r="K138" s="507"/>
      <c r="L138" s="511"/>
      <c r="M138" s="512"/>
      <c r="N138" s="513"/>
      <c r="O138" s="513"/>
      <c r="P138" s="513"/>
      <c r="Q138" s="513"/>
      <c r="R138" s="513"/>
      <c r="S138" s="513"/>
      <c r="T138" s="514"/>
      <c r="AT138" s="515" t="s">
        <v>455</v>
      </c>
      <c r="AU138" s="515" t="s">
        <v>379</v>
      </c>
      <c r="AV138" s="505" t="s">
        <v>451</v>
      </c>
      <c r="AW138" s="505" t="s">
        <v>457</v>
      </c>
      <c r="AX138" s="505" t="s">
        <v>443</v>
      </c>
      <c r="AY138" s="515" t="s">
        <v>445</v>
      </c>
    </row>
    <row r="139" spans="1:65" s="383" customFormat="1" ht="37.950000000000003" customHeight="1" x14ac:dyDescent="0.4">
      <c r="A139" s="576"/>
      <c r="B139" s="414"/>
      <c r="C139" s="476" t="s">
        <v>451</v>
      </c>
      <c r="D139" s="476" t="s">
        <v>447</v>
      </c>
      <c r="E139" s="477" t="s">
        <v>470</v>
      </c>
      <c r="F139" s="478" t="s">
        <v>471</v>
      </c>
      <c r="G139" s="479" t="s">
        <v>472</v>
      </c>
      <c r="H139" s="480">
        <v>49.5</v>
      </c>
      <c r="I139" s="580"/>
      <c r="J139" s="481">
        <f>ROUND(I139*H139,2)</f>
        <v>0</v>
      </c>
      <c r="K139" s="478" t="s">
        <v>450</v>
      </c>
      <c r="L139" s="381"/>
      <c r="M139" s="579" t="s">
        <v>387</v>
      </c>
      <c r="N139" s="482" t="s">
        <v>404</v>
      </c>
      <c r="O139" s="491"/>
      <c r="P139" s="483">
        <f>O139*H139</f>
        <v>0</v>
      </c>
      <c r="Q139" s="483">
        <v>0</v>
      </c>
      <c r="R139" s="483">
        <f>Q139*H139</f>
        <v>0</v>
      </c>
      <c r="S139" s="483">
        <v>0</v>
      </c>
      <c r="T139" s="484">
        <f>S139*H139</f>
        <v>0</v>
      </c>
      <c r="U139" s="576"/>
      <c r="V139" s="576"/>
      <c r="W139" s="576"/>
      <c r="X139" s="576"/>
      <c r="Y139" s="576"/>
      <c r="Z139" s="576"/>
      <c r="AA139" s="576"/>
      <c r="AB139" s="576"/>
      <c r="AC139" s="576"/>
      <c r="AD139" s="576"/>
      <c r="AE139" s="576"/>
      <c r="AR139" s="485" t="s">
        <v>451</v>
      </c>
      <c r="AT139" s="485" t="s">
        <v>447</v>
      </c>
      <c r="AU139" s="485" t="s">
        <v>379</v>
      </c>
      <c r="AY139" s="375" t="s">
        <v>445</v>
      </c>
      <c r="BE139" s="486">
        <f>IF(N139="základní",J139,0)</f>
        <v>0</v>
      </c>
      <c r="BF139" s="486">
        <f>IF(N139="snížená",J139,0)</f>
        <v>0</v>
      </c>
      <c r="BG139" s="486">
        <f>IF(N139="zákl. přenesená",J139,0)</f>
        <v>0</v>
      </c>
      <c r="BH139" s="486">
        <f>IF(N139="sníž. přenesená",J139,0)</f>
        <v>0</v>
      </c>
      <c r="BI139" s="486">
        <f>IF(N139="nulová",J139,0)</f>
        <v>0</v>
      </c>
      <c r="BJ139" s="375" t="s">
        <v>443</v>
      </c>
      <c r="BK139" s="486">
        <f>ROUND(I139*H139,2)</f>
        <v>0</v>
      </c>
      <c r="BL139" s="375" t="s">
        <v>451</v>
      </c>
      <c r="BM139" s="485" t="s">
        <v>473</v>
      </c>
    </row>
    <row r="140" spans="1:65" s="383" customFormat="1" x14ac:dyDescent="0.4">
      <c r="A140" s="576"/>
      <c r="B140" s="414"/>
      <c r="C140" s="572"/>
      <c r="D140" s="487" t="s">
        <v>453</v>
      </c>
      <c r="E140" s="572"/>
      <c r="F140" s="488" t="s">
        <v>474</v>
      </c>
      <c r="G140" s="572"/>
      <c r="H140" s="572"/>
      <c r="I140" s="578"/>
      <c r="J140" s="572"/>
      <c r="K140" s="572"/>
      <c r="L140" s="381"/>
      <c r="M140" s="489"/>
      <c r="N140" s="490"/>
      <c r="O140" s="491"/>
      <c r="P140" s="491"/>
      <c r="Q140" s="491"/>
      <c r="R140" s="491"/>
      <c r="S140" s="491"/>
      <c r="T140" s="492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T140" s="375" t="s">
        <v>453</v>
      </c>
      <c r="AU140" s="375" t="s">
        <v>379</v>
      </c>
    </row>
    <row r="141" spans="1:65" s="493" customFormat="1" x14ac:dyDescent="0.4">
      <c r="B141" s="494"/>
      <c r="C141" s="495"/>
      <c r="D141" s="496" t="s">
        <v>455</v>
      </c>
      <c r="E141" s="497" t="s">
        <v>387</v>
      </c>
      <c r="F141" s="498" t="s">
        <v>475</v>
      </c>
      <c r="G141" s="495"/>
      <c r="H141" s="499">
        <v>49.5</v>
      </c>
      <c r="I141" s="583"/>
      <c r="J141" s="495"/>
      <c r="K141" s="495"/>
      <c r="L141" s="500"/>
      <c r="M141" s="501"/>
      <c r="N141" s="502"/>
      <c r="O141" s="502"/>
      <c r="P141" s="502"/>
      <c r="Q141" s="502"/>
      <c r="R141" s="502"/>
      <c r="S141" s="502"/>
      <c r="T141" s="503"/>
      <c r="AT141" s="504" t="s">
        <v>455</v>
      </c>
      <c r="AU141" s="504" t="s">
        <v>379</v>
      </c>
      <c r="AV141" s="493" t="s">
        <v>379</v>
      </c>
      <c r="AW141" s="493" t="s">
        <v>457</v>
      </c>
      <c r="AX141" s="493" t="s">
        <v>444</v>
      </c>
      <c r="AY141" s="504" t="s">
        <v>445</v>
      </c>
    </row>
    <row r="142" spans="1:65" s="505" customFormat="1" x14ac:dyDescent="0.4">
      <c r="B142" s="506"/>
      <c r="C142" s="507"/>
      <c r="D142" s="496" t="s">
        <v>455</v>
      </c>
      <c r="E142" s="508" t="s">
        <v>387</v>
      </c>
      <c r="F142" s="509" t="s">
        <v>458</v>
      </c>
      <c r="G142" s="507"/>
      <c r="H142" s="510">
        <v>49.5</v>
      </c>
      <c r="I142" s="582"/>
      <c r="J142" s="507"/>
      <c r="K142" s="507"/>
      <c r="L142" s="511"/>
      <c r="M142" s="512"/>
      <c r="N142" s="513"/>
      <c r="O142" s="513"/>
      <c r="P142" s="513"/>
      <c r="Q142" s="513"/>
      <c r="R142" s="513"/>
      <c r="S142" s="513"/>
      <c r="T142" s="514"/>
      <c r="AT142" s="515" t="s">
        <v>455</v>
      </c>
      <c r="AU142" s="515" t="s">
        <v>379</v>
      </c>
      <c r="AV142" s="505" t="s">
        <v>451</v>
      </c>
      <c r="AW142" s="505" t="s">
        <v>457</v>
      </c>
      <c r="AX142" s="505" t="s">
        <v>443</v>
      </c>
      <c r="AY142" s="515" t="s">
        <v>445</v>
      </c>
    </row>
    <row r="143" spans="1:65" s="383" customFormat="1" ht="49.2" customHeight="1" x14ac:dyDescent="0.4">
      <c r="A143" s="576"/>
      <c r="B143" s="414"/>
      <c r="C143" s="476" t="s">
        <v>476</v>
      </c>
      <c r="D143" s="476" t="s">
        <v>447</v>
      </c>
      <c r="E143" s="477" t="s">
        <v>477</v>
      </c>
      <c r="F143" s="478" t="s">
        <v>478</v>
      </c>
      <c r="G143" s="479" t="s">
        <v>472</v>
      </c>
      <c r="H143" s="480">
        <v>134.63</v>
      </c>
      <c r="I143" s="580"/>
      <c r="J143" s="481">
        <f>ROUND(I143*H143,2)</f>
        <v>0</v>
      </c>
      <c r="K143" s="478" t="s">
        <v>450</v>
      </c>
      <c r="L143" s="381"/>
      <c r="M143" s="579" t="s">
        <v>387</v>
      </c>
      <c r="N143" s="482" t="s">
        <v>404</v>
      </c>
      <c r="O143" s="491"/>
      <c r="P143" s="483">
        <f>O143*H143</f>
        <v>0</v>
      </c>
      <c r="Q143" s="483">
        <v>0</v>
      </c>
      <c r="R143" s="483">
        <f>Q143*H143</f>
        <v>0</v>
      </c>
      <c r="S143" s="483">
        <v>0</v>
      </c>
      <c r="T143" s="484">
        <f>S143*H143</f>
        <v>0</v>
      </c>
      <c r="U143" s="576"/>
      <c r="V143" s="576"/>
      <c r="W143" s="576"/>
      <c r="X143" s="576"/>
      <c r="Y143" s="576"/>
      <c r="Z143" s="576"/>
      <c r="AA143" s="576"/>
      <c r="AB143" s="576"/>
      <c r="AC143" s="576"/>
      <c r="AD143" s="576"/>
      <c r="AE143" s="576"/>
      <c r="AR143" s="485" t="s">
        <v>451</v>
      </c>
      <c r="AT143" s="485" t="s">
        <v>447</v>
      </c>
      <c r="AU143" s="485" t="s">
        <v>379</v>
      </c>
      <c r="AY143" s="375" t="s">
        <v>445</v>
      </c>
      <c r="BE143" s="486">
        <f>IF(N143="základní",J143,0)</f>
        <v>0</v>
      </c>
      <c r="BF143" s="486">
        <f>IF(N143="snížená",J143,0)</f>
        <v>0</v>
      </c>
      <c r="BG143" s="486">
        <f>IF(N143="zákl. přenesená",J143,0)</f>
        <v>0</v>
      </c>
      <c r="BH143" s="486">
        <f>IF(N143="sníž. přenesená",J143,0)</f>
        <v>0</v>
      </c>
      <c r="BI143" s="486">
        <f>IF(N143="nulová",J143,0)</f>
        <v>0</v>
      </c>
      <c r="BJ143" s="375" t="s">
        <v>443</v>
      </c>
      <c r="BK143" s="486">
        <f>ROUND(I143*H143,2)</f>
        <v>0</v>
      </c>
      <c r="BL143" s="375" t="s">
        <v>451</v>
      </c>
      <c r="BM143" s="485" t="s">
        <v>479</v>
      </c>
    </row>
    <row r="144" spans="1:65" s="383" customFormat="1" x14ac:dyDescent="0.4">
      <c r="A144" s="576"/>
      <c r="B144" s="414"/>
      <c r="C144" s="572"/>
      <c r="D144" s="487" t="s">
        <v>453</v>
      </c>
      <c r="E144" s="572"/>
      <c r="F144" s="488" t="s">
        <v>480</v>
      </c>
      <c r="G144" s="572"/>
      <c r="H144" s="572"/>
      <c r="I144" s="578"/>
      <c r="J144" s="572"/>
      <c r="K144" s="572"/>
      <c r="L144" s="381"/>
      <c r="M144" s="489"/>
      <c r="N144" s="490"/>
      <c r="O144" s="491"/>
      <c r="P144" s="491"/>
      <c r="Q144" s="491"/>
      <c r="R144" s="491"/>
      <c r="S144" s="491"/>
      <c r="T144" s="492"/>
      <c r="U144" s="576"/>
      <c r="V144" s="576"/>
      <c r="W144" s="576"/>
      <c r="X144" s="576"/>
      <c r="Y144" s="576"/>
      <c r="Z144" s="576"/>
      <c r="AA144" s="576"/>
      <c r="AB144" s="576"/>
      <c r="AC144" s="576"/>
      <c r="AD144" s="576"/>
      <c r="AE144" s="576"/>
      <c r="AT144" s="375" t="s">
        <v>453</v>
      </c>
      <c r="AU144" s="375" t="s">
        <v>379</v>
      </c>
    </row>
    <row r="145" spans="1:65" s="493" customFormat="1" x14ac:dyDescent="0.4">
      <c r="B145" s="494"/>
      <c r="C145" s="495"/>
      <c r="D145" s="496" t="s">
        <v>455</v>
      </c>
      <c r="E145" s="497" t="s">
        <v>387</v>
      </c>
      <c r="F145" s="498" t="s">
        <v>481</v>
      </c>
      <c r="G145" s="495"/>
      <c r="H145" s="499">
        <v>134.63</v>
      </c>
      <c r="I145" s="583"/>
      <c r="J145" s="495"/>
      <c r="K145" s="495"/>
      <c r="L145" s="500"/>
      <c r="M145" s="501"/>
      <c r="N145" s="502"/>
      <c r="O145" s="502"/>
      <c r="P145" s="502"/>
      <c r="Q145" s="502"/>
      <c r="R145" s="502"/>
      <c r="S145" s="502"/>
      <c r="T145" s="503"/>
      <c r="AT145" s="504" t="s">
        <v>455</v>
      </c>
      <c r="AU145" s="504" t="s">
        <v>379</v>
      </c>
      <c r="AV145" s="493" t="s">
        <v>379</v>
      </c>
      <c r="AW145" s="493" t="s">
        <v>457</v>
      </c>
      <c r="AX145" s="493" t="s">
        <v>444</v>
      </c>
      <c r="AY145" s="504" t="s">
        <v>445</v>
      </c>
    </row>
    <row r="146" spans="1:65" s="505" customFormat="1" x14ac:dyDescent="0.4">
      <c r="B146" s="506"/>
      <c r="C146" s="507"/>
      <c r="D146" s="496" t="s">
        <v>455</v>
      </c>
      <c r="E146" s="508" t="s">
        <v>387</v>
      </c>
      <c r="F146" s="509" t="s">
        <v>458</v>
      </c>
      <c r="G146" s="507"/>
      <c r="H146" s="510">
        <v>134.63</v>
      </c>
      <c r="I146" s="582"/>
      <c r="J146" s="507"/>
      <c r="K146" s="507"/>
      <c r="L146" s="511"/>
      <c r="M146" s="512"/>
      <c r="N146" s="513"/>
      <c r="O146" s="513"/>
      <c r="P146" s="513"/>
      <c r="Q146" s="513"/>
      <c r="R146" s="513"/>
      <c r="S146" s="513"/>
      <c r="T146" s="514"/>
      <c r="AT146" s="515" t="s">
        <v>455</v>
      </c>
      <c r="AU146" s="515" t="s">
        <v>379</v>
      </c>
      <c r="AV146" s="505" t="s">
        <v>451</v>
      </c>
      <c r="AW146" s="505" t="s">
        <v>457</v>
      </c>
      <c r="AX146" s="505" t="s">
        <v>443</v>
      </c>
      <c r="AY146" s="515" t="s">
        <v>445</v>
      </c>
    </row>
    <row r="147" spans="1:65" s="383" customFormat="1" ht="62.7" customHeight="1" x14ac:dyDescent="0.4">
      <c r="A147" s="576"/>
      <c r="B147" s="414"/>
      <c r="C147" s="476" t="s">
        <v>482</v>
      </c>
      <c r="D147" s="476" t="s">
        <v>447</v>
      </c>
      <c r="E147" s="477" t="s">
        <v>483</v>
      </c>
      <c r="F147" s="478" t="s">
        <v>484</v>
      </c>
      <c r="G147" s="479" t="s">
        <v>472</v>
      </c>
      <c r="H147" s="480">
        <v>134.63</v>
      </c>
      <c r="I147" s="580"/>
      <c r="J147" s="481">
        <f>ROUND(I147*H147,2)</f>
        <v>0</v>
      </c>
      <c r="K147" s="478" t="s">
        <v>450</v>
      </c>
      <c r="L147" s="381"/>
      <c r="M147" s="579" t="s">
        <v>387</v>
      </c>
      <c r="N147" s="482" t="s">
        <v>404</v>
      </c>
      <c r="O147" s="491"/>
      <c r="P147" s="483">
        <f>O147*H147</f>
        <v>0</v>
      </c>
      <c r="Q147" s="483">
        <v>0</v>
      </c>
      <c r="R147" s="483">
        <f>Q147*H147</f>
        <v>0</v>
      </c>
      <c r="S147" s="483">
        <v>0</v>
      </c>
      <c r="T147" s="484">
        <f>S147*H147</f>
        <v>0</v>
      </c>
      <c r="U147" s="576"/>
      <c r="V147" s="576"/>
      <c r="W147" s="576"/>
      <c r="X147" s="576"/>
      <c r="Y147" s="576"/>
      <c r="Z147" s="576"/>
      <c r="AA147" s="576"/>
      <c r="AB147" s="576"/>
      <c r="AC147" s="576"/>
      <c r="AD147" s="576"/>
      <c r="AE147" s="576"/>
      <c r="AR147" s="485" t="s">
        <v>451</v>
      </c>
      <c r="AT147" s="485" t="s">
        <v>447</v>
      </c>
      <c r="AU147" s="485" t="s">
        <v>379</v>
      </c>
      <c r="AY147" s="375" t="s">
        <v>445</v>
      </c>
      <c r="BE147" s="486">
        <f>IF(N147="základní",J147,0)</f>
        <v>0</v>
      </c>
      <c r="BF147" s="486">
        <f>IF(N147="snížená",J147,0)</f>
        <v>0</v>
      </c>
      <c r="BG147" s="486">
        <f>IF(N147="zákl. přenesená",J147,0)</f>
        <v>0</v>
      </c>
      <c r="BH147" s="486">
        <f>IF(N147="sníž. přenesená",J147,0)</f>
        <v>0</v>
      </c>
      <c r="BI147" s="486">
        <f>IF(N147="nulová",J147,0)</f>
        <v>0</v>
      </c>
      <c r="BJ147" s="375" t="s">
        <v>443</v>
      </c>
      <c r="BK147" s="486">
        <f>ROUND(I147*H147,2)</f>
        <v>0</v>
      </c>
      <c r="BL147" s="375" t="s">
        <v>451</v>
      </c>
      <c r="BM147" s="485" t="s">
        <v>485</v>
      </c>
    </row>
    <row r="148" spans="1:65" s="383" customFormat="1" x14ac:dyDescent="0.4">
      <c r="A148" s="576"/>
      <c r="B148" s="414"/>
      <c r="C148" s="572"/>
      <c r="D148" s="487" t="s">
        <v>453</v>
      </c>
      <c r="E148" s="572"/>
      <c r="F148" s="488" t="s">
        <v>486</v>
      </c>
      <c r="G148" s="572"/>
      <c r="H148" s="572"/>
      <c r="I148" s="578"/>
      <c r="J148" s="572"/>
      <c r="K148" s="572"/>
      <c r="L148" s="381"/>
      <c r="M148" s="489"/>
      <c r="N148" s="490"/>
      <c r="O148" s="491"/>
      <c r="P148" s="491"/>
      <c r="Q148" s="491"/>
      <c r="R148" s="491"/>
      <c r="S148" s="491"/>
      <c r="T148" s="492"/>
      <c r="U148" s="576"/>
      <c r="V148" s="576"/>
      <c r="W148" s="576"/>
      <c r="X148" s="576"/>
      <c r="Y148" s="576"/>
      <c r="Z148" s="576"/>
      <c r="AA148" s="576"/>
      <c r="AB148" s="576"/>
      <c r="AC148" s="576"/>
      <c r="AD148" s="576"/>
      <c r="AE148" s="576"/>
      <c r="AT148" s="375" t="s">
        <v>453</v>
      </c>
      <c r="AU148" s="375" t="s">
        <v>379</v>
      </c>
    </row>
    <row r="149" spans="1:65" s="493" customFormat="1" x14ac:dyDescent="0.4">
      <c r="B149" s="494"/>
      <c r="C149" s="495"/>
      <c r="D149" s="496" t="s">
        <v>455</v>
      </c>
      <c r="E149" s="497" t="s">
        <v>387</v>
      </c>
      <c r="F149" s="498" t="s">
        <v>487</v>
      </c>
      <c r="G149" s="495"/>
      <c r="H149" s="499">
        <v>134.63</v>
      </c>
      <c r="I149" s="583"/>
      <c r="J149" s="495"/>
      <c r="K149" s="495"/>
      <c r="L149" s="500"/>
      <c r="M149" s="501"/>
      <c r="N149" s="502"/>
      <c r="O149" s="502"/>
      <c r="P149" s="502"/>
      <c r="Q149" s="502"/>
      <c r="R149" s="502"/>
      <c r="S149" s="502"/>
      <c r="T149" s="503"/>
      <c r="AT149" s="504" t="s">
        <v>455</v>
      </c>
      <c r="AU149" s="504" t="s">
        <v>379</v>
      </c>
      <c r="AV149" s="493" t="s">
        <v>379</v>
      </c>
      <c r="AW149" s="493" t="s">
        <v>457</v>
      </c>
      <c r="AX149" s="493" t="s">
        <v>444</v>
      </c>
      <c r="AY149" s="504" t="s">
        <v>445</v>
      </c>
    </row>
    <row r="150" spans="1:65" s="505" customFormat="1" x14ac:dyDescent="0.4">
      <c r="B150" s="506"/>
      <c r="C150" s="507"/>
      <c r="D150" s="496" t="s">
        <v>455</v>
      </c>
      <c r="E150" s="508" t="s">
        <v>387</v>
      </c>
      <c r="F150" s="509" t="s">
        <v>458</v>
      </c>
      <c r="G150" s="507"/>
      <c r="H150" s="510">
        <v>134.63</v>
      </c>
      <c r="I150" s="582"/>
      <c r="J150" s="507"/>
      <c r="K150" s="507"/>
      <c r="L150" s="511"/>
      <c r="M150" s="512"/>
      <c r="N150" s="513"/>
      <c r="O150" s="513"/>
      <c r="P150" s="513"/>
      <c r="Q150" s="513"/>
      <c r="R150" s="513"/>
      <c r="S150" s="513"/>
      <c r="T150" s="514"/>
      <c r="AT150" s="515" t="s">
        <v>455</v>
      </c>
      <c r="AU150" s="515" t="s">
        <v>379</v>
      </c>
      <c r="AV150" s="505" t="s">
        <v>451</v>
      </c>
      <c r="AW150" s="505" t="s">
        <v>457</v>
      </c>
      <c r="AX150" s="505" t="s">
        <v>443</v>
      </c>
      <c r="AY150" s="515" t="s">
        <v>445</v>
      </c>
    </row>
    <row r="151" spans="1:65" s="383" customFormat="1" ht="62.7" customHeight="1" x14ac:dyDescent="0.4">
      <c r="A151" s="576"/>
      <c r="B151" s="414"/>
      <c r="C151" s="476" t="s">
        <v>488</v>
      </c>
      <c r="D151" s="476" t="s">
        <v>447</v>
      </c>
      <c r="E151" s="477" t="s">
        <v>489</v>
      </c>
      <c r="F151" s="478" t="s">
        <v>490</v>
      </c>
      <c r="G151" s="479" t="s">
        <v>472</v>
      </c>
      <c r="H151" s="480">
        <v>40.950000000000003</v>
      </c>
      <c r="I151" s="580"/>
      <c r="J151" s="481">
        <f>ROUND(I151*H151,2)</f>
        <v>0</v>
      </c>
      <c r="K151" s="478" t="s">
        <v>450</v>
      </c>
      <c r="L151" s="381"/>
      <c r="M151" s="579" t="s">
        <v>387</v>
      </c>
      <c r="N151" s="482" t="s">
        <v>404</v>
      </c>
      <c r="O151" s="491"/>
      <c r="P151" s="483">
        <f>O151*H151</f>
        <v>0</v>
      </c>
      <c r="Q151" s="483">
        <v>0</v>
      </c>
      <c r="R151" s="483">
        <f>Q151*H151</f>
        <v>0</v>
      </c>
      <c r="S151" s="483">
        <v>0</v>
      </c>
      <c r="T151" s="484">
        <f>S151*H151</f>
        <v>0</v>
      </c>
      <c r="U151" s="576"/>
      <c r="V151" s="576"/>
      <c r="W151" s="576"/>
      <c r="X151" s="576"/>
      <c r="Y151" s="576"/>
      <c r="Z151" s="576"/>
      <c r="AA151" s="576"/>
      <c r="AB151" s="576"/>
      <c r="AC151" s="576"/>
      <c r="AD151" s="576"/>
      <c r="AE151" s="576"/>
      <c r="AR151" s="485" t="s">
        <v>451</v>
      </c>
      <c r="AT151" s="485" t="s">
        <v>447</v>
      </c>
      <c r="AU151" s="485" t="s">
        <v>379</v>
      </c>
      <c r="AY151" s="375" t="s">
        <v>445</v>
      </c>
      <c r="BE151" s="486">
        <f>IF(N151="základní",J151,0)</f>
        <v>0</v>
      </c>
      <c r="BF151" s="486">
        <f>IF(N151="snížená",J151,0)</f>
        <v>0</v>
      </c>
      <c r="BG151" s="486">
        <f>IF(N151="zákl. přenesená",J151,0)</f>
        <v>0</v>
      </c>
      <c r="BH151" s="486">
        <f>IF(N151="sníž. přenesená",J151,0)</f>
        <v>0</v>
      </c>
      <c r="BI151" s="486">
        <f>IF(N151="nulová",J151,0)</f>
        <v>0</v>
      </c>
      <c r="BJ151" s="375" t="s">
        <v>443</v>
      </c>
      <c r="BK151" s="486">
        <f>ROUND(I151*H151,2)</f>
        <v>0</v>
      </c>
      <c r="BL151" s="375" t="s">
        <v>451</v>
      </c>
      <c r="BM151" s="485" t="s">
        <v>491</v>
      </c>
    </row>
    <row r="152" spans="1:65" s="383" customFormat="1" x14ac:dyDescent="0.4">
      <c r="A152" s="576"/>
      <c r="B152" s="414"/>
      <c r="C152" s="572"/>
      <c r="D152" s="487" t="s">
        <v>453</v>
      </c>
      <c r="E152" s="572"/>
      <c r="F152" s="488" t="s">
        <v>492</v>
      </c>
      <c r="G152" s="572"/>
      <c r="H152" s="572"/>
      <c r="I152" s="578"/>
      <c r="J152" s="572"/>
      <c r="K152" s="572"/>
      <c r="L152" s="381"/>
      <c r="M152" s="489"/>
      <c r="N152" s="490"/>
      <c r="O152" s="491"/>
      <c r="P152" s="491"/>
      <c r="Q152" s="491"/>
      <c r="R152" s="491"/>
      <c r="S152" s="491"/>
      <c r="T152" s="492"/>
      <c r="U152" s="576"/>
      <c r="V152" s="576"/>
      <c r="W152" s="576"/>
      <c r="X152" s="576"/>
      <c r="Y152" s="576"/>
      <c r="Z152" s="576"/>
      <c r="AA152" s="576"/>
      <c r="AB152" s="576"/>
      <c r="AC152" s="576"/>
      <c r="AD152" s="576"/>
      <c r="AE152" s="576"/>
      <c r="AT152" s="375" t="s">
        <v>453</v>
      </c>
      <c r="AU152" s="375" t="s">
        <v>379</v>
      </c>
    </row>
    <row r="153" spans="1:65" s="516" customFormat="1" x14ac:dyDescent="0.4">
      <c r="B153" s="517"/>
      <c r="C153" s="518"/>
      <c r="D153" s="496" t="s">
        <v>455</v>
      </c>
      <c r="E153" s="519" t="s">
        <v>387</v>
      </c>
      <c r="F153" s="520" t="s">
        <v>493</v>
      </c>
      <c r="G153" s="518"/>
      <c r="H153" s="519" t="s">
        <v>387</v>
      </c>
      <c r="I153" s="586"/>
      <c r="J153" s="518"/>
      <c r="K153" s="518"/>
      <c r="L153" s="521"/>
      <c r="M153" s="522"/>
      <c r="N153" s="523"/>
      <c r="O153" s="523"/>
      <c r="P153" s="523"/>
      <c r="Q153" s="523"/>
      <c r="R153" s="523"/>
      <c r="S153" s="523"/>
      <c r="T153" s="524"/>
      <c r="AT153" s="525" t="s">
        <v>455</v>
      </c>
      <c r="AU153" s="525" t="s">
        <v>379</v>
      </c>
      <c r="AV153" s="516" t="s">
        <v>443</v>
      </c>
      <c r="AW153" s="516" t="s">
        <v>457</v>
      </c>
      <c r="AX153" s="516" t="s">
        <v>444</v>
      </c>
      <c r="AY153" s="525" t="s">
        <v>445</v>
      </c>
    </row>
    <row r="154" spans="1:65" s="493" customFormat="1" ht="20.6" x14ac:dyDescent="0.4">
      <c r="B154" s="494"/>
      <c r="C154" s="495"/>
      <c r="D154" s="496" t="s">
        <v>455</v>
      </c>
      <c r="E154" s="497" t="s">
        <v>387</v>
      </c>
      <c r="F154" s="498" t="s">
        <v>494</v>
      </c>
      <c r="G154" s="495"/>
      <c r="H154" s="499">
        <v>40.950000000000003</v>
      </c>
      <c r="I154" s="583"/>
      <c r="J154" s="495"/>
      <c r="K154" s="495"/>
      <c r="L154" s="500"/>
      <c r="M154" s="501"/>
      <c r="N154" s="502"/>
      <c r="O154" s="502"/>
      <c r="P154" s="502"/>
      <c r="Q154" s="502"/>
      <c r="R154" s="502"/>
      <c r="S154" s="502"/>
      <c r="T154" s="503"/>
      <c r="AT154" s="504" t="s">
        <v>455</v>
      </c>
      <c r="AU154" s="504" t="s">
        <v>379</v>
      </c>
      <c r="AV154" s="493" t="s">
        <v>379</v>
      </c>
      <c r="AW154" s="493" t="s">
        <v>457</v>
      </c>
      <c r="AX154" s="493" t="s">
        <v>444</v>
      </c>
      <c r="AY154" s="504" t="s">
        <v>445</v>
      </c>
    </row>
    <row r="155" spans="1:65" s="505" customFormat="1" x14ac:dyDescent="0.4">
      <c r="B155" s="506"/>
      <c r="C155" s="507"/>
      <c r="D155" s="496" t="s">
        <v>455</v>
      </c>
      <c r="E155" s="508" t="s">
        <v>387</v>
      </c>
      <c r="F155" s="509" t="s">
        <v>458</v>
      </c>
      <c r="G155" s="507"/>
      <c r="H155" s="510">
        <v>40.950000000000003</v>
      </c>
      <c r="I155" s="582"/>
      <c r="J155" s="507"/>
      <c r="K155" s="507"/>
      <c r="L155" s="511"/>
      <c r="M155" s="512"/>
      <c r="N155" s="513"/>
      <c r="O155" s="513"/>
      <c r="P155" s="513"/>
      <c r="Q155" s="513"/>
      <c r="R155" s="513"/>
      <c r="S155" s="513"/>
      <c r="T155" s="514"/>
      <c r="AT155" s="515" t="s">
        <v>455</v>
      </c>
      <c r="AU155" s="515" t="s">
        <v>379</v>
      </c>
      <c r="AV155" s="505" t="s">
        <v>451</v>
      </c>
      <c r="AW155" s="505" t="s">
        <v>457</v>
      </c>
      <c r="AX155" s="505" t="s">
        <v>443</v>
      </c>
      <c r="AY155" s="515" t="s">
        <v>445</v>
      </c>
    </row>
    <row r="156" spans="1:65" s="383" customFormat="1" ht="66.75" customHeight="1" x14ac:dyDescent="0.4">
      <c r="A156" s="576"/>
      <c r="B156" s="414"/>
      <c r="C156" s="476" t="s">
        <v>495</v>
      </c>
      <c r="D156" s="476" t="s">
        <v>447</v>
      </c>
      <c r="E156" s="477" t="s">
        <v>496</v>
      </c>
      <c r="F156" s="478" t="s">
        <v>497</v>
      </c>
      <c r="G156" s="479" t="s">
        <v>472</v>
      </c>
      <c r="H156" s="480">
        <v>409.5</v>
      </c>
      <c r="I156" s="580"/>
      <c r="J156" s="481">
        <f>ROUND(I156*H156,2)</f>
        <v>0</v>
      </c>
      <c r="K156" s="478" t="s">
        <v>450</v>
      </c>
      <c r="L156" s="381"/>
      <c r="M156" s="579" t="s">
        <v>387</v>
      </c>
      <c r="N156" s="482" t="s">
        <v>404</v>
      </c>
      <c r="O156" s="491"/>
      <c r="P156" s="483">
        <f>O156*H156</f>
        <v>0</v>
      </c>
      <c r="Q156" s="483">
        <v>0</v>
      </c>
      <c r="R156" s="483">
        <f>Q156*H156</f>
        <v>0</v>
      </c>
      <c r="S156" s="483">
        <v>0</v>
      </c>
      <c r="T156" s="484">
        <f>S156*H156</f>
        <v>0</v>
      </c>
      <c r="U156" s="576"/>
      <c r="V156" s="576"/>
      <c r="W156" s="576"/>
      <c r="X156" s="576"/>
      <c r="Y156" s="576"/>
      <c r="Z156" s="576"/>
      <c r="AA156" s="576"/>
      <c r="AB156" s="576"/>
      <c r="AC156" s="576"/>
      <c r="AD156" s="576"/>
      <c r="AE156" s="576"/>
      <c r="AR156" s="485" t="s">
        <v>451</v>
      </c>
      <c r="AT156" s="485" t="s">
        <v>447</v>
      </c>
      <c r="AU156" s="485" t="s">
        <v>379</v>
      </c>
      <c r="AY156" s="375" t="s">
        <v>445</v>
      </c>
      <c r="BE156" s="486">
        <f>IF(N156="základní",J156,0)</f>
        <v>0</v>
      </c>
      <c r="BF156" s="486">
        <f>IF(N156="snížená",J156,0)</f>
        <v>0</v>
      </c>
      <c r="BG156" s="486">
        <f>IF(N156="zákl. přenesená",J156,0)</f>
        <v>0</v>
      </c>
      <c r="BH156" s="486">
        <f>IF(N156="sníž. přenesená",J156,0)</f>
        <v>0</v>
      </c>
      <c r="BI156" s="486">
        <f>IF(N156="nulová",J156,0)</f>
        <v>0</v>
      </c>
      <c r="BJ156" s="375" t="s">
        <v>443</v>
      </c>
      <c r="BK156" s="486">
        <f>ROUND(I156*H156,2)</f>
        <v>0</v>
      </c>
      <c r="BL156" s="375" t="s">
        <v>451</v>
      </c>
      <c r="BM156" s="485" t="s">
        <v>498</v>
      </c>
    </row>
    <row r="157" spans="1:65" s="383" customFormat="1" x14ac:dyDescent="0.4">
      <c r="A157" s="576"/>
      <c r="B157" s="414"/>
      <c r="C157" s="572"/>
      <c r="D157" s="487" t="s">
        <v>453</v>
      </c>
      <c r="E157" s="572"/>
      <c r="F157" s="488" t="s">
        <v>499</v>
      </c>
      <c r="G157" s="572"/>
      <c r="H157" s="572"/>
      <c r="I157" s="578"/>
      <c r="J157" s="572"/>
      <c r="K157" s="572"/>
      <c r="L157" s="381"/>
      <c r="M157" s="489"/>
      <c r="N157" s="490"/>
      <c r="O157" s="491"/>
      <c r="P157" s="491"/>
      <c r="Q157" s="491"/>
      <c r="R157" s="491"/>
      <c r="S157" s="491"/>
      <c r="T157" s="492"/>
      <c r="U157" s="576"/>
      <c r="V157" s="576"/>
      <c r="W157" s="576"/>
      <c r="X157" s="576"/>
      <c r="Y157" s="576"/>
      <c r="Z157" s="576"/>
      <c r="AA157" s="576"/>
      <c r="AB157" s="576"/>
      <c r="AC157" s="576"/>
      <c r="AD157" s="576"/>
      <c r="AE157" s="576"/>
      <c r="AT157" s="375" t="s">
        <v>453</v>
      </c>
      <c r="AU157" s="375" t="s">
        <v>379</v>
      </c>
    </row>
    <row r="158" spans="1:65" s="493" customFormat="1" x14ac:dyDescent="0.4">
      <c r="B158" s="494"/>
      <c r="C158" s="495"/>
      <c r="D158" s="496" t="s">
        <v>455</v>
      </c>
      <c r="E158" s="497" t="s">
        <v>387</v>
      </c>
      <c r="F158" s="498" t="s">
        <v>500</v>
      </c>
      <c r="G158" s="495"/>
      <c r="H158" s="499">
        <v>409.5</v>
      </c>
      <c r="I158" s="583"/>
      <c r="J158" s="495"/>
      <c r="K158" s="495"/>
      <c r="L158" s="500"/>
      <c r="M158" s="501"/>
      <c r="N158" s="502"/>
      <c r="O158" s="502"/>
      <c r="P158" s="502"/>
      <c r="Q158" s="502"/>
      <c r="R158" s="502"/>
      <c r="S158" s="502"/>
      <c r="T158" s="503"/>
      <c r="AT158" s="504" t="s">
        <v>455</v>
      </c>
      <c r="AU158" s="504" t="s">
        <v>379</v>
      </c>
      <c r="AV158" s="493" t="s">
        <v>379</v>
      </c>
      <c r="AW158" s="493" t="s">
        <v>457</v>
      </c>
      <c r="AX158" s="493" t="s">
        <v>444</v>
      </c>
      <c r="AY158" s="504" t="s">
        <v>445</v>
      </c>
    </row>
    <row r="159" spans="1:65" s="505" customFormat="1" x14ac:dyDescent="0.4">
      <c r="B159" s="506"/>
      <c r="C159" s="507"/>
      <c r="D159" s="496" t="s">
        <v>455</v>
      </c>
      <c r="E159" s="508" t="s">
        <v>387</v>
      </c>
      <c r="F159" s="509" t="s">
        <v>458</v>
      </c>
      <c r="G159" s="507"/>
      <c r="H159" s="510">
        <v>409.5</v>
      </c>
      <c r="I159" s="582"/>
      <c r="J159" s="507"/>
      <c r="K159" s="507"/>
      <c r="L159" s="511"/>
      <c r="M159" s="512"/>
      <c r="N159" s="513"/>
      <c r="O159" s="513"/>
      <c r="P159" s="513"/>
      <c r="Q159" s="513"/>
      <c r="R159" s="513"/>
      <c r="S159" s="513"/>
      <c r="T159" s="514"/>
      <c r="AT159" s="515" t="s">
        <v>455</v>
      </c>
      <c r="AU159" s="515" t="s">
        <v>379</v>
      </c>
      <c r="AV159" s="505" t="s">
        <v>451</v>
      </c>
      <c r="AW159" s="505" t="s">
        <v>457</v>
      </c>
      <c r="AX159" s="505" t="s">
        <v>443</v>
      </c>
      <c r="AY159" s="515" t="s">
        <v>445</v>
      </c>
    </row>
    <row r="160" spans="1:65" s="383" customFormat="1" ht="37.950000000000003" customHeight="1" x14ac:dyDescent="0.4">
      <c r="A160" s="576"/>
      <c r="B160" s="414"/>
      <c r="C160" s="476" t="s">
        <v>501</v>
      </c>
      <c r="D160" s="476" t="s">
        <v>447</v>
      </c>
      <c r="E160" s="477" t="s">
        <v>502</v>
      </c>
      <c r="F160" s="478" t="s">
        <v>503</v>
      </c>
      <c r="G160" s="479" t="s">
        <v>311</v>
      </c>
      <c r="H160" s="480">
        <v>268.32</v>
      </c>
      <c r="I160" s="580"/>
      <c r="J160" s="481">
        <f>ROUND(I160*H160,2)</f>
        <v>0</v>
      </c>
      <c r="K160" s="478" t="s">
        <v>450</v>
      </c>
      <c r="L160" s="381"/>
      <c r="M160" s="579" t="s">
        <v>387</v>
      </c>
      <c r="N160" s="482" t="s">
        <v>404</v>
      </c>
      <c r="O160" s="491"/>
      <c r="P160" s="483">
        <f>O160*H160</f>
        <v>0</v>
      </c>
      <c r="Q160" s="483">
        <v>8.4000000000000003E-4</v>
      </c>
      <c r="R160" s="483">
        <f>Q160*H160</f>
        <v>0.2253888</v>
      </c>
      <c r="S160" s="483">
        <v>0</v>
      </c>
      <c r="T160" s="484">
        <f>S160*H160</f>
        <v>0</v>
      </c>
      <c r="U160" s="576"/>
      <c r="V160" s="576"/>
      <c r="W160" s="576"/>
      <c r="X160" s="576"/>
      <c r="Y160" s="576"/>
      <c r="Z160" s="576"/>
      <c r="AA160" s="576"/>
      <c r="AB160" s="576"/>
      <c r="AC160" s="576"/>
      <c r="AD160" s="576"/>
      <c r="AE160" s="576"/>
      <c r="AR160" s="485" t="s">
        <v>451</v>
      </c>
      <c r="AT160" s="485" t="s">
        <v>447</v>
      </c>
      <c r="AU160" s="485" t="s">
        <v>379</v>
      </c>
      <c r="AY160" s="375" t="s">
        <v>445</v>
      </c>
      <c r="BE160" s="486">
        <f>IF(N160="základní",J160,0)</f>
        <v>0</v>
      </c>
      <c r="BF160" s="486">
        <f>IF(N160="snížená",J160,0)</f>
        <v>0</v>
      </c>
      <c r="BG160" s="486">
        <f>IF(N160="zákl. přenesená",J160,0)</f>
        <v>0</v>
      </c>
      <c r="BH160" s="486">
        <f>IF(N160="sníž. přenesená",J160,0)</f>
        <v>0</v>
      </c>
      <c r="BI160" s="486">
        <f>IF(N160="nulová",J160,0)</f>
        <v>0</v>
      </c>
      <c r="BJ160" s="375" t="s">
        <v>443</v>
      </c>
      <c r="BK160" s="486">
        <f>ROUND(I160*H160,2)</f>
        <v>0</v>
      </c>
      <c r="BL160" s="375" t="s">
        <v>451</v>
      </c>
      <c r="BM160" s="485" t="s">
        <v>504</v>
      </c>
    </row>
    <row r="161" spans="1:65" s="383" customFormat="1" x14ac:dyDescent="0.4">
      <c r="A161" s="576"/>
      <c r="B161" s="414"/>
      <c r="C161" s="572"/>
      <c r="D161" s="487" t="s">
        <v>453</v>
      </c>
      <c r="E161" s="572"/>
      <c r="F161" s="488" t="s">
        <v>505</v>
      </c>
      <c r="G161" s="572"/>
      <c r="H161" s="572"/>
      <c r="I161" s="578"/>
      <c r="J161" s="572"/>
      <c r="K161" s="572"/>
      <c r="L161" s="381"/>
      <c r="M161" s="489"/>
      <c r="N161" s="490"/>
      <c r="O161" s="491"/>
      <c r="P161" s="491"/>
      <c r="Q161" s="491"/>
      <c r="R161" s="491"/>
      <c r="S161" s="491"/>
      <c r="T161" s="492"/>
      <c r="U161" s="576"/>
      <c r="V161" s="576"/>
      <c r="W161" s="576"/>
      <c r="X161" s="576"/>
      <c r="Y161" s="576"/>
      <c r="Z161" s="576"/>
      <c r="AA161" s="576"/>
      <c r="AB161" s="576"/>
      <c r="AC161" s="576"/>
      <c r="AD161" s="576"/>
      <c r="AE161" s="576"/>
      <c r="AT161" s="375" t="s">
        <v>453</v>
      </c>
      <c r="AU161" s="375" t="s">
        <v>379</v>
      </c>
    </row>
    <row r="162" spans="1:65" s="493" customFormat="1" x14ac:dyDescent="0.4">
      <c r="B162" s="494"/>
      <c r="C162" s="495"/>
      <c r="D162" s="496" t="s">
        <v>455</v>
      </c>
      <c r="E162" s="497" t="s">
        <v>387</v>
      </c>
      <c r="F162" s="498" t="s">
        <v>506</v>
      </c>
      <c r="G162" s="495"/>
      <c r="H162" s="499">
        <v>268.32</v>
      </c>
      <c r="I162" s="583"/>
      <c r="J162" s="495"/>
      <c r="K162" s="495"/>
      <c r="L162" s="500"/>
      <c r="M162" s="501"/>
      <c r="N162" s="502"/>
      <c r="O162" s="502"/>
      <c r="P162" s="502"/>
      <c r="Q162" s="502"/>
      <c r="R162" s="502"/>
      <c r="S162" s="502"/>
      <c r="T162" s="503"/>
      <c r="AT162" s="504" t="s">
        <v>455</v>
      </c>
      <c r="AU162" s="504" t="s">
        <v>379</v>
      </c>
      <c r="AV162" s="493" t="s">
        <v>379</v>
      </c>
      <c r="AW162" s="493" t="s">
        <v>457</v>
      </c>
      <c r="AX162" s="493" t="s">
        <v>444</v>
      </c>
      <c r="AY162" s="504" t="s">
        <v>445</v>
      </c>
    </row>
    <row r="163" spans="1:65" s="505" customFormat="1" x14ac:dyDescent="0.4">
      <c r="B163" s="506"/>
      <c r="C163" s="507"/>
      <c r="D163" s="496" t="s">
        <v>455</v>
      </c>
      <c r="E163" s="508" t="s">
        <v>387</v>
      </c>
      <c r="F163" s="509" t="s">
        <v>458</v>
      </c>
      <c r="G163" s="507"/>
      <c r="H163" s="510">
        <v>268.32</v>
      </c>
      <c r="I163" s="582"/>
      <c r="J163" s="507"/>
      <c r="K163" s="507"/>
      <c r="L163" s="511"/>
      <c r="M163" s="512"/>
      <c r="N163" s="513"/>
      <c r="O163" s="513"/>
      <c r="P163" s="513"/>
      <c r="Q163" s="513"/>
      <c r="R163" s="513"/>
      <c r="S163" s="513"/>
      <c r="T163" s="514"/>
      <c r="AT163" s="515" t="s">
        <v>455</v>
      </c>
      <c r="AU163" s="515" t="s">
        <v>379</v>
      </c>
      <c r="AV163" s="505" t="s">
        <v>451</v>
      </c>
      <c r="AW163" s="505" t="s">
        <v>457</v>
      </c>
      <c r="AX163" s="505" t="s">
        <v>443</v>
      </c>
      <c r="AY163" s="515" t="s">
        <v>445</v>
      </c>
    </row>
    <row r="164" spans="1:65" s="383" customFormat="1" ht="44.25" customHeight="1" x14ac:dyDescent="0.4">
      <c r="A164" s="576"/>
      <c r="B164" s="414"/>
      <c r="C164" s="476" t="s">
        <v>507</v>
      </c>
      <c r="D164" s="476" t="s">
        <v>447</v>
      </c>
      <c r="E164" s="477" t="s">
        <v>508</v>
      </c>
      <c r="F164" s="478" t="s">
        <v>509</v>
      </c>
      <c r="G164" s="479" t="s">
        <v>311</v>
      </c>
      <c r="H164" s="480">
        <v>268.32</v>
      </c>
      <c r="I164" s="580"/>
      <c r="J164" s="481">
        <f>ROUND(I164*H164,2)</f>
        <v>0</v>
      </c>
      <c r="K164" s="478" t="s">
        <v>450</v>
      </c>
      <c r="L164" s="381"/>
      <c r="M164" s="579" t="s">
        <v>387</v>
      </c>
      <c r="N164" s="482" t="s">
        <v>404</v>
      </c>
      <c r="O164" s="491"/>
      <c r="P164" s="483">
        <f>O164*H164</f>
        <v>0</v>
      </c>
      <c r="Q164" s="483">
        <v>0</v>
      </c>
      <c r="R164" s="483">
        <f>Q164*H164</f>
        <v>0</v>
      </c>
      <c r="S164" s="483">
        <v>0</v>
      </c>
      <c r="T164" s="484">
        <f>S164*H164</f>
        <v>0</v>
      </c>
      <c r="U164" s="576"/>
      <c r="V164" s="576"/>
      <c r="W164" s="576"/>
      <c r="X164" s="576"/>
      <c r="Y164" s="576"/>
      <c r="Z164" s="576"/>
      <c r="AA164" s="576"/>
      <c r="AB164" s="576"/>
      <c r="AC164" s="576"/>
      <c r="AD164" s="576"/>
      <c r="AE164" s="576"/>
      <c r="AR164" s="485" t="s">
        <v>451</v>
      </c>
      <c r="AT164" s="485" t="s">
        <v>447</v>
      </c>
      <c r="AU164" s="485" t="s">
        <v>379</v>
      </c>
      <c r="AY164" s="375" t="s">
        <v>445</v>
      </c>
      <c r="BE164" s="486">
        <f>IF(N164="základní",J164,0)</f>
        <v>0</v>
      </c>
      <c r="BF164" s="486">
        <f>IF(N164="snížená",J164,0)</f>
        <v>0</v>
      </c>
      <c r="BG164" s="486">
        <f>IF(N164="zákl. přenesená",J164,0)</f>
        <v>0</v>
      </c>
      <c r="BH164" s="486">
        <f>IF(N164="sníž. přenesená",J164,0)</f>
        <v>0</v>
      </c>
      <c r="BI164" s="486">
        <f>IF(N164="nulová",J164,0)</f>
        <v>0</v>
      </c>
      <c r="BJ164" s="375" t="s">
        <v>443</v>
      </c>
      <c r="BK164" s="486">
        <f>ROUND(I164*H164,2)</f>
        <v>0</v>
      </c>
      <c r="BL164" s="375" t="s">
        <v>451</v>
      </c>
      <c r="BM164" s="485" t="s">
        <v>510</v>
      </c>
    </row>
    <row r="165" spans="1:65" s="383" customFormat="1" x14ac:dyDescent="0.4">
      <c r="A165" s="576"/>
      <c r="B165" s="414"/>
      <c r="C165" s="572"/>
      <c r="D165" s="487" t="s">
        <v>453</v>
      </c>
      <c r="E165" s="572"/>
      <c r="F165" s="488" t="s">
        <v>511</v>
      </c>
      <c r="G165" s="572"/>
      <c r="H165" s="572"/>
      <c r="I165" s="578"/>
      <c r="J165" s="572"/>
      <c r="K165" s="572"/>
      <c r="L165" s="381"/>
      <c r="M165" s="489"/>
      <c r="N165" s="490"/>
      <c r="O165" s="491"/>
      <c r="P165" s="491"/>
      <c r="Q165" s="491"/>
      <c r="R165" s="491"/>
      <c r="S165" s="491"/>
      <c r="T165" s="492"/>
      <c r="U165" s="576"/>
      <c r="V165" s="576"/>
      <c r="W165" s="576"/>
      <c r="X165" s="576"/>
      <c r="Y165" s="576"/>
      <c r="Z165" s="576"/>
      <c r="AA165" s="576"/>
      <c r="AB165" s="576"/>
      <c r="AC165" s="576"/>
      <c r="AD165" s="576"/>
      <c r="AE165" s="576"/>
      <c r="AT165" s="375" t="s">
        <v>453</v>
      </c>
      <c r="AU165" s="375" t="s">
        <v>379</v>
      </c>
    </row>
    <row r="166" spans="1:65" s="493" customFormat="1" x14ac:dyDescent="0.4">
      <c r="B166" s="494"/>
      <c r="C166" s="495"/>
      <c r="D166" s="496" t="s">
        <v>455</v>
      </c>
      <c r="E166" s="497" t="s">
        <v>387</v>
      </c>
      <c r="F166" s="498" t="s">
        <v>506</v>
      </c>
      <c r="G166" s="495"/>
      <c r="H166" s="499">
        <v>268.32</v>
      </c>
      <c r="I166" s="583"/>
      <c r="J166" s="495"/>
      <c r="K166" s="495"/>
      <c r="L166" s="500"/>
      <c r="M166" s="501"/>
      <c r="N166" s="502"/>
      <c r="O166" s="502"/>
      <c r="P166" s="502"/>
      <c r="Q166" s="502"/>
      <c r="R166" s="502"/>
      <c r="S166" s="502"/>
      <c r="T166" s="503"/>
      <c r="AT166" s="504" t="s">
        <v>455</v>
      </c>
      <c r="AU166" s="504" t="s">
        <v>379</v>
      </c>
      <c r="AV166" s="493" t="s">
        <v>379</v>
      </c>
      <c r="AW166" s="493" t="s">
        <v>457</v>
      </c>
      <c r="AX166" s="493" t="s">
        <v>444</v>
      </c>
      <c r="AY166" s="504" t="s">
        <v>445</v>
      </c>
    </row>
    <row r="167" spans="1:65" s="505" customFormat="1" x14ac:dyDescent="0.4">
      <c r="B167" s="506"/>
      <c r="C167" s="507"/>
      <c r="D167" s="496" t="s">
        <v>455</v>
      </c>
      <c r="E167" s="508" t="s">
        <v>387</v>
      </c>
      <c r="F167" s="509" t="s">
        <v>458</v>
      </c>
      <c r="G167" s="507"/>
      <c r="H167" s="510">
        <v>268.32</v>
      </c>
      <c r="I167" s="582"/>
      <c r="J167" s="507"/>
      <c r="K167" s="507"/>
      <c r="L167" s="511"/>
      <c r="M167" s="512"/>
      <c r="N167" s="513"/>
      <c r="O167" s="513"/>
      <c r="P167" s="513"/>
      <c r="Q167" s="513"/>
      <c r="R167" s="513"/>
      <c r="S167" s="513"/>
      <c r="T167" s="514"/>
      <c r="AT167" s="515" t="s">
        <v>455</v>
      </c>
      <c r="AU167" s="515" t="s">
        <v>379</v>
      </c>
      <c r="AV167" s="505" t="s">
        <v>451</v>
      </c>
      <c r="AW167" s="505" t="s">
        <v>457</v>
      </c>
      <c r="AX167" s="505" t="s">
        <v>443</v>
      </c>
      <c r="AY167" s="515" t="s">
        <v>445</v>
      </c>
    </row>
    <row r="168" spans="1:65" s="383" customFormat="1" ht="44.25" customHeight="1" x14ac:dyDescent="0.4">
      <c r="A168" s="576"/>
      <c r="B168" s="414"/>
      <c r="C168" s="476" t="s">
        <v>512</v>
      </c>
      <c r="D168" s="476" t="s">
        <v>447</v>
      </c>
      <c r="E168" s="477" t="s">
        <v>513</v>
      </c>
      <c r="F168" s="478" t="s">
        <v>514</v>
      </c>
      <c r="G168" s="479" t="s">
        <v>92</v>
      </c>
      <c r="H168" s="480">
        <v>98.28</v>
      </c>
      <c r="I168" s="580"/>
      <c r="J168" s="481">
        <f>ROUND(I168*H168,2)</f>
        <v>0</v>
      </c>
      <c r="K168" s="478" t="s">
        <v>450</v>
      </c>
      <c r="L168" s="381"/>
      <c r="M168" s="579" t="s">
        <v>387</v>
      </c>
      <c r="N168" s="482" t="s">
        <v>404</v>
      </c>
      <c r="O168" s="491"/>
      <c r="P168" s="483">
        <f>O168*H168</f>
        <v>0</v>
      </c>
      <c r="Q168" s="483">
        <v>0</v>
      </c>
      <c r="R168" s="483">
        <f>Q168*H168</f>
        <v>0</v>
      </c>
      <c r="S168" s="483">
        <v>0</v>
      </c>
      <c r="T168" s="484">
        <f>S168*H168</f>
        <v>0</v>
      </c>
      <c r="U168" s="576"/>
      <c r="V168" s="576"/>
      <c r="W168" s="576"/>
      <c r="X168" s="576"/>
      <c r="Y168" s="576"/>
      <c r="Z168" s="576"/>
      <c r="AA168" s="576"/>
      <c r="AB168" s="576"/>
      <c r="AC168" s="576"/>
      <c r="AD168" s="576"/>
      <c r="AE168" s="576"/>
      <c r="AR168" s="485" t="s">
        <v>451</v>
      </c>
      <c r="AT168" s="485" t="s">
        <v>447</v>
      </c>
      <c r="AU168" s="485" t="s">
        <v>379</v>
      </c>
      <c r="AY168" s="375" t="s">
        <v>445</v>
      </c>
      <c r="BE168" s="486">
        <f>IF(N168="základní",J168,0)</f>
        <v>0</v>
      </c>
      <c r="BF168" s="486">
        <f>IF(N168="snížená",J168,0)</f>
        <v>0</v>
      </c>
      <c r="BG168" s="486">
        <f>IF(N168="zákl. přenesená",J168,0)</f>
        <v>0</v>
      </c>
      <c r="BH168" s="486">
        <f>IF(N168="sníž. přenesená",J168,0)</f>
        <v>0</v>
      </c>
      <c r="BI168" s="486">
        <f>IF(N168="nulová",J168,0)</f>
        <v>0</v>
      </c>
      <c r="BJ168" s="375" t="s">
        <v>443</v>
      </c>
      <c r="BK168" s="486">
        <f>ROUND(I168*H168,2)</f>
        <v>0</v>
      </c>
      <c r="BL168" s="375" t="s">
        <v>451</v>
      </c>
      <c r="BM168" s="485" t="s">
        <v>515</v>
      </c>
    </row>
    <row r="169" spans="1:65" s="383" customFormat="1" x14ac:dyDescent="0.4">
      <c r="A169" s="576"/>
      <c r="B169" s="414"/>
      <c r="C169" s="572"/>
      <c r="D169" s="487" t="s">
        <v>453</v>
      </c>
      <c r="E169" s="572"/>
      <c r="F169" s="488" t="s">
        <v>516</v>
      </c>
      <c r="G169" s="572"/>
      <c r="H169" s="572"/>
      <c r="I169" s="578"/>
      <c r="J169" s="572"/>
      <c r="K169" s="572"/>
      <c r="L169" s="381"/>
      <c r="M169" s="489"/>
      <c r="N169" s="490"/>
      <c r="O169" s="491"/>
      <c r="P169" s="491"/>
      <c r="Q169" s="491"/>
      <c r="R169" s="491"/>
      <c r="S169" s="491"/>
      <c r="T169" s="492"/>
      <c r="U169" s="576"/>
      <c r="V169" s="576"/>
      <c r="W169" s="576"/>
      <c r="X169" s="576"/>
      <c r="Y169" s="576"/>
      <c r="Z169" s="576"/>
      <c r="AA169" s="576"/>
      <c r="AB169" s="576"/>
      <c r="AC169" s="576"/>
      <c r="AD169" s="576"/>
      <c r="AE169" s="576"/>
      <c r="AT169" s="375" t="s">
        <v>453</v>
      </c>
      <c r="AU169" s="375" t="s">
        <v>379</v>
      </c>
    </row>
    <row r="170" spans="1:65" s="516" customFormat="1" x14ac:dyDescent="0.4">
      <c r="B170" s="517"/>
      <c r="C170" s="518"/>
      <c r="D170" s="496" t="s">
        <v>455</v>
      </c>
      <c r="E170" s="519" t="s">
        <v>387</v>
      </c>
      <c r="F170" s="520" t="s">
        <v>493</v>
      </c>
      <c r="G170" s="518"/>
      <c r="H170" s="519" t="s">
        <v>387</v>
      </c>
      <c r="I170" s="586"/>
      <c r="J170" s="518"/>
      <c r="K170" s="518"/>
      <c r="L170" s="521"/>
      <c r="M170" s="522"/>
      <c r="N170" s="523"/>
      <c r="O170" s="523"/>
      <c r="P170" s="523"/>
      <c r="Q170" s="523"/>
      <c r="R170" s="523"/>
      <c r="S170" s="523"/>
      <c r="T170" s="524"/>
      <c r="AT170" s="525" t="s">
        <v>455</v>
      </c>
      <c r="AU170" s="525" t="s">
        <v>379</v>
      </c>
      <c r="AV170" s="516" t="s">
        <v>443</v>
      </c>
      <c r="AW170" s="516" t="s">
        <v>457</v>
      </c>
      <c r="AX170" s="516" t="s">
        <v>444</v>
      </c>
      <c r="AY170" s="525" t="s">
        <v>445</v>
      </c>
    </row>
    <row r="171" spans="1:65" s="493" customFormat="1" ht="20.6" x14ac:dyDescent="0.4">
      <c r="B171" s="494"/>
      <c r="C171" s="495"/>
      <c r="D171" s="496" t="s">
        <v>455</v>
      </c>
      <c r="E171" s="497" t="s">
        <v>387</v>
      </c>
      <c r="F171" s="498" t="s">
        <v>494</v>
      </c>
      <c r="G171" s="495"/>
      <c r="H171" s="499">
        <v>40.950000000000003</v>
      </c>
      <c r="I171" s="583"/>
      <c r="J171" s="495"/>
      <c r="K171" s="495"/>
      <c r="L171" s="500"/>
      <c r="M171" s="501"/>
      <c r="N171" s="502"/>
      <c r="O171" s="502"/>
      <c r="P171" s="502"/>
      <c r="Q171" s="502"/>
      <c r="R171" s="502"/>
      <c r="S171" s="502"/>
      <c r="T171" s="503"/>
      <c r="AT171" s="504" t="s">
        <v>455</v>
      </c>
      <c r="AU171" s="504" t="s">
        <v>379</v>
      </c>
      <c r="AV171" s="493" t="s">
        <v>379</v>
      </c>
      <c r="AW171" s="493" t="s">
        <v>457</v>
      </c>
      <c r="AX171" s="493" t="s">
        <v>444</v>
      </c>
      <c r="AY171" s="504" t="s">
        <v>445</v>
      </c>
    </row>
    <row r="172" spans="1:65" s="505" customFormat="1" x14ac:dyDescent="0.4">
      <c r="B172" s="506"/>
      <c r="C172" s="507"/>
      <c r="D172" s="496" t="s">
        <v>455</v>
      </c>
      <c r="E172" s="508" t="s">
        <v>387</v>
      </c>
      <c r="F172" s="509" t="s">
        <v>458</v>
      </c>
      <c r="G172" s="507"/>
      <c r="H172" s="510">
        <v>40.950000000000003</v>
      </c>
      <c r="I172" s="582"/>
      <c r="J172" s="507"/>
      <c r="K172" s="507"/>
      <c r="L172" s="511"/>
      <c r="M172" s="512"/>
      <c r="N172" s="513"/>
      <c r="O172" s="513"/>
      <c r="P172" s="513"/>
      <c r="Q172" s="513"/>
      <c r="R172" s="513"/>
      <c r="S172" s="513"/>
      <c r="T172" s="514"/>
      <c r="AT172" s="515" t="s">
        <v>455</v>
      </c>
      <c r="AU172" s="515" t="s">
        <v>379</v>
      </c>
      <c r="AV172" s="505" t="s">
        <v>451</v>
      </c>
      <c r="AW172" s="505" t="s">
        <v>457</v>
      </c>
      <c r="AX172" s="505" t="s">
        <v>443</v>
      </c>
      <c r="AY172" s="515" t="s">
        <v>445</v>
      </c>
    </row>
    <row r="173" spans="1:65" s="493" customFormat="1" x14ac:dyDescent="0.4">
      <c r="B173" s="494"/>
      <c r="C173" s="495"/>
      <c r="D173" s="496" t="s">
        <v>455</v>
      </c>
      <c r="E173" s="495"/>
      <c r="F173" s="498" t="s">
        <v>517</v>
      </c>
      <c r="G173" s="495"/>
      <c r="H173" s="499">
        <v>98.28</v>
      </c>
      <c r="I173" s="583"/>
      <c r="J173" s="495"/>
      <c r="K173" s="495"/>
      <c r="L173" s="500"/>
      <c r="M173" s="501"/>
      <c r="N173" s="502"/>
      <c r="O173" s="502"/>
      <c r="P173" s="502"/>
      <c r="Q173" s="502"/>
      <c r="R173" s="502"/>
      <c r="S173" s="502"/>
      <c r="T173" s="503"/>
      <c r="AT173" s="504" t="s">
        <v>455</v>
      </c>
      <c r="AU173" s="504" t="s">
        <v>379</v>
      </c>
      <c r="AV173" s="493" t="s">
        <v>379</v>
      </c>
      <c r="AW173" s="493" t="s">
        <v>382</v>
      </c>
      <c r="AX173" s="493" t="s">
        <v>443</v>
      </c>
      <c r="AY173" s="504" t="s">
        <v>445</v>
      </c>
    </row>
    <row r="174" spans="1:65" s="383" customFormat="1" ht="37.950000000000003" customHeight="1" x14ac:dyDescent="0.4">
      <c r="A174" s="576"/>
      <c r="B174" s="414"/>
      <c r="C174" s="476" t="s">
        <v>518</v>
      </c>
      <c r="D174" s="476" t="s">
        <v>447</v>
      </c>
      <c r="E174" s="477" t="s">
        <v>519</v>
      </c>
      <c r="F174" s="478" t="s">
        <v>520</v>
      </c>
      <c r="G174" s="479" t="s">
        <v>472</v>
      </c>
      <c r="H174" s="480">
        <v>134.63</v>
      </c>
      <c r="I174" s="580"/>
      <c r="J174" s="481">
        <f>ROUND(I174*H174,2)</f>
        <v>0</v>
      </c>
      <c r="K174" s="478" t="s">
        <v>450</v>
      </c>
      <c r="L174" s="381"/>
      <c r="M174" s="579" t="s">
        <v>387</v>
      </c>
      <c r="N174" s="482" t="s">
        <v>404</v>
      </c>
      <c r="O174" s="491"/>
      <c r="P174" s="483">
        <f>O174*H174</f>
        <v>0</v>
      </c>
      <c r="Q174" s="483">
        <v>0</v>
      </c>
      <c r="R174" s="483">
        <f>Q174*H174</f>
        <v>0</v>
      </c>
      <c r="S174" s="483">
        <v>0</v>
      </c>
      <c r="T174" s="484">
        <f>S174*H174</f>
        <v>0</v>
      </c>
      <c r="U174" s="576"/>
      <c r="V174" s="576"/>
      <c r="W174" s="576"/>
      <c r="X174" s="576"/>
      <c r="Y174" s="576"/>
      <c r="Z174" s="576"/>
      <c r="AA174" s="576"/>
      <c r="AB174" s="576"/>
      <c r="AC174" s="576"/>
      <c r="AD174" s="576"/>
      <c r="AE174" s="576"/>
      <c r="AR174" s="485" t="s">
        <v>451</v>
      </c>
      <c r="AT174" s="485" t="s">
        <v>447</v>
      </c>
      <c r="AU174" s="485" t="s">
        <v>379</v>
      </c>
      <c r="AY174" s="375" t="s">
        <v>445</v>
      </c>
      <c r="BE174" s="486">
        <f>IF(N174="základní",J174,0)</f>
        <v>0</v>
      </c>
      <c r="BF174" s="486">
        <f>IF(N174="snížená",J174,0)</f>
        <v>0</v>
      </c>
      <c r="BG174" s="486">
        <f>IF(N174="zákl. přenesená",J174,0)</f>
        <v>0</v>
      </c>
      <c r="BH174" s="486">
        <f>IF(N174="sníž. přenesená",J174,0)</f>
        <v>0</v>
      </c>
      <c r="BI174" s="486">
        <f>IF(N174="nulová",J174,0)</f>
        <v>0</v>
      </c>
      <c r="BJ174" s="375" t="s">
        <v>443</v>
      </c>
      <c r="BK174" s="486">
        <f>ROUND(I174*H174,2)</f>
        <v>0</v>
      </c>
      <c r="BL174" s="375" t="s">
        <v>451</v>
      </c>
      <c r="BM174" s="485" t="s">
        <v>521</v>
      </c>
    </row>
    <row r="175" spans="1:65" s="383" customFormat="1" x14ac:dyDescent="0.4">
      <c r="A175" s="576"/>
      <c r="B175" s="414"/>
      <c r="C175" s="572"/>
      <c r="D175" s="487" t="s">
        <v>453</v>
      </c>
      <c r="E175" s="572"/>
      <c r="F175" s="488" t="s">
        <v>522</v>
      </c>
      <c r="G175" s="572"/>
      <c r="H175" s="572"/>
      <c r="I175" s="578"/>
      <c r="J175" s="572"/>
      <c r="K175" s="572"/>
      <c r="L175" s="381"/>
      <c r="M175" s="489"/>
      <c r="N175" s="490"/>
      <c r="O175" s="491"/>
      <c r="P175" s="491"/>
      <c r="Q175" s="491"/>
      <c r="R175" s="491"/>
      <c r="S175" s="491"/>
      <c r="T175" s="492"/>
      <c r="U175" s="576"/>
      <c r="V175" s="576"/>
      <c r="W175" s="576"/>
      <c r="X175" s="576"/>
      <c r="Y175" s="576"/>
      <c r="Z175" s="576"/>
      <c r="AA175" s="576"/>
      <c r="AB175" s="576"/>
      <c r="AC175" s="576"/>
      <c r="AD175" s="576"/>
      <c r="AE175" s="576"/>
      <c r="AT175" s="375" t="s">
        <v>453</v>
      </c>
      <c r="AU175" s="375" t="s">
        <v>379</v>
      </c>
    </row>
    <row r="176" spans="1:65" s="516" customFormat="1" x14ac:dyDescent="0.4">
      <c r="B176" s="517"/>
      <c r="C176" s="518"/>
      <c r="D176" s="496" t="s">
        <v>455</v>
      </c>
      <c r="E176" s="519" t="s">
        <v>387</v>
      </c>
      <c r="F176" s="520" t="s">
        <v>523</v>
      </c>
      <c r="G176" s="518"/>
      <c r="H176" s="519" t="s">
        <v>387</v>
      </c>
      <c r="I176" s="586"/>
      <c r="J176" s="518"/>
      <c r="K176" s="518"/>
      <c r="L176" s="521"/>
      <c r="M176" s="522"/>
      <c r="N176" s="523"/>
      <c r="O176" s="523"/>
      <c r="P176" s="523"/>
      <c r="Q176" s="523"/>
      <c r="R176" s="523"/>
      <c r="S176" s="523"/>
      <c r="T176" s="524"/>
      <c r="AT176" s="525" t="s">
        <v>455</v>
      </c>
      <c r="AU176" s="525" t="s">
        <v>379</v>
      </c>
      <c r="AV176" s="516" t="s">
        <v>443</v>
      </c>
      <c r="AW176" s="516" t="s">
        <v>457</v>
      </c>
      <c r="AX176" s="516" t="s">
        <v>444</v>
      </c>
      <c r="AY176" s="525" t="s">
        <v>445</v>
      </c>
    </row>
    <row r="177" spans="1:65" s="493" customFormat="1" x14ac:dyDescent="0.4">
      <c r="B177" s="494"/>
      <c r="C177" s="495"/>
      <c r="D177" s="496" t="s">
        <v>455</v>
      </c>
      <c r="E177" s="497" t="s">
        <v>387</v>
      </c>
      <c r="F177" s="498" t="s">
        <v>524</v>
      </c>
      <c r="G177" s="495"/>
      <c r="H177" s="499">
        <v>134.63</v>
      </c>
      <c r="I177" s="583"/>
      <c r="J177" s="495"/>
      <c r="K177" s="495"/>
      <c r="L177" s="500"/>
      <c r="M177" s="501"/>
      <c r="N177" s="502"/>
      <c r="O177" s="502"/>
      <c r="P177" s="502"/>
      <c r="Q177" s="502"/>
      <c r="R177" s="502"/>
      <c r="S177" s="502"/>
      <c r="T177" s="503"/>
      <c r="AT177" s="504" t="s">
        <v>455</v>
      </c>
      <c r="AU177" s="504" t="s">
        <v>379</v>
      </c>
      <c r="AV177" s="493" t="s">
        <v>379</v>
      </c>
      <c r="AW177" s="493" t="s">
        <v>457</v>
      </c>
      <c r="AX177" s="493" t="s">
        <v>444</v>
      </c>
      <c r="AY177" s="504" t="s">
        <v>445</v>
      </c>
    </row>
    <row r="178" spans="1:65" s="505" customFormat="1" x14ac:dyDescent="0.4">
      <c r="B178" s="506"/>
      <c r="C178" s="507"/>
      <c r="D178" s="496" t="s">
        <v>455</v>
      </c>
      <c r="E178" s="508" t="s">
        <v>387</v>
      </c>
      <c r="F178" s="509" t="s">
        <v>458</v>
      </c>
      <c r="G178" s="507"/>
      <c r="H178" s="510">
        <v>134.63</v>
      </c>
      <c r="I178" s="582"/>
      <c r="J178" s="507"/>
      <c r="K178" s="507"/>
      <c r="L178" s="511"/>
      <c r="M178" s="512"/>
      <c r="N178" s="513"/>
      <c r="O178" s="513"/>
      <c r="P178" s="513"/>
      <c r="Q178" s="513"/>
      <c r="R178" s="513"/>
      <c r="S178" s="513"/>
      <c r="T178" s="514"/>
      <c r="AT178" s="515" t="s">
        <v>455</v>
      </c>
      <c r="AU178" s="515" t="s">
        <v>379</v>
      </c>
      <c r="AV178" s="505" t="s">
        <v>451</v>
      </c>
      <c r="AW178" s="505" t="s">
        <v>457</v>
      </c>
      <c r="AX178" s="505" t="s">
        <v>443</v>
      </c>
      <c r="AY178" s="515" t="s">
        <v>445</v>
      </c>
    </row>
    <row r="179" spans="1:65" s="383" customFormat="1" ht="44.25" customHeight="1" x14ac:dyDescent="0.4">
      <c r="A179" s="576"/>
      <c r="B179" s="414"/>
      <c r="C179" s="476" t="s">
        <v>525</v>
      </c>
      <c r="D179" s="476" t="s">
        <v>447</v>
      </c>
      <c r="E179" s="477" t="s">
        <v>526</v>
      </c>
      <c r="F179" s="478" t="s">
        <v>527</v>
      </c>
      <c r="G179" s="479" t="s">
        <v>472</v>
      </c>
      <c r="H179" s="480">
        <v>94.85</v>
      </c>
      <c r="I179" s="580"/>
      <c r="J179" s="481">
        <f>ROUND(I179*H179,2)</f>
        <v>0</v>
      </c>
      <c r="K179" s="478" t="s">
        <v>450</v>
      </c>
      <c r="L179" s="381"/>
      <c r="M179" s="579" t="s">
        <v>387</v>
      </c>
      <c r="N179" s="482" t="s">
        <v>404</v>
      </c>
      <c r="O179" s="491"/>
      <c r="P179" s="483">
        <f>O179*H179</f>
        <v>0</v>
      </c>
      <c r="Q179" s="483">
        <v>0</v>
      </c>
      <c r="R179" s="483">
        <f>Q179*H179</f>
        <v>0</v>
      </c>
      <c r="S179" s="483">
        <v>0</v>
      </c>
      <c r="T179" s="484">
        <f>S179*H179</f>
        <v>0</v>
      </c>
      <c r="U179" s="576"/>
      <c r="V179" s="576"/>
      <c r="W179" s="576"/>
      <c r="X179" s="576"/>
      <c r="Y179" s="576"/>
      <c r="Z179" s="576"/>
      <c r="AA179" s="576"/>
      <c r="AB179" s="576"/>
      <c r="AC179" s="576"/>
      <c r="AD179" s="576"/>
      <c r="AE179" s="576"/>
      <c r="AR179" s="485" t="s">
        <v>451</v>
      </c>
      <c r="AT179" s="485" t="s">
        <v>447</v>
      </c>
      <c r="AU179" s="485" t="s">
        <v>379</v>
      </c>
      <c r="AY179" s="375" t="s">
        <v>445</v>
      </c>
      <c r="BE179" s="486">
        <f>IF(N179="základní",J179,0)</f>
        <v>0</v>
      </c>
      <c r="BF179" s="486">
        <f>IF(N179="snížená",J179,0)</f>
        <v>0</v>
      </c>
      <c r="BG179" s="486">
        <f>IF(N179="zákl. přenesená",J179,0)</f>
        <v>0</v>
      </c>
      <c r="BH179" s="486">
        <f>IF(N179="sníž. přenesená",J179,0)</f>
        <v>0</v>
      </c>
      <c r="BI179" s="486">
        <f>IF(N179="nulová",J179,0)</f>
        <v>0</v>
      </c>
      <c r="BJ179" s="375" t="s">
        <v>443</v>
      </c>
      <c r="BK179" s="486">
        <f>ROUND(I179*H179,2)</f>
        <v>0</v>
      </c>
      <c r="BL179" s="375" t="s">
        <v>451</v>
      </c>
      <c r="BM179" s="485" t="s">
        <v>528</v>
      </c>
    </row>
    <row r="180" spans="1:65" s="383" customFormat="1" x14ac:dyDescent="0.4">
      <c r="A180" s="576"/>
      <c r="B180" s="414"/>
      <c r="C180" s="572"/>
      <c r="D180" s="487" t="s">
        <v>453</v>
      </c>
      <c r="E180" s="572"/>
      <c r="F180" s="488" t="s">
        <v>529</v>
      </c>
      <c r="G180" s="572"/>
      <c r="H180" s="572"/>
      <c r="I180" s="578"/>
      <c r="J180" s="572"/>
      <c r="K180" s="572"/>
      <c r="L180" s="381"/>
      <c r="M180" s="489"/>
      <c r="N180" s="490"/>
      <c r="O180" s="491"/>
      <c r="P180" s="491"/>
      <c r="Q180" s="491"/>
      <c r="R180" s="491"/>
      <c r="S180" s="491"/>
      <c r="T180" s="492"/>
      <c r="U180" s="576"/>
      <c r="V180" s="576"/>
      <c r="W180" s="576"/>
      <c r="X180" s="576"/>
      <c r="Y180" s="576"/>
      <c r="Z180" s="576"/>
      <c r="AA180" s="576"/>
      <c r="AB180" s="576"/>
      <c r="AC180" s="576"/>
      <c r="AD180" s="576"/>
      <c r="AE180" s="576"/>
      <c r="AT180" s="375" t="s">
        <v>453</v>
      </c>
      <c r="AU180" s="375" t="s">
        <v>379</v>
      </c>
    </row>
    <row r="181" spans="1:65" s="516" customFormat="1" x14ac:dyDescent="0.4">
      <c r="B181" s="517"/>
      <c r="C181" s="518"/>
      <c r="D181" s="496" t="s">
        <v>455</v>
      </c>
      <c r="E181" s="519" t="s">
        <v>387</v>
      </c>
      <c r="F181" s="520" t="s">
        <v>530</v>
      </c>
      <c r="G181" s="518"/>
      <c r="H181" s="519" t="s">
        <v>387</v>
      </c>
      <c r="I181" s="586"/>
      <c r="J181" s="518"/>
      <c r="K181" s="518"/>
      <c r="L181" s="521"/>
      <c r="M181" s="522"/>
      <c r="N181" s="523"/>
      <c r="O181" s="523"/>
      <c r="P181" s="523"/>
      <c r="Q181" s="523"/>
      <c r="R181" s="523"/>
      <c r="S181" s="523"/>
      <c r="T181" s="524"/>
      <c r="AT181" s="525" t="s">
        <v>455</v>
      </c>
      <c r="AU181" s="525" t="s">
        <v>379</v>
      </c>
      <c r="AV181" s="516" t="s">
        <v>443</v>
      </c>
      <c r="AW181" s="516" t="s">
        <v>457</v>
      </c>
      <c r="AX181" s="516" t="s">
        <v>444</v>
      </c>
      <c r="AY181" s="525" t="s">
        <v>445</v>
      </c>
    </row>
    <row r="182" spans="1:65" s="516" customFormat="1" x14ac:dyDescent="0.4">
      <c r="B182" s="517"/>
      <c r="C182" s="518"/>
      <c r="D182" s="496" t="s">
        <v>455</v>
      </c>
      <c r="E182" s="519" t="s">
        <v>387</v>
      </c>
      <c r="F182" s="520" t="s">
        <v>531</v>
      </c>
      <c r="G182" s="518"/>
      <c r="H182" s="519" t="s">
        <v>387</v>
      </c>
      <c r="I182" s="586"/>
      <c r="J182" s="518"/>
      <c r="K182" s="518"/>
      <c r="L182" s="521"/>
      <c r="M182" s="522"/>
      <c r="N182" s="523"/>
      <c r="O182" s="523"/>
      <c r="P182" s="523"/>
      <c r="Q182" s="523"/>
      <c r="R182" s="523"/>
      <c r="S182" s="523"/>
      <c r="T182" s="524"/>
      <c r="AT182" s="525" t="s">
        <v>455</v>
      </c>
      <c r="AU182" s="525" t="s">
        <v>379</v>
      </c>
      <c r="AV182" s="516" t="s">
        <v>443</v>
      </c>
      <c r="AW182" s="516" t="s">
        <v>457</v>
      </c>
      <c r="AX182" s="516" t="s">
        <v>444</v>
      </c>
      <c r="AY182" s="525" t="s">
        <v>445</v>
      </c>
    </row>
    <row r="183" spans="1:65" s="493" customFormat="1" x14ac:dyDescent="0.4">
      <c r="B183" s="494"/>
      <c r="C183" s="495"/>
      <c r="D183" s="496" t="s">
        <v>455</v>
      </c>
      <c r="E183" s="497" t="s">
        <v>387</v>
      </c>
      <c r="F183" s="498" t="s">
        <v>524</v>
      </c>
      <c r="G183" s="495"/>
      <c r="H183" s="499">
        <v>134.63</v>
      </c>
      <c r="I183" s="583"/>
      <c r="J183" s="495"/>
      <c r="K183" s="495"/>
      <c r="L183" s="500"/>
      <c r="M183" s="501"/>
      <c r="N183" s="502"/>
      <c r="O183" s="502"/>
      <c r="P183" s="502"/>
      <c r="Q183" s="502"/>
      <c r="R183" s="502"/>
      <c r="S183" s="502"/>
      <c r="T183" s="503"/>
      <c r="AT183" s="504" t="s">
        <v>455</v>
      </c>
      <c r="AU183" s="504" t="s">
        <v>379</v>
      </c>
      <c r="AV183" s="493" t="s">
        <v>379</v>
      </c>
      <c r="AW183" s="493" t="s">
        <v>457</v>
      </c>
      <c r="AX183" s="493" t="s">
        <v>444</v>
      </c>
      <c r="AY183" s="504" t="s">
        <v>445</v>
      </c>
    </row>
    <row r="184" spans="1:65" s="516" customFormat="1" x14ac:dyDescent="0.4">
      <c r="B184" s="517"/>
      <c r="C184" s="518"/>
      <c r="D184" s="496" t="s">
        <v>455</v>
      </c>
      <c r="E184" s="519" t="s">
        <v>387</v>
      </c>
      <c r="F184" s="520" t="s">
        <v>532</v>
      </c>
      <c r="G184" s="518"/>
      <c r="H184" s="519" t="s">
        <v>387</v>
      </c>
      <c r="I184" s="586"/>
      <c r="J184" s="518"/>
      <c r="K184" s="518"/>
      <c r="L184" s="521"/>
      <c r="M184" s="522"/>
      <c r="N184" s="523"/>
      <c r="O184" s="523"/>
      <c r="P184" s="523"/>
      <c r="Q184" s="523"/>
      <c r="R184" s="523"/>
      <c r="S184" s="523"/>
      <c r="T184" s="524"/>
      <c r="AT184" s="525" t="s">
        <v>455</v>
      </c>
      <c r="AU184" s="525" t="s">
        <v>379</v>
      </c>
      <c r="AV184" s="516" t="s">
        <v>443</v>
      </c>
      <c r="AW184" s="516" t="s">
        <v>457</v>
      </c>
      <c r="AX184" s="516" t="s">
        <v>444</v>
      </c>
      <c r="AY184" s="525" t="s">
        <v>445</v>
      </c>
    </row>
    <row r="185" spans="1:65" s="516" customFormat="1" x14ac:dyDescent="0.4">
      <c r="B185" s="517"/>
      <c r="C185" s="518"/>
      <c r="D185" s="496" t="s">
        <v>455</v>
      </c>
      <c r="E185" s="519" t="s">
        <v>387</v>
      </c>
      <c r="F185" s="520" t="s">
        <v>533</v>
      </c>
      <c r="G185" s="518"/>
      <c r="H185" s="519" t="s">
        <v>387</v>
      </c>
      <c r="I185" s="586"/>
      <c r="J185" s="518"/>
      <c r="K185" s="518"/>
      <c r="L185" s="521"/>
      <c r="M185" s="522"/>
      <c r="N185" s="523"/>
      <c r="O185" s="523"/>
      <c r="P185" s="523"/>
      <c r="Q185" s="523"/>
      <c r="R185" s="523"/>
      <c r="S185" s="523"/>
      <c r="T185" s="524"/>
      <c r="AT185" s="525" t="s">
        <v>455</v>
      </c>
      <c r="AU185" s="525" t="s">
        <v>379</v>
      </c>
      <c r="AV185" s="516" t="s">
        <v>443</v>
      </c>
      <c r="AW185" s="516" t="s">
        <v>457</v>
      </c>
      <c r="AX185" s="516" t="s">
        <v>444</v>
      </c>
      <c r="AY185" s="525" t="s">
        <v>445</v>
      </c>
    </row>
    <row r="186" spans="1:65" s="493" customFormat="1" x14ac:dyDescent="0.4">
      <c r="B186" s="494"/>
      <c r="C186" s="495"/>
      <c r="D186" s="496" t="s">
        <v>455</v>
      </c>
      <c r="E186" s="497" t="s">
        <v>387</v>
      </c>
      <c r="F186" s="498" t="s">
        <v>534</v>
      </c>
      <c r="G186" s="495"/>
      <c r="H186" s="499">
        <v>-7.8</v>
      </c>
      <c r="I186" s="583"/>
      <c r="J186" s="495"/>
      <c r="K186" s="495"/>
      <c r="L186" s="500"/>
      <c r="M186" s="501"/>
      <c r="N186" s="502"/>
      <c r="O186" s="502"/>
      <c r="P186" s="502"/>
      <c r="Q186" s="502"/>
      <c r="R186" s="502"/>
      <c r="S186" s="502"/>
      <c r="T186" s="503"/>
      <c r="AT186" s="504" t="s">
        <v>455</v>
      </c>
      <c r="AU186" s="504" t="s">
        <v>379</v>
      </c>
      <c r="AV186" s="493" t="s">
        <v>379</v>
      </c>
      <c r="AW186" s="493" t="s">
        <v>457</v>
      </c>
      <c r="AX186" s="493" t="s">
        <v>444</v>
      </c>
      <c r="AY186" s="504" t="s">
        <v>445</v>
      </c>
    </row>
    <row r="187" spans="1:65" s="516" customFormat="1" x14ac:dyDescent="0.4">
      <c r="B187" s="517"/>
      <c r="C187" s="518"/>
      <c r="D187" s="496" t="s">
        <v>455</v>
      </c>
      <c r="E187" s="519" t="s">
        <v>387</v>
      </c>
      <c r="F187" s="520" t="s">
        <v>535</v>
      </c>
      <c r="G187" s="518"/>
      <c r="H187" s="519" t="s">
        <v>387</v>
      </c>
      <c r="I187" s="586"/>
      <c r="J187" s="518"/>
      <c r="K187" s="518"/>
      <c r="L187" s="521"/>
      <c r="M187" s="522"/>
      <c r="N187" s="523"/>
      <c r="O187" s="523"/>
      <c r="P187" s="523"/>
      <c r="Q187" s="523"/>
      <c r="R187" s="523"/>
      <c r="S187" s="523"/>
      <c r="T187" s="524"/>
      <c r="AT187" s="525" t="s">
        <v>455</v>
      </c>
      <c r="AU187" s="525" t="s">
        <v>379</v>
      </c>
      <c r="AV187" s="516" t="s">
        <v>443</v>
      </c>
      <c r="AW187" s="516" t="s">
        <v>457</v>
      </c>
      <c r="AX187" s="516" t="s">
        <v>444</v>
      </c>
      <c r="AY187" s="525" t="s">
        <v>445</v>
      </c>
    </row>
    <row r="188" spans="1:65" s="493" customFormat="1" x14ac:dyDescent="0.4">
      <c r="B188" s="494"/>
      <c r="C188" s="495"/>
      <c r="D188" s="496" t="s">
        <v>455</v>
      </c>
      <c r="E188" s="497" t="s">
        <v>387</v>
      </c>
      <c r="F188" s="498" t="s">
        <v>536</v>
      </c>
      <c r="G188" s="495"/>
      <c r="H188" s="499">
        <v>-31.98</v>
      </c>
      <c r="I188" s="583"/>
      <c r="J188" s="495"/>
      <c r="K188" s="495"/>
      <c r="L188" s="500"/>
      <c r="M188" s="501"/>
      <c r="N188" s="502"/>
      <c r="O188" s="502"/>
      <c r="P188" s="502"/>
      <c r="Q188" s="502"/>
      <c r="R188" s="502"/>
      <c r="S188" s="502"/>
      <c r="T188" s="503"/>
      <c r="AT188" s="504" t="s">
        <v>455</v>
      </c>
      <c r="AU188" s="504" t="s">
        <v>379</v>
      </c>
      <c r="AV188" s="493" t="s">
        <v>379</v>
      </c>
      <c r="AW188" s="493" t="s">
        <v>457</v>
      </c>
      <c r="AX188" s="493" t="s">
        <v>444</v>
      </c>
      <c r="AY188" s="504" t="s">
        <v>445</v>
      </c>
    </row>
    <row r="189" spans="1:65" s="505" customFormat="1" x14ac:dyDescent="0.4">
      <c r="B189" s="506"/>
      <c r="C189" s="507"/>
      <c r="D189" s="496" t="s">
        <v>455</v>
      </c>
      <c r="E189" s="508" t="s">
        <v>387</v>
      </c>
      <c r="F189" s="509" t="s">
        <v>458</v>
      </c>
      <c r="G189" s="507"/>
      <c r="H189" s="510">
        <v>94.85</v>
      </c>
      <c r="I189" s="582"/>
      <c r="J189" s="507"/>
      <c r="K189" s="507"/>
      <c r="L189" s="511"/>
      <c r="M189" s="512"/>
      <c r="N189" s="513"/>
      <c r="O189" s="513"/>
      <c r="P189" s="513"/>
      <c r="Q189" s="513"/>
      <c r="R189" s="513"/>
      <c r="S189" s="513"/>
      <c r="T189" s="514"/>
      <c r="AT189" s="515" t="s">
        <v>455</v>
      </c>
      <c r="AU189" s="515" t="s">
        <v>379</v>
      </c>
      <c r="AV189" s="505" t="s">
        <v>451</v>
      </c>
      <c r="AW189" s="505" t="s">
        <v>457</v>
      </c>
      <c r="AX189" s="505" t="s">
        <v>443</v>
      </c>
      <c r="AY189" s="515" t="s">
        <v>445</v>
      </c>
    </row>
    <row r="190" spans="1:65" s="383" customFormat="1" ht="66.75" customHeight="1" x14ac:dyDescent="0.4">
      <c r="A190" s="576"/>
      <c r="B190" s="414"/>
      <c r="C190" s="476" t="s">
        <v>537</v>
      </c>
      <c r="D190" s="476" t="s">
        <v>447</v>
      </c>
      <c r="E190" s="477" t="s">
        <v>538</v>
      </c>
      <c r="F190" s="478" t="s">
        <v>539</v>
      </c>
      <c r="G190" s="479" t="s">
        <v>472</v>
      </c>
      <c r="H190" s="480">
        <v>37.85</v>
      </c>
      <c r="I190" s="580"/>
      <c r="J190" s="481">
        <f>ROUND(I190*H190,2)</f>
        <v>0</v>
      </c>
      <c r="K190" s="478" t="s">
        <v>450</v>
      </c>
      <c r="L190" s="381"/>
      <c r="M190" s="579" t="s">
        <v>387</v>
      </c>
      <c r="N190" s="482" t="s">
        <v>404</v>
      </c>
      <c r="O190" s="491"/>
      <c r="P190" s="483">
        <f>O190*H190</f>
        <v>0</v>
      </c>
      <c r="Q190" s="483">
        <v>0</v>
      </c>
      <c r="R190" s="483">
        <f>Q190*H190</f>
        <v>0</v>
      </c>
      <c r="S190" s="483">
        <v>0</v>
      </c>
      <c r="T190" s="484">
        <f>S190*H190</f>
        <v>0</v>
      </c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R190" s="485" t="s">
        <v>451</v>
      </c>
      <c r="AT190" s="485" t="s">
        <v>447</v>
      </c>
      <c r="AU190" s="485" t="s">
        <v>379</v>
      </c>
      <c r="AY190" s="375" t="s">
        <v>445</v>
      </c>
      <c r="BE190" s="486">
        <f>IF(N190="základní",J190,0)</f>
        <v>0</v>
      </c>
      <c r="BF190" s="486">
        <f>IF(N190="snížená",J190,0)</f>
        <v>0</v>
      </c>
      <c r="BG190" s="486">
        <f>IF(N190="zákl. přenesená",J190,0)</f>
        <v>0</v>
      </c>
      <c r="BH190" s="486">
        <f>IF(N190="sníž. přenesená",J190,0)</f>
        <v>0</v>
      </c>
      <c r="BI190" s="486">
        <f>IF(N190="nulová",J190,0)</f>
        <v>0</v>
      </c>
      <c r="BJ190" s="375" t="s">
        <v>443</v>
      </c>
      <c r="BK190" s="486">
        <f>ROUND(I190*H190,2)</f>
        <v>0</v>
      </c>
      <c r="BL190" s="375" t="s">
        <v>451</v>
      </c>
      <c r="BM190" s="485" t="s">
        <v>540</v>
      </c>
    </row>
    <row r="191" spans="1:65" s="383" customFormat="1" x14ac:dyDescent="0.4">
      <c r="A191" s="576"/>
      <c r="B191" s="414"/>
      <c r="C191" s="572"/>
      <c r="D191" s="487" t="s">
        <v>453</v>
      </c>
      <c r="E191" s="572"/>
      <c r="F191" s="488" t="s">
        <v>541</v>
      </c>
      <c r="G191" s="572"/>
      <c r="H191" s="572"/>
      <c r="I191" s="578"/>
      <c r="J191" s="572"/>
      <c r="K191" s="572"/>
      <c r="L191" s="381"/>
      <c r="M191" s="489"/>
      <c r="N191" s="490"/>
      <c r="O191" s="491"/>
      <c r="P191" s="491"/>
      <c r="Q191" s="491"/>
      <c r="R191" s="491"/>
      <c r="S191" s="491"/>
      <c r="T191" s="492"/>
      <c r="U191" s="576"/>
      <c r="V191" s="576"/>
      <c r="W191" s="576"/>
      <c r="X191" s="576"/>
      <c r="Y191" s="576"/>
      <c r="Z191" s="576"/>
      <c r="AA191" s="576"/>
      <c r="AB191" s="576"/>
      <c r="AC191" s="576"/>
      <c r="AD191" s="576"/>
      <c r="AE191" s="576"/>
      <c r="AT191" s="375" t="s">
        <v>453</v>
      </c>
      <c r="AU191" s="375" t="s">
        <v>379</v>
      </c>
    </row>
    <row r="192" spans="1:65" s="516" customFormat="1" x14ac:dyDescent="0.4">
      <c r="B192" s="517"/>
      <c r="C192" s="518"/>
      <c r="D192" s="496" t="s">
        <v>455</v>
      </c>
      <c r="E192" s="519" t="s">
        <v>387</v>
      </c>
      <c r="F192" s="520" t="s">
        <v>542</v>
      </c>
      <c r="G192" s="518"/>
      <c r="H192" s="519" t="s">
        <v>387</v>
      </c>
      <c r="I192" s="586"/>
      <c r="J192" s="518"/>
      <c r="K192" s="518"/>
      <c r="L192" s="521"/>
      <c r="M192" s="522"/>
      <c r="N192" s="523"/>
      <c r="O192" s="523"/>
      <c r="P192" s="523"/>
      <c r="Q192" s="523"/>
      <c r="R192" s="523"/>
      <c r="S192" s="523"/>
      <c r="T192" s="524"/>
      <c r="AT192" s="525" t="s">
        <v>455</v>
      </c>
      <c r="AU192" s="525" t="s">
        <v>379</v>
      </c>
      <c r="AV192" s="516" t="s">
        <v>443</v>
      </c>
      <c r="AW192" s="516" t="s">
        <v>457</v>
      </c>
      <c r="AX192" s="516" t="s">
        <v>444</v>
      </c>
      <c r="AY192" s="525" t="s">
        <v>445</v>
      </c>
    </row>
    <row r="193" spans="1:65" s="493" customFormat="1" x14ac:dyDescent="0.4">
      <c r="B193" s="494"/>
      <c r="C193" s="495"/>
      <c r="D193" s="496" t="s">
        <v>455</v>
      </c>
      <c r="E193" s="497" t="s">
        <v>387</v>
      </c>
      <c r="F193" s="498" t="s">
        <v>543</v>
      </c>
      <c r="G193" s="495"/>
      <c r="H193" s="499">
        <v>40.950000000000003</v>
      </c>
      <c r="I193" s="583"/>
      <c r="J193" s="495"/>
      <c r="K193" s="495"/>
      <c r="L193" s="500"/>
      <c r="M193" s="501"/>
      <c r="N193" s="502"/>
      <c r="O193" s="502"/>
      <c r="P193" s="502"/>
      <c r="Q193" s="502"/>
      <c r="R193" s="502"/>
      <c r="S193" s="502"/>
      <c r="T193" s="503"/>
      <c r="AT193" s="504" t="s">
        <v>455</v>
      </c>
      <c r="AU193" s="504" t="s">
        <v>379</v>
      </c>
      <c r="AV193" s="493" t="s">
        <v>379</v>
      </c>
      <c r="AW193" s="493" t="s">
        <v>457</v>
      </c>
      <c r="AX193" s="493" t="s">
        <v>444</v>
      </c>
      <c r="AY193" s="504" t="s">
        <v>445</v>
      </c>
    </row>
    <row r="194" spans="1:65" s="516" customFormat="1" x14ac:dyDescent="0.4">
      <c r="B194" s="517"/>
      <c r="C194" s="518"/>
      <c r="D194" s="496" t="s">
        <v>455</v>
      </c>
      <c r="E194" s="519" t="s">
        <v>387</v>
      </c>
      <c r="F194" s="520" t="s">
        <v>544</v>
      </c>
      <c r="G194" s="518"/>
      <c r="H194" s="519" t="s">
        <v>387</v>
      </c>
      <c r="I194" s="586"/>
      <c r="J194" s="518"/>
      <c r="K194" s="518"/>
      <c r="L194" s="521"/>
      <c r="M194" s="522"/>
      <c r="N194" s="523"/>
      <c r="O194" s="523"/>
      <c r="P194" s="523"/>
      <c r="Q194" s="523"/>
      <c r="R194" s="523"/>
      <c r="S194" s="523"/>
      <c r="T194" s="524"/>
      <c r="AT194" s="525" t="s">
        <v>455</v>
      </c>
      <c r="AU194" s="525" t="s">
        <v>379</v>
      </c>
      <c r="AV194" s="516" t="s">
        <v>443</v>
      </c>
      <c r="AW194" s="516" t="s">
        <v>457</v>
      </c>
      <c r="AX194" s="516" t="s">
        <v>444</v>
      </c>
      <c r="AY194" s="525" t="s">
        <v>445</v>
      </c>
    </row>
    <row r="195" spans="1:65" s="493" customFormat="1" x14ac:dyDescent="0.4">
      <c r="B195" s="494"/>
      <c r="C195" s="495"/>
      <c r="D195" s="496" t="s">
        <v>455</v>
      </c>
      <c r="E195" s="497" t="s">
        <v>387</v>
      </c>
      <c r="F195" s="498" t="s">
        <v>545</v>
      </c>
      <c r="G195" s="495"/>
      <c r="H195" s="499">
        <v>-3.1</v>
      </c>
      <c r="I195" s="583"/>
      <c r="J195" s="495"/>
      <c r="K195" s="495"/>
      <c r="L195" s="500"/>
      <c r="M195" s="501"/>
      <c r="N195" s="502"/>
      <c r="O195" s="502"/>
      <c r="P195" s="502"/>
      <c r="Q195" s="502"/>
      <c r="R195" s="502"/>
      <c r="S195" s="502"/>
      <c r="T195" s="503"/>
      <c r="AT195" s="504" t="s">
        <v>455</v>
      </c>
      <c r="AU195" s="504" t="s">
        <v>379</v>
      </c>
      <c r="AV195" s="493" t="s">
        <v>379</v>
      </c>
      <c r="AW195" s="493" t="s">
        <v>457</v>
      </c>
      <c r="AX195" s="493" t="s">
        <v>444</v>
      </c>
      <c r="AY195" s="504" t="s">
        <v>445</v>
      </c>
    </row>
    <row r="196" spans="1:65" s="505" customFormat="1" x14ac:dyDescent="0.4">
      <c r="B196" s="506"/>
      <c r="C196" s="507"/>
      <c r="D196" s="496" t="s">
        <v>455</v>
      </c>
      <c r="E196" s="508" t="s">
        <v>387</v>
      </c>
      <c r="F196" s="509" t="s">
        <v>458</v>
      </c>
      <c r="G196" s="507"/>
      <c r="H196" s="510">
        <v>37.85</v>
      </c>
      <c r="I196" s="582"/>
      <c r="J196" s="507"/>
      <c r="K196" s="507"/>
      <c r="L196" s="511"/>
      <c r="M196" s="512"/>
      <c r="N196" s="513"/>
      <c r="O196" s="513"/>
      <c r="P196" s="513"/>
      <c r="Q196" s="513"/>
      <c r="R196" s="513"/>
      <c r="S196" s="513"/>
      <c r="T196" s="514"/>
      <c r="AT196" s="515" t="s">
        <v>455</v>
      </c>
      <c r="AU196" s="515" t="s">
        <v>379</v>
      </c>
      <c r="AV196" s="505" t="s">
        <v>451</v>
      </c>
      <c r="AW196" s="505" t="s">
        <v>457</v>
      </c>
      <c r="AX196" s="505" t="s">
        <v>443</v>
      </c>
      <c r="AY196" s="515" t="s">
        <v>445</v>
      </c>
    </row>
    <row r="197" spans="1:65" s="383" customFormat="1" ht="16.5" customHeight="1" x14ac:dyDescent="0.4">
      <c r="A197" s="576"/>
      <c r="B197" s="414"/>
      <c r="C197" s="526" t="s">
        <v>546</v>
      </c>
      <c r="D197" s="526" t="s">
        <v>547</v>
      </c>
      <c r="E197" s="527" t="s">
        <v>548</v>
      </c>
      <c r="F197" s="528" t="s">
        <v>549</v>
      </c>
      <c r="G197" s="529" t="s">
        <v>92</v>
      </c>
      <c r="H197" s="530">
        <v>70.022999999999996</v>
      </c>
      <c r="I197" s="585"/>
      <c r="J197" s="531">
        <f>ROUND(I197*H197,2)</f>
        <v>0</v>
      </c>
      <c r="K197" s="528" t="s">
        <v>450</v>
      </c>
      <c r="L197" s="532"/>
      <c r="M197" s="584" t="s">
        <v>387</v>
      </c>
      <c r="N197" s="533" t="s">
        <v>404</v>
      </c>
      <c r="O197" s="491"/>
      <c r="P197" s="483">
        <f>O197*H197</f>
        <v>0</v>
      </c>
      <c r="Q197" s="483">
        <v>0</v>
      </c>
      <c r="R197" s="483">
        <f>Q197*H197</f>
        <v>0</v>
      </c>
      <c r="S197" s="483">
        <v>0</v>
      </c>
      <c r="T197" s="484">
        <f>S197*H197</f>
        <v>0</v>
      </c>
      <c r="U197" s="576"/>
      <c r="V197" s="576"/>
      <c r="W197" s="576"/>
      <c r="X197" s="576"/>
      <c r="Y197" s="576"/>
      <c r="Z197" s="576"/>
      <c r="AA197" s="576"/>
      <c r="AB197" s="576"/>
      <c r="AC197" s="576"/>
      <c r="AD197" s="576"/>
      <c r="AE197" s="576"/>
      <c r="AR197" s="485" t="s">
        <v>495</v>
      </c>
      <c r="AT197" s="485" t="s">
        <v>547</v>
      </c>
      <c r="AU197" s="485" t="s">
        <v>379</v>
      </c>
      <c r="AY197" s="375" t="s">
        <v>445</v>
      </c>
      <c r="BE197" s="486">
        <f>IF(N197="základní",J197,0)</f>
        <v>0</v>
      </c>
      <c r="BF197" s="486">
        <f>IF(N197="snížená",J197,0)</f>
        <v>0</v>
      </c>
      <c r="BG197" s="486">
        <f>IF(N197="zákl. přenesená",J197,0)</f>
        <v>0</v>
      </c>
      <c r="BH197" s="486">
        <f>IF(N197="sníž. přenesená",J197,0)</f>
        <v>0</v>
      </c>
      <c r="BI197" s="486">
        <f>IF(N197="nulová",J197,0)</f>
        <v>0</v>
      </c>
      <c r="BJ197" s="375" t="s">
        <v>443</v>
      </c>
      <c r="BK197" s="486">
        <f>ROUND(I197*H197,2)</f>
        <v>0</v>
      </c>
      <c r="BL197" s="375" t="s">
        <v>451</v>
      </c>
      <c r="BM197" s="485" t="s">
        <v>550</v>
      </c>
    </row>
    <row r="198" spans="1:65" s="493" customFormat="1" x14ac:dyDescent="0.4">
      <c r="B198" s="494"/>
      <c r="C198" s="495"/>
      <c r="D198" s="496" t="s">
        <v>455</v>
      </c>
      <c r="E198" s="495"/>
      <c r="F198" s="498" t="s">
        <v>551</v>
      </c>
      <c r="G198" s="495"/>
      <c r="H198" s="499">
        <v>70.022999999999996</v>
      </c>
      <c r="I198" s="583"/>
      <c r="J198" s="495"/>
      <c r="K198" s="495"/>
      <c r="L198" s="500"/>
      <c r="M198" s="501"/>
      <c r="N198" s="502"/>
      <c r="O198" s="502"/>
      <c r="P198" s="502"/>
      <c r="Q198" s="502"/>
      <c r="R198" s="502"/>
      <c r="S198" s="502"/>
      <c r="T198" s="503"/>
      <c r="AT198" s="504" t="s">
        <v>455</v>
      </c>
      <c r="AU198" s="504" t="s">
        <v>379</v>
      </c>
      <c r="AV198" s="493" t="s">
        <v>379</v>
      </c>
      <c r="AW198" s="493" t="s">
        <v>382</v>
      </c>
      <c r="AX198" s="493" t="s">
        <v>443</v>
      </c>
      <c r="AY198" s="504" t="s">
        <v>445</v>
      </c>
    </row>
    <row r="199" spans="1:65" s="383" customFormat="1" ht="37.950000000000003" customHeight="1" x14ac:dyDescent="0.4">
      <c r="A199" s="576"/>
      <c r="B199" s="414"/>
      <c r="C199" s="476" t="s">
        <v>552</v>
      </c>
      <c r="D199" s="476" t="s">
        <v>447</v>
      </c>
      <c r="E199" s="477" t="s">
        <v>553</v>
      </c>
      <c r="F199" s="478" t="s">
        <v>554</v>
      </c>
      <c r="G199" s="479" t="s">
        <v>311</v>
      </c>
      <c r="H199" s="480">
        <v>484</v>
      </c>
      <c r="I199" s="580"/>
      <c r="J199" s="481">
        <f>ROUND(I199*H199,2)</f>
        <v>0</v>
      </c>
      <c r="K199" s="478" t="s">
        <v>450</v>
      </c>
      <c r="L199" s="381"/>
      <c r="M199" s="579" t="s">
        <v>387</v>
      </c>
      <c r="N199" s="482" t="s">
        <v>404</v>
      </c>
      <c r="O199" s="491"/>
      <c r="P199" s="483">
        <f>O199*H199</f>
        <v>0</v>
      </c>
      <c r="Q199" s="483">
        <v>0</v>
      </c>
      <c r="R199" s="483">
        <f>Q199*H199</f>
        <v>0</v>
      </c>
      <c r="S199" s="483">
        <v>0</v>
      </c>
      <c r="T199" s="484">
        <f>S199*H199</f>
        <v>0</v>
      </c>
      <c r="U199" s="576"/>
      <c r="V199" s="576"/>
      <c r="W199" s="576"/>
      <c r="X199" s="576"/>
      <c r="Y199" s="576"/>
      <c r="Z199" s="576"/>
      <c r="AA199" s="576"/>
      <c r="AB199" s="576"/>
      <c r="AC199" s="576"/>
      <c r="AD199" s="576"/>
      <c r="AE199" s="576"/>
      <c r="AR199" s="485" t="s">
        <v>451</v>
      </c>
      <c r="AT199" s="485" t="s">
        <v>447</v>
      </c>
      <c r="AU199" s="485" t="s">
        <v>379</v>
      </c>
      <c r="AY199" s="375" t="s">
        <v>445</v>
      </c>
      <c r="BE199" s="486">
        <f>IF(N199="základní",J199,0)</f>
        <v>0</v>
      </c>
      <c r="BF199" s="486">
        <f>IF(N199="snížená",J199,0)</f>
        <v>0</v>
      </c>
      <c r="BG199" s="486">
        <f>IF(N199="zákl. přenesená",J199,0)</f>
        <v>0</v>
      </c>
      <c r="BH199" s="486">
        <f>IF(N199="sníž. přenesená",J199,0)</f>
        <v>0</v>
      </c>
      <c r="BI199" s="486">
        <f>IF(N199="nulová",J199,0)</f>
        <v>0</v>
      </c>
      <c r="BJ199" s="375" t="s">
        <v>443</v>
      </c>
      <c r="BK199" s="486">
        <f>ROUND(I199*H199,2)</f>
        <v>0</v>
      </c>
      <c r="BL199" s="375" t="s">
        <v>451</v>
      </c>
      <c r="BM199" s="485" t="s">
        <v>555</v>
      </c>
    </row>
    <row r="200" spans="1:65" s="383" customFormat="1" x14ac:dyDescent="0.4">
      <c r="A200" s="576"/>
      <c r="B200" s="414"/>
      <c r="C200" s="572"/>
      <c r="D200" s="487" t="s">
        <v>453</v>
      </c>
      <c r="E200" s="572"/>
      <c r="F200" s="488" t="s">
        <v>556</v>
      </c>
      <c r="G200" s="572"/>
      <c r="H200" s="572"/>
      <c r="I200" s="578"/>
      <c r="J200" s="572"/>
      <c r="K200" s="572"/>
      <c r="L200" s="381"/>
      <c r="M200" s="489"/>
      <c r="N200" s="490"/>
      <c r="O200" s="491"/>
      <c r="P200" s="491"/>
      <c r="Q200" s="491"/>
      <c r="R200" s="491"/>
      <c r="S200" s="491"/>
      <c r="T200" s="492"/>
      <c r="U200" s="576"/>
      <c r="V200" s="576"/>
      <c r="W200" s="576"/>
      <c r="X200" s="576"/>
      <c r="Y200" s="576"/>
      <c r="Z200" s="576"/>
      <c r="AA200" s="576"/>
      <c r="AB200" s="576"/>
      <c r="AC200" s="576"/>
      <c r="AD200" s="576"/>
      <c r="AE200" s="576"/>
      <c r="AT200" s="375" t="s">
        <v>453</v>
      </c>
      <c r="AU200" s="375" t="s">
        <v>379</v>
      </c>
    </row>
    <row r="201" spans="1:65" s="493" customFormat="1" x14ac:dyDescent="0.4">
      <c r="B201" s="494"/>
      <c r="C201" s="495"/>
      <c r="D201" s="496" t="s">
        <v>455</v>
      </c>
      <c r="E201" s="497" t="s">
        <v>387</v>
      </c>
      <c r="F201" s="498" t="s">
        <v>469</v>
      </c>
      <c r="G201" s="495"/>
      <c r="H201" s="499">
        <v>484</v>
      </c>
      <c r="I201" s="583"/>
      <c r="J201" s="495"/>
      <c r="K201" s="495"/>
      <c r="L201" s="500"/>
      <c r="M201" s="501"/>
      <c r="N201" s="502"/>
      <c r="O201" s="502"/>
      <c r="P201" s="502"/>
      <c r="Q201" s="502"/>
      <c r="R201" s="502"/>
      <c r="S201" s="502"/>
      <c r="T201" s="503"/>
      <c r="AT201" s="504" t="s">
        <v>455</v>
      </c>
      <c r="AU201" s="504" t="s">
        <v>379</v>
      </c>
      <c r="AV201" s="493" t="s">
        <v>379</v>
      </c>
      <c r="AW201" s="493" t="s">
        <v>457</v>
      </c>
      <c r="AX201" s="493" t="s">
        <v>444</v>
      </c>
      <c r="AY201" s="504" t="s">
        <v>445</v>
      </c>
    </row>
    <row r="202" spans="1:65" s="505" customFormat="1" x14ac:dyDescent="0.4">
      <c r="B202" s="506"/>
      <c r="C202" s="507"/>
      <c r="D202" s="496" t="s">
        <v>455</v>
      </c>
      <c r="E202" s="508" t="s">
        <v>387</v>
      </c>
      <c r="F202" s="509" t="s">
        <v>458</v>
      </c>
      <c r="G202" s="507"/>
      <c r="H202" s="510">
        <v>484</v>
      </c>
      <c r="I202" s="582"/>
      <c r="J202" s="507"/>
      <c r="K202" s="507"/>
      <c r="L202" s="511"/>
      <c r="M202" s="512"/>
      <c r="N202" s="513"/>
      <c r="O202" s="513"/>
      <c r="P202" s="513"/>
      <c r="Q202" s="513"/>
      <c r="R202" s="513"/>
      <c r="S202" s="513"/>
      <c r="T202" s="514"/>
      <c r="AT202" s="515" t="s">
        <v>455</v>
      </c>
      <c r="AU202" s="515" t="s">
        <v>379</v>
      </c>
      <c r="AV202" s="505" t="s">
        <v>451</v>
      </c>
      <c r="AW202" s="505" t="s">
        <v>457</v>
      </c>
      <c r="AX202" s="505" t="s">
        <v>443</v>
      </c>
      <c r="AY202" s="515" t="s">
        <v>445</v>
      </c>
    </row>
    <row r="203" spans="1:65" s="383" customFormat="1" ht="37.950000000000003" customHeight="1" x14ac:dyDescent="0.4">
      <c r="A203" s="576"/>
      <c r="B203" s="414"/>
      <c r="C203" s="476" t="s">
        <v>557</v>
      </c>
      <c r="D203" s="476" t="s">
        <v>447</v>
      </c>
      <c r="E203" s="477" t="s">
        <v>558</v>
      </c>
      <c r="F203" s="478" t="s">
        <v>559</v>
      </c>
      <c r="G203" s="479" t="s">
        <v>311</v>
      </c>
      <c r="H203" s="480">
        <v>484</v>
      </c>
      <c r="I203" s="580"/>
      <c r="J203" s="481">
        <f>ROUND(I203*H203,2)</f>
        <v>0</v>
      </c>
      <c r="K203" s="478" t="s">
        <v>450</v>
      </c>
      <c r="L203" s="381"/>
      <c r="M203" s="579" t="s">
        <v>387</v>
      </c>
      <c r="N203" s="482" t="s">
        <v>404</v>
      </c>
      <c r="O203" s="491"/>
      <c r="P203" s="483">
        <f>O203*H203</f>
        <v>0</v>
      </c>
      <c r="Q203" s="483">
        <v>0</v>
      </c>
      <c r="R203" s="483">
        <f>Q203*H203</f>
        <v>0</v>
      </c>
      <c r="S203" s="483">
        <v>0</v>
      </c>
      <c r="T203" s="484">
        <f>S203*H203</f>
        <v>0</v>
      </c>
      <c r="U203" s="576"/>
      <c r="V203" s="576"/>
      <c r="W203" s="576"/>
      <c r="X203" s="576"/>
      <c r="Y203" s="576"/>
      <c r="Z203" s="576"/>
      <c r="AA203" s="576"/>
      <c r="AB203" s="576"/>
      <c r="AC203" s="576"/>
      <c r="AD203" s="576"/>
      <c r="AE203" s="576"/>
      <c r="AR203" s="485" t="s">
        <v>451</v>
      </c>
      <c r="AT203" s="485" t="s">
        <v>447</v>
      </c>
      <c r="AU203" s="485" t="s">
        <v>379</v>
      </c>
      <c r="AY203" s="375" t="s">
        <v>445</v>
      </c>
      <c r="BE203" s="486">
        <f>IF(N203="základní",J203,0)</f>
        <v>0</v>
      </c>
      <c r="BF203" s="486">
        <f>IF(N203="snížená",J203,0)</f>
        <v>0</v>
      </c>
      <c r="BG203" s="486">
        <f>IF(N203="zákl. přenesená",J203,0)</f>
        <v>0</v>
      </c>
      <c r="BH203" s="486">
        <f>IF(N203="sníž. přenesená",J203,0)</f>
        <v>0</v>
      </c>
      <c r="BI203" s="486">
        <f>IF(N203="nulová",J203,0)</f>
        <v>0</v>
      </c>
      <c r="BJ203" s="375" t="s">
        <v>443</v>
      </c>
      <c r="BK203" s="486">
        <f>ROUND(I203*H203,2)</f>
        <v>0</v>
      </c>
      <c r="BL203" s="375" t="s">
        <v>451</v>
      </c>
      <c r="BM203" s="485" t="s">
        <v>560</v>
      </c>
    </row>
    <row r="204" spans="1:65" s="383" customFormat="1" x14ac:dyDescent="0.4">
      <c r="A204" s="576"/>
      <c r="B204" s="414"/>
      <c r="C204" s="572"/>
      <c r="D204" s="487" t="s">
        <v>453</v>
      </c>
      <c r="E204" s="572"/>
      <c r="F204" s="488" t="s">
        <v>561</v>
      </c>
      <c r="G204" s="572"/>
      <c r="H204" s="572"/>
      <c r="I204" s="578"/>
      <c r="J204" s="572"/>
      <c r="K204" s="572"/>
      <c r="L204" s="381"/>
      <c r="M204" s="489"/>
      <c r="N204" s="490"/>
      <c r="O204" s="491"/>
      <c r="P204" s="491"/>
      <c r="Q204" s="491"/>
      <c r="R204" s="491"/>
      <c r="S204" s="491"/>
      <c r="T204" s="492"/>
      <c r="U204" s="576"/>
      <c r="V204" s="576"/>
      <c r="W204" s="576"/>
      <c r="X204" s="576"/>
      <c r="Y204" s="576"/>
      <c r="Z204" s="576"/>
      <c r="AA204" s="576"/>
      <c r="AB204" s="576"/>
      <c r="AC204" s="576"/>
      <c r="AD204" s="576"/>
      <c r="AE204" s="576"/>
      <c r="AT204" s="375" t="s">
        <v>453</v>
      </c>
      <c r="AU204" s="375" t="s">
        <v>379</v>
      </c>
    </row>
    <row r="205" spans="1:65" s="493" customFormat="1" x14ac:dyDescent="0.4">
      <c r="B205" s="494"/>
      <c r="C205" s="495"/>
      <c r="D205" s="496" t="s">
        <v>455</v>
      </c>
      <c r="E205" s="497" t="s">
        <v>387</v>
      </c>
      <c r="F205" s="498" t="s">
        <v>469</v>
      </c>
      <c r="G205" s="495"/>
      <c r="H205" s="499">
        <v>484</v>
      </c>
      <c r="I205" s="583"/>
      <c r="J205" s="495"/>
      <c r="K205" s="495"/>
      <c r="L205" s="500"/>
      <c r="M205" s="501"/>
      <c r="N205" s="502"/>
      <c r="O205" s="502"/>
      <c r="P205" s="502"/>
      <c r="Q205" s="502"/>
      <c r="R205" s="502"/>
      <c r="S205" s="502"/>
      <c r="T205" s="503"/>
      <c r="AT205" s="504" t="s">
        <v>455</v>
      </c>
      <c r="AU205" s="504" t="s">
        <v>379</v>
      </c>
      <c r="AV205" s="493" t="s">
        <v>379</v>
      </c>
      <c r="AW205" s="493" t="s">
        <v>457</v>
      </c>
      <c r="AX205" s="493" t="s">
        <v>444</v>
      </c>
      <c r="AY205" s="504" t="s">
        <v>445</v>
      </c>
    </row>
    <row r="206" spans="1:65" s="505" customFormat="1" x14ac:dyDescent="0.4">
      <c r="B206" s="506"/>
      <c r="C206" s="507"/>
      <c r="D206" s="496" t="s">
        <v>455</v>
      </c>
      <c r="E206" s="508" t="s">
        <v>387</v>
      </c>
      <c r="F206" s="509" t="s">
        <v>458</v>
      </c>
      <c r="G206" s="507"/>
      <c r="H206" s="510">
        <v>484</v>
      </c>
      <c r="I206" s="582"/>
      <c r="J206" s="507"/>
      <c r="K206" s="507"/>
      <c r="L206" s="511"/>
      <c r="M206" s="512"/>
      <c r="N206" s="513"/>
      <c r="O206" s="513"/>
      <c r="P206" s="513"/>
      <c r="Q206" s="513"/>
      <c r="R206" s="513"/>
      <c r="S206" s="513"/>
      <c r="T206" s="514"/>
      <c r="AT206" s="515" t="s">
        <v>455</v>
      </c>
      <c r="AU206" s="515" t="s">
        <v>379</v>
      </c>
      <c r="AV206" s="505" t="s">
        <v>451</v>
      </c>
      <c r="AW206" s="505" t="s">
        <v>457</v>
      </c>
      <c r="AX206" s="505" t="s">
        <v>443</v>
      </c>
      <c r="AY206" s="515" t="s">
        <v>445</v>
      </c>
    </row>
    <row r="207" spans="1:65" s="383" customFormat="1" ht="16.5" customHeight="1" x14ac:dyDescent="0.4">
      <c r="A207" s="576"/>
      <c r="B207" s="414"/>
      <c r="C207" s="526" t="s">
        <v>562</v>
      </c>
      <c r="D207" s="526" t="s">
        <v>547</v>
      </c>
      <c r="E207" s="527" t="s">
        <v>563</v>
      </c>
      <c r="F207" s="528" t="s">
        <v>564</v>
      </c>
      <c r="G207" s="529" t="s">
        <v>565</v>
      </c>
      <c r="H207" s="530">
        <v>12.1</v>
      </c>
      <c r="I207" s="585"/>
      <c r="J207" s="531">
        <f>ROUND(I207*H207,2)</f>
        <v>0</v>
      </c>
      <c r="K207" s="528" t="s">
        <v>450</v>
      </c>
      <c r="L207" s="532"/>
      <c r="M207" s="584" t="s">
        <v>387</v>
      </c>
      <c r="N207" s="533" t="s">
        <v>404</v>
      </c>
      <c r="O207" s="491"/>
      <c r="P207" s="483">
        <f>O207*H207</f>
        <v>0</v>
      </c>
      <c r="Q207" s="483">
        <v>1E-3</v>
      </c>
      <c r="R207" s="483">
        <f>Q207*H207</f>
        <v>1.21E-2</v>
      </c>
      <c r="S207" s="483">
        <v>0</v>
      </c>
      <c r="T207" s="484">
        <f>S207*H207</f>
        <v>0</v>
      </c>
      <c r="U207" s="576"/>
      <c r="V207" s="576"/>
      <c r="W207" s="576"/>
      <c r="X207" s="576"/>
      <c r="Y207" s="576"/>
      <c r="Z207" s="576"/>
      <c r="AA207" s="576"/>
      <c r="AB207" s="576"/>
      <c r="AC207" s="576"/>
      <c r="AD207" s="576"/>
      <c r="AE207" s="576"/>
      <c r="AR207" s="485" t="s">
        <v>495</v>
      </c>
      <c r="AT207" s="485" t="s">
        <v>547</v>
      </c>
      <c r="AU207" s="485" t="s">
        <v>379</v>
      </c>
      <c r="AY207" s="375" t="s">
        <v>445</v>
      </c>
      <c r="BE207" s="486">
        <f>IF(N207="základní",J207,0)</f>
        <v>0</v>
      </c>
      <c r="BF207" s="486">
        <f>IF(N207="snížená",J207,0)</f>
        <v>0</v>
      </c>
      <c r="BG207" s="486">
        <f>IF(N207="zákl. přenesená",J207,0)</f>
        <v>0</v>
      </c>
      <c r="BH207" s="486">
        <f>IF(N207="sníž. přenesená",J207,0)</f>
        <v>0</v>
      </c>
      <c r="BI207" s="486">
        <f>IF(N207="nulová",J207,0)</f>
        <v>0</v>
      </c>
      <c r="BJ207" s="375" t="s">
        <v>443</v>
      </c>
      <c r="BK207" s="486">
        <f>ROUND(I207*H207,2)</f>
        <v>0</v>
      </c>
      <c r="BL207" s="375" t="s">
        <v>451</v>
      </c>
      <c r="BM207" s="485" t="s">
        <v>566</v>
      </c>
    </row>
    <row r="208" spans="1:65" s="493" customFormat="1" x14ac:dyDescent="0.4">
      <c r="B208" s="494"/>
      <c r="C208" s="495"/>
      <c r="D208" s="496" t="s">
        <v>455</v>
      </c>
      <c r="E208" s="495"/>
      <c r="F208" s="498" t="s">
        <v>567</v>
      </c>
      <c r="G208" s="495"/>
      <c r="H208" s="499">
        <v>12.1</v>
      </c>
      <c r="I208" s="583"/>
      <c r="J208" s="495"/>
      <c r="K208" s="495"/>
      <c r="L208" s="500"/>
      <c r="M208" s="501"/>
      <c r="N208" s="502"/>
      <c r="O208" s="502"/>
      <c r="P208" s="502"/>
      <c r="Q208" s="502"/>
      <c r="R208" s="502"/>
      <c r="S208" s="502"/>
      <c r="T208" s="503"/>
      <c r="AT208" s="504" t="s">
        <v>455</v>
      </c>
      <c r="AU208" s="504" t="s">
        <v>379</v>
      </c>
      <c r="AV208" s="493" t="s">
        <v>379</v>
      </c>
      <c r="AW208" s="493" t="s">
        <v>382</v>
      </c>
      <c r="AX208" s="493" t="s">
        <v>443</v>
      </c>
      <c r="AY208" s="504" t="s">
        <v>445</v>
      </c>
    </row>
    <row r="209" spans="1:65" s="383" customFormat="1" ht="33" customHeight="1" x14ac:dyDescent="0.4">
      <c r="A209" s="576"/>
      <c r="B209" s="414"/>
      <c r="C209" s="476" t="s">
        <v>568</v>
      </c>
      <c r="D209" s="476" t="s">
        <v>447</v>
      </c>
      <c r="E209" s="477" t="s">
        <v>569</v>
      </c>
      <c r="F209" s="478" t="s">
        <v>570</v>
      </c>
      <c r="G209" s="479" t="s">
        <v>311</v>
      </c>
      <c r="H209" s="480">
        <v>484</v>
      </c>
      <c r="I209" s="580"/>
      <c r="J209" s="481">
        <f>ROUND(I209*H209,2)</f>
        <v>0</v>
      </c>
      <c r="K209" s="478" t="s">
        <v>450</v>
      </c>
      <c r="L209" s="381"/>
      <c r="M209" s="579" t="s">
        <v>387</v>
      </c>
      <c r="N209" s="482" t="s">
        <v>404</v>
      </c>
      <c r="O209" s="491"/>
      <c r="P209" s="483">
        <f>O209*H209</f>
        <v>0</v>
      </c>
      <c r="Q209" s="483">
        <v>0</v>
      </c>
      <c r="R209" s="483">
        <f>Q209*H209</f>
        <v>0</v>
      </c>
      <c r="S209" s="483">
        <v>0</v>
      </c>
      <c r="T209" s="484">
        <f>S209*H209</f>
        <v>0</v>
      </c>
      <c r="U209" s="576"/>
      <c r="V209" s="576"/>
      <c r="W209" s="576"/>
      <c r="X209" s="576"/>
      <c r="Y209" s="576"/>
      <c r="Z209" s="576"/>
      <c r="AA209" s="576"/>
      <c r="AB209" s="576"/>
      <c r="AC209" s="576"/>
      <c r="AD209" s="576"/>
      <c r="AE209" s="576"/>
      <c r="AR209" s="485" t="s">
        <v>451</v>
      </c>
      <c r="AT209" s="485" t="s">
        <v>447</v>
      </c>
      <c r="AU209" s="485" t="s">
        <v>379</v>
      </c>
      <c r="AY209" s="375" t="s">
        <v>445</v>
      </c>
      <c r="BE209" s="486">
        <f>IF(N209="základní",J209,0)</f>
        <v>0</v>
      </c>
      <c r="BF209" s="486">
        <f>IF(N209="snížená",J209,0)</f>
        <v>0</v>
      </c>
      <c r="BG209" s="486">
        <f>IF(N209="zákl. přenesená",J209,0)</f>
        <v>0</v>
      </c>
      <c r="BH209" s="486">
        <f>IF(N209="sníž. přenesená",J209,0)</f>
        <v>0</v>
      </c>
      <c r="BI209" s="486">
        <f>IF(N209="nulová",J209,0)</f>
        <v>0</v>
      </c>
      <c r="BJ209" s="375" t="s">
        <v>443</v>
      </c>
      <c r="BK209" s="486">
        <f>ROUND(I209*H209,2)</f>
        <v>0</v>
      </c>
      <c r="BL209" s="375" t="s">
        <v>451</v>
      </c>
      <c r="BM209" s="485" t="s">
        <v>571</v>
      </c>
    </row>
    <row r="210" spans="1:65" s="383" customFormat="1" x14ac:dyDescent="0.4">
      <c r="A210" s="576"/>
      <c r="B210" s="414"/>
      <c r="C210" s="572"/>
      <c r="D210" s="487" t="s">
        <v>453</v>
      </c>
      <c r="E210" s="572"/>
      <c r="F210" s="488" t="s">
        <v>572</v>
      </c>
      <c r="G210" s="572"/>
      <c r="H210" s="572"/>
      <c r="I210" s="578"/>
      <c r="J210" s="572"/>
      <c r="K210" s="572"/>
      <c r="L210" s="381"/>
      <c r="M210" s="489"/>
      <c r="N210" s="490"/>
      <c r="O210" s="491"/>
      <c r="P210" s="491"/>
      <c r="Q210" s="491"/>
      <c r="R210" s="491"/>
      <c r="S210" s="491"/>
      <c r="T210" s="492"/>
      <c r="U210" s="576"/>
      <c r="V210" s="576"/>
      <c r="W210" s="576"/>
      <c r="X210" s="576"/>
      <c r="Y210" s="576"/>
      <c r="Z210" s="576"/>
      <c r="AA210" s="576"/>
      <c r="AB210" s="576"/>
      <c r="AC210" s="576"/>
      <c r="AD210" s="576"/>
      <c r="AE210" s="576"/>
      <c r="AT210" s="375" t="s">
        <v>453</v>
      </c>
      <c r="AU210" s="375" t="s">
        <v>379</v>
      </c>
    </row>
    <row r="211" spans="1:65" s="493" customFormat="1" x14ac:dyDescent="0.4">
      <c r="B211" s="494"/>
      <c r="C211" s="495"/>
      <c r="D211" s="496" t="s">
        <v>455</v>
      </c>
      <c r="E211" s="497" t="s">
        <v>387</v>
      </c>
      <c r="F211" s="498" t="s">
        <v>469</v>
      </c>
      <c r="G211" s="495"/>
      <c r="H211" s="499">
        <v>484</v>
      </c>
      <c r="I211" s="583"/>
      <c r="J211" s="495"/>
      <c r="K211" s="495"/>
      <c r="L211" s="500"/>
      <c r="M211" s="501"/>
      <c r="N211" s="502"/>
      <c r="O211" s="502"/>
      <c r="P211" s="502"/>
      <c r="Q211" s="502"/>
      <c r="R211" s="502"/>
      <c r="S211" s="502"/>
      <c r="T211" s="503"/>
      <c r="AT211" s="504" t="s">
        <v>455</v>
      </c>
      <c r="AU211" s="504" t="s">
        <v>379</v>
      </c>
      <c r="AV211" s="493" t="s">
        <v>379</v>
      </c>
      <c r="AW211" s="493" t="s">
        <v>457</v>
      </c>
      <c r="AX211" s="493" t="s">
        <v>444</v>
      </c>
      <c r="AY211" s="504" t="s">
        <v>445</v>
      </c>
    </row>
    <row r="212" spans="1:65" s="505" customFormat="1" x14ac:dyDescent="0.4">
      <c r="B212" s="506"/>
      <c r="C212" s="507"/>
      <c r="D212" s="496" t="s">
        <v>455</v>
      </c>
      <c r="E212" s="508" t="s">
        <v>387</v>
      </c>
      <c r="F212" s="509" t="s">
        <v>458</v>
      </c>
      <c r="G212" s="507"/>
      <c r="H212" s="510">
        <v>484</v>
      </c>
      <c r="I212" s="582"/>
      <c r="J212" s="507"/>
      <c r="K212" s="507"/>
      <c r="L212" s="511"/>
      <c r="M212" s="512"/>
      <c r="N212" s="513"/>
      <c r="O212" s="513"/>
      <c r="P212" s="513"/>
      <c r="Q212" s="513"/>
      <c r="R212" s="513"/>
      <c r="S212" s="513"/>
      <c r="T212" s="514"/>
      <c r="AT212" s="515" t="s">
        <v>455</v>
      </c>
      <c r="AU212" s="515" t="s">
        <v>379</v>
      </c>
      <c r="AV212" s="505" t="s">
        <v>451</v>
      </c>
      <c r="AW212" s="505" t="s">
        <v>457</v>
      </c>
      <c r="AX212" s="505" t="s">
        <v>443</v>
      </c>
      <c r="AY212" s="515" t="s">
        <v>445</v>
      </c>
    </row>
    <row r="213" spans="1:65" s="383" customFormat="1" ht="21.75" customHeight="1" x14ac:dyDescent="0.4">
      <c r="A213" s="576"/>
      <c r="B213" s="414"/>
      <c r="C213" s="476" t="s">
        <v>573</v>
      </c>
      <c r="D213" s="476" t="s">
        <v>447</v>
      </c>
      <c r="E213" s="477" t="s">
        <v>574</v>
      </c>
      <c r="F213" s="478" t="s">
        <v>575</v>
      </c>
      <c r="G213" s="479" t="s">
        <v>472</v>
      </c>
      <c r="H213" s="480">
        <v>14.52</v>
      </c>
      <c r="I213" s="580"/>
      <c r="J213" s="481">
        <f>ROUND(I213*H213,2)</f>
        <v>0</v>
      </c>
      <c r="K213" s="478" t="s">
        <v>450</v>
      </c>
      <c r="L213" s="381"/>
      <c r="M213" s="579" t="s">
        <v>387</v>
      </c>
      <c r="N213" s="482" t="s">
        <v>404</v>
      </c>
      <c r="O213" s="491"/>
      <c r="P213" s="483">
        <f>O213*H213</f>
        <v>0</v>
      </c>
      <c r="Q213" s="483">
        <v>0</v>
      </c>
      <c r="R213" s="483">
        <f>Q213*H213</f>
        <v>0</v>
      </c>
      <c r="S213" s="483">
        <v>0</v>
      </c>
      <c r="T213" s="484">
        <f>S213*H213</f>
        <v>0</v>
      </c>
      <c r="U213" s="576"/>
      <c r="V213" s="576"/>
      <c r="W213" s="576"/>
      <c r="X213" s="576"/>
      <c r="Y213" s="576"/>
      <c r="Z213" s="576"/>
      <c r="AA213" s="576"/>
      <c r="AB213" s="576"/>
      <c r="AC213" s="576"/>
      <c r="AD213" s="576"/>
      <c r="AE213" s="576"/>
      <c r="AR213" s="485" t="s">
        <v>451</v>
      </c>
      <c r="AT213" s="485" t="s">
        <v>447</v>
      </c>
      <c r="AU213" s="485" t="s">
        <v>379</v>
      </c>
      <c r="AY213" s="375" t="s">
        <v>445</v>
      </c>
      <c r="BE213" s="486">
        <f>IF(N213="základní",J213,0)</f>
        <v>0</v>
      </c>
      <c r="BF213" s="486">
        <f>IF(N213="snížená",J213,0)</f>
        <v>0</v>
      </c>
      <c r="BG213" s="486">
        <f>IF(N213="zákl. přenesená",J213,0)</f>
        <v>0</v>
      </c>
      <c r="BH213" s="486">
        <f>IF(N213="sníž. přenesená",J213,0)</f>
        <v>0</v>
      </c>
      <c r="BI213" s="486">
        <f>IF(N213="nulová",J213,0)</f>
        <v>0</v>
      </c>
      <c r="BJ213" s="375" t="s">
        <v>443</v>
      </c>
      <c r="BK213" s="486">
        <f>ROUND(I213*H213,2)</f>
        <v>0</v>
      </c>
      <c r="BL213" s="375" t="s">
        <v>451</v>
      </c>
      <c r="BM213" s="485" t="s">
        <v>576</v>
      </c>
    </row>
    <row r="214" spans="1:65" s="383" customFormat="1" x14ac:dyDescent="0.4">
      <c r="A214" s="576"/>
      <c r="B214" s="414"/>
      <c r="C214" s="572"/>
      <c r="D214" s="487" t="s">
        <v>453</v>
      </c>
      <c r="E214" s="572"/>
      <c r="F214" s="488" t="s">
        <v>577</v>
      </c>
      <c r="G214" s="572"/>
      <c r="H214" s="572"/>
      <c r="I214" s="578"/>
      <c r="J214" s="572"/>
      <c r="K214" s="572"/>
      <c r="L214" s="381"/>
      <c r="M214" s="489"/>
      <c r="N214" s="490"/>
      <c r="O214" s="491"/>
      <c r="P214" s="491"/>
      <c r="Q214" s="491"/>
      <c r="R214" s="491"/>
      <c r="S214" s="491"/>
      <c r="T214" s="492"/>
      <c r="U214" s="576"/>
      <c r="V214" s="576"/>
      <c r="W214" s="576"/>
      <c r="X214" s="576"/>
      <c r="Y214" s="576"/>
      <c r="Z214" s="576"/>
      <c r="AA214" s="576"/>
      <c r="AB214" s="576"/>
      <c r="AC214" s="576"/>
      <c r="AD214" s="576"/>
      <c r="AE214" s="576"/>
      <c r="AT214" s="375" t="s">
        <v>453</v>
      </c>
      <c r="AU214" s="375" t="s">
        <v>379</v>
      </c>
    </row>
    <row r="215" spans="1:65" s="516" customFormat="1" x14ac:dyDescent="0.4">
      <c r="B215" s="517"/>
      <c r="C215" s="518"/>
      <c r="D215" s="496" t="s">
        <v>455</v>
      </c>
      <c r="E215" s="519" t="s">
        <v>387</v>
      </c>
      <c r="F215" s="520" t="s">
        <v>578</v>
      </c>
      <c r="G215" s="518"/>
      <c r="H215" s="519" t="s">
        <v>387</v>
      </c>
      <c r="I215" s="586"/>
      <c r="J215" s="518"/>
      <c r="K215" s="518"/>
      <c r="L215" s="521"/>
      <c r="M215" s="522"/>
      <c r="N215" s="523"/>
      <c r="O215" s="523"/>
      <c r="P215" s="523"/>
      <c r="Q215" s="523"/>
      <c r="R215" s="523"/>
      <c r="S215" s="523"/>
      <c r="T215" s="524"/>
      <c r="AT215" s="525" t="s">
        <v>455</v>
      </c>
      <c r="AU215" s="525" t="s">
        <v>379</v>
      </c>
      <c r="AV215" s="516" t="s">
        <v>443</v>
      </c>
      <c r="AW215" s="516" t="s">
        <v>457</v>
      </c>
      <c r="AX215" s="516" t="s">
        <v>444</v>
      </c>
      <c r="AY215" s="525" t="s">
        <v>445</v>
      </c>
    </row>
    <row r="216" spans="1:65" s="493" customFormat="1" x14ac:dyDescent="0.4">
      <c r="B216" s="494"/>
      <c r="C216" s="495"/>
      <c r="D216" s="496" t="s">
        <v>455</v>
      </c>
      <c r="E216" s="497" t="s">
        <v>387</v>
      </c>
      <c r="F216" s="498" t="s">
        <v>579</v>
      </c>
      <c r="G216" s="495"/>
      <c r="H216" s="499">
        <v>1452</v>
      </c>
      <c r="I216" s="583"/>
      <c r="J216" s="495"/>
      <c r="K216" s="495"/>
      <c r="L216" s="500"/>
      <c r="M216" s="501"/>
      <c r="N216" s="502"/>
      <c r="O216" s="502"/>
      <c r="P216" s="502"/>
      <c r="Q216" s="502"/>
      <c r="R216" s="502"/>
      <c r="S216" s="502"/>
      <c r="T216" s="503"/>
      <c r="AT216" s="504" t="s">
        <v>455</v>
      </c>
      <c r="AU216" s="504" t="s">
        <v>379</v>
      </c>
      <c r="AV216" s="493" t="s">
        <v>379</v>
      </c>
      <c r="AW216" s="493" t="s">
        <v>457</v>
      </c>
      <c r="AX216" s="493" t="s">
        <v>444</v>
      </c>
      <c r="AY216" s="504" t="s">
        <v>445</v>
      </c>
    </row>
    <row r="217" spans="1:65" s="505" customFormat="1" x14ac:dyDescent="0.4">
      <c r="B217" s="506"/>
      <c r="C217" s="507"/>
      <c r="D217" s="496" t="s">
        <v>455</v>
      </c>
      <c r="E217" s="508" t="s">
        <v>387</v>
      </c>
      <c r="F217" s="509" t="s">
        <v>458</v>
      </c>
      <c r="G217" s="507"/>
      <c r="H217" s="510">
        <v>1452</v>
      </c>
      <c r="I217" s="582"/>
      <c r="J217" s="507"/>
      <c r="K217" s="507"/>
      <c r="L217" s="511"/>
      <c r="M217" s="512"/>
      <c r="N217" s="513"/>
      <c r="O217" s="513"/>
      <c r="P217" s="513"/>
      <c r="Q217" s="513"/>
      <c r="R217" s="513"/>
      <c r="S217" s="513"/>
      <c r="T217" s="514"/>
      <c r="AT217" s="515" t="s">
        <v>455</v>
      </c>
      <c r="AU217" s="515" t="s">
        <v>379</v>
      </c>
      <c r="AV217" s="505" t="s">
        <v>451</v>
      </c>
      <c r="AW217" s="505" t="s">
        <v>457</v>
      </c>
      <c r="AX217" s="505" t="s">
        <v>443</v>
      </c>
      <c r="AY217" s="515" t="s">
        <v>445</v>
      </c>
    </row>
    <row r="218" spans="1:65" s="493" customFormat="1" x14ac:dyDescent="0.4">
      <c r="B218" s="494"/>
      <c r="C218" s="495"/>
      <c r="D218" s="496" t="s">
        <v>455</v>
      </c>
      <c r="E218" s="495"/>
      <c r="F218" s="498" t="s">
        <v>580</v>
      </c>
      <c r="G218" s="495"/>
      <c r="H218" s="499">
        <v>14.52</v>
      </c>
      <c r="I218" s="583"/>
      <c r="J218" s="495"/>
      <c r="K218" s="495"/>
      <c r="L218" s="500"/>
      <c r="M218" s="501"/>
      <c r="N218" s="502"/>
      <c r="O218" s="502"/>
      <c r="P218" s="502"/>
      <c r="Q218" s="502"/>
      <c r="R218" s="502"/>
      <c r="S218" s="502"/>
      <c r="T218" s="503"/>
      <c r="AT218" s="504" t="s">
        <v>455</v>
      </c>
      <c r="AU218" s="504" t="s">
        <v>379</v>
      </c>
      <c r="AV218" s="493" t="s">
        <v>379</v>
      </c>
      <c r="AW218" s="493" t="s">
        <v>382</v>
      </c>
      <c r="AX218" s="493" t="s">
        <v>443</v>
      </c>
      <c r="AY218" s="504" t="s">
        <v>445</v>
      </c>
    </row>
    <row r="219" spans="1:65" s="460" customFormat="1" ht="22.95" customHeight="1" x14ac:dyDescent="0.3">
      <c r="B219" s="461"/>
      <c r="C219" s="462"/>
      <c r="D219" s="463" t="s">
        <v>440</v>
      </c>
      <c r="E219" s="474" t="s">
        <v>451</v>
      </c>
      <c r="F219" s="474" t="s">
        <v>581</v>
      </c>
      <c r="G219" s="462"/>
      <c r="H219" s="462"/>
      <c r="I219" s="581"/>
      <c r="J219" s="475">
        <f>BK219</f>
        <v>0</v>
      </c>
      <c r="K219" s="462"/>
      <c r="L219" s="466"/>
      <c r="M219" s="467"/>
      <c r="N219" s="468"/>
      <c r="O219" s="468"/>
      <c r="P219" s="469">
        <f>SUM(P220:P230)</f>
        <v>0</v>
      </c>
      <c r="Q219" s="468"/>
      <c r="R219" s="469">
        <f>SUM(R220:R230)</f>
        <v>0.13400000000000001</v>
      </c>
      <c r="S219" s="468"/>
      <c r="T219" s="470">
        <f>SUM(T220:T230)</f>
        <v>0</v>
      </c>
      <c r="AR219" s="471" t="s">
        <v>443</v>
      </c>
      <c r="AT219" s="472" t="s">
        <v>440</v>
      </c>
      <c r="AU219" s="472" t="s">
        <v>443</v>
      </c>
      <c r="AY219" s="471" t="s">
        <v>445</v>
      </c>
      <c r="BK219" s="473">
        <f>SUM(BK220:BK230)</f>
        <v>0</v>
      </c>
    </row>
    <row r="220" spans="1:65" s="383" customFormat="1" ht="33" customHeight="1" x14ac:dyDescent="0.4">
      <c r="A220" s="576"/>
      <c r="B220" s="414"/>
      <c r="C220" s="476" t="s">
        <v>582</v>
      </c>
      <c r="D220" s="476" t="s">
        <v>447</v>
      </c>
      <c r="E220" s="477" t="s">
        <v>583</v>
      </c>
      <c r="F220" s="478" t="s">
        <v>584</v>
      </c>
      <c r="G220" s="479" t="s">
        <v>311</v>
      </c>
      <c r="H220" s="480">
        <v>0.7</v>
      </c>
      <c r="I220" s="580"/>
      <c r="J220" s="481">
        <f>ROUND(I220*H220,2)</f>
        <v>0</v>
      </c>
      <c r="K220" s="478" t="s">
        <v>450</v>
      </c>
      <c r="L220" s="381"/>
      <c r="M220" s="579" t="s">
        <v>387</v>
      </c>
      <c r="N220" s="482" t="s">
        <v>404</v>
      </c>
      <c r="O220" s="491"/>
      <c r="P220" s="483">
        <f>O220*H220</f>
        <v>0</v>
      </c>
      <c r="Q220" s="483">
        <v>0</v>
      </c>
      <c r="R220" s="483">
        <f>Q220*H220</f>
        <v>0</v>
      </c>
      <c r="S220" s="483">
        <v>0</v>
      </c>
      <c r="T220" s="484">
        <f>S220*H220</f>
        <v>0</v>
      </c>
      <c r="U220" s="576"/>
      <c r="V220" s="576"/>
      <c r="W220" s="576"/>
      <c r="X220" s="576"/>
      <c r="Y220" s="576"/>
      <c r="Z220" s="576"/>
      <c r="AA220" s="576"/>
      <c r="AB220" s="576"/>
      <c r="AC220" s="576"/>
      <c r="AD220" s="576"/>
      <c r="AE220" s="576"/>
      <c r="AR220" s="485" t="s">
        <v>451</v>
      </c>
      <c r="AT220" s="485" t="s">
        <v>447</v>
      </c>
      <c r="AU220" s="485" t="s">
        <v>379</v>
      </c>
      <c r="AY220" s="375" t="s">
        <v>445</v>
      </c>
      <c r="BE220" s="486">
        <f>IF(N220="základní",J220,0)</f>
        <v>0</v>
      </c>
      <c r="BF220" s="486">
        <f>IF(N220="snížená",J220,0)</f>
        <v>0</v>
      </c>
      <c r="BG220" s="486">
        <f>IF(N220="zákl. přenesená",J220,0)</f>
        <v>0</v>
      </c>
      <c r="BH220" s="486">
        <f>IF(N220="sníž. přenesená",J220,0)</f>
        <v>0</v>
      </c>
      <c r="BI220" s="486">
        <f>IF(N220="nulová",J220,0)</f>
        <v>0</v>
      </c>
      <c r="BJ220" s="375" t="s">
        <v>443</v>
      </c>
      <c r="BK220" s="486">
        <f>ROUND(I220*H220,2)</f>
        <v>0</v>
      </c>
      <c r="BL220" s="375" t="s">
        <v>451</v>
      </c>
      <c r="BM220" s="485" t="s">
        <v>585</v>
      </c>
    </row>
    <row r="221" spans="1:65" s="383" customFormat="1" x14ac:dyDescent="0.4">
      <c r="A221" s="576"/>
      <c r="B221" s="414"/>
      <c r="C221" s="572"/>
      <c r="D221" s="487" t="s">
        <v>453</v>
      </c>
      <c r="E221" s="572"/>
      <c r="F221" s="488" t="s">
        <v>586</v>
      </c>
      <c r="G221" s="572"/>
      <c r="H221" s="572"/>
      <c r="I221" s="578"/>
      <c r="J221" s="572"/>
      <c r="K221" s="572"/>
      <c r="L221" s="381"/>
      <c r="M221" s="489"/>
      <c r="N221" s="490"/>
      <c r="O221" s="491"/>
      <c r="P221" s="491"/>
      <c r="Q221" s="491"/>
      <c r="R221" s="491"/>
      <c r="S221" s="491"/>
      <c r="T221" s="492"/>
      <c r="U221" s="576"/>
      <c r="V221" s="576"/>
      <c r="W221" s="576"/>
      <c r="X221" s="576"/>
      <c r="Y221" s="576"/>
      <c r="Z221" s="576"/>
      <c r="AA221" s="576"/>
      <c r="AB221" s="576"/>
      <c r="AC221" s="576"/>
      <c r="AD221" s="576"/>
      <c r="AE221" s="576"/>
      <c r="AT221" s="375" t="s">
        <v>453</v>
      </c>
      <c r="AU221" s="375" t="s">
        <v>379</v>
      </c>
    </row>
    <row r="222" spans="1:65" s="493" customFormat="1" x14ac:dyDescent="0.4">
      <c r="B222" s="494"/>
      <c r="C222" s="495"/>
      <c r="D222" s="496" t="s">
        <v>455</v>
      </c>
      <c r="E222" s="497" t="s">
        <v>387</v>
      </c>
      <c r="F222" s="498" t="s">
        <v>456</v>
      </c>
      <c r="G222" s="495"/>
      <c r="H222" s="499">
        <v>0.7</v>
      </c>
      <c r="I222" s="583"/>
      <c r="J222" s="495"/>
      <c r="K222" s="495"/>
      <c r="L222" s="500"/>
      <c r="M222" s="501"/>
      <c r="N222" s="502"/>
      <c r="O222" s="502"/>
      <c r="P222" s="502"/>
      <c r="Q222" s="502"/>
      <c r="R222" s="502"/>
      <c r="S222" s="502"/>
      <c r="T222" s="503"/>
      <c r="AT222" s="504" t="s">
        <v>455</v>
      </c>
      <c r="AU222" s="504" t="s">
        <v>379</v>
      </c>
      <c r="AV222" s="493" t="s">
        <v>379</v>
      </c>
      <c r="AW222" s="493" t="s">
        <v>457</v>
      </c>
      <c r="AX222" s="493" t="s">
        <v>444</v>
      </c>
      <c r="AY222" s="504" t="s">
        <v>445</v>
      </c>
    </row>
    <row r="223" spans="1:65" s="505" customFormat="1" x14ac:dyDescent="0.4">
      <c r="B223" s="506"/>
      <c r="C223" s="507"/>
      <c r="D223" s="496" t="s">
        <v>455</v>
      </c>
      <c r="E223" s="508" t="s">
        <v>387</v>
      </c>
      <c r="F223" s="509" t="s">
        <v>458</v>
      </c>
      <c r="G223" s="507"/>
      <c r="H223" s="510">
        <v>0.7</v>
      </c>
      <c r="I223" s="582"/>
      <c r="J223" s="507"/>
      <c r="K223" s="507"/>
      <c r="L223" s="511"/>
      <c r="M223" s="512"/>
      <c r="N223" s="513"/>
      <c r="O223" s="513"/>
      <c r="P223" s="513"/>
      <c r="Q223" s="513"/>
      <c r="R223" s="513"/>
      <c r="S223" s="513"/>
      <c r="T223" s="514"/>
      <c r="AT223" s="515" t="s">
        <v>455</v>
      </c>
      <c r="AU223" s="515" t="s">
        <v>379</v>
      </c>
      <c r="AV223" s="505" t="s">
        <v>451</v>
      </c>
      <c r="AW223" s="505" t="s">
        <v>457</v>
      </c>
      <c r="AX223" s="505" t="s">
        <v>443</v>
      </c>
      <c r="AY223" s="515" t="s">
        <v>445</v>
      </c>
    </row>
    <row r="224" spans="1:65" s="383" customFormat="1" ht="16.5" customHeight="1" x14ac:dyDescent="0.4">
      <c r="A224" s="576"/>
      <c r="B224" s="414"/>
      <c r="C224" s="526" t="s">
        <v>587</v>
      </c>
      <c r="D224" s="526" t="s">
        <v>547</v>
      </c>
      <c r="E224" s="527" t="s">
        <v>588</v>
      </c>
      <c r="F224" s="528" t="s">
        <v>589</v>
      </c>
      <c r="G224" s="529" t="s">
        <v>11</v>
      </c>
      <c r="H224" s="530">
        <v>1</v>
      </c>
      <c r="I224" s="585"/>
      <c r="J224" s="531">
        <f>ROUND(I224*H224,2)</f>
        <v>0</v>
      </c>
      <c r="K224" s="528" t="s">
        <v>450</v>
      </c>
      <c r="L224" s="532"/>
      <c r="M224" s="584" t="s">
        <v>387</v>
      </c>
      <c r="N224" s="533" t="s">
        <v>404</v>
      </c>
      <c r="O224" s="491"/>
      <c r="P224" s="483">
        <f>O224*H224</f>
        <v>0</v>
      </c>
      <c r="Q224" s="483">
        <v>0.13400000000000001</v>
      </c>
      <c r="R224" s="483">
        <f>Q224*H224</f>
        <v>0.13400000000000001</v>
      </c>
      <c r="S224" s="483">
        <v>0</v>
      </c>
      <c r="T224" s="484">
        <f>S224*H224</f>
        <v>0</v>
      </c>
      <c r="U224" s="576"/>
      <c r="V224" s="576"/>
      <c r="W224" s="576"/>
      <c r="X224" s="576"/>
      <c r="Y224" s="576"/>
      <c r="Z224" s="576"/>
      <c r="AA224" s="576"/>
      <c r="AB224" s="576"/>
      <c r="AC224" s="576"/>
      <c r="AD224" s="576"/>
      <c r="AE224" s="576"/>
      <c r="AR224" s="485" t="s">
        <v>495</v>
      </c>
      <c r="AT224" s="485" t="s">
        <v>547</v>
      </c>
      <c r="AU224" s="485" t="s">
        <v>379</v>
      </c>
      <c r="AY224" s="375" t="s">
        <v>445</v>
      </c>
      <c r="BE224" s="486">
        <f>IF(N224="základní",J224,0)</f>
        <v>0</v>
      </c>
      <c r="BF224" s="486">
        <f>IF(N224="snížená",J224,0)</f>
        <v>0</v>
      </c>
      <c r="BG224" s="486">
        <f>IF(N224="zákl. přenesená",J224,0)</f>
        <v>0</v>
      </c>
      <c r="BH224" s="486">
        <f>IF(N224="sníž. přenesená",J224,0)</f>
        <v>0</v>
      </c>
      <c r="BI224" s="486">
        <f>IF(N224="nulová",J224,0)</f>
        <v>0</v>
      </c>
      <c r="BJ224" s="375" t="s">
        <v>443</v>
      </c>
      <c r="BK224" s="486">
        <f>ROUND(I224*H224,2)</f>
        <v>0</v>
      </c>
      <c r="BL224" s="375" t="s">
        <v>451</v>
      </c>
      <c r="BM224" s="485" t="s">
        <v>590</v>
      </c>
    </row>
    <row r="225" spans="1:65" s="493" customFormat="1" x14ac:dyDescent="0.4">
      <c r="B225" s="494"/>
      <c r="C225" s="495"/>
      <c r="D225" s="496" t="s">
        <v>455</v>
      </c>
      <c r="E225" s="497" t="s">
        <v>387</v>
      </c>
      <c r="F225" s="498" t="s">
        <v>443</v>
      </c>
      <c r="G225" s="495"/>
      <c r="H225" s="499">
        <v>1</v>
      </c>
      <c r="I225" s="583"/>
      <c r="J225" s="495"/>
      <c r="K225" s="495"/>
      <c r="L225" s="500"/>
      <c r="M225" s="501"/>
      <c r="N225" s="502"/>
      <c r="O225" s="502"/>
      <c r="P225" s="502"/>
      <c r="Q225" s="502"/>
      <c r="R225" s="502"/>
      <c r="S225" s="502"/>
      <c r="T225" s="503"/>
      <c r="AT225" s="504" t="s">
        <v>455</v>
      </c>
      <c r="AU225" s="504" t="s">
        <v>379</v>
      </c>
      <c r="AV225" s="493" t="s">
        <v>379</v>
      </c>
      <c r="AW225" s="493" t="s">
        <v>457</v>
      </c>
      <c r="AX225" s="493" t="s">
        <v>444</v>
      </c>
      <c r="AY225" s="504" t="s">
        <v>445</v>
      </c>
    </row>
    <row r="226" spans="1:65" s="505" customFormat="1" x14ac:dyDescent="0.4">
      <c r="B226" s="506"/>
      <c r="C226" s="507"/>
      <c r="D226" s="496" t="s">
        <v>455</v>
      </c>
      <c r="E226" s="508" t="s">
        <v>387</v>
      </c>
      <c r="F226" s="509" t="s">
        <v>458</v>
      </c>
      <c r="G226" s="507"/>
      <c r="H226" s="510">
        <v>1</v>
      </c>
      <c r="I226" s="582"/>
      <c r="J226" s="507"/>
      <c r="K226" s="507"/>
      <c r="L226" s="511"/>
      <c r="M226" s="512"/>
      <c r="N226" s="513"/>
      <c r="O226" s="513"/>
      <c r="P226" s="513"/>
      <c r="Q226" s="513"/>
      <c r="R226" s="513"/>
      <c r="S226" s="513"/>
      <c r="T226" s="514"/>
      <c r="AT226" s="515" t="s">
        <v>455</v>
      </c>
      <c r="AU226" s="515" t="s">
        <v>379</v>
      </c>
      <c r="AV226" s="505" t="s">
        <v>451</v>
      </c>
      <c r="AW226" s="505" t="s">
        <v>457</v>
      </c>
      <c r="AX226" s="505" t="s">
        <v>443</v>
      </c>
      <c r="AY226" s="515" t="s">
        <v>445</v>
      </c>
    </row>
    <row r="227" spans="1:65" s="383" customFormat="1" ht="33" customHeight="1" x14ac:dyDescent="0.4">
      <c r="A227" s="576"/>
      <c r="B227" s="414"/>
      <c r="C227" s="476" t="s">
        <v>591</v>
      </c>
      <c r="D227" s="476" t="s">
        <v>447</v>
      </c>
      <c r="E227" s="477" t="s">
        <v>592</v>
      </c>
      <c r="F227" s="478" t="s">
        <v>593</v>
      </c>
      <c r="G227" s="479" t="s">
        <v>472</v>
      </c>
      <c r="H227" s="480">
        <v>7.8</v>
      </c>
      <c r="I227" s="580"/>
      <c r="J227" s="481">
        <f>ROUND(I227*H227,2)</f>
        <v>0</v>
      </c>
      <c r="K227" s="478" t="s">
        <v>450</v>
      </c>
      <c r="L227" s="381"/>
      <c r="M227" s="579" t="s">
        <v>387</v>
      </c>
      <c r="N227" s="482" t="s">
        <v>404</v>
      </c>
      <c r="O227" s="491"/>
      <c r="P227" s="483">
        <f>O227*H227</f>
        <v>0</v>
      </c>
      <c r="Q227" s="483">
        <v>0</v>
      </c>
      <c r="R227" s="483">
        <f>Q227*H227</f>
        <v>0</v>
      </c>
      <c r="S227" s="483">
        <v>0</v>
      </c>
      <c r="T227" s="484">
        <f>S227*H227</f>
        <v>0</v>
      </c>
      <c r="U227" s="576"/>
      <c r="V227" s="576"/>
      <c r="W227" s="576"/>
      <c r="X227" s="576"/>
      <c r="Y227" s="576"/>
      <c r="Z227" s="576"/>
      <c r="AA227" s="576"/>
      <c r="AB227" s="576"/>
      <c r="AC227" s="576"/>
      <c r="AD227" s="576"/>
      <c r="AE227" s="576"/>
      <c r="AR227" s="485" t="s">
        <v>451</v>
      </c>
      <c r="AT227" s="485" t="s">
        <v>447</v>
      </c>
      <c r="AU227" s="485" t="s">
        <v>379</v>
      </c>
      <c r="AY227" s="375" t="s">
        <v>445</v>
      </c>
      <c r="BE227" s="486">
        <f>IF(N227="základní",J227,0)</f>
        <v>0</v>
      </c>
      <c r="BF227" s="486">
        <f>IF(N227="snížená",J227,0)</f>
        <v>0</v>
      </c>
      <c r="BG227" s="486">
        <f>IF(N227="zákl. přenesená",J227,0)</f>
        <v>0</v>
      </c>
      <c r="BH227" s="486">
        <f>IF(N227="sníž. přenesená",J227,0)</f>
        <v>0</v>
      </c>
      <c r="BI227" s="486">
        <f>IF(N227="nulová",J227,0)</f>
        <v>0</v>
      </c>
      <c r="BJ227" s="375" t="s">
        <v>443</v>
      </c>
      <c r="BK227" s="486">
        <f>ROUND(I227*H227,2)</f>
        <v>0</v>
      </c>
      <c r="BL227" s="375" t="s">
        <v>451</v>
      </c>
      <c r="BM227" s="485" t="s">
        <v>594</v>
      </c>
    </row>
    <row r="228" spans="1:65" s="383" customFormat="1" x14ac:dyDescent="0.4">
      <c r="A228" s="576"/>
      <c r="B228" s="414"/>
      <c r="C228" s="572"/>
      <c r="D228" s="487" t="s">
        <v>453</v>
      </c>
      <c r="E228" s="572"/>
      <c r="F228" s="488" t="s">
        <v>595</v>
      </c>
      <c r="G228" s="572"/>
      <c r="H228" s="572"/>
      <c r="I228" s="578"/>
      <c r="J228" s="572"/>
      <c r="K228" s="572"/>
      <c r="L228" s="381"/>
      <c r="M228" s="489"/>
      <c r="N228" s="490"/>
      <c r="O228" s="491"/>
      <c r="P228" s="491"/>
      <c r="Q228" s="491"/>
      <c r="R228" s="491"/>
      <c r="S228" s="491"/>
      <c r="T228" s="492"/>
      <c r="U228" s="576"/>
      <c r="V228" s="576"/>
      <c r="W228" s="576"/>
      <c r="X228" s="576"/>
      <c r="Y228" s="576"/>
      <c r="Z228" s="576"/>
      <c r="AA228" s="576"/>
      <c r="AB228" s="576"/>
      <c r="AC228" s="576"/>
      <c r="AD228" s="576"/>
      <c r="AE228" s="576"/>
      <c r="AT228" s="375" t="s">
        <v>453</v>
      </c>
      <c r="AU228" s="375" t="s">
        <v>379</v>
      </c>
    </row>
    <row r="229" spans="1:65" s="493" customFormat="1" x14ac:dyDescent="0.4">
      <c r="B229" s="494"/>
      <c r="C229" s="495"/>
      <c r="D229" s="496" t="s">
        <v>455</v>
      </c>
      <c r="E229" s="497" t="s">
        <v>387</v>
      </c>
      <c r="F229" s="498" t="s">
        <v>596</v>
      </c>
      <c r="G229" s="495"/>
      <c r="H229" s="499">
        <v>7.8</v>
      </c>
      <c r="I229" s="583"/>
      <c r="J229" s="495"/>
      <c r="K229" s="495"/>
      <c r="L229" s="500"/>
      <c r="M229" s="501"/>
      <c r="N229" s="502"/>
      <c r="O229" s="502"/>
      <c r="P229" s="502"/>
      <c r="Q229" s="502"/>
      <c r="R229" s="502"/>
      <c r="S229" s="502"/>
      <c r="T229" s="503"/>
      <c r="AT229" s="504" t="s">
        <v>455</v>
      </c>
      <c r="AU229" s="504" t="s">
        <v>379</v>
      </c>
      <c r="AV229" s="493" t="s">
        <v>379</v>
      </c>
      <c r="AW229" s="493" t="s">
        <v>457</v>
      </c>
      <c r="AX229" s="493" t="s">
        <v>444</v>
      </c>
      <c r="AY229" s="504" t="s">
        <v>445</v>
      </c>
    </row>
    <row r="230" spans="1:65" s="505" customFormat="1" x14ac:dyDescent="0.4">
      <c r="B230" s="506"/>
      <c r="C230" s="507"/>
      <c r="D230" s="496" t="s">
        <v>455</v>
      </c>
      <c r="E230" s="508" t="s">
        <v>387</v>
      </c>
      <c r="F230" s="509" t="s">
        <v>458</v>
      </c>
      <c r="G230" s="507"/>
      <c r="H230" s="510">
        <v>7.8</v>
      </c>
      <c r="I230" s="582"/>
      <c r="J230" s="507"/>
      <c r="K230" s="507"/>
      <c r="L230" s="511"/>
      <c r="M230" s="512"/>
      <c r="N230" s="513"/>
      <c r="O230" s="513"/>
      <c r="P230" s="513"/>
      <c r="Q230" s="513"/>
      <c r="R230" s="513"/>
      <c r="S230" s="513"/>
      <c r="T230" s="514"/>
      <c r="AT230" s="515" t="s">
        <v>455</v>
      </c>
      <c r="AU230" s="515" t="s">
        <v>379</v>
      </c>
      <c r="AV230" s="505" t="s">
        <v>451</v>
      </c>
      <c r="AW230" s="505" t="s">
        <v>457</v>
      </c>
      <c r="AX230" s="505" t="s">
        <v>443</v>
      </c>
      <c r="AY230" s="515" t="s">
        <v>445</v>
      </c>
    </row>
    <row r="231" spans="1:65" s="460" customFormat="1" ht="22.95" customHeight="1" x14ac:dyDescent="0.3">
      <c r="B231" s="461"/>
      <c r="C231" s="462"/>
      <c r="D231" s="463" t="s">
        <v>440</v>
      </c>
      <c r="E231" s="474" t="s">
        <v>476</v>
      </c>
      <c r="F231" s="474" t="s">
        <v>597</v>
      </c>
      <c r="G231" s="462"/>
      <c r="H231" s="462"/>
      <c r="I231" s="581"/>
      <c r="J231" s="475">
        <f>BK231</f>
        <v>0</v>
      </c>
      <c r="K231" s="462"/>
      <c r="L231" s="466"/>
      <c r="M231" s="467"/>
      <c r="N231" s="468"/>
      <c r="O231" s="468"/>
      <c r="P231" s="469">
        <f>SUM(P232:P239)</f>
        <v>0</v>
      </c>
      <c r="Q231" s="468"/>
      <c r="R231" s="469">
        <f>SUM(R232:R239)</f>
        <v>0.246612</v>
      </c>
      <c r="S231" s="468"/>
      <c r="T231" s="470">
        <f>SUM(T232:T239)</f>
        <v>0</v>
      </c>
      <c r="AR231" s="471" t="s">
        <v>443</v>
      </c>
      <c r="AT231" s="472" t="s">
        <v>440</v>
      </c>
      <c r="AU231" s="472" t="s">
        <v>443</v>
      </c>
      <c r="AY231" s="471" t="s">
        <v>445</v>
      </c>
      <c r="BK231" s="473">
        <f>SUM(BK232:BK239)</f>
        <v>0</v>
      </c>
    </row>
    <row r="232" spans="1:65" s="383" customFormat="1" ht="55.5" customHeight="1" x14ac:dyDescent="0.4">
      <c r="A232" s="576"/>
      <c r="B232" s="414"/>
      <c r="C232" s="476" t="s">
        <v>598</v>
      </c>
      <c r="D232" s="476" t="s">
        <v>447</v>
      </c>
      <c r="E232" s="477" t="s">
        <v>599</v>
      </c>
      <c r="F232" s="478" t="s">
        <v>600</v>
      </c>
      <c r="G232" s="479" t="s">
        <v>311</v>
      </c>
      <c r="H232" s="480">
        <v>0.4</v>
      </c>
      <c r="I232" s="580"/>
      <c r="J232" s="481">
        <f>ROUND(I232*H232,2)</f>
        <v>0</v>
      </c>
      <c r="K232" s="478" t="s">
        <v>450</v>
      </c>
      <c r="L232" s="381"/>
      <c r="M232" s="579" t="s">
        <v>387</v>
      </c>
      <c r="N232" s="482" t="s">
        <v>404</v>
      </c>
      <c r="O232" s="491"/>
      <c r="P232" s="483">
        <f>O232*H232</f>
        <v>0</v>
      </c>
      <c r="Q232" s="483">
        <v>0.19536000000000001</v>
      </c>
      <c r="R232" s="483">
        <f>Q232*H232</f>
        <v>7.8144000000000005E-2</v>
      </c>
      <c r="S232" s="483">
        <v>0</v>
      </c>
      <c r="T232" s="484">
        <f>S232*H232</f>
        <v>0</v>
      </c>
      <c r="U232" s="576"/>
      <c r="V232" s="576"/>
      <c r="W232" s="576"/>
      <c r="X232" s="576"/>
      <c r="Y232" s="576"/>
      <c r="Z232" s="576"/>
      <c r="AA232" s="576"/>
      <c r="AB232" s="576"/>
      <c r="AC232" s="576"/>
      <c r="AD232" s="576"/>
      <c r="AE232" s="576"/>
      <c r="AR232" s="485" t="s">
        <v>451</v>
      </c>
      <c r="AT232" s="485" t="s">
        <v>447</v>
      </c>
      <c r="AU232" s="485" t="s">
        <v>379</v>
      </c>
      <c r="AY232" s="375" t="s">
        <v>445</v>
      </c>
      <c r="BE232" s="486">
        <f>IF(N232="základní",J232,0)</f>
        <v>0</v>
      </c>
      <c r="BF232" s="486">
        <f>IF(N232="snížená",J232,0)</f>
        <v>0</v>
      </c>
      <c r="BG232" s="486">
        <f>IF(N232="zákl. přenesená",J232,0)</f>
        <v>0</v>
      </c>
      <c r="BH232" s="486">
        <f>IF(N232="sníž. přenesená",J232,0)</f>
        <v>0</v>
      </c>
      <c r="BI232" s="486">
        <f>IF(N232="nulová",J232,0)</f>
        <v>0</v>
      </c>
      <c r="BJ232" s="375" t="s">
        <v>443</v>
      </c>
      <c r="BK232" s="486">
        <f>ROUND(I232*H232,2)</f>
        <v>0</v>
      </c>
      <c r="BL232" s="375" t="s">
        <v>451</v>
      </c>
      <c r="BM232" s="485" t="s">
        <v>601</v>
      </c>
    </row>
    <row r="233" spans="1:65" s="383" customFormat="1" x14ac:dyDescent="0.4">
      <c r="A233" s="576"/>
      <c r="B233" s="414"/>
      <c r="C233" s="572"/>
      <c r="D233" s="487" t="s">
        <v>453</v>
      </c>
      <c r="E233" s="572"/>
      <c r="F233" s="488" t="s">
        <v>602</v>
      </c>
      <c r="G233" s="572"/>
      <c r="H233" s="572"/>
      <c r="I233" s="578"/>
      <c r="J233" s="572"/>
      <c r="K233" s="572"/>
      <c r="L233" s="381"/>
      <c r="M233" s="489"/>
      <c r="N233" s="490"/>
      <c r="O233" s="491"/>
      <c r="P233" s="491"/>
      <c r="Q233" s="491"/>
      <c r="R233" s="491"/>
      <c r="S233" s="491"/>
      <c r="T233" s="492"/>
      <c r="U233" s="576"/>
      <c r="V233" s="576"/>
      <c r="W233" s="576"/>
      <c r="X233" s="576"/>
      <c r="Y233" s="576"/>
      <c r="Z233" s="576"/>
      <c r="AA233" s="576"/>
      <c r="AB233" s="576"/>
      <c r="AC233" s="576"/>
      <c r="AD233" s="576"/>
      <c r="AE233" s="576"/>
      <c r="AT233" s="375" t="s">
        <v>453</v>
      </c>
      <c r="AU233" s="375" t="s">
        <v>379</v>
      </c>
    </row>
    <row r="234" spans="1:65" s="493" customFormat="1" x14ac:dyDescent="0.4">
      <c r="B234" s="494"/>
      <c r="C234" s="495"/>
      <c r="D234" s="496" t="s">
        <v>455</v>
      </c>
      <c r="E234" s="497" t="s">
        <v>387</v>
      </c>
      <c r="F234" s="498" t="s">
        <v>603</v>
      </c>
      <c r="G234" s="495"/>
      <c r="H234" s="499">
        <v>0.4</v>
      </c>
      <c r="I234" s="583"/>
      <c r="J234" s="495"/>
      <c r="K234" s="495"/>
      <c r="L234" s="500"/>
      <c r="M234" s="501"/>
      <c r="N234" s="502"/>
      <c r="O234" s="502"/>
      <c r="P234" s="502"/>
      <c r="Q234" s="502"/>
      <c r="R234" s="502"/>
      <c r="S234" s="502"/>
      <c r="T234" s="503"/>
      <c r="AT234" s="504" t="s">
        <v>455</v>
      </c>
      <c r="AU234" s="504" t="s">
        <v>379</v>
      </c>
      <c r="AV234" s="493" t="s">
        <v>379</v>
      </c>
      <c r="AW234" s="493" t="s">
        <v>457</v>
      </c>
      <c r="AX234" s="493" t="s">
        <v>444</v>
      </c>
      <c r="AY234" s="504" t="s">
        <v>445</v>
      </c>
    </row>
    <row r="235" spans="1:65" s="505" customFormat="1" x14ac:dyDescent="0.4">
      <c r="B235" s="506"/>
      <c r="C235" s="507"/>
      <c r="D235" s="496" t="s">
        <v>455</v>
      </c>
      <c r="E235" s="508" t="s">
        <v>387</v>
      </c>
      <c r="F235" s="509" t="s">
        <v>458</v>
      </c>
      <c r="G235" s="507"/>
      <c r="H235" s="510">
        <v>0.4</v>
      </c>
      <c r="I235" s="582"/>
      <c r="J235" s="507"/>
      <c r="K235" s="507"/>
      <c r="L235" s="511"/>
      <c r="M235" s="512"/>
      <c r="N235" s="513"/>
      <c r="O235" s="513"/>
      <c r="P235" s="513"/>
      <c r="Q235" s="513"/>
      <c r="R235" s="513"/>
      <c r="S235" s="513"/>
      <c r="T235" s="514"/>
      <c r="AT235" s="515" t="s">
        <v>455</v>
      </c>
      <c r="AU235" s="515" t="s">
        <v>379</v>
      </c>
      <c r="AV235" s="505" t="s">
        <v>451</v>
      </c>
      <c r="AW235" s="505" t="s">
        <v>457</v>
      </c>
      <c r="AX235" s="505" t="s">
        <v>443</v>
      </c>
      <c r="AY235" s="515" t="s">
        <v>445</v>
      </c>
    </row>
    <row r="236" spans="1:65" s="383" customFormat="1" ht="16.5" customHeight="1" x14ac:dyDescent="0.4">
      <c r="A236" s="576"/>
      <c r="B236" s="414"/>
      <c r="C236" s="526" t="s">
        <v>604</v>
      </c>
      <c r="D236" s="526" t="s">
        <v>547</v>
      </c>
      <c r="E236" s="527" t="s">
        <v>605</v>
      </c>
      <c r="F236" s="528" t="s">
        <v>606</v>
      </c>
      <c r="G236" s="529" t="s">
        <v>311</v>
      </c>
      <c r="H236" s="530">
        <v>0.40400000000000003</v>
      </c>
      <c r="I236" s="585"/>
      <c r="J236" s="531">
        <f>ROUND(I236*H236,2)</f>
        <v>0</v>
      </c>
      <c r="K236" s="528" t="s">
        <v>450</v>
      </c>
      <c r="L236" s="532"/>
      <c r="M236" s="584" t="s">
        <v>387</v>
      </c>
      <c r="N236" s="533" t="s">
        <v>404</v>
      </c>
      <c r="O236" s="491"/>
      <c r="P236" s="483">
        <f>O236*H236</f>
        <v>0</v>
      </c>
      <c r="Q236" s="483">
        <v>0.41699999999999998</v>
      </c>
      <c r="R236" s="483">
        <f>Q236*H236</f>
        <v>0.16846800000000001</v>
      </c>
      <c r="S236" s="483">
        <v>0</v>
      </c>
      <c r="T236" s="484">
        <f>S236*H236</f>
        <v>0</v>
      </c>
      <c r="U236" s="576"/>
      <c r="V236" s="576"/>
      <c r="W236" s="576"/>
      <c r="X236" s="576"/>
      <c r="Y236" s="576"/>
      <c r="Z236" s="576"/>
      <c r="AA236" s="576"/>
      <c r="AB236" s="576"/>
      <c r="AC236" s="576"/>
      <c r="AD236" s="576"/>
      <c r="AE236" s="576"/>
      <c r="AR236" s="485" t="s">
        <v>495</v>
      </c>
      <c r="AT236" s="485" t="s">
        <v>547</v>
      </c>
      <c r="AU236" s="485" t="s">
        <v>379</v>
      </c>
      <c r="AY236" s="375" t="s">
        <v>445</v>
      </c>
      <c r="BE236" s="486">
        <f>IF(N236="základní",J236,0)</f>
        <v>0</v>
      </c>
      <c r="BF236" s="486">
        <f>IF(N236="snížená",J236,0)</f>
        <v>0</v>
      </c>
      <c r="BG236" s="486">
        <f>IF(N236="zákl. přenesená",J236,0)</f>
        <v>0</v>
      </c>
      <c r="BH236" s="486">
        <f>IF(N236="sníž. přenesená",J236,0)</f>
        <v>0</v>
      </c>
      <c r="BI236" s="486">
        <f>IF(N236="nulová",J236,0)</f>
        <v>0</v>
      </c>
      <c r="BJ236" s="375" t="s">
        <v>443</v>
      </c>
      <c r="BK236" s="486">
        <f>ROUND(I236*H236,2)</f>
        <v>0</v>
      </c>
      <c r="BL236" s="375" t="s">
        <v>451</v>
      </c>
      <c r="BM236" s="485" t="s">
        <v>607</v>
      </c>
    </row>
    <row r="237" spans="1:65" s="493" customFormat="1" x14ac:dyDescent="0.4">
      <c r="B237" s="494"/>
      <c r="C237" s="495"/>
      <c r="D237" s="496" t="s">
        <v>455</v>
      </c>
      <c r="E237" s="497" t="s">
        <v>387</v>
      </c>
      <c r="F237" s="498" t="s">
        <v>603</v>
      </c>
      <c r="G237" s="495"/>
      <c r="H237" s="499">
        <v>0.4</v>
      </c>
      <c r="I237" s="583"/>
      <c r="J237" s="495"/>
      <c r="K237" s="495"/>
      <c r="L237" s="500"/>
      <c r="M237" s="501"/>
      <c r="N237" s="502"/>
      <c r="O237" s="502"/>
      <c r="P237" s="502"/>
      <c r="Q237" s="502"/>
      <c r="R237" s="502"/>
      <c r="S237" s="502"/>
      <c r="T237" s="503"/>
      <c r="AT237" s="504" t="s">
        <v>455</v>
      </c>
      <c r="AU237" s="504" t="s">
        <v>379</v>
      </c>
      <c r="AV237" s="493" t="s">
        <v>379</v>
      </c>
      <c r="AW237" s="493" t="s">
        <v>457</v>
      </c>
      <c r="AX237" s="493" t="s">
        <v>444</v>
      </c>
      <c r="AY237" s="504" t="s">
        <v>445</v>
      </c>
    </row>
    <row r="238" spans="1:65" s="505" customFormat="1" x14ac:dyDescent="0.4">
      <c r="B238" s="506"/>
      <c r="C238" s="507"/>
      <c r="D238" s="496" t="s">
        <v>455</v>
      </c>
      <c r="E238" s="508" t="s">
        <v>387</v>
      </c>
      <c r="F238" s="509" t="s">
        <v>458</v>
      </c>
      <c r="G238" s="507"/>
      <c r="H238" s="510">
        <v>0.4</v>
      </c>
      <c r="I238" s="582"/>
      <c r="J238" s="507"/>
      <c r="K238" s="507"/>
      <c r="L238" s="511"/>
      <c r="M238" s="512"/>
      <c r="N238" s="513"/>
      <c r="O238" s="513"/>
      <c r="P238" s="513"/>
      <c r="Q238" s="513"/>
      <c r="R238" s="513"/>
      <c r="S238" s="513"/>
      <c r="T238" s="514"/>
      <c r="AT238" s="515" t="s">
        <v>455</v>
      </c>
      <c r="AU238" s="515" t="s">
        <v>379</v>
      </c>
      <c r="AV238" s="505" t="s">
        <v>451</v>
      </c>
      <c r="AW238" s="505" t="s">
        <v>457</v>
      </c>
      <c r="AX238" s="505" t="s">
        <v>443</v>
      </c>
      <c r="AY238" s="515" t="s">
        <v>445</v>
      </c>
    </row>
    <row r="239" spans="1:65" s="493" customFormat="1" x14ac:dyDescent="0.4">
      <c r="B239" s="494"/>
      <c r="C239" s="495"/>
      <c r="D239" s="496" t="s">
        <v>455</v>
      </c>
      <c r="E239" s="495"/>
      <c r="F239" s="498" t="s">
        <v>608</v>
      </c>
      <c r="G239" s="495"/>
      <c r="H239" s="499">
        <v>0.40400000000000003</v>
      </c>
      <c r="I239" s="583"/>
      <c r="J239" s="495"/>
      <c r="K239" s="495"/>
      <c r="L239" s="500"/>
      <c r="M239" s="501"/>
      <c r="N239" s="502"/>
      <c r="O239" s="502"/>
      <c r="P239" s="502"/>
      <c r="Q239" s="502"/>
      <c r="R239" s="502"/>
      <c r="S239" s="502"/>
      <c r="T239" s="503"/>
      <c r="AT239" s="504" t="s">
        <v>455</v>
      </c>
      <c r="AU239" s="504" t="s">
        <v>379</v>
      </c>
      <c r="AV239" s="493" t="s">
        <v>379</v>
      </c>
      <c r="AW239" s="493" t="s">
        <v>382</v>
      </c>
      <c r="AX239" s="493" t="s">
        <v>443</v>
      </c>
      <c r="AY239" s="504" t="s">
        <v>445</v>
      </c>
    </row>
    <row r="240" spans="1:65" s="460" customFormat="1" ht="22.95" customHeight="1" x14ac:dyDescent="0.3">
      <c r="B240" s="461"/>
      <c r="C240" s="462"/>
      <c r="D240" s="463" t="s">
        <v>440</v>
      </c>
      <c r="E240" s="474" t="s">
        <v>495</v>
      </c>
      <c r="F240" s="474" t="s">
        <v>609</v>
      </c>
      <c r="G240" s="462"/>
      <c r="H240" s="462"/>
      <c r="I240" s="581"/>
      <c r="J240" s="475">
        <f>BK240</f>
        <v>0</v>
      </c>
      <c r="K240" s="462"/>
      <c r="L240" s="466"/>
      <c r="M240" s="467"/>
      <c r="N240" s="468"/>
      <c r="O240" s="468"/>
      <c r="P240" s="469">
        <f>SUM(P241:P316)</f>
        <v>0</v>
      </c>
      <c r="Q240" s="468"/>
      <c r="R240" s="469">
        <f>SUM(R241:R316)</f>
        <v>2.0943799999999997</v>
      </c>
      <c r="S240" s="468"/>
      <c r="T240" s="470">
        <f>SUM(T241:T316)</f>
        <v>0</v>
      </c>
      <c r="AR240" s="471" t="s">
        <v>443</v>
      </c>
      <c r="AT240" s="472" t="s">
        <v>440</v>
      </c>
      <c r="AU240" s="472" t="s">
        <v>443</v>
      </c>
      <c r="AY240" s="471" t="s">
        <v>445</v>
      </c>
      <c r="BK240" s="473">
        <f>SUM(BK241:BK316)</f>
        <v>0</v>
      </c>
    </row>
    <row r="241" spans="1:65" s="383" customFormat="1" ht="37.950000000000003" customHeight="1" x14ac:dyDescent="0.4">
      <c r="A241" s="576"/>
      <c r="B241" s="414"/>
      <c r="C241" s="526" t="s">
        <v>610</v>
      </c>
      <c r="D241" s="526" t="s">
        <v>547</v>
      </c>
      <c r="E241" s="527" t="s">
        <v>611</v>
      </c>
      <c r="F241" s="528" t="s">
        <v>612</v>
      </c>
      <c r="G241" s="529" t="s">
        <v>63</v>
      </c>
      <c r="H241" s="530">
        <v>2</v>
      </c>
      <c r="I241" s="585"/>
      <c r="J241" s="531">
        <f>ROUND(I241*H241,2)</f>
        <v>0</v>
      </c>
      <c r="K241" s="528" t="s">
        <v>387</v>
      </c>
      <c r="L241" s="532"/>
      <c r="M241" s="584" t="s">
        <v>387</v>
      </c>
      <c r="N241" s="533" t="s">
        <v>404</v>
      </c>
      <c r="O241" s="491"/>
      <c r="P241" s="483">
        <f>O241*H241</f>
        <v>0</v>
      </c>
      <c r="Q241" s="483">
        <v>5.2999999999999998E-4</v>
      </c>
      <c r="R241" s="483">
        <f>Q241*H241</f>
        <v>1.06E-3</v>
      </c>
      <c r="S241" s="483">
        <v>0</v>
      </c>
      <c r="T241" s="484">
        <f>S241*H241</f>
        <v>0</v>
      </c>
      <c r="U241" s="576"/>
      <c r="V241" s="576"/>
      <c r="W241" s="576"/>
      <c r="X241" s="576"/>
      <c r="Y241" s="576"/>
      <c r="Z241" s="576"/>
      <c r="AA241" s="576"/>
      <c r="AB241" s="576"/>
      <c r="AC241" s="576"/>
      <c r="AD241" s="576"/>
      <c r="AE241" s="576"/>
      <c r="AR241" s="485" t="s">
        <v>495</v>
      </c>
      <c r="AT241" s="485" t="s">
        <v>547</v>
      </c>
      <c r="AU241" s="485" t="s">
        <v>379</v>
      </c>
      <c r="AY241" s="375" t="s">
        <v>445</v>
      </c>
      <c r="BE241" s="486">
        <f>IF(N241="základní",J241,0)</f>
        <v>0</v>
      </c>
      <c r="BF241" s="486">
        <f>IF(N241="snížená",J241,0)</f>
        <v>0</v>
      </c>
      <c r="BG241" s="486">
        <f>IF(N241="zákl. přenesená",J241,0)</f>
        <v>0</v>
      </c>
      <c r="BH241" s="486">
        <f>IF(N241="sníž. přenesená",J241,0)</f>
        <v>0</v>
      </c>
      <c r="BI241" s="486">
        <f>IF(N241="nulová",J241,0)</f>
        <v>0</v>
      </c>
      <c r="BJ241" s="375" t="s">
        <v>443</v>
      </c>
      <c r="BK241" s="486">
        <f>ROUND(I241*H241,2)</f>
        <v>0</v>
      </c>
      <c r="BL241" s="375" t="s">
        <v>451</v>
      </c>
      <c r="BM241" s="485" t="s">
        <v>613</v>
      </c>
    </row>
    <row r="242" spans="1:65" s="493" customFormat="1" x14ac:dyDescent="0.4">
      <c r="B242" s="494"/>
      <c r="C242" s="495"/>
      <c r="D242" s="496" t="s">
        <v>455</v>
      </c>
      <c r="E242" s="497" t="s">
        <v>387</v>
      </c>
      <c r="F242" s="498" t="s">
        <v>379</v>
      </c>
      <c r="G242" s="495"/>
      <c r="H242" s="499">
        <v>2</v>
      </c>
      <c r="I242" s="583"/>
      <c r="J242" s="495"/>
      <c r="K242" s="495"/>
      <c r="L242" s="500"/>
      <c r="M242" s="501"/>
      <c r="N242" s="502"/>
      <c r="O242" s="502"/>
      <c r="P242" s="502"/>
      <c r="Q242" s="502"/>
      <c r="R242" s="502"/>
      <c r="S242" s="502"/>
      <c r="T242" s="503"/>
      <c r="AT242" s="504" t="s">
        <v>455</v>
      </c>
      <c r="AU242" s="504" t="s">
        <v>379</v>
      </c>
      <c r="AV242" s="493" t="s">
        <v>379</v>
      </c>
      <c r="AW242" s="493" t="s">
        <v>457</v>
      </c>
      <c r="AX242" s="493" t="s">
        <v>444</v>
      </c>
      <c r="AY242" s="504" t="s">
        <v>445</v>
      </c>
    </row>
    <row r="243" spans="1:65" s="505" customFormat="1" x14ac:dyDescent="0.4">
      <c r="B243" s="506"/>
      <c r="C243" s="507"/>
      <c r="D243" s="496" t="s">
        <v>455</v>
      </c>
      <c r="E243" s="508" t="s">
        <v>387</v>
      </c>
      <c r="F243" s="509" t="s">
        <v>458</v>
      </c>
      <c r="G243" s="507"/>
      <c r="H243" s="510">
        <v>2</v>
      </c>
      <c r="I243" s="582"/>
      <c r="J243" s="507"/>
      <c r="K243" s="507"/>
      <c r="L243" s="511"/>
      <c r="M243" s="512"/>
      <c r="N243" s="513"/>
      <c r="O243" s="513"/>
      <c r="P243" s="513"/>
      <c r="Q243" s="513"/>
      <c r="R243" s="513"/>
      <c r="S243" s="513"/>
      <c r="T243" s="514"/>
      <c r="AT243" s="515" t="s">
        <v>455</v>
      </c>
      <c r="AU243" s="515" t="s">
        <v>379</v>
      </c>
      <c r="AV243" s="505" t="s">
        <v>451</v>
      </c>
      <c r="AW243" s="505" t="s">
        <v>457</v>
      </c>
      <c r="AX243" s="505" t="s">
        <v>443</v>
      </c>
      <c r="AY243" s="515" t="s">
        <v>445</v>
      </c>
    </row>
    <row r="244" spans="1:65" s="383" customFormat="1" ht="24.25" customHeight="1" x14ac:dyDescent="0.4">
      <c r="A244" s="576"/>
      <c r="B244" s="414"/>
      <c r="C244" s="476" t="s">
        <v>614</v>
      </c>
      <c r="D244" s="476" t="s">
        <v>447</v>
      </c>
      <c r="E244" s="477" t="s">
        <v>615</v>
      </c>
      <c r="F244" s="478" t="s">
        <v>616</v>
      </c>
      <c r="G244" s="479" t="s">
        <v>617</v>
      </c>
      <c r="H244" s="480">
        <v>1</v>
      </c>
      <c r="I244" s="580"/>
      <c r="J244" s="481">
        <f>ROUND(I244*H244,2)</f>
        <v>0</v>
      </c>
      <c r="K244" s="478" t="s">
        <v>450</v>
      </c>
      <c r="L244" s="381"/>
      <c r="M244" s="579" t="s">
        <v>387</v>
      </c>
      <c r="N244" s="482" t="s">
        <v>404</v>
      </c>
      <c r="O244" s="491"/>
      <c r="P244" s="483">
        <f>O244*H244</f>
        <v>0</v>
      </c>
      <c r="Q244" s="483">
        <v>0</v>
      </c>
      <c r="R244" s="483">
        <f>Q244*H244</f>
        <v>0</v>
      </c>
      <c r="S244" s="483">
        <v>0</v>
      </c>
      <c r="T244" s="484">
        <f>S244*H244</f>
        <v>0</v>
      </c>
      <c r="U244" s="576"/>
      <c r="V244" s="576"/>
      <c r="W244" s="576"/>
      <c r="X244" s="576"/>
      <c r="Y244" s="576"/>
      <c r="Z244" s="576"/>
      <c r="AA244" s="576"/>
      <c r="AB244" s="576"/>
      <c r="AC244" s="576"/>
      <c r="AD244" s="576"/>
      <c r="AE244" s="576"/>
      <c r="AR244" s="485" t="s">
        <v>451</v>
      </c>
      <c r="AT244" s="485" t="s">
        <v>447</v>
      </c>
      <c r="AU244" s="485" t="s">
        <v>379</v>
      </c>
      <c r="AY244" s="375" t="s">
        <v>445</v>
      </c>
      <c r="BE244" s="486">
        <f>IF(N244="základní",J244,0)</f>
        <v>0</v>
      </c>
      <c r="BF244" s="486">
        <f>IF(N244="snížená",J244,0)</f>
        <v>0</v>
      </c>
      <c r="BG244" s="486">
        <f>IF(N244="zákl. přenesená",J244,0)</f>
        <v>0</v>
      </c>
      <c r="BH244" s="486">
        <f>IF(N244="sníž. přenesená",J244,0)</f>
        <v>0</v>
      </c>
      <c r="BI244" s="486">
        <f>IF(N244="nulová",J244,0)</f>
        <v>0</v>
      </c>
      <c r="BJ244" s="375" t="s">
        <v>443</v>
      </c>
      <c r="BK244" s="486">
        <f>ROUND(I244*H244,2)</f>
        <v>0</v>
      </c>
      <c r="BL244" s="375" t="s">
        <v>451</v>
      </c>
      <c r="BM244" s="485" t="s">
        <v>618</v>
      </c>
    </row>
    <row r="245" spans="1:65" s="383" customFormat="1" x14ac:dyDescent="0.4">
      <c r="A245" s="576"/>
      <c r="B245" s="414"/>
      <c r="C245" s="572"/>
      <c r="D245" s="487" t="s">
        <v>453</v>
      </c>
      <c r="E245" s="572"/>
      <c r="F245" s="488" t="s">
        <v>619</v>
      </c>
      <c r="G245" s="572"/>
      <c r="H245" s="572"/>
      <c r="I245" s="578"/>
      <c r="J245" s="572"/>
      <c r="K245" s="572"/>
      <c r="L245" s="381"/>
      <c r="M245" s="489"/>
      <c r="N245" s="490"/>
      <c r="O245" s="491"/>
      <c r="P245" s="491"/>
      <c r="Q245" s="491"/>
      <c r="R245" s="491"/>
      <c r="S245" s="491"/>
      <c r="T245" s="492"/>
      <c r="U245" s="576"/>
      <c r="V245" s="576"/>
      <c r="W245" s="576"/>
      <c r="X245" s="576"/>
      <c r="Y245" s="576"/>
      <c r="Z245" s="576"/>
      <c r="AA245" s="576"/>
      <c r="AB245" s="576"/>
      <c r="AC245" s="576"/>
      <c r="AD245" s="576"/>
      <c r="AE245" s="576"/>
      <c r="AT245" s="375" t="s">
        <v>453</v>
      </c>
      <c r="AU245" s="375" t="s">
        <v>379</v>
      </c>
    </row>
    <row r="246" spans="1:65" s="493" customFormat="1" x14ac:dyDescent="0.4">
      <c r="B246" s="494"/>
      <c r="C246" s="495"/>
      <c r="D246" s="496" t="s">
        <v>455</v>
      </c>
      <c r="E246" s="497" t="s">
        <v>387</v>
      </c>
      <c r="F246" s="498" t="s">
        <v>620</v>
      </c>
      <c r="G246" s="495"/>
      <c r="H246" s="499">
        <v>1</v>
      </c>
      <c r="I246" s="583"/>
      <c r="J246" s="495"/>
      <c r="K246" s="495"/>
      <c r="L246" s="500"/>
      <c r="M246" s="501"/>
      <c r="N246" s="502"/>
      <c r="O246" s="502"/>
      <c r="P246" s="502"/>
      <c r="Q246" s="502"/>
      <c r="R246" s="502"/>
      <c r="S246" s="502"/>
      <c r="T246" s="503"/>
      <c r="AT246" s="504" t="s">
        <v>455</v>
      </c>
      <c r="AU246" s="504" t="s">
        <v>379</v>
      </c>
      <c r="AV246" s="493" t="s">
        <v>379</v>
      </c>
      <c r="AW246" s="493" t="s">
        <v>457</v>
      </c>
      <c r="AX246" s="493" t="s">
        <v>444</v>
      </c>
      <c r="AY246" s="504" t="s">
        <v>445</v>
      </c>
    </row>
    <row r="247" spans="1:65" s="505" customFormat="1" x14ac:dyDescent="0.4">
      <c r="B247" s="506"/>
      <c r="C247" s="507"/>
      <c r="D247" s="496" t="s">
        <v>455</v>
      </c>
      <c r="E247" s="508" t="s">
        <v>387</v>
      </c>
      <c r="F247" s="509" t="s">
        <v>458</v>
      </c>
      <c r="G247" s="507"/>
      <c r="H247" s="510">
        <v>1</v>
      </c>
      <c r="I247" s="582"/>
      <c r="J247" s="507"/>
      <c r="K247" s="507"/>
      <c r="L247" s="511"/>
      <c r="M247" s="512"/>
      <c r="N247" s="513"/>
      <c r="O247" s="513"/>
      <c r="P247" s="513"/>
      <c r="Q247" s="513"/>
      <c r="R247" s="513"/>
      <c r="S247" s="513"/>
      <c r="T247" s="514"/>
      <c r="AT247" s="515" t="s">
        <v>455</v>
      </c>
      <c r="AU247" s="515" t="s">
        <v>379</v>
      </c>
      <c r="AV247" s="505" t="s">
        <v>451</v>
      </c>
      <c r="AW247" s="505" t="s">
        <v>457</v>
      </c>
      <c r="AX247" s="505" t="s">
        <v>443</v>
      </c>
      <c r="AY247" s="515" t="s">
        <v>445</v>
      </c>
    </row>
    <row r="248" spans="1:65" s="383" customFormat="1" ht="44.25" customHeight="1" x14ac:dyDescent="0.4">
      <c r="A248" s="576"/>
      <c r="B248" s="414"/>
      <c r="C248" s="476" t="s">
        <v>621</v>
      </c>
      <c r="D248" s="476" t="s">
        <v>447</v>
      </c>
      <c r="E248" s="477" t="s">
        <v>622</v>
      </c>
      <c r="F248" s="478" t="s">
        <v>623</v>
      </c>
      <c r="G248" s="479" t="s">
        <v>11</v>
      </c>
      <c r="H248" s="480">
        <v>78</v>
      </c>
      <c r="I248" s="580"/>
      <c r="J248" s="481">
        <f>ROUND(I248*H248,2)</f>
        <v>0</v>
      </c>
      <c r="K248" s="478" t="s">
        <v>450</v>
      </c>
      <c r="L248" s="381"/>
      <c r="M248" s="579" t="s">
        <v>387</v>
      </c>
      <c r="N248" s="482" t="s">
        <v>404</v>
      </c>
      <c r="O248" s="491"/>
      <c r="P248" s="483">
        <f>O248*H248</f>
        <v>0</v>
      </c>
      <c r="Q248" s="483">
        <v>0</v>
      </c>
      <c r="R248" s="483">
        <f>Q248*H248</f>
        <v>0</v>
      </c>
      <c r="S248" s="483">
        <v>0</v>
      </c>
      <c r="T248" s="484">
        <f>S248*H248</f>
        <v>0</v>
      </c>
      <c r="U248" s="576"/>
      <c r="V248" s="576"/>
      <c r="W248" s="576"/>
      <c r="X248" s="576"/>
      <c r="Y248" s="576"/>
      <c r="Z248" s="576"/>
      <c r="AA248" s="576"/>
      <c r="AB248" s="576"/>
      <c r="AC248" s="576"/>
      <c r="AD248" s="576"/>
      <c r="AE248" s="576"/>
      <c r="AR248" s="485" t="s">
        <v>451</v>
      </c>
      <c r="AT248" s="485" t="s">
        <v>447</v>
      </c>
      <c r="AU248" s="485" t="s">
        <v>379</v>
      </c>
      <c r="AY248" s="375" t="s">
        <v>445</v>
      </c>
      <c r="BE248" s="486">
        <f>IF(N248="základní",J248,0)</f>
        <v>0</v>
      </c>
      <c r="BF248" s="486">
        <f>IF(N248="snížená",J248,0)</f>
        <v>0</v>
      </c>
      <c r="BG248" s="486">
        <f>IF(N248="zákl. přenesená",J248,0)</f>
        <v>0</v>
      </c>
      <c r="BH248" s="486">
        <f>IF(N248="sníž. přenesená",J248,0)</f>
        <v>0</v>
      </c>
      <c r="BI248" s="486">
        <f>IF(N248="nulová",J248,0)</f>
        <v>0</v>
      </c>
      <c r="BJ248" s="375" t="s">
        <v>443</v>
      </c>
      <c r="BK248" s="486">
        <f>ROUND(I248*H248,2)</f>
        <v>0</v>
      </c>
      <c r="BL248" s="375" t="s">
        <v>451</v>
      </c>
      <c r="BM248" s="485" t="s">
        <v>624</v>
      </c>
    </row>
    <row r="249" spans="1:65" s="383" customFormat="1" x14ac:dyDescent="0.4">
      <c r="A249" s="576"/>
      <c r="B249" s="414"/>
      <c r="C249" s="572"/>
      <c r="D249" s="487" t="s">
        <v>453</v>
      </c>
      <c r="E249" s="572"/>
      <c r="F249" s="488" t="s">
        <v>625</v>
      </c>
      <c r="G249" s="572"/>
      <c r="H249" s="572"/>
      <c r="I249" s="578"/>
      <c r="J249" s="572"/>
      <c r="K249" s="572"/>
      <c r="L249" s="381"/>
      <c r="M249" s="489"/>
      <c r="N249" s="490"/>
      <c r="O249" s="491"/>
      <c r="P249" s="491"/>
      <c r="Q249" s="491"/>
      <c r="R249" s="491"/>
      <c r="S249" s="491"/>
      <c r="T249" s="492"/>
      <c r="U249" s="576"/>
      <c r="V249" s="576"/>
      <c r="W249" s="576"/>
      <c r="X249" s="576"/>
      <c r="Y249" s="576"/>
      <c r="Z249" s="576"/>
      <c r="AA249" s="576"/>
      <c r="AB249" s="576"/>
      <c r="AC249" s="576"/>
      <c r="AD249" s="576"/>
      <c r="AE249" s="576"/>
      <c r="AT249" s="375" t="s">
        <v>453</v>
      </c>
      <c r="AU249" s="375" t="s">
        <v>379</v>
      </c>
    </row>
    <row r="250" spans="1:65" s="383" customFormat="1" ht="21.75" customHeight="1" x14ac:dyDescent="0.4">
      <c r="A250" s="576"/>
      <c r="B250" s="414"/>
      <c r="C250" s="526" t="s">
        <v>626</v>
      </c>
      <c r="D250" s="526" t="s">
        <v>547</v>
      </c>
      <c r="E250" s="527" t="s">
        <v>627</v>
      </c>
      <c r="F250" s="528" t="s">
        <v>628</v>
      </c>
      <c r="G250" s="529" t="s">
        <v>11</v>
      </c>
      <c r="H250" s="530">
        <v>78</v>
      </c>
      <c r="I250" s="585"/>
      <c r="J250" s="531">
        <f>ROUND(I250*H250,2)</f>
        <v>0</v>
      </c>
      <c r="K250" s="528" t="s">
        <v>450</v>
      </c>
      <c r="L250" s="532"/>
      <c r="M250" s="584" t="s">
        <v>387</v>
      </c>
      <c r="N250" s="533" t="s">
        <v>404</v>
      </c>
      <c r="O250" s="491"/>
      <c r="P250" s="483">
        <f>O250*H250</f>
        <v>0</v>
      </c>
      <c r="Q250" s="483">
        <v>9.0299999999999998E-3</v>
      </c>
      <c r="R250" s="483">
        <f>Q250*H250</f>
        <v>0.70433999999999997</v>
      </c>
      <c r="S250" s="483">
        <v>0</v>
      </c>
      <c r="T250" s="484">
        <f>S250*H250</f>
        <v>0</v>
      </c>
      <c r="U250" s="576"/>
      <c r="V250" s="576"/>
      <c r="W250" s="576"/>
      <c r="X250" s="576"/>
      <c r="Y250" s="576"/>
      <c r="Z250" s="576"/>
      <c r="AA250" s="576"/>
      <c r="AB250" s="576"/>
      <c r="AC250" s="576"/>
      <c r="AD250" s="576"/>
      <c r="AE250" s="576"/>
      <c r="AR250" s="485" t="s">
        <v>495</v>
      </c>
      <c r="AT250" s="485" t="s">
        <v>547</v>
      </c>
      <c r="AU250" s="485" t="s">
        <v>379</v>
      </c>
      <c r="AY250" s="375" t="s">
        <v>445</v>
      </c>
      <c r="BE250" s="486">
        <f>IF(N250="základní",J250,0)</f>
        <v>0</v>
      </c>
      <c r="BF250" s="486">
        <f>IF(N250="snížená",J250,0)</f>
        <v>0</v>
      </c>
      <c r="BG250" s="486">
        <f>IF(N250="zákl. přenesená",J250,0)</f>
        <v>0</v>
      </c>
      <c r="BH250" s="486">
        <f>IF(N250="sníž. přenesená",J250,0)</f>
        <v>0</v>
      </c>
      <c r="BI250" s="486">
        <f>IF(N250="nulová",J250,0)</f>
        <v>0</v>
      </c>
      <c r="BJ250" s="375" t="s">
        <v>443</v>
      </c>
      <c r="BK250" s="486">
        <f>ROUND(I250*H250,2)</f>
        <v>0</v>
      </c>
      <c r="BL250" s="375" t="s">
        <v>451</v>
      </c>
      <c r="BM250" s="485" t="s">
        <v>629</v>
      </c>
    </row>
    <row r="251" spans="1:65" s="493" customFormat="1" x14ac:dyDescent="0.4">
      <c r="B251" s="494"/>
      <c r="C251" s="495"/>
      <c r="D251" s="496" t="s">
        <v>455</v>
      </c>
      <c r="E251" s="497" t="s">
        <v>387</v>
      </c>
      <c r="F251" s="498" t="s">
        <v>630</v>
      </c>
      <c r="G251" s="495"/>
      <c r="H251" s="499">
        <v>78</v>
      </c>
      <c r="I251" s="583"/>
      <c r="J251" s="495"/>
      <c r="K251" s="495"/>
      <c r="L251" s="500"/>
      <c r="M251" s="501"/>
      <c r="N251" s="502"/>
      <c r="O251" s="502"/>
      <c r="P251" s="502"/>
      <c r="Q251" s="502"/>
      <c r="R251" s="502"/>
      <c r="S251" s="502"/>
      <c r="T251" s="503"/>
      <c r="AT251" s="504" t="s">
        <v>455</v>
      </c>
      <c r="AU251" s="504" t="s">
        <v>379</v>
      </c>
      <c r="AV251" s="493" t="s">
        <v>379</v>
      </c>
      <c r="AW251" s="493" t="s">
        <v>457</v>
      </c>
      <c r="AX251" s="493" t="s">
        <v>444</v>
      </c>
      <c r="AY251" s="504" t="s">
        <v>445</v>
      </c>
    </row>
    <row r="252" spans="1:65" s="505" customFormat="1" x14ac:dyDescent="0.4">
      <c r="B252" s="506"/>
      <c r="C252" s="507"/>
      <c r="D252" s="496" t="s">
        <v>455</v>
      </c>
      <c r="E252" s="508" t="s">
        <v>387</v>
      </c>
      <c r="F252" s="509" t="s">
        <v>458</v>
      </c>
      <c r="G252" s="507"/>
      <c r="H252" s="510">
        <v>78</v>
      </c>
      <c r="I252" s="582"/>
      <c r="J252" s="507"/>
      <c r="K252" s="507"/>
      <c r="L252" s="511"/>
      <c r="M252" s="512"/>
      <c r="N252" s="513"/>
      <c r="O252" s="513"/>
      <c r="P252" s="513"/>
      <c r="Q252" s="513"/>
      <c r="R252" s="513"/>
      <c r="S252" s="513"/>
      <c r="T252" s="514"/>
      <c r="AT252" s="515" t="s">
        <v>455</v>
      </c>
      <c r="AU252" s="515" t="s">
        <v>379</v>
      </c>
      <c r="AV252" s="505" t="s">
        <v>451</v>
      </c>
      <c r="AW252" s="505" t="s">
        <v>457</v>
      </c>
      <c r="AX252" s="505" t="s">
        <v>443</v>
      </c>
      <c r="AY252" s="515" t="s">
        <v>445</v>
      </c>
    </row>
    <row r="253" spans="1:65" s="383" customFormat="1" ht="44.25" customHeight="1" x14ac:dyDescent="0.4">
      <c r="A253" s="576"/>
      <c r="B253" s="414"/>
      <c r="C253" s="476" t="s">
        <v>631</v>
      </c>
      <c r="D253" s="476" t="s">
        <v>447</v>
      </c>
      <c r="E253" s="477" t="s">
        <v>632</v>
      </c>
      <c r="F253" s="478" t="s">
        <v>633</v>
      </c>
      <c r="G253" s="479" t="s">
        <v>617</v>
      </c>
      <c r="H253" s="480">
        <v>10</v>
      </c>
      <c r="I253" s="580"/>
      <c r="J253" s="481">
        <f>ROUND(I253*H253,2)</f>
        <v>0</v>
      </c>
      <c r="K253" s="478" t="s">
        <v>450</v>
      </c>
      <c r="L253" s="381"/>
      <c r="M253" s="579" t="s">
        <v>387</v>
      </c>
      <c r="N253" s="482" t="s">
        <v>404</v>
      </c>
      <c r="O253" s="491"/>
      <c r="P253" s="483">
        <f>O253*H253</f>
        <v>0</v>
      </c>
      <c r="Q253" s="483">
        <v>3.0100000000000001E-3</v>
      </c>
      <c r="R253" s="483">
        <f>Q253*H253</f>
        <v>3.0100000000000002E-2</v>
      </c>
      <c r="S253" s="483">
        <v>0</v>
      </c>
      <c r="T253" s="484">
        <f>S253*H253</f>
        <v>0</v>
      </c>
      <c r="U253" s="576"/>
      <c r="V253" s="576"/>
      <c r="W253" s="576"/>
      <c r="X253" s="576"/>
      <c r="Y253" s="576"/>
      <c r="Z253" s="576"/>
      <c r="AA253" s="576"/>
      <c r="AB253" s="576"/>
      <c r="AC253" s="576"/>
      <c r="AD253" s="576"/>
      <c r="AE253" s="576"/>
      <c r="AR253" s="485" t="s">
        <v>451</v>
      </c>
      <c r="AT253" s="485" t="s">
        <v>447</v>
      </c>
      <c r="AU253" s="485" t="s">
        <v>379</v>
      </c>
      <c r="AY253" s="375" t="s">
        <v>445</v>
      </c>
      <c r="BE253" s="486">
        <f>IF(N253="základní",J253,0)</f>
        <v>0</v>
      </c>
      <c r="BF253" s="486">
        <f>IF(N253="snížená",J253,0)</f>
        <v>0</v>
      </c>
      <c r="BG253" s="486">
        <f>IF(N253="zákl. přenesená",J253,0)</f>
        <v>0</v>
      </c>
      <c r="BH253" s="486">
        <f>IF(N253="sníž. přenesená",J253,0)</f>
        <v>0</v>
      </c>
      <c r="BI253" s="486">
        <f>IF(N253="nulová",J253,0)</f>
        <v>0</v>
      </c>
      <c r="BJ253" s="375" t="s">
        <v>443</v>
      </c>
      <c r="BK253" s="486">
        <f>ROUND(I253*H253,2)</f>
        <v>0</v>
      </c>
      <c r="BL253" s="375" t="s">
        <v>451</v>
      </c>
      <c r="BM253" s="485" t="s">
        <v>634</v>
      </c>
    </row>
    <row r="254" spans="1:65" s="383" customFormat="1" x14ac:dyDescent="0.4">
      <c r="A254" s="576"/>
      <c r="B254" s="414"/>
      <c r="C254" s="572"/>
      <c r="D254" s="487" t="s">
        <v>453</v>
      </c>
      <c r="E254" s="572"/>
      <c r="F254" s="488" t="s">
        <v>635</v>
      </c>
      <c r="G254" s="572"/>
      <c r="H254" s="572"/>
      <c r="I254" s="578"/>
      <c r="J254" s="572"/>
      <c r="K254" s="572"/>
      <c r="L254" s="381"/>
      <c r="M254" s="489"/>
      <c r="N254" s="490"/>
      <c r="O254" s="491"/>
      <c r="P254" s="491"/>
      <c r="Q254" s="491"/>
      <c r="R254" s="491"/>
      <c r="S254" s="491"/>
      <c r="T254" s="492"/>
      <c r="U254" s="576"/>
      <c r="V254" s="576"/>
      <c r="W254" s="576"/>
      <c r="X254" s="576"/>
      <c r="Y254" s="576"/>
      <c r="Z254" s="576"/>
      <c r="AA254" s="576"/>
      <c r="AB254" s="576"/>
      <c r="AC254" s="576"/>
      <c r="AD254" s="576"/>
      <c r="AE254" s="576"/>
      <c r="AT254" s="375" t="s">
        <v>453</v>
      </c>
      <c r="AU254" s="375" t="s">
        <v>379</v>
      </c>
    </row>
    <row r="255" spans="1:65" s="383" customFormat="1" ht="21.75" customHeight="1" x14ac:dyDescent="0.4">
      <c r="A255" s="576"/>
      <c r="B255" s="414"/>
      <c r="C255" s="526" t="s">
        <v>636</v>
      </c>
      <c r="D255" s="526" t="s">
        <v>547</v>
      </c>
      <c r="E255" s="527" t="s">
        <v>637</v>
      </c>
      <c r="F255" s="528" t="s">
        <v>638</v>
      </c>
      <c r="G255" s="529" t="s">
        <v>617</v>
      </c>
      <c r="H255" s="530">
        <v>3</v>
      </c>
      <c r="I255" s="585"/>
      <c r="J255" s="531">
        <f>ROUND(I255*H255,2)</f>
        <v>0</v>
      </c>
      <c r="K255" s="528" t="s">
        <v>387</v>
      </c>
      <c r="L255" s="532"/>
      <c r="M255" s="584" t="s">
        <v>387</v>
      </c>
      <c r="N255" s="533" t="s">
        <v>404</v>
      </c>
      <c r="O255" s="491"/>
      <c r="P255" s="483">
        <f>O255*H255</f>
        <v>0</v>
      </c>
      <c r="Q255" s="483">
        <v>1.8010000000000002E-2</v>
      </c>
      <c r="R255" s="483">
        <f>Q255*H255</f>
        <v>5.4030000000000009E-2</v>
      </c>
      <c r="S255" s="483">
        <v>0</v>
      </c>
      <c r="T255" s="484">
        <f>S255*H255</f>
        <v>0</v>
      </c>
      <c r="U255" s="576"/>
      <c r="V255" s="576"/>
      <c r="W255" s="576"/>
      <c r="X255" s="576"/>
      <c r="Y255" s="576"/>
      <c r="Z255" s="576"/>
      <c r="AA255" s="576"/>
      <c r="AB255" s="576"/>
      <c r="AC255" s="576"/>
      <c r="AD255" s="576"/>
      <c r="AE255" s="576"/>
      <c r="AR255" s="485" t="s">
        <v>495</v>
      </c>
      <c r="AT255" s="485" t="s">
        <v>547</v>
      </c>
      <c r="AU255" s="485" t="s">
        <v>379</v>
      </c>
      <c r="AY255" s="375" t="s">
        <v>445</v>
      </c>
      <c r="BE255" s="486">
        <f>IF(N255="základní",J255,0)</f>
        <v>0</v>
      </c>
      <c r="BF255" s="486">
        <f>IF(N255="snížená",J255,0)</f>
        <v>0</v>
      </c>
      <c r="BG255" s="486">
        <f>IF(N255="zákl. přenesená",J255,0)</f>
        <v>0</v>
      </c>
      <c r="BH255" s="486">
        <f>IF(N255="sníž. přenesená",J255,0)</f>
        <v>0</v>
      </c>
      <c r="BI255" s="486">
        <f>IF(N255="nulová",J255,0)</f>
        <v>0</v>
      </c>
      <c r="BJ255" s="375" t="s">
        <v>443</v>
      </c>
      <c r="BK255" s="486">
        <f>ROUND(I255*H255,2)</f>
        <v>0</v>
      </c>
      <c r="BL255" s="375" t="s">
        <v>451</v>
      </c>
      <c r="BM255" s="485" t="s">
        <v>639</v>
      </c>
    </row>
    <row r="256" spans="1:65" s="493" customFormat="1" x14ac:dyDescent="0.4">
      <c r="B256" s="494"/>
      <c r="C256" s="495"/>
      <c r="D256" s="496" t="s">
        <v>455</v>
      </c>
      <c r="E256" s="497" t="s">
        <v>387</v>
      </c>
      <c r="F256" s="498" t="s">
        <v>640</v>
      </c>
      <c r="G256" s="495"/>
      <c r="H256" s="499">
        <v>3</v>
      </c>
      <c r="I256" s="583"/>
      <c r="J256" s="495"/>
      <c r="K256" s="495"/>
      <c r="L256" s="500"/>
      <c r="M256" s="501"/>
      <c r="N256" s="502"/>
      <c r="O256" s="502"/>
      <c r="P256" s="502"/>
      <c r="Q256" s="502"/>
      <c r="R256" s="502"/>
      <c r="S256" s="502"/>
      <c r="T256" s="503"/>
      <c r="AT256" s="504" t="s">
        <v>455</v>
      </c>
      <c r="AU256" s="504" t="s">
        <v>379</v>
      </c>
      <c r="AV256" s="493" t="s">
        <v>379</v>
      </c>
      <c r="AW256" s="493" t="s">
        <v>457</v>
      </c>
      <c r="AX256" s="493" t="s">
        <v>444</v>
      </c>
      <c r="AY256" s="504" t="s">
        <v>445</v>
      </c>
    </row>
    <row r="257" spans="1:65" s="505" customFormat="1" x14ac:dyDescent="0.4">
      <c r="B257" s="506"/>
      <c r="C257" s="507"/>
      <c r="D257" s="496" t="s">
        <v>455</v>
      </c>
      <c r="E257" s="508" t="s">
        <v>387</v>
      </c>
      <c r="F257" s="509" t="s">
        <v>458</v>
      </c>
      <c r="G257" s="507"/>
      <c r="H257" s="510">
        <v>3</v>
      </c>
      <c r="I257" s="582"/>
      <c r="J257" s="507"/>
      <c r="K257" s="507"/>
      <c r="L257" s="511"/>
      <c r="M257" s="512"/>
      <c r="N257" s="513"/>
      <c r="O257" s="513"/>
      <c r="P257" s="513"/>
      <c r="Q257" s="513"/>
      <c r="R257" s="513"/>
      <c r="S257" s="513"/>
      <c r="T257" s="514"/>
      <c r="AT257" s="515" t="s">
        <v>455</v>
      </c>
      <c r="AU257" s="515" t="s">
        <v>379</v>
      </c>
      <c r="AV257" s="505" t="s">
        <v>451</v>
      </c>
      <c r="AW257" s="505" t="s">
        <v>457</v>
      </c>
      <c r="AX257" s="505" t="s">
        <v>443</v>
      </c>
      <c r="AY257" s="515" t="s">
        <v>445</v>
      </c>
    </row>
    <row r="258" spans="1:65" s="383" customFormat="1" ht="24.25" customHeight="1" x14ac:dyDescent="0.4">
      <c r="A258" s="576"/>
      <c r="B258" s="414"/>
      <c r="C258" s="526" t="s">
        <v>641</v>
      </c>
      <c r="D258" s="526" t="s">
        <v>547</v>
      </c>
      <c r="E258" s="527" t="s">
        <v>642</v>
      </c>
      <c r="F258" s="528" t="s">
        <v>643</v>
      </c>
      <c r="G258" s="529" t="s">
        <v>617</v>
      </c>
      <c r="H258" s="530">
        <v>2</v>
      </c>
      <c r="I258" s="585"/>
      <c r="J258" s="531">
        <f>ROUND(I258*H258,2)</f>
        <v>0</v>
      </c>
      <c r="K258" s="528" t="s">
        <v>450</v>
      </c>
      <c r="L258" s="532"/>
      <c r="M258" s="584" t="s">
        <v>387</v>
      </c>
      <c r="N258" s="533" t="s">
        <v>404</v>
      </c>
      <c r="O258" s="491"/>
      <c r="P258" s="483">
        <f>O258*H258</f>
        <v>0</v>
      </c>
      <c r="Q258" s="483">
        <v>1.14E-2</v>
      </c>
      <c r="R258" s="483">
        <f>Q258*H258</f>
        <v>2.2800000000000001E-2</v>
      </c>
      <c r="S258" s="483">
        <v>0</v>
      </c>
      <c r="T258" s="484">
        <f>S258*H258</f>
        <v>0</v>
      </c>
      <c r="U258" s="576"/>
      <c r="V258" s="576"/>
      <c r="W258" s="576"/>
      <c r="X258" s="576"/>
      <c r="Y258" s="576"/>
      <c r="Z258" s="576"/>
      <c r="AA258" s="576"/>
      <c r="AB258" s="576"/>
      <c r="AC258" s="576"/>
      <c r="AD258" s="576"/>
      <c r="AE258" s="576"/>
      <c r="AR258" s="485" t="s">
        <v>495</v>
      </c>
      <c r="AT258" s="485" t="s">
        <v>547</v>
      </c>
      <c r="AU258" s="485" t="s">
        <v>379</v>
      </c>
      <c r="AY258" s="375" t="s">
        <v>445</v>
      </c>
      <c r="BE258" s="486">
        <f>IF(N258="základní",J258,0)</f>
        <v>0</v>
      </c>
      <c r="BF258" s="486">
        <f>IF(N258="snížená",J258,0)</f>
        <v>0</v>
      </c>
      <c r="BG258" s="486">
        <f>IF(N258="zákl. přenesená",J258,0)</f>
        <v>0</v>
      </c>
      <c r="BH258" s="486">
        <f>IF(N258="sníž. přenesená",J258,0)</f>
        <v>0</v>
      </c>
      <c r="BI258" s="486">
        <f>IF(N258="nulová",J258,0)</f>
        <v>0</v>
      </c>
      <c r="BJ258" s="375" t="s">
        <v>443</v>
      </c>
      <c r="BK258" s="486">
        <f>ROUND(I258*H258,2)</f>
        <v>0</v>
      </c>
      <c r="BL258" s="375" t="s">
        <v>451</v>
      </c>
      <c r="BM258" s="485" t="s">
        <v>644</v>
      </c>
    </row>
    <row r="259" spans="1:65" s="493" customFormat="1" x14ac:dyDescent="0.4">
      <c r="B259" s="494"/>
      <c r="C259" s="495"/>
      <c r="D259" s="496" t="s">
        <v>455</v>
      </c>
      <c r="E259" s="497" t="s">
        <v>387</v>
      </c>
      <c r="F259" s="498" t="s">
        <v>645</v>
      </c>
      <c r="G259" s="495"/>
      <c r="H259" s="499">
        <v>2</v>
      </c>
      <c r="I259" s="583"/>
      <c r="J259" s="495"/>
      <c r="K259" s="495"/>
      <c r="L259" s="500"/>
      <c r="M259" s="501"/>
      <c r="N259" s="502"/>
      <c r="O259" s="502"/>
      <c r="P259" s="502"/>
      <c r="Q259" s="502"/>
      <c r="R259" s="502"/>
      <c r="S259" s="502"/>
      <c r="T259" s="503"/>
      <c r="AT259" s="504" t="s">
        <v>455</v>
      </c>
      <c r="AU259" s="504" t="s">
        <v>379</v>
      </c>
      <c r="AV259" s="493" t="s">
        <v>379</v>
      </c>
      <c r="AW259" s="493" t="s">
        <v>457</v>
      </c>
      <c r="AX259" s="493" t="s">
        <v>444</v>
      </c>
      <c r="AY259" s="504" t="s">
        <v>445</v>
      </c>
    </row>
    <row r="260" spans="1:65" s="505" customFormat="1" x14ac:dyDescent="0.4">
      <c r="B260" s="506"/>
      <c r="C260" s="507"/>
      <c r="D260" s="496" t="s">
        <v>455</v>
      </c>
      <c r="E260" s="508" t="s">
        <v>387</v>
      </c>
      <c r="F260" s="509" t="s">
        <v>458</v>
      </c>
      <c r="G260" s="507"/>
      <c r="H260" s="510">
        <v>2</v>
      </c>
      <c r="I260" s="582"/>
      <c r="J260" s="507"/>
      <c r="K260" s="507"/>
      <c r="L260" s="511"/>
      <c r="M260" s="512"/>
      <c r="N260" s="513"/>
      <c r="O260" s="513"/>
      <c r="P260" s="513"/>
      <c r="Q260" s="513"/>
      <c r="R260" s="513"/>
      <c r="S260" s="513"/>
      <c r="T260" s="514"/>
      <c r="AT260" s="515" t="s">
        <v>455</v>
      </c>
      <c r="AU260" s="515" t="s">
        <v>379</v>
      </c>
      <c r="AV260" s="505" t="s">
        <v>451</v>
      </c>
      <c r="AW260" s="505" t="s">
        <v>457</v>
      </c>
      <c r="AX260" s="505" t="s">
        <v>443</v>
      </c>
      <c r="AY260" s="515" t="s">
        <v>445</v>
      </c>
    </row>
    <row r="261" spans="1:65" s="383" customFormat="1" ht="21.75" customHeight="1" x14ac:dyDescent="0.4">
      <c r="A261" s="576"/>
      <c r="B261" s="414"/>
      <c r="C261" s="526" t="s">
        <v>646</v>
      </c>
      <c r="D261" s="526" t="s">
        <v>547</v>
      </c>
      <c r="E261" s="527" t="s">
        <v>647</v>
      </c>
      <c r="F261" s="528" t="s">
        <v>648</v>
      </c>
      <c r="G261" s="529" t="s">
        <v>617</v>
      </c>
      <c r="H261" s="530">
        <v>1</v>
      </c>
      <c r="I261" s="585"/>
      <c r="J261" s="531">
        <f>ROUND(I261*H261,2)</f>
        <v>0</v>
      </c>
      <c r="K261" s="528" t="s">
        <v>450</v>
      </c>
      <c r="L261" s="532"/>
      <c r="M261" s="584" t="s">
        <v>387</v>
      </c>
      <c r="N261" s="533" t="s">
        <v>404</v>
      </c>
      <c r="O261" s="491"/>
      <c r="P261" s="483">
        <f>O261*H261</f>
        <v>0</v>
      </c>
      <c r="Q261" s="483">
        <v>4.9000000000000002E-2</v>
      </c>
      <c r="R261" s="483">
        <f>Q261*H261</f>
        <v>4.9000000000000002E-2</v>
      </c>
      <c r="S261" s="483">
        <v>0</v>
      </c>
      <c r="T261" s="484">
        <f>S261*H261</f>
        <v>0</v>
      </c>
      <c r="U261" s="576"/>
      <c r="V261" s="576"/>
      <c r="W261" s="576"/>
      <c r="X261" s="576"/>
      <c r="Y261" s="576"/>
      <c r="Z261" s="576"/>
      <c r="AA261" s="576"/>
      <c r="AB261" s="576"/>
      <c r="AC261" s="576"/>
      <c r="AD261" s="576"/>
      <c r="AE261" s="576"/>
      <c r="AR261" s="485" t="s">
        <v>495</v>
      </c>
      <c r="AT261" s="485" t="s">
        <v>547</v>
      </c>
      <c r="AU261" s="485" t="s">
        <v>379</v>
      </c>
      <c r="AY261" s="375" t="s">
        <v>445</v>
      </c>
      <c r="BE261" s="486">
        <f>IF(N261="základní",J261,0)</f>
        <v>0</v>
      </c>
      <c r="BF261" s="486">
        <f>IF(N261="snížená",J261,0)</f>
        <v>0</v>
      </c>
      <c r="BG261" s="486">
        <f>IF(N261="zákl. přenesená",J261,0)</f>
        <v>0</v>
      </c>
      <c r="BH261" s="486">
        <f>IF(N261="sníž. přenesená",J261,0)</f>
        <v>0</v>
      </c>
      <c r="BI261" s="486">
        <f>IF(N261="nulová",J261,0)</f>
        <v>0</v>
      </c>
      <c r="BJ261" s="375" t="s">
        <v>443</v>
      </c>
      <c r="BK261" s="486">
        <f>ROUND(I261*H261,2)</f>
        <v>0</v>
      </c>
      <c r="BL261" s="375" t="s">
        <v>451</v>
      </c>
      <c r="BM261" s="485" t="s">
        <v>649</v>
      </c>
    </row>
    <row r="262" spans="1:65" s="493" customFormat="1" x14ac:dyDescent="0.4">
      <c r="B262" s="494"/>
      <c r="C262" s="495"/>
      <c r="D262" s="496" t="s">
        <v>455</v>
      </c>
      <c r="E262" s="497" t="s">
        <v>387</v>
      </c>
      <c r="F262" s="498" t="s">
        <v>650</v>
      </c>
      <c r="G262" s="495"/>
      <c r="H262" s="499">
        <v>1</v>
      </c>
      <c r="I262" s="583"/>
      <c r="J262" s="495"/>
      <c r="K262" s="495"/>
      <c r="L262" s="500"/>
      <c r="M262" s="501"/>
      <c r="N262" s="502"/>
      <c r="O262" s="502"/>
      <c r="P262" s="502"/>
      <c r="Q262" s="502"/>
      <c r="R262" s="502"/>
      <c r="S262" s="502"/>
      <c r="T262" s="503"/>
      <c r="AT262" s="504" t="s">
        <v>455</v>
      </c>
      <c r="AU262" s="504" t="s">
        <v>379</v>
      </c>
      <c r="AV262" s="493" t="s">
        <v>379</v>
      </c>
      <c r="AW262" s="493" t="s">
        <v>457</v>
      </c>
      <c r="AX262" s="493" t="s">
        <v>444</v>
      </c>
      <c r="AY262" s="504" t="s">
        <v>445</v>
      </c>
    </row>
    <row r="263" spans="1:65" s="505" customFormat="1" x14ac:dyDescent="0.4">
      <c r="B263" s="506"/>
      <c r="C263" s="507"/>
      <c r="D263" s="496" t="s">
        <v>455</v>
      </c>
      <c r="E263" s="508" t="s">
        <v>387</v>
      </c>
      <c r="F263" s="509" t="s">
        <v>458</v>
      </c>
      <c r="G263" s="507"/>
      <c r="H263" s="510">
        <v>1</v>
      </c>
      <c r="I263" s="582"/>
      <c r="J263" s="507"/>
      <c r="K263" s="507"/>
      <c r="L263" s="511"/>
      <c r="M263" s="512"/>
      <c r="N263" s="513"/>
      <c r="O263" s="513"/>
      <c r="P263" s="513"/>
      <c r="Q263" s="513"/>
      <c r="R263" s="513"/>
      <c r="S263" s="513"/>
      <c r="T263" s="514"/>
      <c r="AT263" s="515" t="s">
        <v>455</v>
      </c>
      <c r="AU263" s="515" t="s">
        <v>379</v>
      </c>
      <c r="AV263" s="505" t="s">
        <v>451</v>
      </c>
      <c r="AW263" s="505" t="s">
        <v>457</v>
      </c>
      <c r="AX263" s="505" t="s">
        <v>443</v>
      </c>
      <c r="AY263" s="515" t="s">
        <v>445</v>
      </c>
    </row>
    <row r="264" spans="1:65" s="383" customFormat="1" ht="16.5" customHeight="1" x14ac:dyDescent="0.4">
      <c r="A264" s="576"/>
      <c r="B264" s="414"/>
      <c r="C264" s="526" t="s">
        <v>651</v>
      </c>
      <c r="D264" s="526" t="s">
        <v>547</v>
      </c>
      <c r="E264" s="527" t="s">
        <v>652</v>
      </c>
      <c r="F264" s="528" t="s">
        <v>653</v>
      </c>
      <c r="G264" s="529" t="s">
        <v>617</v>
      </c>
      <c r="H264" s="530">
        <v>4</v>
      </c>
      <c r="I264" s="585"/>
      <c r="J264" s="531">
        <f>ROUND(I264*H264,2)</f>
        <v>0</v>
      </c>
      <c r="K264" s="528" t="s">
        <v>387</v>
      </c>
      <c r="L264" s="532"/>
      <c r="M264" s="584" t="s">
        <v>387</v>
      </c>
      <c r="N264" s="533" t="s">
        <v>404</v>
      </c>
      <c r="O264" s="491"/>
      <c r="P264" s="483">
        <f>O264*H264</f>
        <v>0</v>
      </c>
      <c r="Q264" s="483">
        <v>5.5999999999999999E-3</v>
      </c>
      <c r="R264" s="483">
        <f>Q264*H264</f>
        <v>2.24E-2</v>
      </c>
      <c r="S264" s="483">
        <v>0</v>
      </c>
      <c r="T264" s="484">
        <f>S264*H264</f>
        <v>0</v>
      </c>
      <c r="U264" s="576"/>
      <c r="V264" s="576"/>
      <c r="W264" s="576"/>
      <c r="X264" s="576"/>
      <c r="Y264" s="576"/>
      <c r="Z264" s="576"/>
      <c r="AA264" s="576"/>
      <c r="AB264" s="576"/>
      <c r="AC264" s="576"/>
      <c r="AD264" s="576"/>
      <c r="AE264" s="576"/>
      <c r="AR264" s="485" t="s">
        <v>495</v>
      </c>
      <c r="AT264" s="485" t="s">
        <v>547</v>
      </c>
      <c r="AU264" s="485" t="s">
        <v>379</v>
      </c>
      <c r="AY264" s="375" t="s">
        <v>445</v>
      </c>
      <c r="BE264" s="486">
        <f>IF(N264="základní",J264,0)</f>
        <v>0</v>
      </c>
      <c r="BF264" s="486">
        <f>IF(N264="snížená",J264,0)</f>
        <v>0</v>
      </c>
      <c r="BG264" s="486">
        <f>IF(N264="zákl. přenesená",J264,0)</f>
        <v>0</v>
      </c>
      <c r="BH264" s="486">
        <f>IF(N264="sníž. přenesená",J264,0)</f>
        <v>0</v>
      </c>
      <c r="BI264" s="486">
        <f>IF(N264="nulová",J264,0)</f>
        <v>0</v>
      </c>
      <c r="BJ264" s="375" t="s">
        <v>443</v>
      </c>
      <c r="BK264" s="486">
        <f>ROUND(I264*H264,2)</f>
        <v>0</v>
      </c>
      <c r="BL264" s="375" t="s">
        <v>451</v>
      </c>
      <c r="BM264" s="485" t="s">
        <v>654</v>
      </c>
    </row>
    <row r="265" spans="1:65" s="493" customFormat="1" x14ac:dyDescent="0.4">
      <c r="B265" s="494"/>
      <c r="C265" s="495"/>
      <c r="D265" s="496" t="s">
        <v>455</v>
      </c>
      <c r="E265" s="497" t="s">
        <v>387</v>
      </c>
      <c r="F265" s="498" t="s">
        <v>655</v>
      </c>
      <c r="G265" s="495"/>
      <c r="H265" s="499">
        <v>4</v>
      </c>
      <c r="I265" s="583"/>
      <c r="J265" s="495"/>
      <c r="K265" s="495"/>
      <c r="L265" s="500"/>
      <c r="M265" s="501"/>
      <c r="N265" s="502"/>
      <c r="O265" s="502"/>
      <c r="P265" s="502"/>
      <c r="Q265" s="502"/>
      <c r="R265" s="502"/>
      <c r="S265" s="502"/>
      <c r="T265" s="503"/>
      <c r="AT265" s="504" t="s">
        <v>455</v>
      </c>
      <c r="AU265" s="504" t="s">
        <v>379</v>
      </c>
      <c r="AV265" s="493" t="s">
        <v>379</v>
      </c>
      <c r="AW265" s="493" t="s">
        <v>457</v>
      </c>
      <c r="AX265" s="493" t="s">
        <v>444</v>
      </c>
      <c r="AY265" s="504" t="s">
        <v>445</v>
      </c>
    </row>
    <row r="266" spans="1:65" s="505" customFormat="1" x14ac:dyDescent="0.4">
      <c r="B266" s="506"/>
      <c r="C266" s="507"/>
      <c r="D266" s="496" t="s">
        <v>455</v>
      </c>
      <c r="E266" s="508" t="s">
        <v>387</v>
      </c>
      <c r="F266" s="509" t="s">
        <v>458</v>
      </c>
      <c r="G266" s="507"/>
      <c r="H266" s="510">
        <v>4</v>
      </c>
      <c r="I266" s="582"/>
      <c r="J266" s="507"/>
      <c r="K266" s="507"/>
      <c r="L266" s="511"/>
      <c r="M266" s="512"/>
      <c r="N266" s="513"/>
      <c r="O266" s="513"/>
      <c r="P266" s="513"/>
      <c r="Q266" s="513"/>
      <c r="R266" s="513"/>
      <c r="S266" s="513"/>
      <c r="T266" s="514"/>
      <c r="AT266" s="515" t="s">
        <v>455</v>
      </c>
      <c r="AU266" s="515" t="s">
        <v>379</v>
      </c>
      <c r="AV266" s="505" t="s">
        <v>451</v>
      </c>
      <c r="AW266" s="505" t="s">
        <v>457</v>
      </c>
      <c r="AX266" s="505" t="s">
        <v>443</v>
      </c>
      <c r="AY266" s="515" t="s">
        <v>445</v>
      </c>
    </row>
    <row r="267" spans="1:65" s="383" customFormat="1" ht="16.5" customHeight="1" x14ac:dyDescent="0.4">
      <c r="A267" s="576"/>
      <c r="B267" s="414"/>
      <c r="C267" s="526" t="s">
        <v>656</v>
      </c>
      <c r="D267" s="526" t="s">
        <v>547</v>
      </c>
      <c r="E267" s="527" t="s">
        <v>657</v>
      </c>
      <c r="F267" s="528" t="s">
        <v>658</v>
      </c>
      <c r="G267" s="529" t="s">
        <v>617</v>
      </c>
      <c r="H267" s="530">
        <v>4</v>
      </c>
      <c r="I267" s="585"/>
      <c r="J267" s="531">
        <f>ROUND(I267*H267,2)</f>
        <v>0</v>
      </c>
      <c r="K267" s="528" t="s">
        <v>450</v>
      </c>
      <c r="L267" s="532"/>
      <c r="M267" s="584" t="s">
        <v>387</v>
      </c>
      <c r="N267" s="533" t="s">
        <v>404</v>
      </c>
      <c r="O267" s="491"/>
      <c r="P267" s="483">
        <f>O267*H267</f>
        <v>0</v>
      </c>
      <c r="Q267" s="483">
        <v>2.2300000000000002E-3</v>
      </c>
      <c r="R267" s="483">
        <f>Q267*H267</f>
        <v>8.9200000000000008E-3</v>
      </c>
      <c r="S267" s="483">
        <v>0</v>
      </c>
      <c r="T267" s="484">
        <f>S267*H267</f>
        <v>0</v>
      </c>
      <c r="U267" s="576"/>
      <c r="V267" s="576"/>
      <c r="W267" s="576"/>
      <c r="X267" s="576"/>
      <c r="Y267" s="576"/>
      <c r="Z267" s="576"/>
      <c r="AA267" s="576"/>
      <c r="AB267" s="576"/>
      <c r="AC267" s="576"/>
      <c r="AD267" s="576"/>
      <c r="AE267" s="576"/>
      <c r="AR267" s="485" t="s">
        <v>495</v>
      </c>
      <c r="AT267" s="485" t="s">
        <v>547</v>
      </c>
      <c r="AU267" s="485" t="s">
        <v>379</v>
      </c>
      <c r="AY267" s="375" t="s">
        <v>445</v>
      </c>
      <c r="BE267" s="486">
        <f>IF(N267="základní",J267,0)</f>
        <v>0</v>
      </c>
      <c r="BF267" s="486">
        <f>IF(N267="snížená",J267,0)</f>
        <v>0</v>
      </c>
      <c r="BG267" s="486">
        <f>IF(N267="zákl. přenesená",J267,0)</f>
        <v>0</v>
      </c>
      <c r="BH267" s="486">
        <f>IF(N267="sníž. přenesená",J267,0)</f>
        <v>0</v>
      </c>
      <c r="BI267" s="486">
        <f>IF(N267="nulová",J267,0)</f>
        <v>0</v>
      </c>
      <c r="BJ267" s="375" t="s">
        <v>443</v>
      </c>
      <c r="BK267" s="486">
        <f>ROUND(I267*H267,2)</f>
        <v>0</v>
      </c>
      <c r="BL267" s="375" t="s">
        <v>451</v>
      </c>
      <c r="BM267" s="485" t="s">
        <v>659</v>
      </c>
    </row>
    <row r="268" spans="1:65" s="493" customFormat="1" x14ac:dyDescent="0.4">
      <c r="B268" s="494"/>
      <c r="C268" s="495"/>
      <c r="D268" s="496" t="s">
        <v>455</v>
      </c>
      <c r="E268" s="497" t="s">
        <v>387</v>
      </c>
      <c r="F268" s="498" t="s">
        <v>655</v>
      </c>
      <c r="G268" s="495"/>
      <c r="H268" s="499">
        <v>4</v>
      </c>
      <c r="I268" s="583"/>
      <c r="J268" s="495"/>
      <c r="K268" s="495"/>
      <c r="L268" s="500"/>
      <c r="M268" s="501"/>
      <c r="N268" s="502"/>
      <c r="O268" s="502"/>
      <c r="P268" s="502"/>
      <c r="Q268" s="502"/>
      <c r="R268" s="502"/>
      <c r="S268" s="502"/>
      <c r="T268" s="503"/>
      <c r="AT268" s="504" t="s">
        <v>455</v>
      </c>
      <c r="AU268" s="504" t="s">
        <v>379</v>
      </c>
      <c r="AV268" s="493" t="s">
        <v>379</v>
      </c>
      <c r="AW268" s="493" t="s">
        <v>457</v>
      </c>
      <c r="AX268" s="493" t="s">
        <v>444</v>
      </c>
      <c r="AY268" s="504" t="s">
        <v>445</v>
      </c>
    </row>
    <row r="269" spans="1:65" s="505" customFormat="1" x14ac:dyDescent="0.4">
      <c r="B269" s="506"/>
      <c r="C269" s="507"/>
      <c r="D269" s="496" t="s">
        <v>455</v>
      </c>
      <c r="E269" s="508" t="s">
        <v>387</v>
      </c>
      <c r="F269" s="509" t="s">
        <v>458</v>
      </c>
      <c r="G269" s="507"/>
      <c r="H269" s="510">
        <v>4</v>
      </c>
      <c r="I269" s="582"/>
      <c r="J269" s="507"/>
      <c r="K269" s="507"/>
      <c r="L269" s="511"/>
      <c r="M269" s="512"/>
      <c r="N269" s="513"/>
      <c r="O269" s="513"/>
      <c r="P269" s="513"/>
      <c r="Q269" s="513"/>
      <c r="R269" s="513"/>
      <c r="S269" s="513"/>
      <c r="T269" s="514"/>
      <c r="AT269" s="515" t="s">
        <v>455</v>
      </c>
      <c r="AU269" s="515" t="s">
        <v>379</v>
      </c>
      <c r="AV269" s="505" t="s">
        <v>451</v>
      </c>
      <c r="AW269" s="505" t="s">
        <v>457</v>
      </c>
      <c r="AX269" s="505" t="s">
        <v>443</v>
      </c>
      <c r="AY269" s="515" t="s">
        <v>445</v>
      </c>
    </row>
    <row r="270" spans="1:65" s="383" customFormat="1" ht="49.2" customHeight="1" x14ac:dyDescent="0.4">
      <c r="A270" s="576"/>
      <c r="B270" s="414"/>
      <c r="C270" s="476" t="s">
        <v>660</v>
      </c>
      <c r="D270" s="476" t="s">
        <v>447</v>
      </c>
      <c r="E270" s="477" t="s">
        <v>661</v>
      </c>
      <c r="F270" s="478" t="s">
        <v>662</v>
      </c>
      <c r="G270" s="479" t="s">
        <v>617</v>
      </c>
      <c r="H270" s="480">
        <v>1</v>
      </c>
      <c r="I270" s="580"/>
      <c r="J270" s="481">
        <f>ROUND(I270*H270,2)</f>
        <v>0</v>
      </c>
      <c r="K270" s="478" t="s">
        <v>450</v>
      </c>
      <c r="L270" s="381"/>
      <c r="M270" s="579" t="s">
        <v>387</v>
      </c>
      <c r="N270" s="482" t="s">
        <v>404</v>
      </c>
      <c r="O270" s="491"/>
      <c r="P270" s="483">
        <f>O270*H270</f>
        <v>0</v>
      </c>
      <c r="Q270" s="483">
        <v>0</v>
      </c>
      <c r="R270" s="483">
        <f>Q270*H270</f>
        <v>0</v>
      </c>
      <c r="S270" s="483">
        <v>0</v>
      </c>
      <c r="T270" s="484">
        <f>S270*H270</f>
        <v>0</v>
      </c>
      <c r="U270" s="576"/>
      <c r="V270" s="576"/>
      <c r="W270" s="576"/>
      <c r="X270" s="576"/>
      <c r="Y270" s="576"/>
      <c r="Z270" s="576"/>
      <c r="AA270" s="576"/>
      <c r="AB270" s="576"/>
      <c r="AC270" s="576"/>
      <c r="AD270" s="576"/>
      <c r="AE270" s="576"/>
      <c r="AR270" s="485" t="s">
        <v>451</v>
      </c>
      <c r="AT270" s="485" t="s">
        <v>447</v>
      </c>
      <c r="AU270" s="485" t="s">
        <v>379</v>
      </c>
      <c r="AY270" s="375" t="s">
        <v>445</v>
      </c>
      <c r="BE270" s="486">
        <f>IF(N270="základní",J270,0)</f>
        <v>0</v>
      </c>
      <c r="BF270" s="486">
        <f>IF(N270="snížená",J270,0)</f>
        <v>0</v>
      </c>
      <c r="BG270" s="486">
        <f>IF(N270="zákl. přenesená",J270,0)</f>
        <v>0</v>
      </c>
      <c r="BH270" s="486">
        <f>IF(N270="sníž. přenesená",J270,0)</f>
        <v>0</v>
      </c>
      <c r="BI270" s="486">
        <f>IF(N270="nulová",J270,0)</f>
        <v>0</v>
      </c>
      <c r="BJ270" s="375" t="s">
        <v>443</v>
      </c>
      <c r="BK270" s="486">
        <f>ROUND(I270*H270,2)</f>
        <v>0</v>
      </c>
      <c r="BL270" s="375" t="s">
        <v>451</v>
      </c>
      <c r="BM270" s="485" t="s">
        <v>663</v>
      </c>
    </row>
    <row r="271" spans="1:65" s="383" customFormat="1" x14ac:dyDescent="0.4">
      <c r="A271" s="576"/>
      <c r="B271" s="414"/>
      <c r="C271" s="572"/>
      <c r="D271" s="487" t="s">
        <v>453</v>
      </c>
      <c r="E271" s="572"/>
      <c r="F271" s="488" t="s">
        <v>664</v>
      </c>
      <c r="G271" s="572"/>
      <c r="H271" s="572"/>
      <c r="I271" s="578"/>
      <c r="J271" s="572"/>
      <c r="K271" s="572"/>
      <c r="L271" s="381"/>
      <c r="M271" s="489"/>
      <c r="N271" s="490"/>
      <c r="O271" s="491"/>
      <c r="P271" s="491"/>
      <c r="Q271" s="491"/>
      <c r="R271" s="491"/>
      <c r="S271" s="491"/>
      <c r="T271" s="492"/>
      <c r="U271" s="576"/>
      <c r="V271" s="576"/>
      <c r="W271" s="576"/>
      <c r="X271" s="576"/>
      <c r="Y271" s="576"/>
      <c r="Z271" s="576"/>
      <c r="AA271" s="576"/>
      <c r="AB271" s="576"/>
      <c r="AC271" s="576"/>
      <c r="AD271" s="576"/>
      <c r="AE271" s="576"/>
      <c r="AT271" s="375" t="s">
        <v>453</v>
      </c>
      <c r="AU271" s="375" t="s">
        <v>379</v>
      </c>
    </row>
    <row r="272" spans="1:65" s="383" customFormat="1" ht="24.25" customHeight="1" x14ac:dyDescent="0.4">
      <c r="A272" s="576"/>
      <c r="B272" s="414"/>
      <c r="C272" s="526" t="s">
        <v>665</v>
      </c>
      <c r="D272" s="526" t="s">
        <v>547</v>
      </c>
      <c r="E272" s="527" t="s">
        <v>666</v>
      </c>
      <c r="F272" s="528" t="s">
        <v>667</v>
      </c>
      <c r="G272" s="529" t="s">
        <v>617</v>
      </c>
      <c r="H272" s="530">
        <v>1</v>
      </c>
      <c r="I272" s="585"/>
      <c r="J272" s="531">
        <f>ROUND(I272*H272,2)</f>
        <v>0</v>
      </c>
      <c r="K272" s="528" t="s">
        <v>450</v>
      </c>
      <c r="L272" s="532"/>
      <c r="M272" s="584" t="s">
        <v>387</v>
      </c>
      <c r="N272" s="533" t="s">
        <v>404</v>
      </c>
      <c r="O272" s="491"/>
      <c r="P272" s="483">
        <f>O272*H272</f>
        <v>0</v>
      </c>
      <c r="Q272" s="483">
        <v>4.9500000000000002E-2</v>
      </c>
      <c r="R272" s="483">
        <f>Q272*H272</f>
        <v>4.9500000000000002E-2</v>
      </c>
      <c r="S272" s="483">
        <v>0</v>
      </c>
      <c r="T272" s="484">
        <f>S272*H272</f>
        <v>0</v>
      </c>
      <c r="U272" s="576"/>
      <c r="V272" s="576"/>
      <c r="W272" s="576"/>
      <c r="X272" s="576"/>
      <c r="Y272" s="576"/>
      <c r="Z272" s="576"/>
      <c r="AA272" s="576"/>
      <c r="AB272" s="576"/>
      <c r="AC272" s="576"/>
      <c r="AD272" s="576"/>
      <c r="AE272" s="576"/>
      <c r="AR272" s="485" t="s">
        <v>495</v>
      </c>
      <c r="AT272" s="485" t="s">
        <v>547</v>
      </c>
      <c r="AU272" s="485" t="s">
        <v>379</v>
      </c>
      <c r="AY272" s="375" t="s">
        <v>445</v>
      </c>
      <c r="BE272" s="486">
        <f>IF(N272="základní",J272,0)</f>
        <v>0</v>
      </c>
      <c r="BF272" s="486">
        <f>IF(N272="snížená",J272,0)</f>
        <v>0</v>
      </c>
      <c r="BG272" s="486">
        <f>IF(N272="zákl. přenesená",J272,0)</f>
        <v>0</v>
      </c>
      <c r="BH272" s="486">
        <f>IF(N272="sníž. přenesená",J272,0)</f>
        <v>0</v>
      </c>
      <c r="BI272" s="486">
        <f>IF(N272="nulová",J272,0)</f>
        <v>0</v>
      </c>
      <c r="BJ272" s="375" t="s">
        <v>443</v>
      </c>
      <c r="BK272" s="486">
        <f>ROUND(I272*H272,2)</f>
        <v>0</v>
      </c>
      <c r="BL272" s="375" t="s">
        <v>451</v>
      </c>
      <c r="BM272" s="485" t="s">
        <v>668</v>
      </c>
    </row>
    <row r="273" spans="1:65" s="493" customFormat="1" x14ac:dyDescent="0.4">
      <c r="B273" s="494"/>
      <c r="C273" s="495"/>
      <c r="D273" s="496" t="s">
        <v>455</v>
      </c>
      <c r="E273" s="497" t="s">
        <v>387</v>
      </c>
      <c r="F273" s="498" t="s">
        <v>669</v>
      </c>
      <c r="G273" s="495"/>
      <c r="H273" s="499">
        <v>1</v>
      </c>
      <c r="I273" s="583"/>
      <c r="J273" s="495"/>
      <c r="K273" s="495"/>
      <c r="L273" s="500"/>
      <c r="M273" s="501"/>
      <c r="N273" s="502"/>
      <c r="O273" s="502"/>
      <c r="P273" s="502"/>
      <c r="Q273" s="502"/>
      <c r="R273" s="502"/>
      <c r="S273" s="502"/>
      <c r="T273" s="503"/>
      <c r="AT273" s="504" t="s">
        <v>455</v>
      </c>
      <c r="AU273" s="504" t="s">
        <v>379</v>
      </c>
      <c r="AV273" s="493" t="s">
        <v>379</v>
      </c>
      <c r="AW273" s="493" t="s">
        <v>457</v>
      </c>
      <c r="AX273" s="493" t="s">
        <v>444</v>
      </c>
      <c r="AY273" s="504" t="s">
        <v>445</v>
      </c>
    </row>
    <row r="274" spans="1:65" s="505" customFormat="1" x14ac:dyDescent="0.4">
      <c r="B274" s="506"/>
      <c r="C274" s="507"/>
      <c r="D274" s="496" t="s">
        <v>455</v>
      </c>
      <c r="E274" s="508" t="s">
        <v>387</v>
      </c>
      <c r="F274" s="509" t="s">
        <v>458</v>
      </c>
      <c r="G274" s="507"/>
      <c r="H274" s="510">
        <v>1</v>
      </c>
      <c r="I274" s="582"/>
      <c r="J274" s="507"/>
      <c r="K274" s="507"/>
      <c r="L274" s="511"/>
      <c r="M274" s="512"/>
      <c r="N274" s="513"/>
      <c r="O274" s="513"/>
      <c r="P274" s="513"/>
      <c r="Q274" s="513"/>
      <c r="R274" s="513"/>
      <c r="S274" s="513"/>
      <c r="T274" s="514"/>
      <c r="AT274" s="515" t="s">
        <v>455</v>
      </c>
      <c r="AU274" s="515" t="s">
        <v>379</v>
      </c>
      <c r="AV274" s="505" t="s">
        <v>451</v>
      </c>
      <c r="AW274" s="505" t="s">
        <v>457</v>
      </c>
      <c r="AX274" s="505" t="s">
        <v>443</v>
      </c>
      <c r="AY274" s="515" t="s">
        <v>445</v>
      </c>
    </row>
    <row r="275" spans="1:65" s="383" customFormat="1" ht="16.5" customHeight="1" x14ac:dyDescent="0.4">
      <c r="A275" s="576"/>
      <c r="B275" s="414"/>
      <c r="C275" s="476" t="s">
        <v>670</v>
      </c>
      <c r="D275" s="476" t="s">
        <v>447</v>
      </c>
      <c r="E275" s="477" t="s">
        <v>671</v>
      </c>
      <c r="F275" s="478" t="s">
        <v>672</v>
      </c>
      <c r="G275" s="479" t="s">
        <v>3</v>
      </c>
      <c r="H275" s="480">
        <v>13</v>
      </c>
      <c r="I275" s="580"/>
      <c r="J275" s="481">
        <f>ROUND(I275*H275,2)</f>
        <v>0</v>
      </c>
      <c r="K275" s="478" t="s">
        <v>387</v>
      </c>
      <c r="L275" s="381"/>
      <c r="M275" s="579" t="s">
        <v>387</v>
      </c>
      <c r="N275" s="482" t="s">
        <v>404</v>
      </c>
      <c r="O275" s="491"/>
      <c r="P275" s="483">
        <f>O275*H275</f>
        <v>0</v>
      </c>
      <c r="Q275" s="483">
        <v>0</v>
      </c>
      <c r="R275" s="483">
        <f>Q275*H275</f>
        <v>0</v>
      </c>
      <c r="S275" s="483">
        <v>0</v>
      </c>
      <c r="T275" s="484">
        <f>S275*H275</f>
        <v>0</v>
      </c>
      <c r="U275" s="576"/>
      <c r="V275" s="576"/>
      <c r="W275" s="576"/>
      <c r="X275" s="576"/>
      <c r="Y275" s="576"/>
      <c r="Z275" s="576"/>
      <c r="AA275" s="576"/>
      <c r="AB275" s="576"/>
      <c r="AC275" s="576"/>
      <c r="AD275" s="576"/>
      <c r="AE275" s="576"/>
      <c r="AR275" s="485" t="s">
        <v>451</v>
      </c>
      <c r="AT275" s="485" t="s">
        <v>447</v>
      </c>
      <c r="AU275" s="485" t="s">
        <v>379</v>
      </c>
      <c r="AY275" s="375" t="s">
        <v>445</v>
      </c>
      <c r="BE275" s="486">
        <f>IF(N275="základní",J275,0)</f>
        <v>0</v>
      </c>
      <c r="BF275" s="486">
        <f>IF(N275="snížená",J275,0)</f>
        <v>0</v>
      </c>
      <c r="BG275" s="486">
        <f>IF(N275="zákl. přenesená",J275,0)</f>
        <v>0</v>
      </c>
      <c r="BH275" s="486">
        <f>IF(N275="sníž. přenesená",J275,0)</f>
        <v>0</v>
      </c>
      <c r="BI275" s="486">
        <f>IF(N275="nulová",J275,0)</f>
        <v>0</v>
      </c>
      <c r="BJ275" s="375" t="s">
        <v>443</v>
      </c>
      <c r="BK275" s="486">
        <f>ROUND(I275*H275,2)</f>
        <v>0</v>
      </c>
      <c r="BL275" s="375" t="s">
        <v>451</v>
      </c>
      <c r="BM275" s="485" t="s">
        <v>673</v>
      </c>
    </row>
    <row r="276" spans="1:65" s="383" customFormat="1" ht="16.5" customHeight="1" x14ac:dyDescent="0.4">
      <c r="A276" s="576"/>
      <c r="B276" s="414"/>
      <c r="C276" s="526" t="s">
        <v>674</v>
      </c>
      <c r="D276" s="526" t="s">
        <v>547</v>
      </c>
      <c r="E276" s="527" t="s">
        <v>675</v>
      </c>
      <c r="F276" s="528" t="s">
        <v>676</v>
      </c>
      <c r="G276" s="529" t="s">
        <v>3</v>
      </c>
      <c r="H276" s="530">
        <v>13</v>
      </c>
      <c r="I276" s="585"/>
      <c r="J276" s="531">
        <f>ROUND(I276*H276,2)</f>
        <v>0</v>
      </c>
      <c r="K276" s="528" t="s">
        <v>387</v>
      </c>
      <c r="L276" s="532"/>
      <c r="M276" s="584" t="s">
        <v>387</v>
      </c>
      <c r="N276" s="533" t="s">
        <v>404</v>
      </c>
      <c r="O276" s="491"/>
      <c r="P276" s="483">
        <f>O276*H276</f>
        <v>0</v>
      </c>
      <c r="Q276" s="483">
        <v>0</v>
      </c>
      <c r="R276" s="483">
        <f>Q276*H276</f>
        <v>0</v>
      </c>
      <c r="S276" s="483">
        <v>0</v>
      </c>
      <c r="T276" s="484">
        <f>S276*H276</f>
        <v>0</v>
      </c>
      <c r="U276" s="576"/>
      <c r="V276" s="576"/>
      <c r="W276" s="576"/>
      <c r="X276" s="576"/>
      <c r="Y276" s="576"/>
      <c r="Z276" s="576"/>
      <c r="AA276" s="576"/>
      <c r="AB276" s="576"/>
      <c r="AC276" s="576"/>
      <c r="AD276" s="576"/>
      <c r="AE276" s="576"/>
      <c r="AR276" s="485" t="s">
        <v>495</v>
      </c>
      <c r="AT276" s="485" t="s">
        <v>547</v>
      </c>
      <c r="AU276" s="485" t="s">
        <v>379</v>
      </c>
      <c r="AY276" s="375" t="s">
        <v>445</v>
      </c>
      <c r="BE276" s="486">
        <f>IF(N276="základní",J276,0)</f>
        <v>0</v>
      </c>
      <c r="BF276" s="486">
        <f>IF(N276="snížená",J276,0)</f>
        <v>0</v>
      </c>
      <c r="BG276" s="486">
        <f>IF(N276="zákl. přenesená",J276,0)</f>
        <v>0</v>
      </c>
      <c r="BH276" s="486">
        <f>IF(N276="sníž. přenesená",J276,0)</f>
        <v>0</v>
      </c>
      <c r="BI276" s="486">
        <f>IF(N276="nulová",J276,0)</f>
        <v>0</v>
      </c>
      <c r="BJ276" s="375" t="s">
        <v>443</v>
      </c>
      <c r="BK276" s="486">
        <f>ROUND(I276*H276,2)</f>
        <v>0</v>
      </c>
      <c r="BL276" s="375" t="s">
        <v>451</v>
      </c>
      <c r="BM276" s="485" t="s">
        <v>677</v>
      </c>
    </row>
    <row r="277" spans="1:65" s="493" customFormat="1" x14ac:dyDescent="0.4">
      <c r="B277" s="494"/>
      <c r="C277" s="495"/>
      <c r="D277" s="496" t="s">
        <v>455</v>
      </c>
      <c r="E277" s="497" t="s">
        <v>387</v>
      </c>
      <c r="F277" s="498" t="s">
        <v>678</v>
      </c>
      <c r="G277" s="495"/>
      <c r="H277" s="499">
        <v>13</v>
      </c>
      <c r="I277" s="583"/>
      <c r="J277" s="495"/>
      <c r="K277" s="495"/>
      <c r="L277" s="500"/>
      <c r="M277" s="501"/>
      <c r="N277" s="502"/>
      <c r="O277" s="502"/>
      <c r="P277" s="502"/>
      <c r="Q277" s="502"/>
      <c r="R277" s="502"/>
      <c r="S277" s="502"/>
      <c r="T277" s="503"/>
      <c r="AT277" s="504" t="s">
        <v>455</v>
      </c>
      <c r="AU277" s="504" t="s">
        <v>379</v>
      </c>
      <c r="AV277" s="493" t="s">
        <v>379</v>
      </c>
      <c r="AW277" s="493" t="s">
        <v>457</v>
      </c>
      <c r="AX277" s="493" t="s">
        <v>444</v>
      </c>
      <c r="AY277" s="504" t="s">
        <v>445</v>
      </c>
    </row>
    <row r="278" spans="1:65" s="505" customFormat="1" x14ac:dyDescent="0.4">
      <c r="B278" s="506"/>
      <c r="C278" s="507"/>
      <c r="D278" s="496" t="s">
        <v>455</v>
      </c>
      <c r="E278" s="508" t="s">
        <v>387</v>
      </c>
      <c r="F278" s="509" t="s">
        <v>458</v>
      </c>
      <c r="G278" s="507"/>
      <c r="H278" s="510">
        <v>13</v>
      </c>
      <c r="I278" s="582"/>
      <c r="J278" s="507"/>
      <c r="K278" s="507"/>
      <c r="L278" s="511"/>
      <c r="M278" s="512"/>
      <c r="N278" s="513"/>
      <c r="O278" s="513"/>
      <c r="P278" s="513"/>
      <c r="Q278" s="513"/>
      <c r="R278" s="513"/>
      <c r="S278" s="513"/>
      <c r="T278" s="514"/>
      <c r="AT278" s="515" t="s">
        <v>455</v>
      </c>
      <c r="AU278" s="515" t="s">
        <v>379</v>
      </c>
      <c r="AV278" s="505" t="s">
        <v>451</v>
      </c>
      <c r="AW278" s="505" t="s">
        <v>457</v>
      </c>
      <c r="AX278" s="505" t="s">
        <v>443</v>
      </c>
      <c r="AY278" s="515" t="s">
        <v>445</v>
      </c>
    </row>
    <row r="279" spans="1:65" s="383" customFormat="1" ht="24.25" customHeight="1" x14ac:dyDescent="0.4">
      <c r="A279" s="576"/>
      <c r="B279" s="414"/>
      <c r="C279" s="526" t="s">
        <v>679</v>
      </c>
      <c r="D279" s="526" t="s">
        <v>547</v>
      </c>
      <c r="E279" s="527" t="s">
        <v>680</v>
      </c>
      <c r="F279" s="528" t="s">
        <v>681</v>
      </c>
      <c r="G279" s="529" t="s">
        <v>617</v>
      </c>
      <c r="H279" s="530">
        <v>2</v>
      </c>
      <c r="I279" s="585"/>
      <c r="J279" s="531">
        <f>ROUND(I279*H279,2)</f>
        <v>0</v>
      </c>
      <c r="K279" s="528" t="s">
        <v>387</v>
      </c>
      <c r="L279" s="532"/>
      <c r="M279" s="584" t="s">
        <v>387</v>
      </c>
      <c r="N279" s="533" t="s">
        <v>404</v>
      </c>
      <c r="O279" s="491"/>
      <c r="P279" s="483">
        <f>O279*H279</f>
        <v>0</v>
      </c>
      <c r="Q279" s="483">
        <v>0</v>
      </c>
      <c r="R279" s="483">
        <f>Q279*H279</f>
        <v>0</v>
      </c>
      <c r="S279" s="483">
        <v>0</v>
      </c>
      <c r="T279" s="484">
        <f>S279*H279</f>
        <v>0</v>
      </c>
      <c r="U279" s="576"/>
      <c r="V279" s="576"/>
      <c r="W279" s="576"/>
      <c r="X279" s="576"/>
      <c r="Y279" s="576"/>
      <c r="Z279" s="576"/>
      <c r="AA279" s="576"/>
      <c r="AB279" s="576"/>
      <c r="AC279" s="576"/>
      <c r="AD279" s="576"/>
      <c r="AE279" s="576"/>
      <c r="AR279" s="485" t="s">
        <v>495</v>
      </c>
      <c r="AT279" s="485" t="s">
        <v>547</v>
      </c>
      <c r="AU279" s="485" t="s">
        <v>379</v>
      </c>
      <c r="AY279" s="375" t="s">
        <v>445</v>
      </c>
      <c r="BE279" s="486">
        <f>IF(N279="základní",J279,0)</f>
        <v>0</v>
      </c>
      <c r="BF279" s="486">
        <f>IF(N279="snížená",J279,0)</f>
        <v>0</v>
      </c>
      <c r="BG279" s="486">
        <f>IF(N279="zákl. přenesená",J279,0)</f>
        <v>0</v>
      </c>
      <c r="BH279" s="486">
        <f>IF(N279="sníž. přenesená",J279,0)</f>
        <v>0</v>
      </c>
      <c r="BI279" s="486">
        <f>IF(N279="nulová",J279,0)</f>
        <v>0</v>
      </c>
      <c r="BJ279" s="375" t="s">
        <v>443</v>
      </c>
      <c r="BK279" s="486">
        <f>ROUND(I279*H279,2)</f>
        <v>0</v>
      </c>
      <c r="BL279" s="375" t="s">
        <v>451</v>
      </c>
      <c r="BM279" s="485" t="s">
        <v>682</v>
      </c>
    </row>
    <row r="280" spans="1:65" s="493" customFormat="1" x14ac:dyDescent="0.4">
      <c r="B280" s="494"/>
      <c r="C280" s="495"/>
      <c r="D280" s="496" t="s">
        <v>455</v>
      </c>
      <c r="E280" s="497" t="s">
        <v>387</v>
      </c>
      <c r="F280" s="498" t="s">
        <v>683</v>
      </c>
      <c r="G280" s="495"/>
      <c r="H280" s="499">
        <v>2</v>
      </c>
      <c r="I280" s="583"/>
      <c r="J280" s="495"/>
      <c r="K280" s="495"/>
      <c r="L280" s="500"/>
      <c r="M280" s="501"/>
      <c r="N280" s="502"/>
      <c r="O280" s="502"/>
      <c r="P280" s="502"/>
      <c r="Q280" s="502"/>
      <c r="R280" s="502"/>
      <c r="S280" s="502"/>
      <c r="T280" s="503"/>
      <c r="AT280" s="504" t="s">
        <v>455</v>
      </c>
      <c r="AU280" s="504" t="s">
        <v>379</v>
      </c>
      <c r="AV280" s="493" t="s">
        <v>379</v>
      </c>
      <c r="AW280" s="493" t="s">
        <v>457</v>
      </c>
      <c r="AX280" s="493" t="s">
        <v>444</v>
      </c>
      <c r="AY280" s="504" t="s">
        <v>445</v>
      </c>
    </row>
    <row r="281" spans="1:65" s="505" customFormat="1" x14ac:dyDescent="0.4">
      <c r="B281" s="506"/>
      <c r="C281" s="507"/>
      <c r="D281" s="496" t="s">
        <v>455</v>
      </c>
      <c r="E281" s="508" t="s">
        <v>387</v>
      </c>
      <c r="F281" s="509" t="s">
        <v>458</v>
      </c>
      <c r="G281" s="507"/>
      <c r="H281" s="510">
        <v>2</v>
      </c>
      <c r="I281" s="582"/>
      <c r="J281" s="507"/>
      <c r="K281" s="507"/>
      <c r="L281" s="511"/>
      <c r="M281" s="512"/>
      <c r="N281" s="513"/>
      <c r="O281" s="513"/>
      <c r="P281" s="513"/>
      <c r="Q281" s="513"/>
      <c r="R281" s="513"/>
      <c r="S281" s="513"/>
      <c r="T281" s="514"/>
      <c r="AT281" s="515" t="s">
        <v>455</v>
      </c>
      <c r="AU281" s="515" t="s">
        <v>379</v>
      </c>
      <c r="AV281" s="505" t="s">
        <v>451</v>
      </c>
      <c r="AW281" s="505" t="s">
        <v>457</v>
      </c>
      <c r="AX281" s="505" t="s">
        <v>443</v>
      </c>
      <c r="AY281" s="515" t="s">
        <v>445</v>
      </c>
    </row>
    <row r="282" spans="1:65" s="383" customFormat="1" ht="49.2" customHeight="1" x14ac:dyDescent="0.4">
      <c r="A282" s="576"/>
      <c r="B282" s="414"/>
      <c r="C282" s="476" t="s">
        <v>684</v>
      </c>
      <c r="D282" s="476" t="s">
        <v>447</v>
      </c>
      <c r="E282" s="477" t="s">
        <v>685</v>
      </c>
      <c r="F282" s="478" t="s">
        <v>686</v>
      </c>
      <c r="G282" s="479" t="s">
        <v>617</v>
      </c>
      <c r="H282" s="480">
        <v>1</v>
      </c>
      <c r="I282" s="580"/>
      <c r="J282" s="481">
        <f>ROUND(I282*H282,2)</f>
        <v>0</v>
      </c>
      <c r="K282" s="478" t="s">
        <v>450</v>
      </c>
      <c r="L282" s="381"/>
      <c r="M282" s="579" t="s">
        <v>387</v>
      </c>
      <c r="N282" s="482" t="s">
        <v>404</v>
      </c>
      <c r="O282" s="491"/>
      <c r="P282" s="483">
        <f>O282*H282</f>
        <v>0</v>
      </c>
      <c r="Q282" s="483">
        <v>3.0100000000000001E-3</v>
      </c>
      <c r="R282" s="483">
        <f>Q282*H282</f>
        <v>3.0100000000000001E-3</v>
      </c>
      <c r="S282" s="483">
        <v>0</v>
      </c>
      <c r="T282" s="484">
        <f>S282*H282</f>
        <v>0</v>
      </c>
      <c r="U282" s="576"/>
      <c r="V282" s="576"/>
      <c r="W282" s="576"/>
      <c r="X282" s="576"/>
      <c r="Y282" s="576"/>
      <c r="Z282" s="576"/>
      <c r="AA282" s="576"/>
      <c r="AB282" s="576"/>
      <c r="AC282" s="576"/>
      <c r="AD282" s="576"/>
      <c r="AE282" s="576"/>
      <c r="AR282" s="485" t="s">
        <v>451</v>
      </c>
      <c r="AT282" s="485" t="s">
        <v>447</v>
      </c>
      <c r="AU282" s="485" t="s">
        <v>379</v>
      </c>
      <c r="AY282" s="375" t="s">
        <v>445</v>
      </c>
      <c r="BE282" s="486">
        <f>IF(N282="základní",J282,0)</f>
        <v>0</v>
      </c>
      <c r="BF282" s="486">
        <f>IF(N282="snížená",J282,0)</f>
        <v>0</v>
      </c>
      <c r="BG282" s="486">
        <f>IF(N282="zákl. přenesená",J282,0)</f>
        <v>0</v>
      </c>
      <c r="BH282" s="486">
        <f>IF(N282="sníž. přenesená",J282,0)</f>
        <v>0</v>
      </c>
      <c r="BI282" s="486">
        <f>IF(N282="nulová",J282,0)</f>
        <v>0</v>
      </c>
      <c r="BJ282" s="375" t="s">
        <v>443</v>
      </c>
      <c r="BK282" s="486">
        <f>ROUND(I282*H282,2)</f>
        <v>0</v>
      </c>
      <c r="BL282" s="375" t="s">
        <v>451</v>
      </c>
      <c r="BM282" s="485" t="s">
        <v>687</v>
      </c>
    </row>
    <row r="283" spans="1:65" s="383" customFormat="1" x14ac:dyDescent="0.4">
      <c r="A283" s="576"/>
      <c r="B283" s="414"/>
      <c r="C283" s="572"/>
      <c r="D283" s="487" t="s">
        <v>453</v>
      </c>
      <c r="E283" s="572"/>
      <c r="F283" s="488" t="s">
        <v>688</v>
      </c>
      <c r="G283" s="572"/>
      <c r="H283" s="572"/>
      <c r="I283" s="578"/>
      <c r="J283" s="572"/>
      <c r="K283" s="572"/>
      <c r="L283" s="381"/>
      <c r="M283" s="489"/>
      <c r="N283" s="490"/>
      <c r="O283" s="491"/>
      <c r="P283" s="491"/>
      <c r="Q283" s="491"/>
      <c r="R283" s="491"/>
      <c r="S283" s="491"/>
      <c r="T283" s="492"/>
      <c r="U283" s="576"/>
      <c r="V283" s="576"/>
      <c r="W283" s="576"/>
      <c r="X283" s="576"/>
      <c r="Y283" s="576"/>
      <c r="Z283" s="576"/>
      <c r="AA283" s="576"/>
      <c r="AB283" s="576"/>
      <c r="AC283" s="576"/>
      <c r="AD283" s="576"/>
      <c r="AE283" s="576"/>
      <c r="AT283" s="375" t="s">
        <v>453</v>
      </c>
      <c r="AU283" s="375" t="s">
        <v>379</v>
      </c>
    </row>
    <row r="284" spans="1:65" s="383" customFormat="1" ht="24.25" customHeight="1" x14ac:dyDescent="0.4">
      <c r="A284" s="576"/>
      <c r="B284" s="414"/>
      <c r="C284" s="526" t="s">
        <v>689</v>
      </c>
      <c r="D284" s="526" t="s">
        <v>547</v>
      </c>
      <c r="E284" s="527" t="s">
        <v>690</v>
      </c>
      <c r="F284" s="528" t="s">
        <v>691</v>
      </c>
      <c r="G284" s="529" t="s">
        <v>617</v>
      </c>
      <c r="H284" s="530">
        <v>1</v>
      </c>
      <c r="I284" s="585"/>
      <c r="J284" s="531">
        <f>ROUND(I284*H284,2)</f>
        <v>0</v>
      </c>
      <c r="K284" s="528" t="s">
        <v>387</v>
      </c>
      <c r="L284" s="532"/>
      <c r="M284" s="584" t="s">
        <v>387</v>
      </c>
      <c r="N284" s="533" t="s">
        <v>404</v>
      </c>
      <c r="O284" s="491"/>
      <c r="P284" s="483">
        <f>O284*H284</f>
        <v>0</v>
      </c>
      <c r="Q284" s="483">
        <v>7.0000000000000001E-3</v>
      </c>
      <c r="R284" s="483">
        <f>Q284*H284</f>
        <v>7.0000000000000001E-3</v>
      </c>
      <c r="S284" s="483">
        <v>0</v>
      </c>
      <c r="T284" s="484">
        <f>S284*H284</f>
        <v>0</v>
      </c>
      <c r="U284" s="576"/>
      <c r="V284" s="576"/>
      <c r="W284" s="576"/>
      <c r="X284" s="576"/>
      <c r="Y284" s="576"/>
      <c r="Z284" s="576"/>
      <c r="AA284" s="576"/>
      <c r="AB284" s="576"/>
      <c r="AC284" s="576"/>
      <c r="AD284" s="576"/>
      <c r="AE284" s="576"/>
      <c r="AR284" s="485" t="s">
        <v>495</v>
      </c>
      <c r="AT284" s="485" t="s">
        <v>547</v>
      </c>
      <c r="AU284" s="485" t="s">
        <v>379</v>
      </c>
      <c r="AY284" s="375" t="s">
        <v>445</v>
      </c>
      <c r="BE284" s="486">
        <f>IF(N284="základní",J284,0)</f>
        <v>0</v>
      </c>
      <c r="BF284" s="486">
        <f>IF(N284="snížená",J284,0)</f>
        <v>0</v>
      </c>
      <c r="BG284" s="486">
        <f>IF(N284="zákl. přenesená",J284,0)</f>
        <v>0</v>
      </c>
      <c r="BH284" s="486">
        <f>IF(N284="sníž. přenesená",J284,0)</f>
        <v>0</v>
      </c>
      <c r="BI284" s="486">
        <f>IF(N284="nulová",J284,0)</f>
        <v>0</v>
      </c>
      <c r="BJ284" s="375" t="s">
        <v>443</v>
      </c>
      <c r="BK284" s="486">
        <f>ROUND(I284*H284,2)</f>
        <v>0</v>
      </c>
      <c r="BL284" s="375" t="s">
        <v>451</v>
      </c>
      <c r="BM284" s="485" t="s">
        <v>692</v>
      </c>
    </row>
    <row r="285" spans="1:65" s="493" customFormat="1" x14ac:dyDescent="0.4">
      <c r="B285" s="494"/>
      <c r="C285" s="495"/>
      <c r="D285" s="496" t="s">
        <v>455</v>
      </c>
      <c r="E285" s="497" t="s">
        <v>387</v>
      </c>
      <c r="F285" s="498" t="s">
        <v>693</v>
      </c>
      <c r="G285" s="495"/>
      <c r="H285" s="499">
        <v>1</v>
      </c>
      <c r="I285" s="583"/>
      <c r="J285" s="495"/>
      <c r="K285" s="495"/>
      <c r="L285" s="500"/>
      <c r="M285" s="501"/>
      <c r="N285" s="502"/>
      <c r="O285" s="502"/>
      <c r="P285" s="502"/>
      <c r="Q285" s="502"/>
      <c r="R285" s="502"/>
      <c r="S285" s="502"/>
      <c r="T285" s="503"/>
      <c r="AT285" s="504" t="s">
        <v>455</v>
      </c>
      <c r="AU285" s="504" t="s">
        <v>379</v>
      </c>
      <c r="AV285" s="493" t="s">
        <v>379</v>
      </c>
      <c r="AW285" s="493" t="s">
        <v>457</v>
      </c>
      <c r="AX285" s="493" t="s">
        <v>444</v>
      </c>
      <c r="AY285" s="504" t="s">
        <v>445</v>
      </c>
    </row>
    <row r="286" spans="1:65" s="505" customFormat="1" x14ac:dyDescent="0.4">
      <c r="B286" s="506"/>
      <c r="C286" s="507"/>
      <c r="D286" s="496" t="s">
        <v>455</v>
      </c>
      <c r="E286" s="508" t="s">
        <v>387</v>
      </c>
      <c r="F286" s="509" t="s">
        <v>458</v>
      </c>
      <c r="G286" s="507"/>
      <c r="H286" s="510">
        <v>1</v>
      </c>
      <c r="I286" s="582"/>
      <c r="J286" s="507"/>
      <c r="K286" s="507"/>
      <c r="L286" s="511"/>
      <c r="M286" s="512"/>
      <c r="N286" s="513"/>
      <c r="O286" s="513"/>
      <c r="P286" s="513"/>
      <c r="Q286" s="513"/>
      <c r="R286" s="513"/>
      <c r="S286" s="513"/>
      <c r="T286" s="514"/>
      <c r="AT286" s="515" t="s">
        <v>455</v>
      </c>
      <c r="AU286" s="515" t="s">
        <v>379</v>
      </c>
      <c r="AV286" s="505" t="s">
        <v>451</v>
      </c>
      <c r="AW286" s="505" t="s">
        <v>457</v>
      </c>
      <c r="AX286" s="505" t="s">
        <v>443</v>
      </c>
      <c r="AY286" s="515" t="s">
        <v>445</v>
      </c>
    </row>
    <row r="287" spans="1:65" s="383" customFormat="1" ht="24.25" customHeight="1" x14ac:dyDescent="0.4">
      <c r="A287" s="576"/>
      <c r="B287" s="414"/>
      <c r="C287" s="526" t="s">
        <v>694</v>
      </c>
      <c r="D287" s="526" t="s">
        <v>547</v>
      </c>
      <c r="E287" s="527" t="s">
        <v>695</v>
      </c>
      <c r="F287" s="528" t="s">
        <v>696</v>
      </c>
      <c r="G287" s="529" t="s">
        <v>617</v>
      </c>
      <c r="H287" s="530">
        <v>1</v>
      </c>
      <c r="I287" s="585"/>
      <c r="J287" s="531">
        <f>ROUND(I287*H287,2)</f>
        <v>0</v>
      </c>
      <c r="K287" s="528" t="s">
        <v>450</v>
      </c>
      <c r="L287" s="532"/>
      <c r="M287" s="584" t="s">
        <v>387</v>
      </c>
      <c r="N287" s="533" t="s">
        <v>404</v>
      </c>
      <c r="O287" s="491"/>
      <c r="P287" s="483">
        <f>O287*H287</f>
        <v>0</v>
      </c>
      <c r="Q287" s="483">
        <v>6.5000000000000002E-2</v>
      </c>
      <c r="R287" s="483">
        <f>Q287*H287</f>
        <v>6.5000000000000002E-2</v>
      </c>
      <c r="S287" s="483">
        <v>0</v>
      </c>
      <c r="T287" s="484">
        <f>S287*H287</f>
        <v>0</v>
      </c>
      <c r="U287" s="576"/>
      <c r="V287" s="576"/>
      <c r="W287" s="576"/>
      <c r="X287" s="576"/>
      <c r="Y287" s="576"/>
      <c r="Z287" s="576"/>
      <c r="AA287" s="576"/>
      <c r="AB287" s="576"/>
      <c r="AC287" s="576"/>
      <c r="AD287" s="576"/>
      <c r="AE287" s="576"/>
      <c r="AR287" s="485" t="s">
        <v>495</v>
      </c>
      <c r="AT287" s="485" t="s">
        <v>547</v>
      </c>
      <c r="AU287" s="485" t="s">
        <v>379</v>
      </c>
      <c r="AY287" s="375" t="s">
        <v>445</v>
      </c>
      <c r="BE287" s="486">
        <f>IF(N287="základní",J287,0)</f>
        <v>0</v>
      </c>
      <c r="BF287" s="486">
        <f>IF(N287="snížená",J287,0)</f>
        <v>0</v>
      </c>
      <c r="BG287" s="486">
        <f>IF(N287="zákl. přenesená",J287,0)</f>
        <v>0</v>
      </c>
      <c r="BH287" s="486">
        <f>IF(N287="sníž. přenesená",J287,0)</f>
        <v>0</v>
      </c>
      <c r="BI287" s="486">
        <f>IF(N287="nulová",J287,0)</f>
        <v>0</v>
      </c>
      <c r="BJ287" s="375" t="s">
        <v>443</v>
      </c>
      <c r="BK287" s="486">
        <f>ROUND(I287*H287,2)</f>
        <v>0</v>
      </c>
      <c r="BL287" s="375" t="s">
        <v>451</v>
      </c>
      <c r="BM287" s="485" t="s">
        <v>697</v>
      </c>
    </row>
    <row r="288" spans="1:65" s="493" customFormat="1" x14ac:dyDescent="0.4">
      <c r="B288" s="494"/>
      <c r="C288" s="495"/>
      <c r="D288" s="496" t="s">
        <v>455</v>
      </c>
      <c r="E288" s="497" t="s">
        <v>387</v>
      </c>
      <c r="F288" s="498" t="s">
        <v>669</v>
      </c>
      <c r="G288" s="495"/>
      <c r="H288" s="499">
        <v>1</v>
      </c>
      <c r="I288" s="583"/>
      <c r="J288" s="495"/>
      <c r="K288" s="495"/>
      <c r="L288" s="500"/>
      <c r="M288" s="501"/>
      <c r="N288" s="502"/>
      <c r="O288" s="502"/>
      <c r="P288" s="502"/>
      <c r="Q288" s="502"/>
      <c r="R288" s="502"/>
      <c r="S288" s="502"/>
      <c r="T288" s="503"/>
      <c r="AT288" s="504" t="s">
        <v>455</v>
      </c>
      <c r="AU288" s="504" t="s">
        <v>379</v>
      </c>
      <c r="AV288" s="493" t="s">
        <v>379</v>
      </c>
      <c r="AW288" s="493" t="s">
        <v>457</v>
      </c>
      <c r="AX288" s="493" t="s">
        <v>444</v>
      </c>
      <c r="AY288" s="504" t="s">
        <v>445</v>
      </c>
    </row>
    <row r="289" spans="1:65" s="505" customFormat="1" x14ac:dyDescent="0.4">
      <c r="B289" s="506"/>
      <c r="C289" s="507"/>
      <c r="D289" s="496" t="s">
        <v>455</v>
      </c>
      <c r="E289" s="508" t="s">
        <v>387</v>
      </c>
      <c r="F289" s="509" t="s">
        <v>458</v>
      </c>
      <c r="G289" s="507"/>
      <c r="H289" s="510">
        <v>1</v>
      </c>
      <c r="I289" s="582"/>
      <c r="J289" s="507"/>
      <c r="K289" s="507"/>
      <c r="L289" s="511"/>
      <c r="M289" s="512"/>
      <c r="N289" s="513"/>
      <c r="O289" s="513"/>
      <c r="P289" s="513"/>
      <c r="Q289" s="513"/>
      <c r="R289" s="513"/>
      <c r="S289" s="513"/>
      <c r="T289" s="514"/>
      <c r="AT289" s="515" t="s">
        <v>455</v>
      </c>
      <c r="AU289" s="515" t="s">
        <v>379</v>
      </c>
      <c r="AV289" s="505" t="s">
        <v>451</v>
      </c>
      <c r="AW289" s="505" t="s">
        <v>457</v>
      </c>
      <c r="AX289" s="505" t="s">
        <v>443</v>
      </c>
      <c r="AY289" s="515" t="s">
        <v>445</v>
      </c>
    </row>
    <row r="290" spans="1:65" s="383" customFormat="1" ht="16.5" customHeight="1" x14ac:dyDescent="0.4">
      <c r="A290" s="576"/>
      <c r="B290" s="414"/>
      <c r="C290" s="476" t="s">
        <v>698</v>
      </c>
      <c r="D290" s="476" t="s">
        <v>447</v>
      </c>
      <c r="E290" s="477" t="s">
        <v>699</v>
      </c>
      <c r="F290" s="478" t="s">
        <v>700</v>
      </c>
      <c r="G290" s="479" t="s">
        <v>617</v>
      </c>
      <c r="H290" s="480">
        <v>1</v>
      </c>
      <c r="I290" s="580"/>
      <c r="J290" s="481">
        <f>ROUND(I290*H290,2)</f>
        <v>0</v>
      </c>
      <c r="K290" s="478" t="s">
        <v>450</v>
      </c>
      <c r="L290" s="381"/>
      <c r="M290" s="579" t="s">
        <v>387</v>
      </c>
      <c r="N290" s="482" t="s">
        <v>404</v>
      </c>
      <c r="O290" s="491"/>
      <c r="P290" s="483">
        <f>O290*H290</f>
        <v>0</v>
      </c>
      <c r="Q290" s="483">
        <v>0.12303</v>
      </c>
      <c r="R290" s="483">
        <f>Q290*H290</f>
        <v>0.12303</v>
      </c>
      <c r="S290" s="483">
        <v>0</v>
      </c>
      <c r="T290" s="484">
        <f>S290*H290</f>
        <v>0</v>
      </c>
      <c r="U290" s="576"/>
      <c r="V290" s="576"/>
      <c r="W290" s="576"/>
      <c r="X290" s="576"/>
      <c r="Y290" s="576"/>
      <c r="Z290" s="576"/>
      <c r="AA290" s="576"/>
      <c r="AB290" s="576"/>
      <c r="AC290" s="576"/>
      <c r="AD290" s="576"/>
      <c r="AE290" s="576"/>
      <c r="AR290" s="485" t="s">
        <v>451</v>
      </c>
      <c r="AT290" s="485" t="s">
        <v>447</v>
      </c>
      <c r="AU290" s="485" t="s">
        <v>379</v>
      </c>
      <c r="AY290" s="375" t="s">
        <v>445</v>
      </c>
      <c r="BE290" s="486">
        <f>IF(N290="základní",J290,0)</f>
        <v>0</v>
      </c>
      <c r="BF290" s="486">
        <f>IF(N290="snížená",J290,0)</f>
        <v>0</v>
      </c>
      <c r="BG290" s="486">
        <f>IF(N290="zákl. přenesená",J290,0)</f>
        <v>0</v>
      </c>
      <c r="BH290" s="486">
        <f>IF(N290="sníž. přenesená",J290,0)</f>
        <v>0</v>
      </c>
      <c r="BI290" s="486">
        <f>IF(N290="nulová",J290,0)</f>
        <v>0</v>
      </c>
      <c r="BJ290" s="375" t="s">
        <v>443</v>
      </c>
      <c r="BK290" s="486">
        <f>ROUND(I290*H290,2)</f>
        <v>0</v>
      </c>
      <c r="BL290" s="375" t="s">
        <v>451</v>
      </c>
      <c r="BM290" s="485" t="s">
        <v>701</v>
      </c>
    </row>
    <row r="291" spans="1:65" s="383" customFormat="1" x14ac:dyDescent="0.4">
      <c r="A291" s="576"/>
      <c r="B291" s="414"/>
      <c r="C291" s="572"/>
      <c r="D291" s="487" t="s">
        <v>453</v>
      </c>
      <c r="E291" s="572"/>
      <c r="F291" s="488" t="s">
        <v>702</v>
      </c>
      <c r="G291" s="572"/>
      <c r="H291" s="572"/>
      <c r="I291" s="578"/>
      <c r="J291" s="572"/>
      <c r="K291" s="572"/>
      <c r="L291" s="381"/>
      <c r="M291" s="489"/>
      <c r="N291" s="490"/>
      <c r="O291" s="491"/>
      <c r="P291" s="491"/>
      <c r="Q291" s="491"/>
      <c r="R291" s="491"/>
      <c r="S291" s="491"/>
      <c r="T291" s="492"/>
      <c r="U291" s="576"/>
      <c r="V291" s="576"/>
      <c r="W291" s="576"/>
      <c r="X291" s="576"/>
      <c r="Y291" s="576"/>
      <c r="Z291" s="576"/>
      <c r="AA291" s="576"/>
      <c r="AB291" s="576"/>
      <c r="AC291" s="576"/>
      <c r="AD291" s="576"/>
      <c r="AE291" s="576"/>
      <c r="AT291" s="375" t="s">
        <v>453</v>
      </c>
      <c r="AU291" s="375" t="s">
        <v>379</v>
      </c>
    </row>
    <row r="292" spans="1:65" s="493" customFormat="1" x14ac:dyDescent="0.4">
      <c r="B292" s="494"/>
      <c r="C292" s="495"/>
      <c r="D292" s="496" t="s">
        <v>455</v>
      </c>
      <c r="E292" s="497" t="s">
        <v>387</v>
      </c>
      <c r="F292" s="498" t="s">
        <v>443</v>
      </c>
      <c r="G292" s="495"/>
      <c r="H292" s="499">
        <v>1</v>
      </c>
      <c r="I292" s="583"/>
      <c r="J292" s="495"/>
      <c r="K292" s="495"/>
      <c r="L292" s="500"/>
      <c r="M292" s="501"/>
      <c r="N292" s="502"/>
      <c r="O292" s="502"/>
      <c r="P292" s="502"/>
      <c r="Q292" s="502"/>
      <c r="R292" s="502"/>
      <c r="S292" s="502"/>
      <c r="T292" s="503"/>
      <c r="AT292" s="504" t="s">
        <v>455</v>
      </c>
      <c r="AU292" s="504" t="s">
        <v>379</v>
      </c>
      <c r="AV292" s="493" t="s">
        <v>379</v>
      </c>
      <c r="AW292" s="493" t="s">
        <v>457</v>
      </c>
      <c r="AX292" s="493" t="s">
        <v>443</v>
      </c>
      <c r="AY292" s="504" t="s">
        <v>445</v>
      </c>
    </row>
    <row r="293" spans="1:65" s="383" customFormat="1" ht="24.25" customHeight="1" x14ac:dyDescent="0.4">
      <c r="A293" s="576"/>
      <c r="B293" s="414"/>
      <c r="C293" s="526" t="s">
        <v>703</v>
      </c>
      <c r="D293" s="526" t="s">
        <v>547</v>
      </c>
      <c r="E293" s="527" t="s">
        <v>704</v>
      </c>
      <c r="F293" s="528" t="s">
        <v>705</v>
      </c>
      <c r="G293" s="529" t="s">
        <v>617</v>
      </c>
      <c r="H293" s="530">
        <v>1</v>
      </c>
      <c r="I293" s="585"/>
      <c r="J293" s="531">
        <f>ROUND(I293*H293,2)</f>
        <v>0</v>
      </c>
      <c r="K293" s="528" t="s">
        <v>450</v>
      </c>
      <c r="L293" s="532"/>
      <c r="M293" s="584" t="s">
        <v>387</v>
      </c>
      <c r="N293" s="533" t="s">
        <v>404</v>
      </c>
      <c r="O293" s="491"/>
      <c r="P293" s="483">
        <f>O293*H293</f>
        <v>0</v>
      </c>
      <c r="Q293" s="483">
        <v>1.3299999999999999E-2</v>
      </c>
      <c r="R293" s="483">
        <f>Q293*H293</f>
        <v>1.3299999999999999E-2</v>
      </c>
      <c r="S293" s="483">
        <v>0</v>
      </c>
      <c r="T293" s="484">
        <f>S293*H293</f>
        <v>0</v>
      </c>
      <c r="U293" s="576"/>
      <c r="V293" s="576"/>
      <c r="W293" s="576"/>
      <c r="X293" s="576"/>
      <c r="Y293" s="576"/>
      <c r="Z293" s="576"/>
      <c r="AA293" s="576"/>
      <c r="AB293" s="576"/>
      <c r="AC293" s="576"/>
      <c r="AD293" s="576"/>
      <c r="AE293" s="576"/>
      <c r="AR293" s="485" t="s">
        <v>495</v>
      </c>
      <c r="AT293" s="485" t="s">
        <v>547</v>
      </c>
      <c r="AU293" s="485" t="s">
        <v>379</v>
      </c>
      <c r="AY293" s="375" t="s">
        <v>445</v>
      </c>
      <c r="BE293" s="486">
        <f>IF(N293="základní",J293,0)</f>
        <v>0</v>
      </c>
      <c r="BF293" s="486">
        <f>IF(N293="snížená",J293,0)</f>
        <v>0</v>
      </c>
      <c r="BG293" s="486">
        <f>IF(N293="zákl. přenesená",J293,0)</f>
        <v>0</v>
      </c>
      <c r="BH293" s="486">
        <f>IF(N293="sníž. přenesená",J293,0)</f>
        <v>0</v>
      </c>
      <c r="BI293" s="486">
        <f>IF(N293="nulová",J293,0)</f>
        <v>0</v>
      </c>
      <c r="BJ293" s="375" t="s">
        <v>443</v>
      </c>
      <c r="BK293" s="486">
        <f>ROUND(I293*H293,2)</f>
        <v>0</v>
      </c>
      <c r="BL293" s="375" t="s">
        <v>451</v>
      </c>
      <c r="BM293" s="485" t="s">
        <v>706</v>
      </c>
    </row>
    <row r="294" spans="1:65" s="493" customFormat="1" x14ac:dyDescent="0.4">
      <c r="B294" s="494"/>
      <c r="C294" s="495"/>
      <c r="D294" s="496" t="s">
        <v>455</v>
      </c>
      <c r="E294" s="497" t="s">
        <v>387</v>
      </c>
      <c r="F294" s="498" t="s">
        <v>443</v>
      </c>
      <c r="G294" s="495"/>
      <c r="H294" s="499">
        <v>1</v>
      </c>
      <c r="I294" s="583"/>
      <c r="J294" s="495"/>
      <c r="K294" s="495"/>
      <c r="L294" s="500"/>
      <c r="M294" s="501"/>
      <c r="N294" s="502"/>
      <c r="O294" s="502"/>
      <c r="P294" s="502"/>
      <c r="Q294" s="502"/>
      <c r="R294" s="502"/>
      <c r="S294" s="502"/>
      <c r="T294" s="503"/>
      <c r="AT294" s="504" t="s">
        <v>455</v>
      </c>
      <c r="AU294" s="504" t="s">
        <v>379</v>
      </c>
      <c r="AV294" s="493" t="s">
        <v>379</v>
      </c>
      <c r="AW294" s="493" t="s">
        <v>457</v>
      </c>
      <c r="AX294" s="493" t="s">
        <v>443</v>
      </c>
      <c r="AY294" s="504" t="s">
        <v>445</v>
      </c>
    </row>
    <row r="295" spans="1:65" s="383" customFormat="1" ht="21.75" customHeight="1" x14ac:dyDescent="0.4">
      <c r="A295" s="576"/>
      <c r="B295" s="414"/>
      <c r="C295" s="476" t="s">
        <v>707</v>
      </c>
      <c r="D295" s="476" t="s">
        <v>447</v>
      </c>
      <c r="E295" s="477" t="s">
        <v>708</v>
      </c>
      <c r="F295" s="478" t="s">
        <v>709</v>
      </c>
      <c r="G295" s="479" t="s">
        <v>11</v>
      </c>
      <c r="H295" s="480">
        <v>78</v>
      </c>
      <c r="I295" s="580"/>
      <c r="J295" s="481">
        <f>ROUND(I295*H295,2)</f>
        <v>0</v>
      </c>
      <c r="K295" s="478" t="s">
        <v>450</v>
      </c>
      <c r="L295" s="381"/>
      <c r="M295" s="579" t="s">
        <v>387</v>
      </c>
      <c r="N295" s="482" t="s">
        <v>404</v>
      </c>
      <c r="O295" s="491"/>
      <c r="P295" s="483">
        <f>O295*H295</f>
        <v>0</v>
      </c>
      <c r="Q295" s="483">
        <v>0</v>
      </c>
      <c r="R295" s="483">
        <f>Q295*H295</f>
        <v>0</v>
      </c>
      <c r="S295" s="483">
        <v>0</v>
      </c>
      <c r="T295" s="484">
        <f>S295*H295</f>
        <v>0</v>
      </c>
      <c r="U295" s="576"/>
      <c r="V295" s="576"/>
      <c r="W295" s="576"/>
      <c r="X295" s="576"/>
      <c r="Y295" s="576"/>
      <c r="Z295" s="576"/>
      <c r="AA295" s="576"/>
      <c r="AB295" s="576"/>
      <c r="AC295" s="576"/>
      <c r="AD295" s="576"/>
      <c r="AE295" s="576"/>
      <c r="AR295" s="485" t="s">
        <v>451</v>
      </c>
      <c r="AT295" s="485" t="s">
        <v>447</v>
      </c>
      <c r="AU295" s="485" t="s">
        <v>379</v>
      </c>
      <c r="AY295" s="375" t="s">
        <v>445</v>
      </c>
      <c r="BE295" s="486">
        <f>IF(N295="základní",J295,0)</f>
        <v>0</v>
      </c>
      <c r="BF295" s="486">
        <f>IF(N295="snížená",J295,0)</f>
        <v>0</v>
      </c>
      <c r="BG295" s="486">
        <f>IF(N295="zákl. přenesená",J295,0)</f>
        <v>0</v>
      </c>
      <c r="BH295" s="486">
        <f>IF(N295="sníž. přenesená",J295,0)</f>
        <v>0</v>
      </c>
      <c r="BI295" s="486">
        <f>IF(N295="nulová",J295,0)</f>
        <v>0</v>
      </c>
      <c r="BJ295" s="375" t="s">
        <v>443</v>
      </c>
      <c r="BK295" s="486">
        <f>ROUND(I295*H295,2)</f>
        <v>0</v>
      </c>
      <c r="BL295" s="375" t="s">
        <v>451</v>
      </c>
      <c r="BM295" s="485" t="s">
        <v>710</v>
      </c>
    </row>
    <row r="296" spans="1:65" s="383" customFormat="1" x14ac:dyDescent="0.4">
      <c r="A296" s="576"/>
      <c r="B296" s="414"/>
      <c r="C296" s="572"/>
      <c r="D296" s="487" t="s">
        <v>453</v>
      </c>
      <c r="E296" s="572"/>
      <c r="F296" s="488" t="s">
        <v>711</v>
      </c>
      <c r="G296" s="572"/>
      <c r="H296" s="572"/>
      <c r="I296" s="578"/>
      <c r="J296" s="572"/>
      <c r="K296" s="572"/>
      <c r="L296" s="381"/>
      <c r="M296" s="489"/>
      <c r="N296" s="490"/>
      <c r="O296" s="491"/>
      <c r="P296" s="491"/>
      <c r="Q296" s="491"/>
      <c r="R296" s="491"/>
      <c r="S296" s="491"/>
      <c r="T296" s="492"/>
      <c r="U296" s="576"/>
      <c r="V296" s="576"/>
      <c r="W296" s="576"/>
      <c r="X296" s="576"/>
      <c r="Y296" s="576"/>
      <c r="Z296" s="576"/>
      <c r="AA296" s="576"/>
      <c r="AB296" s="576"/>
      <c r="AC296" s="576"/>
      <c r="AD296" s="576"/>
      <c r="AE296" s="576"/>
      <c r="AT296" s="375" t="s">
        <v>453</v>
      </c>
      <c r="AU296" s="375" t="s">
        <v>379</v>
      </c>
    </row>
    <row r="297" spans="1:65" s="493" customFormat="1" x14ac:dyDescent="0.4">
      <c r="B297" s="494"/>
      <c r="C297" s="495"/>
      <c r="D297" s="496" t="s">
        <v>455</v>
      </c>
      <c r="E297" s="497" t="s">
        <v>387</v>
      </c>
      <c r="F297" s="498" t="s">
        <v>630</v>
      </c>
      <c r="G297" s="495"/>
      <c r="H297" s="499">
        <v>78</v>
      </c>
      <c r="I297" s="583"/>
      <c r="J297" s="495"/>
      <c r="K297" s="495"/>
      <c r="L297" s="500"/>
      <c r="M297" s="501"/>
      <c r="N297" s="502"/>
      <c r="O297" s="502"/>
      <c r="P297" s="502"/>
      <c r="Q297" s="502"/>
      <c r="R297" s="502"/>
      <c r="S297" s="502"/>
      <c r="T297" s="503"/>
      <c r="AT297" s="504" t="s">
        <v>455</v>
      </c>
      <c r="AU297" s="504" t="s">
        <v>379</v>
      </c>
      <c r="AV297" s="493" t="s">
        <v>379</v>
      </c>
      <c r="AW297" s="493" t="s">
        <v>457</v>
      </c>
      <c r="AX297" s="493" t="s">
        <v>444</v>
      </c>
      <c r="AY297" s="504" t="s">
        <v>445</v>
      </c>
    </row>
    <row r="298" spans="1:65" s="505" customFormat="1" x14ac:dyDescent="0.4">
      <c r="B298" s="506"/>
      <c r="C298" s="507"/>
      <c r="D298" s="496" t="s">
        <v>455</v>
      </c>
      <c r="E298" s="508" t="s">
        <v>387</v>
      </c>
      <c r="F298" s="509" t="s">
        <v>458</v>
      </c>
      <c r="G298" s="507"/>
      <c r="H298" s="510">
        <v>78</v>
      </c>
      <c r="I298" s="582"/>
      <c r="J298" s="507"/>
      <c r="K298" s="507"/>
      <c r="L298" s="511"/>
      <c r="M298" s="512"/>
      <c r="N298" s="513"/>
      <c r="O298" s="513"/>
      <c r="P298" s="513"/>
      <c r="Q298" s="513"/>
      <c r="R298" s="513"/>
      <c r="S298" s="513"/>
      <c r="T298" s="514"/>
      <c r="AT298" s="515" t="s">
        <v>455</v>
      </c>
      <c r="AU298" s="515" t="s">
        <v>379</v>
      </c>
      <c r="AV298" s="505" t="s">
        <v>451</v>
      </c>
      <c r="AW298" s="505" t="s">
        <v>457</v>
      </c>
      <c r="AX298" s="505" t="s">
        <v>443</v>
      </c>
      <c r="AY298" s="515" t="s">
        <v>445</v>
      </c>
    </row>
    <row r="299" spans="1:65" s="383" customFormat="1" ht="24.25" customHeight="1" x14ac:dyDescent="0.4">
      <c r="A299" s="576"/>
      <c r="B299" s="414"/>
      <c r="C299" s="476" t="s">
        <v>712</v>
      </c>
      <c r="D299" s="476" t="s">
        <v>447</v>
      </c>
      <c r="E299" s="477" t="s">
        <v>713</v>
      </c>
      <c r="F299" s="478" t="s">
        <v>714</v>
      </c>
      <c r="G299" s="479" t="s">
        <v>11</v>
      </c>
      <c r="H299" s="480">
        <v>78</v>
      </c>
      <c r="I299" s="580"/>
      <c r="J299" s="481">
        <f>ROUND(I299*H299,2)</f>
        <v>0</v>
      </c>
      <c r="K299" s="478" t="s">
        <v>450</v>
      </c>
      <c r="L299" s="381"/>
      <c r="M299" s="579" t="s">
        <v>387</v>
      </c>
      <c r="N299" s="482" t="s">
        <v>404</v>
      </c>
      <c r="O299" s="491"/>
      <c r="P299" s="483">
        <f>O299*H299</f>
        <v>0</v>
      </c>
      <c r="Q299" s="483">
        <v>0</v>
      </c>
      <c r="R299" s="483">
        <f>Q299*H299</f>
        <v>0</v>
      </c>
      <c r="S299" s="483">
        <v>0</v>
      </c>
      <c r="T299" s="484">
        <f>S299*H299</f>
        <v>0</v>
      </c>
      <c r="U299" s="576"/>
      <c r="V299" s="576"/>
      <c r="W299" s="576"/>
      <c r="X299" s="576"/>
      <c r="Y299" s="576"/>
      <c r="Z299" s="576"/>
      <c r="AA299" s="576"/>
      <c r="AB299" s="576"/>
      <c r="AC299" s="576"/>
      <c r="AD299" s="576"/>
      <c r="AE299" s="576"/>
      <c r="AR299" s="485" t="s">
        <v>451</v>
      </c>
      <c r="AT299" s="485" t="s">
        <v>447</v>
      </c>
      <c r="AU299" s="485" t="s">
        <v>379</v>
      </c>
      <c r="AY299" s="375" t="s">
        <v>445</v>
      </c>
      <c r="BE299" s="486">
        <f>IF(N299="základní",J299,0)</f>
        <v>0</v>
      </c>
      <c r="BF299" s="486">
        <f>IF(N299="snížená",J299,0)</f>
        <v>0</v>
      </c>
      <c r="BG299" s="486">
        <f>IF(N299="zákl. přenesená",J299,0)</f>
        <v>0</v>
      </c>
      <c r="BH299" s="486">
        <f>IF(N299="sníž. přenesená",J299,0)</f>
        <v>0</v>
      </c>
      <c r="BI299" s="486">
        <f>IF(N299="nulová",J299,0)</f>
        <v>0</v>
      </c>
      <c r="BJ299" s="375" t="s">
        <v>443</v>
      </c>
      <c r="BK299" s="486">
        <f>ROUND(I299*H299,2)</f>
        <v>0</v>
      </c>
      <c r="BL299" s="375" t="s">
        <v>451</v>
      </c>
      <c r="BM299" s="485" t="s">
        <v>715</v>
      </c>
    </row>
    <row r="300" spans="1:65" s="383" customFormat="1" x14ac:dyDescent="0.4">
      <c r="A300" s="576"/>
      <c r="B300" s="414"/>
      <c r="C300" s="572"/>
      <c r="D300" s="487" t="s">
        <v>453</v>
      </c>
      <c r="E300" s="572"/>
      <c r="F300" s="488" t="s">
        <v>716</v>
      </c>
      <c r="G300" s="572"/>
      <c r="H300" s="572"/>
      <c r="I300" s="578"/>
      <c r="J300" s="572"/>
      <c r="K300" s="572"/>
      <c r="L300" s="381"/>
      <c r="M300" s="489"/>
      <c r="N300" s="490"/>
      <c r="O300" s="491"/>
      <c r="P300" s="491"/>
      <c r="Q300" s="491"/>
      <c r="R300" s="491"/>
      <c r="S300" s="491"/>
      <c r="T300" s="492"/>
      <c r="U300" s="576"/>
      <c r="V300" s="576"/>
      <c r="W300" s="576"/>
      <c r="X300" s="576"/>
      <c r="Y300" s="576"/>
      <c r="Z300" s="576"/>
      <c r="AA300" s="576"/>
      <c r="AB300" s="576"/>
      <c r="AC300" s="576"/>
      <c r="AD300" s="576"/>
      <c r="AE300" s="576"/>
      <c r="AT300" s="375" t="s">
        <v>453</v>
      </c>
      <c r="AU300" s="375" t="s">
        <v>379</v>
      </c>
    </row>
    <row r="301" spans="1:65" s="493" customFormat="1" x14ac:dyDescent="0.4">
      <c r="B301" s="494"/>
      <c r="C301" s="495"/>
      <c r="D301" s="496" t="s">
        <v>455</v>
      </c>
      <c r="E301" s="497" t="s">
        <v>387</v>
      </c>
      <c r="F301" s="498" t="s">
        <v>630</v>
      </c>
      <c r="G301" s="495"/>
      <c r="H301" s="499">
        <v>78</v>
      </c>
      <c r="I301" s="583"/>
      <c r="J301" s="495"/>
      <c r="K301" s="495"/>
      <c r="L301" s="500"/>
      <c r="M301" s="501"/>
      <c r="N301" s="502"/>
      <c r="O301" s="502"/>
      <c r="P301" s="502"/>
      <c r="Q301" s="502"/>
      <c r="R301" s="502"/>
      <c r="S301" s="502"/>
      <c r="T301" s="503"/>
      <c r="AT301" s="504" t="s">
        <v>455</v>
      </c>
      <c r="AU301" s="504" t="s">
        <v>379</v>
      </c>
      <c r="AV301" s="493" t="s">
        <v>379</v>
      </c>
      <c r="AW301" s="493" t="s">
        <v>457</v>
      </c>
      <c r="AX301" s="493" t="s">
        <v>444</v>
      </c>
      <c r="AY301" s="504" t="s">
        <v>445</v>
      </c>
    </row>
    <row r="302" spans="1:65" s="505" customFormat="1" x14ac:dyDescent="0.4">
      <c r="B302" s="506"/>
      <c r="C302" s="507"/>
      <c r="D302" s="496" t="s">
        <v>455</v>
      </c>
      <c r="E302" s="508" t="s">
        <v>387</v>
      </c>
      <c r="F302" s="509" t="s">
        <v>458</v>
      </c>
      <c r="G302" s="507"/>
      <c r="H302" s="510">
        <v>78</v>
      </c>
      <c r="I302" s="582"/>
      <c r="J302" s="507"/>
      <c r="K302" s="507"/>
      <c r="L302" s="511"/>
      <c r="M302" s="512"/>
      <c r="N302" s="513"/>
      <c r="O302" s="513"/>
      <c r="P302" s="513"/>
      <c r="Q302" s="513"/>
      <c r="R302" s="513"/>
      <c r="S302" s="513"/>
      <c r="T302" s="514"/>
      <c r="AT302" s="515" t="s">
        <v>455</v>
      </c>
      <c r="AU302" s="515" t="s">
        <v>379</v>
      </c>
      <c r="AV302" s="505" t="s">
        <v>451</v>
      </c>
      <c r="AW302" s="505" t="s">
        <v>457</v>
      </c>
      <c r="AX302" s="505" t="s">
        <v>443</v>
      </c>
      <c r="AY302" s="515" t="s">
        <v>445</v>
      </c>
    </row>
    <row r="303" spans="1:65" s="383" customFormat="1" ht="24.25" customHeight="1" x14ac:dyDescent="0.4">
      <c r="A303" s="576"/>
      <c r="B303" s="414"/>
      <c r="C303" s="476" t="s">
        <v>717</v>
      </c>
      <c r="D303" s="476" t="s">
        <v>447</v>
      </c>
      <c r="E303" s="477" t="s">
        <v>718</v>
      </c>
      <c r="F303" s="478" t="s">
        <v>719</v>
      </c>
      <c r="G303" s="479" t="s">
        <v>617</v>
      </c>
      <c r="H303" s="480">
        <v>2</v>
      </c>
      <c r="I303" s="580"/>
      <c r="J303" s="481">
        <f>ROUND(I303*H303,2)</f>
        <v>0</v>
      </c>
      <c r="K303" s="478" t="s">
        <v>450</v>
      </c>
      <c r="L303" s="381"/>
      <c r="M303" s="579" t="s">
        <v>387</v>
      </c>
      <c r="N303" s="482" t="s">
        <v>404</v>
      </c>
      <c r="O303" s="491"/>
      <c r="P303" s="483">
        <f>O303*H303</f>
        <v>0</v>
      </c>
      <c r="Q303" s="483">
        <v>0.45937</v>
      </c>
      <c r="R303" s="483">
        <f>Q303*H303</f>
        <v>0.91874</v>
      </c>
      <c r="S303" s="483">
        <v>0</v>
      </c>
      <c r="T303" s="484">
        <f>S303*H303</f>
        <v>0</v>
      </c>
      <c r="U303" s="576"/>
      <c r="V303" s="576"/>
      <c r="W303" s="576"/>
      <c r="X303" s="576"/>
      <c r="Y303" s="576"/>
      <c r="Z303" s="576"/>
      <c r="AA303" s="576"/>
      <c r="AB303" s="576"/>
      <c r="AC303" s="576"/>
      <c r="AD303" s="576"/>
      <c r="AE303" s="576"/>
      <c r="AR303" s="485" t="s">
        <v>451</v>
      </c>
      <c r="AT303" s="485" t="s">
        <v>447</v>
      </c>
      <c r="AU303" s="485" t="s">
        <v>379</v>
      </c>
      <c r="AY303" s="375" t="s">
        <v>445</v>
      </c>
      <c r="BE303" s="486">
        <f>IF(N303="základní",J303,0)</f>
        <v>0</v>
      </c>
      <c r="BF303" s="486">
        <f>IF(N303="snížená",J303,0)</f>
        <v>0</v>
      </c>
      <c r="BG303" s="486">
        <f>IF(N303="zákl. přenesená",J303,0)</f>
        <v>0</v>
      </c>
      <c r="BH303" s="486">
        <f>IF(N303="sníž. přenesená",J303,0)</f>
        <v>0</v>
      </c>
      <c r="BI303" s="486">
        <f>IF(N303="nulová",J303,0)</f>
        <v>0</v>
      </c>
      <c r="BJ303" s="375" t="s">
        <v>443</v>
      </c>
      <c r="BK303" s="486">
        <f>ROUND(I303*H303,2)</f>
        <v>0</v>
      </c>
      <c r="BL303" s="375" t="s">
        <v>451</v>
      </c>
      <c r="BM303" s="485" t="s">
        <v>720</v>
      </c>
    </row>
    <row r="304" spans="1:65" s="383" customFormat="1" x14ac:dyDescent="0.4">
      <c r="A304" s="576"/>
      <c r="B304" s="414"/>
      <c r="C304" s="572"/>
      <c r="D304" s="487" t="s">
        <v>453</v>
      </c>
      <c r="E304" s="572"/>
      <c r="F304" s="488" t="s">
        <v>721</v>
      </c>
      <c r="G304" s="572"/>
      <c r="H304" s="572"/>
      <c r="I304" s="578"/>
      <c r="J304" s="572"/>
      <c r="K304" s="572"/>
      <c r="L304" s="381"/>
      <c r="M304" s="489"/>
      <c r="N304" s="490"/>
      <c r="O304" s="491"/>
      <c r="P304" s="491"/>
      <c r="Q304" s="491"/>
      <c r="R304" s="491"/>
      <c r="S304" s="491"/>
      <c r="T304" s="492"/>
      <c r="U304" s="576"/>
      <c r="V304" s="576"/>
      <c r="W304" s="576"/>
      <c r="X304" s="576"/>
      <c r="Y304" s="576"/>
      <c r="Z304" s="576"/>
      <c r="AA304" s="576"/>
      <c r="AB304" s="576"/>
      <c r="AC304" s="576"/>
      <c r="AD304" s="576"/>
      <c r="AE304" s="576"/>
      <c r="AT304" s="375" t="s">
        <v>453</v>
      </c>
      <c r="AU304" s="375" t="s">
        <v>379</v>
      </c>
    </row>
    <row r="305" spans="1:65" s="383" customFormat="1" ht="24.25" customHeight="1" x14ac:dyDescent="0.4">
      <c r="A305" s="576"/>
      <c r="B305" s="414"/>
      <c r="C305" s="476" t="s">
        <v>722</v>
      </c>
      <c r="D305" s="476" t="s">
        <v>447</v>
      </c>
      <c r="E305" s="477" t="s">
        <v>723</v>
      </c>
      <c r="F305" s="478" t="s">
        <v>724</v>
      </c>
      <c r="G305" s="479" t="s">
        <v>617</v>
      </c>
      <c r="H305" s="480">
        <v>1</v>
      </c>
      <c r="I305" s="580"/>
      <c r="J305" s="481">
        <f>ROUND(I305*H305,2)</f>
        <v>0</v>
      </c>
      <c r="K305" s="478" t="s">
        <v>450</v>
      </c>
      <c r="L305" s="381"/>
      <c r="M305" s="579" t="s">
        <v>387</v>
      </c>
      <c r="N305" s="482" t="s">
        <v>404</v>
      </c>
      <c r="O305" s="491"/>
      <c r="P305" s="483">
        <f>O305*H305</f>
        <v>0</v>
      </c>
      <c r="Q305" s="483">
        <v>3.1E-4</v>
      </c>
      <c r="R305" s="483">
        <f>Q305*H305</f>
        <v>3.1E-4</v>
      </c>
      <c r="S305" s="483">
        <v>0</v>
      </c>
      <c r="T305" s="484">
        <f>S305*H305</f>
        <v>0</v>
      </c>
      <c r="U305" s="576"/>
      <c r="V305" s="576"/>
      <c r="W305" s="576"/>
      <c r="X305" s="576"/>
      <c r="Y305" s="576"/>
      <c r="Z305" s="576"/>
      <c r="AA305" s="576"/>
      <c r="AB305" s="576"/>
      <c r="AC305" s="576"/>
      <c r="AD305" s="576"/>
      <c r="AE305" s="576"/>
      <c r="AR305" s="485" t="s">
        <v>451</v>
      </c>
      <c r="AT305" s="485" t="s">
        <v>447</v>
      </c>
      <c r="AU305" s="485" t="s">
        <v>379</v>
      </c>
      <c r="AY305" s="375" t="s">
        <v>445</v>
      </c>
      <c r="BE305" s="486">
        <f>IF(N305="základní",J305,0)</f>
        <v>0</v>
      </c>
      <c r="BF305" s="486">
        <f>IF(N305="snížená",J305,0)</f>
        <v>0</v>
      </c>
      <c r="BG305" s="486">
        <f>IF(N305="zákl. přenesená",J305,0)</f>
        <v>0</v>
      </c>
      <c r="BH305" s="486">
        <f>IF(N305="sníž. přenesená",J305,0)</f>
        <v>0</v>
      </c>
      <c r="BI305" s="486">
        <f>IF(N305="nulová",J305,0)</f>
        <v>0</v>
      </c>
      <c r="BJ305" s="375" t="s">
        <v>443</v>
      </c>
      <c r="BK305" s="486">
        <f>ROUND(I305*H305,2)</f>
        <v>0</v>
      </c>
      <c r="BL305" s="375" t="s">
        <v>451</v>
      </c>
      <c r="BM305" s="485" t="s">
        <v>725</v>
      </c>
    </row>
    <row r="306" spans="1:65" s="383" customFormat="1" x14ac:dyDescent="0.4">
      <c r="A306" s="576"/>
      <c r="B306" s="414"/>
      <c r="C306" s="572"/>
      <c r="D306" s="487" t="s">
        <v>453</v>
      </c>
      <c r="E306" s="572"/>
      <c r="F306" s="488" t="s">
        <v>726</v>
      </c>
      <c r="G306" s="572"/>
      <c r="H306" s="572"/>
      <c r="I306" s="578"/>
      <c r="J306" s="572"/>
      <c r="K306" s="572"/>
      <c r="L306" s="381"/>
      <c r="M306" s="489"/>
      <c r="N306" s="490"/>
      <c r="O306" s="491"/>
      <c r="P306" s="491"/>
      <c r="Q306" s="491"/>
      <c r="R306" s="491"/>
      <c r="S306" s="491"/>
      <c r="T306" s="492"/>
      <c r="U306" s="576"/>
      <c r="V306" s="576"/>
      <c r="W306" s="576"/>
      <c r="X306" s="576"/>
      <c r="Y306" s="576"/>
      <c r="Z306" s="576"/>
      <c r="AA306" s="576"/>
      <c r="AB306" s="576"/>
      <c r="AC306" s="576"/>
      <c r="AD306" s="576"/>
      <c r="AE306" s="576"/>
      <c r="AT306" s="375" t="s">
        <v>453</v>
      </c>
      <c r="AU306" s="375" t="s">
        <v>379</v>
      </c>
    </row>
    <row r="307" spans="1:65" s="493" customFormat="1" x14ac:dyDescent="0.4">
      <c r="B307" s="494"/>
      <c r="C307" s="495"/>
      <c r="D307" s="496" t="s">
        <v>455</v>
      </c>
      <c r="E307" s="497" t="s">
        <v>387</v>
      </c>
      <c r="F307" s="498" t="s">
        <v>443</v>
      </c>
      <c r="G307" s="495"/>
      <c r="H307" s="499">
        <v>1</v>
      </c>
      <c r="I307" s="583"/>
      <c r="J307" s="495"/>
      <c r="K307" s="495"/>
      <c r="L307" s="500"/>
      <c r="M307" s="501"/>
      <c r="N307" s="502"/>
      <c r="O307" s="502"/>
      <c r="P307" s="502"/>
      <c r="Q307" s="502"/>
      <c r="R307" s="502"/>
      <c r="S307" s="502"/>
      <c r="T307" s="503"/>
      <c r="AT307" s="504" t="s">
        <v>455</v>
      </c>
      <c r="AU307" s="504" t="s">
        <v>379</v>
      </c>
      <c r="AV307" s="493" t="s">
        <v>379</v>
      </c>
      <c r="AW307" s="493" t="s">
        <v>457</v>
      </c>
      <c r="AX307" s="493" t="s">
        <v>443</v>
      </c>
      <c r="AY307" s="504" t="s">
        <v>445</v>
      </c>
    </row>
    <row r="308" spans="1:65" s="383" customFormat="1" ht="16.5" customHeight="1" x14ac:dyDescent="0.4">
      <c r="A308" s="576"/>
      <c r="B308" s="414"/>
      <c r="C308" s="476" t="s">
        <v>727</v>
      </c>
      <c r="D308" s="476" t="s">
        <v>447</v>
      </c>
      <c r="E308" s="477" t="s">
        <v>728</v>
      </c>
      <c r="F308" s="478" t="s">
        <v>729</v>
      </c>
      <c r="G308" s="479" t="s">
        <v>11</v>
      </c>
      <c r="H308" s="480">
        <v>81.900000000000006</v>
      </c>
      <c r="I308" s="580"/>
      <c r="J308" s="481">
        <f>ROUND(I308*H308,2)</f>
        <v>0</v>
      </c>
      <c r="K308" s="478" t="s">
        <v>450</v>
      </c>
      <c r="L308" s="381"/>
      <c r="M308" s="579" t="s">
        <v>387</v>
      </c>
      <c r="N308" s="482" t="s">
        <v>404</v>
      </c>
      <c r="O308" s="491"/>
      <c r="P308" s="483">
        <f>O308*H308</f>
        <v>0</v>
      </c>
      <c r="Q308" s="483">
        <v>2.0000000000000001E-4</v>
      </c>
      <c r="R308" s="483">
        <f>Q308*H308</f>
        <v>1.6380000000000002E-2</v>
      </c>
      <c r="S308" s="483">
        <v>0</v>
      </c>
      <c r="T308" s="484">
        <f>S308*H308</f>
        <v>0</v>
      </c>
      <c r="U308" s="576"/>
      <c r="V308" s="576"/>
      <c r="W308" s="576"/>
      <c r="X308" s="576"/>
      <c r="Y308" s="576"/>
      <c r="Z308" s="576"/>
      <c r="AA308" s="576"/>
      <c r="AB308" s="576"/>
      <c r="AC308" s="576"/>
      <c r="AD308" s="576"/>
      <c r="AE308" s="576"/>
      <c r="AR308" s="485" t="s">
        <v>451</v>
      </c>
      <c r="AT308" s="485" t="s">
        <v>447</v>
      </c>
      <c r="AU308" s="485" t="s">
        <v>379</v>
      </c>
      <c r="AY308" s="375" t="s">
        <v>445</v>
      </c>
      <c r="BE308" s="486">
        <f>IF(N308="základní",J308,0)</f>
        <v>0</v>
      </c>
      <c r="BF308" s="486">
        <f>IF(N308="snížená",J308,0)</f>
        <v>0</v>
      </c>
      <c r="BG308" s="486">
        <f>IF(N308="zákl. přenesená",J308,0)</f>
        <v>0</v>
      </c>
      <c r="BH308" s="486">
        <f>IF(N308="sníž. přenesená",J308,0)</f>
        <v>0</v>
      </c>
      <c r="BI308" s="486">
        <f>IF(N308="nulová",J308,0)</f>
        <v>0</v>
      </c>
      <c r="BJ308" s="375" t="s">
        <v>443</v>
      </c>
      <c r="BK308" s="486">
        <f>ROUND(I308*H308,2)</f>
        <v>0</v>
      </c>
      <c r="BL308" s="375" t="s">
        <v>451</v>
      </c>
      <c r="BM308" s="485" t="s">
        <v>730</v>
      </c>
    </row>
    <row r="309" spans="1:65" s="383" customFormat="1" x14ac:dyDescent="0.4">
      <c r="A309" s="576"/>
      <c r="B309" s="414"/>
      <c r="C309" s="572"/>
      <c r="D309" s="487" t="s">
        <v>453</v>
      </c>
      <c r="E309" s="572"/>
      <c r="F309" s="488" t="s">
        <v>731</v>
      </c>
      <c r="G309" s="572"/>
      <c r="H309" s="572"/>
      <c r="I309" s="578"/>
      <c r="J309" s="572"/>
      <c r="K309" s="572"/>
      <c r="L309" s="381"/>
      <c r="M309" s="489"/>
      <c r="N309" s="490"/>
      <c r="O309" s="491"/>
      <c r="P309" s="491"/>
      <c r="Q309" s="491"/>
      <c r="R309" s="491"/>
      <c r="S309" s="491"/>
      <c r="T309" s="492"/>
      <c r="U309" s="576"/>
      <c r="V309" s="576"/>
      <c r="W309" s="576"/>
      <c r="X309" s="576"/>
      <c r="Y309" s="576"/>
      <c r="Z309" s="576"/>
      <c r="AA309" s="576"/>
      <c r="AB309" s="576"/>
      <c r="AC309" s="576"/>
      <c r="AD309" s="576"/>
      <c r="AE309" s="576"/>
      <c r="AT309" s="375" t="s">
        <v>453</v>
      </c>
      <c r="AU309" s="375" t="s">
        <v>379</v>
      </c>
    </row>
    <row r="310" spans="1:65" s="493" customFormat="1" x14ac:dyDescent="0.4">
      <c r="B310" s="494"/>
      <c r="C310" s="495"/>
      <c r="D310" s="496" t="s">
        <v>455</v>
      </c>
      <c r="E310" s="497" t="s">
        <v>387</v>
      </c>
      <c r="F310" s="498" t="s">
        <v>630</v>
      </c>
      <c r="G310" s="495"/>
      <c r="H310" s="499">
        <v>78</v>
      </c>
      <c r="I310" s="583"/>
      <c r="J310" s="495"/>
      <c r="K310" s="495"/>
      <c r="L310" s="500"/>
      <c r="M310" s="501"/>
      <c r="N310" s="502"/>
      <c r="O310" s="502"/>
      <c r="P310" s="502"/>
      <c r="Q310" s="502"/>
      <c r="R310" s="502"/>
      <c r="S310" s="502"/>
      <c r="T310" s="503"/>
      <c r="AT310" s="504" t="s">
        <v>455</v>
      </c>
      <c r="AU310" s="504" t="s">
        <v>379</v>
      </c>
      <c r="AV310" s="493" t="s">
        <v>379</v>
      </c>
      <c r="AW310" s="493" t="s">
        <v>457</v>
      </c>
      <c r="AX310" s="493" t="s">
        <v>444</v>
      </c>
      <c r="AY310" s="504" t="s">
        <v>445</v>
      </c>
    </row>
    <row r="311" spans="1:65" s="505" customFormat="1" x14ac:dyDescent="0.4">
      <c r="B311" s="506"/>
      <c r="C311" s="507"/>
      <c r="D311" s="496" t="s">
        <v>455</v>
      </c>
      <c r="E311" s="508" t="s">
        <v>387</v>
      </c>
      <c r="F311" s="509" t="s">
        <v>458</v>
      </c>
      <c r="G311" s="507"/>
      <c r="H311" s="510">
        <v>78</v>
      </c>
      <c r="I311" s="582"/>
      <c r="J311" s="507"/>
      <c r="K311" s="507"/>
      <c r="L311" s="511"/>
      <c r="M311" s="512"/>
      <c r="N311" s="513"/>
      <c r="O311" s="513"/>
      <c r="P311" s="513"/>
      <c r="Q311" s="513"/>
      <c r="R311" s="513"/>
      <c r="S311" s="513"/>
      <c r="T311" s="514"/>
      <c r="AT311" s="515" t="s">
        <v>455</v>
      </c>
      <c r="AU311" s="515" t="s">
        <v>379</v>
      </c>
      <c r="AV311" s="505" t="s">
        <v>451</v>
      </c>
      <c r="AW311" s="505" t="s">
        <v>457</v>
      </c>
      <c r="AX311" s="505" t="s">
        <v>443</v>
      </c>
      <c r="AY311" s="515" t="s">
        <v>445</v>
      </c>
    </row>
    <row r="312" spans="1:65" s="493" customFormat="1" x14ac:dyDescent="0.4">
      <c r="B312" s="494"/>
      <c r="C312" s="495"/>
      <c r="D312" s="496" t="s">
        <v>455</v>
      </c>
      <c r="E312" s="495"/>
      <c r="F312" s="498" t="s">
        <v>732</v>
      </c>
      <c r="G312" s="495"/>
      <c r="H312" s="499">
        <v>81.900000000000006</v>
      </c>
      <c r="I312" s="583"/>
      <c r="J312" s="495"/>
      <c r="K312" s="495"/>
      <c r="L312" s="500"/>
      <c r="M312" s="501"/>
      <c r="N312" s="502"/>
      <c r="O312" s="502"/>
      <c r="P312" s="502"/>
      <c r="Q312" s="502"/>
      <c r="R312" s="502"/>
      <c r="S312" s="502"/>
      <c r="T312" s="503"/>
      <c r="AT312" s="504" t="s">
        <v>455</v>
      </c>
      <c r="AU312" s="504" t="s">
        <v>379</v>
      </c>
      <c r="AV312" s="493" t="s">
        <v>379</v>
      </c>
      <c r="AW312" s="493" t="s">
        <v>382</v>
      </c>
      <c r="AX312" s="493" t="s">
        <v>443</v>
      </c>
      <c r="AY312" s="504" t="s">
        <v>445</v>
      </c>
    </row>
    <row r="313" spans="1:65" s="383" customFormat="1" ht="21.75" customHeight="1" x14ac:dyDescent="0.4">
      <c r="A313" s="576"/>
      <c r="B313" s="414"/>
      <c r="C313" s="476" t="s">
        <v>733</v>
      </c>
      <c r="D313" s="476" t="s">
        <v>447</v>
      </c>
      <c r="E313" s="477" t="s">
        <v>734</v>
      </c>
      <c r="F313" s="478" t="s">
        <v>735</v>
      </c>
      <c r="G313" s="479" t="s">
        <v>11</v>
      </c>
      <c r="H313" s="480">
        <v>78</v>
      </c>
      <c r="I313" s="580"/>
      <c r="J313" s="481">
        <f>ROUND(I313*H313,2)</f>
        <v>0</v>
      </c>
      <c r="K313" s="478" t="s">
        <v>450</v>
      </c>
      <c r="L313" s="381"/>
      <c r="M313" s="579" t="s">
        <v>387</v>
      </c>
      <c r="N313" s="482" t="s">
        <v>404</v>
      </c>
      <c r="O313" s="491"/>
      <c r="P313" s="483">
        <f>O313*H313</f>
        <v>0</v>
      </c>
      <c r="Q313" s="483">
        <v>6.9999999999999994E-5</v>
      </c>
      <c r="R313" s="483">
        <f>Q313*H313</f>
        <v>5.4599999999999996E-3</v>
      </c>
      <c r="S313" s="483">
        <v>0</v>
      </c>
      <c r="T313" s="484">
        <f>S313*H313</f>
        <v>0</v>
      </c>
      <c r="U313" s="576"/>
      <c r="V313" s="576"/>
      <c r="W313" s="576"/>
      <c r="X313" s="576"/>
      <c r="Y313" s="576"/>
      <c r="Z313" s="576"/>
      <c r="AA313" s="576"/>
      <c r="AB313" s="576"/>
      <c r="AC313" s="576"/>
      <c r="AD313" s="576"/>
      <c r="AE313" s="576"/>
      <c r="AR313" s="485" t="s">
        <v>451</v>
      </c>
      <c r="AT313" s="485" t="s">
        <v>447</v>
      </c>
      <c r="AU313" s="485" t="s">
        <v>379</v>
      </c>
      <c r="AY313" s="375" t="s">
        <v>445</v>
      </c>
      <c r="BE313" s="486">
        <f>IF(N313="základní",J313,0)</f>
        <v>0</v>
      </c>
      <c r="BF313" s="486">
        <f>IF(N313="snížená",J313,0)</f>
        <v>0</v>
      </c>
      <c r="BG313" s="486">
        <f>IF(N313="zákl. přenesená",J313,0)</f>
        <v>0</v>
      </c>
      <c r="BH313" s="486">
        <f>IF(N313="sníž. přenesená",J313,0)</f>
        <v>0</v>
      </c>
      <c r="BI313" s="486">
        <f>IF(N313="nulová",J313,0)</f>
        <v>0</v>
      </c>
      <c r="BJ313" s="375" t="s">
        <v>443</v>
      </c>
      <c r="BK313" s="486">
        <f>ROUND(I313*H313,2)</f>
        <v>0</v>
      </c>
      <c r="BL313" s="375" t="s">
        <v>451</v>
      </c>
      <c r="BM313" s="485" t="s">
        <v>736</v>
      </c>
    </row>
    <row r="314" spans="1:65" s="383" customFormat="1" x14ac:dyDescent="0.4">
      <c r="A314" s="576"/>
      <c r="B314" s="414"/>
      <c r="C314" s="572"/>
      <c r="D314" s="487" t="s">
        <v>453</v>
      </c>
      <c r="E314" s="572"/>
      <c r="F314" s="488" t="s">
        <v>737</v>
      </c>
      <c r="G314" s="572"/>
      <c r="H314" s="572"/>
      <c r="I314" s="578"/>
      <c r="J314" s="572"/>
      <c r="K314" s="572"/>
      <c r="L314" s="381"/>
      <c r="M314" s="489"/>
      <c r="N314" s="490"/>
      <c r="O314" s="491"/>
      <c r="P314" s="491"/>
      <c r="Q314" s="491"/>
      <c r="R314" s="491"/>
      <c r="S314" s="491"/>
      <c r="T314" s="492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T314" s="375" t="s">
        <v>453</v>
      </c>
      <c r="AU314" s="375" t="s">
        <v>379</v>
      </c>
    </row>
    <row r="315" spans="1:65" s="493" customFormat="1" x14ac:dyDescent="0.4">
      <c r="B315" s="494"/>
      <c r="C315" s="495"/>
      <c r="D315" s="496" t="s">
        <v>455</v>
      </c>
      <c r="E315" s="497" t="s">
        <v>387</v>
      </c>
      <c r="F315" s="498" t="s">
        <v>630</v>
      </c>
      <c r="G315" s="495"/>
      <c r="H315" s="499">
        <v>78</v>
      </c>
      <c r="I315" s="583"/>
      <c r="J315" s="495"/>
      <c r="K315" s="495"/>
      <c r="L315" s="500"/>
      <c r="M315" s="501"/>
      <c r="N315" s="502"/>
      <c r="O315" s="502"/>
      <c r="P315" s="502"/>
      <c r="Q315" s="502"/>
      <c r="R315" s="502"/>
      <c r="S315" s="502"/>
      <c r="T315" s="503"/>
      <c r="AT315" s="504" t="s">
        <v>455</v>
      </c>
      <c r="AU315" s="504" t="s">
        <v>379</v>
      </c>
      <c r="AV315" s="493" t="s">
        <v>379</v>
      </c>
      <c r="AW315" s="493" t="s">
        <v>457</v>
      </c>
      <c r="AX315" s="493" t="s">
        <v>444</v>
      </c>
      <c r="AY315" s="504" t="s">
        <v>445</v>
      </c>
    </row>
    <row r="316" spans="1:65" s="505" customFormat="1" x14ac:dyDescent="0.4">
      <c r="B316" s="506"/>
      <c r="C316" s="507"/>
      <c r="D316" s="496" t="s">
        <v>455</v>
      </c>
      <c r="E316" s="508" t="s">
        <v>387</v>
      </c>
      <c r="F316" s="509" t="s">
        <v>458</v>
      </c>
      <c r="G316" s="507"/>
      <c r="H316" s="510">
        <v>78</v>
      </c>
      <c r="I316" s="582"/>
      <c r="J316" s="507"/>
      <c r="K316" s="507"/>
      <c r="L316" s="511"/>
      <c r="M316" s="512"/>
      <c r="N316" s="513"/>
      <c r="O316" s="513"/>
      <c r="P316" s="513"/>
      <c r="Q316" s="513"/>
      <c r="R316" s="513"/>
      <c r="S316" s="513"/>
      <c r="T316" s="514"/>
      <c r="AT316" s="515" t="s">
        <v>455</v>
      </c>
      <c r="AU316" s="515" t="s">
        <v>379</v>
      </c>
      <c r="AV316" s="505" t="s">
        <v>451</v>
      </c>
      <c r="AW316" s="505" t="s">
        <v>457</v>
      </c>
      <c r="AX316" s="505" t="s">
        <v>443</v>
      </c>
      <c r="AY316" s="515" t="s">
        <v>445</v>
      </c>
    </row>
    <row r="317" spans="1:65" s="460" customFormat="1" ht="22.95" customHeight="1" x14ac:dyDescent="0.3">
      <c r="B317" s="461"/>
      <c r="C317" s="462"/>
      <c r="D317" s="463" t="s">
        <v>440</v>
      </c>
      <c r="E317" s="474" t="s">
        <v>501</v>
      </c>
      <c r="F317" s="474" t="s">
        <v>738</v>
      </c>
      <c r="G317" s="462"/>
      <c r="H317" s="462"/>
      <c r="I317" s="581"/>
      <c r="J317" s="475">
        <f>BK317</f>
        <v>0</v>
      </c>
      <c r="K317" s="462"/>
      <c r="L317" s="466"/>
      <c r="M317" s="467"/>
      <c r="N317" s="468"/>
      <c r="O317" s="468"/>
      <c r="P317" s="469">
        <f>SUM(P318:P321)</f>
        <v>0</v>
      </c>
      <c r="Q317" s="468"/>
      <c r="R317" s="469">
        <f>SUM(R318:R321)</f>
        <v>2.7650000000000001E-3</v>
      </c>
      <c r="S317" s="468"/>
      <c r="T317" s="470">
        <f>SUM(T318:T321)</f>
        <v>0.11199999999999999</v>
      </c>
      <c r="AR317" s="471" t="s">
        <v>443</v>
      </c>
      <c r="AT317" s="472" t="s">
        <v>440</v>
      </c>
      <c r="AU317" s="472" t="s">
        <v>443</v>
      </c>
      <c r="AY317" s="471" t="s">
        <v>445</v>
      </c>
      <c r="BK317" s="473">
        <f>SUM(BK318:BK321)</f>
        <v>0</v>
      </c>
    </row>
    <row r="318" spans="1:65" s="383" customFormat="1" ht="44.25" customHeight="1" x14ac:dyDescent="0.4">
      <c r="A318" s="576"/>
      <c r="B318" s="414"/>
      <c r="C318" s="476" t="s">
        <v>739</v>
      </c>
      <c r="D318" s="476" t="s">
        <v>447</v>
      </c>
      <c r="E318" s="477" t="s">
        <v>740</v>
      </c>
      <c r="F318" s="478" t="s">
        <v>741</v>
      </c>
      <c r="G318" s="479" t="s">
        <v>11</v>
      </c>
      <c r="H318" s="480">
        <v>0.7</v>
      </c>
      <c r="I318" s="580"/>
      <c r="J318" s="481">
        <f>ROUND(I318*H318,2)</f>
        <v>0</v>
      </c>
      <c r="K318" s="478" t="s">
        <v>450</v>
      </c>
      <c r="L318" s="381"/>
      <c r="M318" s="579" t="s">
        <v>387</v>
      </c>
      <c r="N318" s="482" t="s">
        <v>404</v>
      </c>
      <c r="O318" s="491"/>
      <c r="P318" s="483">
        <f>O318*H318</f>
        <v>0</v>
      </c>
      <c r="Q318" s="483">
        <v>3.9500000000000004E-3</v>
      </c>
      <c r="R318" s="483">
        <f>Q318*H318</f>
        <v>2.7650000000000001E-3</v>
      </c>
      <c r="S318" s="483">
        <v>0.16</v>
      </c>
      <c r="T318" s="484">
        <f>S318*H318</f>
        <v>0.11199999999999999</v>
      </c>
      <c r="U318" s="576"/>
      <c r="V318" s="576"/>
      <c r="W318" s="576"/>
      <c r="X318" s="576"/>
      <c r="Y318" s="576"/>
      <c r="Z318" s="576"/>
      <c r="AA318" s="576"/>
      <c r="AB318" s="576"/>
      <c r="AC318" s="576"/>
      <c r="AD318" s="576"/>
      <c r="AE318" s="576"/>
      <c r="AR318" s="485" t="s">
        <v>451</v>
      </c>
      <c r="AT318" s="485" t="s">
        <v>447</v>
      </c>
      <c r="AU318" s="485" t="s">
        <v>379</v>
      </c>
      <c r="AY318" s="375" t="s">
        <v>445</v>
      </c>
      <c r="BE318" s="486">
        <f>IF(N318="základní",J318,0)</f>
        <v>0</v>
      </c>
      <c r="BF318" s="486">
        <f>IF(N318="snížená",J318,0)</f>
        <v>0</v>
      </c>
      <c r="BG318" s="486">
        <f>IF(N318="zákl. přenesená",J318,0)</f>
        <v>0</v>
      </c>
      <c r="BH318" s="486">
        <f>IF(N318="sníž. přenesená",J318,0)</f>
        <v>0</v>
      </c>
      <c r="BI318" s="486">
        <f>IF(N318="nulová",J318,0)</f>
        <v>0</v>
      </c>
      <c r="BJ318" s="375" t="s">
        <v>443</v>
      </c>
      <c r="BK318" s="486">
        <f>ROUND(I318*H318,2)</f>
        <v>0</v>
      </c>
      <c r="BL318" s="375" t="s">
        <v>451</v>
      </c>
      <c r="BM318" s="485" t="s">
        <v>742</v>
      </c>
    </row>
    <row r="319" spans="1:65" s="383" customFormat="1" x14ac:dyDescent="0.4">
      <c r="A319" s="576"/>
      <c r="B319" s="414"/>
      <c r="C319" s="572"/>
      <c r="D319" s="487" t="s">
        <v>453</v>
      </c>
      <c r="E319" s="572"/>
      <c r="F319" s="488" t="s">
        <v>743</v>
      </c>
      <c r="G319" s="572"/>
      <c r="H319" s="572"/>
      <c r="I319" s="578"/>
      <c r="J319" s="572"/>
      <c r="K319" s="572"/>
      <c r="L319" s="381"/>
      <c r="M319" s="489"/>
      <c r="N319" s="490"/>
      <c r="O319" s="491"/>
      <c r="P319" s="491"/>
      <c r="Q319" s="491"/>
      <c r="R319" s="491"/>
      <c r="S319" s="491"/>
      <c r="T319" s="492"/>
      <c r="U319" s="576"/>
      <c r="V319" s="576"/>
      <c r="W319" s="576"/>
      <c r="X319" s="576"/>
      <c r="Y319" s="576"/>
      <c r="Z319" s="576"/>
      <c r="AA319" s="576"/>
      <c r="AB319" s="576"/>
      <c r="AC319" s="576"/>
      <c r="AD319" s="576"/>
      <c r="AE319" s="576"/>
      <c r="AT319" s="375" t="s">
        <v>453</v>
      </c>
      <c r="AU319" s="375" t="s">
        <v>379</v>
      </c>
    </row>
    <row r="320" spans="1:65" s="493" customFormat="1" x14ac:dyDescent="0.4">
      <c r="B320" s="494"/>
      <c r="C320" s="495"/>
      <c r="D320" s="496" t="s">
        <v>455</v>
      </c>
      <c r="E320" s="497" t="s">
        <v>387</v>
      </c>
      <c r="F320" s="498" t="s">
        <v>744</v>
      </c>
      <c r="G320" s="495"/>
      <c r="H320" s="499">
        <v>0.7</v>
      </c>
      <c r="I320" s="583"/>
      <c r="J320" s="495"/>
      <c r="K320" s="495"/>
      <c r="L320" s="500"/>
      <c r="M320" s="501"/>
      <c r="N320" s="502"/>
      <c r="O320" s="502"/>
      <c r="P320" s="502"/>
      <c r="Q320" s="502"/>
      <c r="R320" s="502"/>
      <c r="S320" s="502"/>
      <c r="T320" s="503"/>
      <c r="AT320" s="504" t="s">
        <v>455</v>
      </c>
      <c r="AU320" s="504" t="s">
        <v>379</v>
      </c>
      <c r="AV320" s="493" t="s">
        <v>379</v>
      </c>
      <c r="AW320" s="493" t="s">
        <v>457</v>
      </c>
      <c r="AX320" s="493" t="s">
        <v>444</v>
      </c>
      <c r="AY320" s="504" t="s">
        <v>445</v>
      </c>
    </row>
    <row r="321" spans="1:65" s="505" customFormat="1" x14ac:dyDescent="0.4">
      <c r="B321" s="506"/>
      <c r="C321" s="507"/>
      <c r="D321" s="496" t="s">
        <v>455</v>
      </c>
      <c r="E321" s="508" t="s">
        <v>387</v>
      </c>
      <c r="F321" s="509" t="s">
        <v>458</v>
      </c>
      <c r="G321" s="507"/>
      <c r="H321" s="510">
        <v>0.7</v>
      </c>
      <c r="I321" s="582"/>
      <c r="J321" s="507"/>
      <c r="K321" s="507"/>
      <c r="L321" s="511"/>
      <c r="M321" s="512"/>
      <c r="N321" s="513"/>
      <c r="O321" s="513"/>
      <c r="P321" s="513"/>
      <c r="Q321" s="513"/>
      <c r="R321" s="513"/>
      <c r="S321" s="513"/>
      <c r="T321" s="514"/>
      <c r="AT321" s="515" t="s">
        <v>455</v>
      </c>
      <c r="AU321" s="515" t="s">
        <v>379</v>
      </c>
      <c r="AV321" s="505" t="s">
        <v>451</v>
      </c>
      <c r="AW321" s="505" t="s">
        <v>457</v>
      </c>
      <c r="AX321" s="505" t="s">
        <v>443</v>
      </c>
      <c r="AY321" s="515" t="s">
        <v>445</v>
      </c>
    </row>
    <row r="322" spans="1:65" s="460" customFormat="1" ht="22.95" customHeight="1" x14ac:dyDescent="0.3">
      <c r="B322" s="461"/>
      <c r="C322" s="462"/>
      <c r="D322" s="463" t="s">
        <v>440</v>
      </c>
      <c r="E322" s="474" t="s">
        <v>745</v>
      </c>
      <c r="F322" s="474" t="s">
        <v>746</v>
      </c>
      <c r="G322" s="462"/>
      <c r="H322" s="462"/>
      <c r="I322" s="581"/>
      <c r="J322" s="475">
        <f>BK322</f>
        <v>0</v>
      </c>
      <c r="K322" s="462"/>
      <c r="L322" s="466"/>
      <c r="M322" s="467"/>
      <c r="N322" s="468"/>
      <c r="O322" s="468"/>
      <c r="P322" s="469">
        <f>SUM(P323:P334)</f>
        <v>0</v>
      </c>
      <c r="Q322" s="468"/>
      <c r="R322" s="469">
        <f>SUM(R323:R334)</f>
        <v>0</v>
      </c>
      <c r="S322" s="468"/>
      <c r="T322" s="470">
        <f>SUM(T323:T334)</f>
        <v>0</v>
      </c>
      <c r="AR322" s="471" t="s">
        <v>443</v>
      </c>
      <c r="AT322" s="472" t="s">
        <v>440</v>
      </c>
      <c r="AU322" s="472" t="s">
        <v>443</v>
      </c>
      <c r="AY322" s="471" t="s">
        <v>445</v>
      </c>
      <c r="BK322" s="473">
        <f>SUM(BK323:BK334)</f>
        <v>0</v>
      </c>
    </row>
    <row r="323" spans="1:65" s="383" customFormat="1" ht="37.950000000000003" customHeight="1" x14ac:dyDescent="0.4">
      <c r="A323" s="576"/>
      <c r="B323" s="414"/>
      <c r="C323" s="476" t="s">
        <v>747</v>
      </c>
      <c r="D323" s="476" t="s">
        <v>447</v>
      </c>
      <c r="E323" s="477" t="s">
        <v>748</v>
      </c>
      <c r="F323" s="478" t="s">
        <v>749</v>
      </c>
      <c r="G323" s="479" t="s">
        <v>92</v>
      </c>
      <c r="H323" s="480">
        <v>0.29099999999999998</v>
      </c>
      <c r="I323" s="580"/>
      <c r="J323" s="481">
        <f>ROUND(I323*H323,2)</f>
        <v>0</v>
      </c>
      <c r="K323" s="478" t="s">
        <v>450</v>
      </c>
      <c r="L323" s="381"/>
      <c r="M323" s="579" t="s">
        <v>387</v>
      </c>
      <c r="N323" s="482" t="s">
        <v>404</v>
      </c>
      <c r="O323" s="491"/>
      <c r="P323" s="483">
        <f>O323*H323</f>
        <v>0</v>
      </c>
      <c r="Q323" s="483">
        <v>0</v>
      </c>
      <c r="R323" s="483">
        <f>Q323*H323</f>
        <v>0</v>
      </c>
      <c r="S323" s="483">
        <v>0</v>
      </c>
      <c r="T323" s="484">
        <f>S323*H323</f>
        <v>0</v>
      </c>
      <c r="U323" s="576"/>
      <c r="V323" s="576"/>
      <c r="W323" s="576"/>
      <c r="X323" s="576"/>
      <c r="Y323" s="576"/>
      <c r="Z323" s="576"/>
      <c r="AA323" s="576"/>
      <c r="AB323" s="576"/>
      <c r="AC323" s="576"/>
      <c r="AD323" s="576"/>
      <c r="AE323" s="576"/>
      <c r="AR323" s="485" t="s">
        <v>451</v>
      </c>
      <c r="AT323" s="485" t="s">
        <v>447</v>
      </c>
      <c r="AU323" s="485" t="s">
        <v>379</v>
      </c>
      <c r="AY323" s="375" t="s">
        <v>445</v>
      </c>
      <c r="BE323" s="486">
        <f>IF(N323="základní",J323,0)</f>
        <v>0</v>
      </c>
      <c r="BF323" s="486">
        <f>IF(N323="snížená",J323,0)</f>
        <v>0</v>
      </c>
      <c r="BG323" s="486">
        <f>IF(N323="zákl. přenesená",J323,0)</f>
        <v>0</v>
      </c>
      <c r="BH323" s="486">
        <f>IF(N323="sníž. přenesená",J323,0)</f>
        <v>0</v>
      </c>
      <c r="BI323" s="486">
        <f>IF(N323="nulová",J323,0)</f>
        <v>0</v>
      </c>
      <c r="BJ323" s="375" t="s">
        <v>443</v>
      </c>
      <c r="BK323" s="486">
        <f>ROUND(I323*H323,2)</f>
        <v>0</v>
      </c>
      <c r="BL323" s="375" t="s">
        <v>451</v>
      </c>
      <c r="BM323" s="485" t="s">
        <v>750</v>
      </c>
    </row>
    <row r="324" spans="1:65" s="383" customFormat="1" x14ac:dyDescent="0.4">
      <c r="A324" s="576"/>
      <c r="B324" s="414"/>
      <c r="C324" s="572"/>
      <c r="D324" s="487" t="s">
        <v>453</v>
      </c>
      <c r="E324" s="572"/>
      <c r="F324" s="488" t="s">
        <v>751</v>
      </c>
      <c r="G324" s="572"/>
      <c r="H324" s="572"/>
      <c r="I324" s="578"/>
      <c r="J324" s="572"/>
      <c r="K324" s="572"/>
      <c r="L324" s="381"/>
      <c r="M324" s="489"/>
      <c r="N324" s="490"/>
      <c r="O324" s="491"/>
      <c r="P324" s="491"/>
      <c r="Q324" s="491"/>
      <c r="R324" s="491"/>
      <c r="S324" s="491"/>
      <c r="T324" s="492"/>
      <c r="U324" s="576"/>
      <c r="V324" s="576"/>
      <c r="W324" s="576"/>
      <c r="X324" s="576"/>
      <c r="Y324" s="576"/>
      <c r="Z324" s="576"/>
      <c r="AA324" s="576"/>
      <c r="AB324" s="576"/>
      <c r="AC324" s="576"/>
      <c r="AD324" s="576"/>
      <c r="AE324" s="576"/>
      <c r="AT324" s="375" t="s">
        <v>453</v>
      </c>
      <c r="AU324" s="375" t="s">
        <v>379</v>
      </c>
    </row>
    <row r="325" spans="1:65" s="383" customFormat="1" ht="37.950000000000003" customHeight="1" x14ac:dyDescent="0.4">
      <c r="A325" s="576"/>
      <c r="B325" s="414"/>
      <c r="C325" s="476" t="s">
        <v>752</v>
      </c>
      <c r="D325" s="476" t="s">
        <v>447</v>
      </c>
      <c r="E325" s="477" t="s">
        <v>753</v>
      </c>
      <c r="F325" s="478" t="s">
        <v>754</v>
      </c>
      <c r="G325" s="479" t="s">
        <v>92</v>
      </c>
      <c r="H325" s="480">
        <v>5.82</v>
      </c>
      <c r="I325" s="580"/>
      <c r="J325" s="481">
        <f>ROUND(I325*H325,2)</f>
        <v>0</v>
      </c>
      <c r="K325" s="478" t="s">
        <v>450</v>
      </c>
      <c r="L325" s="381"/>
      <c r="M325" s="579" t="s">
        <v>387</v>
      </c>
      <c r="N325" s="482" t="s">
        <v>404</v>
      </c>
      <c r="O325" s="491"/>
      <c r="P325" s="483">
        <f>O325*H325</f>
        <v>0</v>
      </c>
      <c r="Q325" s="483">
        <v>0</v>
      </c>
      <c r="R325" s="483">
        <f>Q325*H325</f>
        <v>0</v>
      </c>
      <c r="S325" s="483">
        <v>0</v>
      </c>
      <c r="T325" s="484">
        <f>S325*H325</f>
        <v>0</v>
      </c>
      <c r="U325" s="576"/>
      <c r="V325" s="576"/>
      <c r="W325" s="576"/>
      <c r="X325" s="576"/>
      <c r="Y325" s="576"/>
      <c r="Z325" s="576"/>
      <c r="AA325" s="576"/>
      <c r="AB325" s="576"/>
      <c r="AC325" s="576"/>
      <c r="AD325" s="576"/>
      <c r="AE325" s="576"/>
      <c r="AR325" s="485" t="s">
        <v>451</v>
      </c>
      <c r="AT325" s="485" t="s">
        <v>447</v>
      </c>
      <c r="AU325" s="485" t="s">
        <v>379</v>
      </c>
      <c r="AY325" s="375" t="s">
        <v>445</v>
      </c>
      <c r="BE325" s="486">
        <f>IF(N325="základní",J325,0)</f>
        <v>0</v>
      </c>
      <c r="BF325" s="486">
        <f>IF(N325="snížená",J325,0)</f>
        <v>0</v>
      </c>
      <c r="BG325" s="486">
        <f>IF(N325="zákl. přenesená",J325,0)</f>
        <v>0</v>
      </c>
      <c r="BH325" s="486">
        <f>IF(N325="sníž. přenesená",J325,0)</f>
        <v>0</v>
      </c>
      <c r="BI325" s="486">
        <f>IF(N325="nulová",J325,0)</f>
        <v>0</v>
      </c>
      <c r="BJ325" s="375" t="s">
        <v>443</v>
      </c>
      <c r="BK325" s="486">
        <f>ROUND(I325*H325,2)</f>
        <v>0</v>
      </c>
      <c r="BL325" s="375" t="s">
        <v>451</v>
      </c>
      <c r="BM325" s="485" t="s">
        <v>755</v>
      </c>
    </row>
    <row r="326" spans="1:65" s="383" customFormat="1" x14ac:dyDescent="0.4">
      <c r="A326" s="576"/>
      <c r="B326" s="414"/>
      <c r="C326" s="572"/>
      <c r="D326" s="487" t="s">
        <v>453</v>
      </c>
      <c r="E326" s="572"/>
      <c r="F326" s="488" t="s">
        <v>756</v>
      </c>
      <c r="G326" s="572"/>
      <c r="H326" s="572"/>
      <c r="I326" s="578"/>
      <c r="J326" s="572"/>
      <c r="K326" s="572"/>
      <c r="L326" s="381"/>
      <c r="M326" s="489"/>
      <c r="N326" s="490"/>
      <c r="O326" s="491"/>
      <c r="P326" s="491"/>
      <c r="Q326" s="491"/>
      <c r="R326" s="491"/>
      <c r="S326" s="491"/>
      <c r="T326" s="492"/>
      <c r="U326" s="576"/>
      <c r="V326" s="576"/>
      <c r="W326" s="576"/>
      <c r="X326" s="576"/>
      <c r="Y326" s="576"/>
      <c r="Z326" s="576"/>
      <c r="AA326" s="576"/>
      <c r="AB326" s="576"/>
      <c r="AC326" s="576"/>
      <c r="AD326" s="576"/>
      <c r="AE326" s="576"/>
      <c r="AT326" s="375" t="s">
        <v>453</v>
      </c>
      <c r="AU326" s="375" t="s">
        <v>379</v>
      </c>
    </row>
    <row r="327" spans="1:65" s="493" customFormat="1" x14ac:dyDescent="0.4">
      <c r="B327" s="494"/>
      <c r="C327" s="495"/>
      <c r="D327" s="496" t="s">
        <v>455</v>
      </c>
      <c r="E327" s="497" t="s">
        <v>387</v>
      </c>
      <c r="F327" s="498" t="s">
        <v>757</v>
      </c>
      <c r="G327" s="495"/>
      <c r="H327" s="499">
        <v>5.82</v>
      </c>
      <c r="I327" s="583"/>
      <c r="J327" s="495"/>
      <c r="K327" s="495"/>
      <c r="L327" s="500"/>
      <c r="M327" s="501"/>
      <c r="N327" s="502"/>
      <c r="O327" s="502"/>
      <c r="P327" s="502"/>
      <c r="Q327" s="502"/>
      <c r="R327" s="502"/>
      <c r="S327" s="502"/>
      <c r="T327" s="503"/>
      <c r="AT327" s="504" t="s">
        <v>455</v>
      </c>
      <c r="AU327" s="504" t="s">
        <v>379</v>
      </c>
      <c r="AV327" s="493" t="s">
        <v>379</v>
      </c>
      <c r="AW327" s="493" t="s">
        <v>457</v>
      </c>
      <c r="AX327" s="493" t="s">
        <v>444</v>
      </c>
      <c r="AY327" s="504" t="s">
        <v>445</v>
      </c>
    </row>
    <row r="328" spans="1:65" s="505" customFormat="1" x14ac:dyDescent="0.4">
      <c r="B328" s="506"/>
      <c r="C328" s="507"/>
      <c r="D328" s="496" t="s">
        <v>455</v>
      </c>
      <c r="E328" s="508" t="s">
        <v>387</v>
      </c>
      <c r="F328" s="509" t="s">
        <v>458</v>
      </c>
      <c r="G328" s="507"/>
      <c r="H328" s="510">
        <v>5.82</v>
      </c>
      <c r="I328" s="582"/>
      <c r="J328" s="507"/>
      <c r="K328" s="507"/>
      <c r="L328" s="511"/>
      <c r="M328" s="512"/>
      <c r="N328" s="513"/>
      <c r="O328" s="513"/>
      <c r="P328" s="513"/>
      <c r="Q328" s="513"/>
      <c r="R328" s="513"/>
      <c r="S328" s="513"/>
      <c r="T328" s="514"/>
      <c r="AT328" s="515" t="s">
        <v>455</v>
      </c>
      <c r="AU328" s="515" t="s">
        <v>379</v>
      </c>
      <c r="AV328" s="505" t="s">
        <v>451</v>
      </c>
      <c r="AW328" s="505" t="s">
        <v>457</v>
      </c>
      <c r="AX328" s="505" t="s">
        <v>443</v>
      </c>
      <c r="AY328" s="515" t="s">
        <v>445</v>
      </c>
    </row>
    <row r="329" spans="1:65" s="383" customFormat="1" ht="37.950000000000003" customHeight="1" x14ac:dyDescent="0.4">
      <c r="A329" s="576"/>
      <c r="B329" s="414"/>
      <c r="C329" s="476" t="s">
        <v>758</v>
      </c>
      <c r="D329" s="476" t="s">
        <v>447</v>
      </c>
      <c r="E329" s="477" t="s">
        <v>759</v>
      </c>
      <c r="F329" s="478" t="s">
        <v>760</v>
      </c>
      <c r="G329" s="479" t="s">
        <v>92</v>
      </c>
      <c r="H329" s="480">
        <v>0.29099999999999998</v>
      </c>
      <c r="I329" s="580"/>
      <c r="J329" s="481">
        <f>ROUND(I329*H329,2)</f>
        <v>0</v>
      </c>
      <c r="K329" s="478" t="s">
        <v>450</v>
      </c>
      <c r="L329" s="381"/>
      <c r="M329" s="579" t="s">
        <v>387</v>
      </c>
      <c r="N329" s="482" t="s">
        <v>404</v>
      </c>
      <c r="O329" s="491"/>
      <c r="P329" s="483">
        <f>O329*H329</f>
        <v>0</v>
      </c>
      <c r="Q329" s="483">
        <v>0</v>
      </c>
      <c r="R329" s="483">
        <f>Q329*H329</f>
        <v>0</v>
      </c>
      <c r="S329" s="483">
        <v>0</v>
      </c>
      <c r="T329" s="484">
        <f>S329*H329</f>
        <v>0</v>
      </c>
      <c r="U329" s="576"/>
      <c r="V329" s="576"/>
      <c r="W329" s="576"/>
      <c r="X329" s="576"/>
      <c r="Y329" s="576"/>
      <c r="Z329" s="576"/>
      <c r="AA329" s="576"/>
      <c r="AB329" s="576"/>
      <c r="AC329" s="576"/>
      <c r="AD329" s="576"/>
      <c r="AE329" s="576"/>
      <c r="AR329" s="485" t="s">
        <v>451</v>
      </c>
      <c r="AT329" s="485" t="s">
        <v>447</v>
      </c>
      <c r="AU329" s="485" t="s">
        <v>379</v>
      </c>
      <c r="AY329" s="375" t="s">
        <v>445</v>
      </c>
      <c r="BE329" s="486">
        <f>IF(N329="základní",J329,0)</f>
        <v>0</v>
      </c>
      <c r="BF329" s="486">
        <f>IF(N329="snížená",J329,0)</f>
        <v>0</v>
      </c>
      <c r="BG329" s="486">
        <f>IF(N329="zákl. přenesená",J329,0)</f>
        <v>0</v>
      </c>
      <c r="BH329" s="486">
        <f>IF(N329="sníž. přenesená",J329,0)</f>
        <v>0</v>
      </c>
      <c r="BI329" s="486">
        <f>IF(N329="nulová",J329,0)</f>
        <v>0</v>
      </c>
      <c r="BJ329" s="375" t="s">
        <v>443</v>
      </c>
      <c r="BK329" s="486">
        <f>ROUND(I329*H329,2)</f>
        <v>0</v>
      </c>
      <c r="BL329" s="375" t="s">
        <v>451</v>
      </c>
      <c r="BM329" s="485" t="s">
        <v>761</v>
      </c>
    </row>
    <row r="330" spans="1:65" s="383" customFormat="1" x14ac:dyDescent="0.4">
      <c r="A330" s="576"/>
      <c r="B330" s="414"/>
      <c r="C330" s="572"/>
      <c r="D330" s="487" t="s">
        <v>453</v>
      </c>
      <c r="E330" s="572"/>
      <c r="F330" s="488" t="s">
        <v>762</v>
      </c>
      <c r="G330" s="572"/>
      <c r="H330" s="572"/>
      <c r="I330" s="578"/>
      <c r="J330" s="572"/>
      <c r="K330" s="572"/>
      <c r="L330" s="381"/>
      <c r="M330" s="489"/>
      <c r="N330" s="490"/>
      <c r="O330" s="491"/>
      <c r="P330" s="491"/>
      <c r="Q330" s="491"/>
      <c r="R330" s="491"/>
      <c r="S330" s="491"/>
      <c r="T330" s="492"/>
      <c r="U330" s="576"/>
      <c r="V330" s="576"/>
      <c r="W330" s="576"/>
      <c r="X330" s="576"/>
      <c r="Y330" s="576"/>
      <c r="Z330" s="576"/>
      <c r="AA330" s="576"/>
      <c r="AB330" s="576"/>
      <c r="AC330" s="576"/>
      <c r="AD330" s="576"/>
      <c r="AE330" s="576"/>
      <c r="AT330" s="375" t="s">
        <v>453</v>
      </c>
      <c r="AU330" s="375" t="s">
        <v>379</v>
      </c>
    </row>
    <row r="331" spans="1:65" s="383" customFormat="1" ht="37.950000000000003" customHeight="1" x14ac:dyDescent="0.4">
      <c r="A331" s="576"/>
      <c r="B331" s="414"/>
      <c r="C331" s="476" t="s">
        <v>763</v>
      </c>
      <c r="D331" s="476" t="s">
        <v>447</v>
      </c>
      <c r="E331" s="477" t="s">
        <v>764</v>
      </c>
      <c r="F331" s="478" t="s">
        <v>754</v>
      </c>
      <c r="G331" s="479" t="s">
        <v>92</v>
      </c>
      <c r="H331" s="480">
        <v>5.82</v>
      </c>
      <c r="I331" s="580"/>
      <c r="J331" s="481">
        <f>ROUND(I331*H331,2)</f>
        <v>0</v>
      </c>
      <c r="K331" s="478" t="s">
        <v>450</v>
      </c>
      <c r="L331" s="381"/>
      <c r="M331" s="579" t="s">
        <v>387</v>
      </c>
      <c r="N331" s="482" t="s">
        <v>404</v>
      </c>
      <c r="O331" s="491"/>
      <c r="P331" s="483">
        <f>O331*H331</f>
        <v>0</v>
      </c>
      <c r="Q331" s="483">
        <v>0</v>
      </c>
      <c r="R331" s="483">
        <f>Q331*H331</f>
        <v>0</v>
      </c>
      <c r="S331" s="483">
        <v>0</v>
      </c>
      <c r="T331" s="484">
        <f>S331*H331</f>
        <v>0</v>
      </c>
      <c r="U331" s="576"/>
      <c r="V331" s="576"/>
      <c r="W331" s="576"/>
      <c r="X331" s="576"/>
      <c r="Y331" s="576"/>
      <c r="Z331" s="576"/>
      <c r="AA331" s="576"/>
      <c r="AB331" s="576"/>
      <c r="AC331" s="576"/>
      <c r="AD331" s="576"/>
      <c r="AE331" s="576"/>
      <c r="AR331" s="485" t="s">
        <v>451</v>
      </c>
      <c r="AT331" s="485" t="s">
        <v>447</v>
      </c>
      <c r="AU331" s="485" t="s">
        <v>379</v>
      </c>
      <c r="AY331" s="375" t="s">
        <v>445</v>
      </c>
      <c r="BE331" s="486">
        <f>IF(N331="základní",J331,0)</f>
        <v>0</v>
      </c>
      <c r="BF331" s="486">
        <f>IF(N331="snížená",J331,0)</f>
        <v>0</v>
      </c>
      <c r="BG331" s="486">
        <f>IF(N331="zákl. přenesená",J331,0)</f>
        <v>0</v>
      </c>
      <c r="BH331" s="486">
        <f>IF(N331="sníž. přenesená",J331,0)</f>
        <v>0</v>
      </c>
      <c r="BI331" s="486">
        <f>IF(N331="nulová",J331,0)</f>
        <v>0</v>
      </c>
      <c r="BJ331" s="375" t="s">
        <v>443</v>
      </c>
      <c r="BK331" s="486">
        <f>ROUND(I331*H331,2)</f>
        <v>0</v>
      </c>
      <c r="BL331" s="375" t="s">
        <v>451</v>
      </c>
      <c r="BM331" s="485" t="s">
        <v>765</v>
      </c>
    </row>
    <row r="332" spans="1:65" s="383" customFormat="1" x14ac:dyDescent="0.4">
      <c r="A332" s="576"/>
      <c r="B332" s="414"/>
      <c r="C332" s="572"/>
      <c r="D332" s="487" t="s">
        <v>453</v>
      </c>
      <c r="E332" s="572"/>
      <c r="F332" s="488" t="s">
        <v>766</v>
      </c>
      <c r="G332" s="572"/>
      <c r="H332" s="572"/>
      <c r="I332" s="578"/>
      <c r="J332" s="572"/>
      <c r="K332" s="572"/>
      <c r="L332" s="381"/>
      <c r="M332" s="489"/>
      <c r="N332" s="490"/>
      <c r="O332" s="491"/>
      <c r="P332" s="491"/>
      <c r="Q332" s="491"/>
      <c r="R332" s="491"/>
      <c r="S332" s="491"/>
      <c r="T332" s="492"/>
      <c r="U332" s="576"/>
      <c r="V332" s="576"/>
      <c r="W332" s="576"/>
      <c r="X332" s="576"/>
      <c r="Y332" s="576"/>
      <c r="Z332" s="576"/>
      <c r="AA332" s="576"/>
      <c r="AB332" s="576"/>
      <c r="AC332" s="576"/>
      <c r="AD332" s="576"/>
      <c r="AE332" s="576"/>
      <c r="AT332" s="375" t="s">
        <v>453</v>
      </c>
      <c r="AU332" s="375" t="s">
        <v>379</v>
      </c>
    </row>
    <row r="333" spans="1:65" s="493" customFormat="1" x14ac:dyDescent="0.4">
      <c r="B333" s="494"/>
      <c r="C333" s="495"/>
      <c r="D333" s="496" t="s">
        <v>455</v>
      </c>
      <c r="E333" s="497" t="s">
        <v>387</v>
      </c>
      <c r="F333" s="498" t="s">
        <v>757</v>
      </c>
      <c r="G333" s="495"/>
      <c r="H333" s="499">
        <v>5.82</v>
      </c>
      <c r="I333" s="583"/>
      <c r="J333" s="495"/>
      <c r="K333" s="495"/>
      <c r="L333" s="500"/>
      <c r="M333" s="501"/>
      <c r="N333" s="502"/>
      <c r="O333" s="502"/>
      <c r="P333" s="502"/>
      <c r="Q333" s="502"/>
      <c r="R333" s="502"/>
      <c r="S333" s="502"/>
      <c r="T333" s="503"/>
      <c r="AT333" s="504" t="s">
        <v>455</v>
      </c>
      <c r="AU333" s="504" t="s">
        <v>379</v>
      </c>
      <c r="AV333" s="493" t="s">
        <v>379</v>
      </c>
      <c r="AW333" s="493" t="s">
        <v>457</v>
      </c>
      <c r="AX333" s="493" t="s">
        <v>444</v>
      </c>
      <c r="AY333" s="504" t="s">
        <v>445</v>
      </c>
    </row>
    <row r="334" spans="1:65" s="505" customFormat="1" x14ac:dyDescent="0.4">
      <c r="B334" s="506"/>
      <c r="C334" s="507"/>
      <c r="D334" s="496" t="s">
        <v>455</v>
      </c>
      <c r="E334" s="508" t="s">
        <v>387</v>
      </c>
      <c r="F334" s="509" t="s">
        <v>458</v>
      </c>
      <c r="G334" s="507"/>
      <c r="H334" s="510">
        <v>5.82</v>
      </c>
      <c r="I334" s="582"/>
      <c r="J334" s="507"/>
      <c r="K334" s="507"/>
      <c r="L334" s="511"/>
      <c r="M334" s="512"/>
      <c r="N334" s="513"/>
      <c r="O334" s="513"/>
      <c r="P334" s="513"/>
      <c r="Q334" s="513"/>
      <c r="R334" s="513"/>
      <c r="S334" s="513"/>
      <c r="T334" s="514"/>
      <c r="AT334" s="515" t="s">
        <v>455</v>
      </c>
      <c r="AU334" s="515" t="s">
        <v>379</v>
      </c>
      <c r="AV334" s="505" t="s">
        <v>451</v>
      </c>
      <c r="AW334" s="505" t="s">
        <v>457</v>
      </c>
      <c r="AX334" s="505" t="s">
        <v>443</v>
      </c>
      <c r="AY334" s="515" t="s">
        <v>445</v>
      </c>
    </row>
    <row r="335" spans="1:65" s="460" customFormat="1" ht="22.95" customHeight="1" x14ac:dyDescent="0.3">
      <c r="B335" s="461"/>
      <c r="C335" s="462"/>
      <c r="D335" s="463" t="s">
        <v>440</v>
      </c>
      <c r="E335" s="474" t="s">
        <v>767</v>
      </c>
      <c r="F335" s="474" t="s">
        <v>768</v>
      </c>
      <c r="G335" s="462"/>
      <c r="H335" s="462"/>
      <c r="I335" s="581"/>
      <c r="J335" s="475">
        <f>BK335</f>
        <v>0</v>
      </c>
      <c r="K335" s="462"/>
      <c r="L335" s="466"/>
      <c r="M335" s="467"/>
      <c r="N335" s="468"/>
      <c r="O335" s="468"/>
      <c r="P335" s="469">
        <f>SUM(P336:P337)</f>
        <v>0</v>
      </c>
      <c r="Q335" s="468"/>
      <c r="R335" s="469">
        <f>SUM(R336:R337)</f>
        <v>0</v>
      </c>
      <c r="S335" s="468"/>
      <c r="T335" s="470">
        <f>SUM(T336:T337)</f>
        <v>0</v>
      </c>
      <c r="AR335" s="471" t="s">
        <v>443</v>
      </c>
      <c r="AT335" s="472" t="s">
        <v>440</v>
      </c>
      <c r="AU335" s="472" t="s">
        <v>443</v>
      </c>
      <c r="AY335" s="471" t="s">
        <v>445</v>
      </c>
      <c r="BK335" s="473">
        <f>SUM(BK336:BK337)</f>
        <v>0</v>
      </c>
    </row>
    <row r="336" spans="1:65" s="383" customFormat="1" ht="49.2" customHeight="1" x14ac:dyDescent="0.4">
      <c r="A336" s="576"/>
      <c r="B336" s="414"/>
      <c r="C336" s="476" t="s">
        <v>769</v>
      </c>
      <c r="D336" s="476" t="s">
        <v>447</v>
      </c>
      <c r="E336" s="477" t="s">
        <v>770</v>
      </c>
      <c r="F336" s="478" t="s">
        <v>771</v>
      </c>
      <c r="G336" s="479" t="s">
        <v>92</v>
      </c>
      <c r="H336" s="480">
        <v>4.5419999999999998</v>
      </c>
      <c r="I336" s="580"/>
      <c r="J336" s="481">
        <f>ROUND(I336*H336,2)</f>
        <v>0</v>
      </c>
      <c r="K336" s="478" t="s">
        <v>450</v>
      </c>
      <c r="L336" s="381"/>
      <c r="M336" s="579" t="s">
        <v>387</v>
      </c>
      <c r="N336" s="482" t="s">
        <v>404</v>
      </c>
      <c r="O336" s="491"/>
      <c r="P336" s="483">
        <f>O336*H336</f>
        <v>0</v>
      </c>
      <c r="Q336" s="483">
        <v>0</v>
      </c>
      <c r="R336" s="483">
        <f>Q336*H336</f>
        <v>0</v>
      </c>
      <c r="S336" s="483">
        <v>0</v>
      </c>
      <c r="T336" s="484">
        <f>S336*H336</f>
        <v>0</v>
      </c>
      <c r="U336" s="576"/>
      <c r="V336" s="576"/>
      <c r="W336" s="576"/>
      <c r="X336" s="576"/>
      <c r="Y336" s="576"/>
      <c r="Z336" s="576"/>
      <c r="AA336" s="576"/>
      <c r="AB336" s="576"/>
      <c r="AC336" s="576"/>
      <c r="AD336" s="576"/>
      <c r="AE336" s="576"/>
      <c r="AR336" s="485" t="s">
        <v>451</v>
      </c>
      <c r="AT336" s="485" t="s">
        <v>447</v>
      </c>
      <c r="AU336" s="485" t="s">
        <v>379</v>
      </c>
      <c r="AY336" s="375" t="s">
        <v>445</v>
      </c>
      <c r="BE336" s="486">
        <f>IF(N336="základní",J336,0)</f>
        <v>0</v>
      </c>
      <c r="BF336" s="486">
        <f>IF(N336="snížená",J336,0)</f>
        <v>0</v>
      </c>
      <c r="BG336" s="486">
        <f>IF(N336="zákl. přenesená",J336,0)</f>
        <v>0</v>
      </c>
      <c r="BH336" s="486">
        <f>IF(N336="sníž. přenesená",J336,0)</f>
        <v>0</v>
      </c>
      <c r="BI336" s="486">
        <f>IF(N336="nulová",J336,0)</f>
        <v>0</v>
      </c>
      <c r="BJ336" s="375" t="s">
        <v>443</v>
      </c>
      <c r="BK336" s="486">
        <f>ROUND(I336*H336,2)</f>
        <v>0</v>
      </c>
      <c r="BL336" s="375" t="s">
        <v>451</v>
      </c>
      <c r="BM336" s="485" t="s">
        <v>772</v>
      </c>
    </row>
    <row r="337" spans="1:47" s="383" customFormat="1" x14ac:dyDescent="0.4">
      <c r="A337" s="576"/>
      <c r="B337" s="414"/>
      <c r="C337" s="572"/>
      <c r="D337" s="487" t="s">
        <v>453</v>
      </c>
      <c r="E337" s="572"/>
      <c r="F337" s="488" t="s">
        <v>773</v>
      </c>
      <c r="G337" s="572"/>
      <c r="H337" s="572"/>
      <c r="I337" s="578"/>
      <c r="J337" s="572"/>
      <c r="K337" s="572"/>
      <c r="L337" s="381"/>
      <c r="M337" s="534"/>
      <c r="N337" s="535"/>
      <c r="O337" s="536"/>
      <c r="P337" s="536"/>
      <c r="Q337" s="536"/>
      <c r="R337" s="536"/>
      <c r="S337" s="536"/>
      <c r="T337" s="537"/>
      <c r="U337" s="576"/>
      <c r="V337" s="576"/>
      <c r="W337" s="576"/>
      <c r="X337" s="576"/>
      <c r="Y337" s="576"/>
      <c r="Z337" s="576"/>
      <c r="AA337" s="576"/>
      <c r="AB337" s="576"/>
      <c r="AC337" s="576"/>
      <c r="AD337" s="576"/>
      <c r="AE337" s="576"/>
      <c r="AT337" s="375" t="s">
        <v>453</v>
      </c>
      <c r="AU337" s="375" t="s">
        <v>379</v>
      </c>
    </row>
    <row r="338" spans="1:47" s="383" customFormat="1" ht="7" customHeight="1" x14ac:dyDescent="0.4">
      <c r="A338" s="576"/>
      <c r="B338" s="438"/>
      <c r="C338" s="439"/>
      <c r="D338" s="439"/>
      <c r="E338" s="439"/>
      <c r="F338" s="439"/>
      <c r="G338" s="439"/>
      <c r="H338" s="439"/>
      <c r="I338" s="439"/>
      <c r="J338" s="439"/>
      <c r="K338" s="439"/>
      <c r="L338" s="381"/>
      <c r="M338" s="576"/>
      <c r="O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  <c r="AC338" s="576"/>
      <c r="AD338" s="576"/>
      <c r="AE338" s="576"/>
    </row>
  </sheetData>
  <sheetProtection algorithmName="SHA-512" hashValue="l+UtYTKzb9t9NWsOxA2LF920JDnJoLgiVWWUc9Z+SWa75PPHBKtvhMw5ux/lxFj2qJznQJv8W0JuDwdaf7Fs/w==" saltValue="6IqRNN79c2aMSbTUTVm6U9mneFDtwZgXwIKFeP0OaAuuz1v93NGgFLE9zZQYuP2KhhH9ZmFDIIulX01yILxGtQ==" spinCount="100000" sheet="1" objects="1" scenarios="1" formatColumns="0" formatRows="0" autoFilter="0"/>
  <autoFilter ref="C123:K337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600-000000000000}"/>
    <hyperlink ref="F132" r:id="rId2" xr:uid="{00000000-0004-0000-0600-000001000000}"/>
    <hyperlink ref="F136" r:id="rId3" xr:uid="{00000000-0004-0000-0600-000002000000}"/>
    <hyperlink ref="F140" r:id="rId4" xr:uid="{00000000-0004-0000-0600-000003000000}"/>
    <hyperlink ref="F144" r:id="rId5" xr:uid="{00000000-0004-0000-0600-000004000000}"/>
    <hyperlink ref="F148" r:id="rId6" xr:uid="{00000000-0004-0000-0600-000005000000}"/>
    <hyperlink ref="F152" r:id="rId7" xr:uid="{00000000-0004-0000-0600-000006000000}"/>
    <hyperlink ref="F157" r:id="rId8" xr:uid="{00000000-0004-0000-0600-000007000000}"/>
    <hyperlink ref="F161" r:id="rId9" xr:uid="{00000000-0004-0000-0600-000008000000}"/>
    <hyperlink ref="F165" r:id="rId10" xr:uid="{00000000-0004-0000-0600-000009000000}"/>
    <hyperlink ref="F169" r:id="rId11" xr:uid="{00000000-0004-0000-0600-00000A000000}"/>
    <hyperlink ref="F175" r:id="rId12" xr:uid="{00000000-0004-0000-0600-00000B000000}"/>
    <hyperlink ref="F180" r:id="rId13" xr:uid="{00000000-0004-0000-0600-00000C000000}"/>
    <hyperlink ref="F191" r:id="rId14" xr:uid="{00000000-0004-0000-0600-00000D000000}"/>
    <hyperlink ref="F200" r:id="rId15" xr:uid="{00000000-0004-0000-0600-00000E000000}"/>
    <hyperlink ref="F204" r:id="rId16" xr:uid="{00000000-0004-0000-0600-00000F000000}"/>
    <hyperlink ref="F210" r:id="rId17" xr:uid="{00000000-0004-0000-0600-000010000000}"/>
    <hyperlink ref="F214" r:id="rId18" xr:uid="{00000000-0004-0000-0600-000011000000}"/>
    <hyperlink ref="F221" r:id="rId19" xr:uid="{00000000-0004-0000-0600-000012000000}"/>
    <hyperlink ref="F228" r:id="rId20" xr:uid="{00000000-0004-0000-0600-000013000000}"/>
    <hyperlink ref="F233" r:id="rId21" xr:uid="{00000000-0004-0000-0600-000014000000}"/>
    <hyperlink ref="F245" r:id="rId22" xr:uid="{00000000-0004-0000-0600-000015000000}"/>
    <hyperlink ref="F249" r:id="rId23" xr:uid="{00000000-0004-0000-0600-000016000000}"/>
    <hyperlink ref="F254" r:id="rId24" xr:uid="{00000000-0004-0000-0600-000017000000}"/>
    <hyperlink ref="F271" r:id="rId25" xr:uid="{00000000-0004-0000-0600-000018000000}"/>
    <hyperlink ref="F283" r:id="rId26" xr:uid="{00000000-0004-0000-0600-000019000000}"/>
    <hyperlink ref="F291" r:id="rId27" xr:uid="{00000000-0004-0000-0600-00001A000000}"/>
    <hyperlink ref="F296" r:id="rId28" xr:uid="{00000000-0004-0000-0600-00001B000000}"/>
    <hyperlink ref="F300" r:id="rId29" xr:uid="{00000000-0004-0000-0600-00001C000000}"/>
    <hyperlink ref="F304" r:id="rId30" xr:uid="{00000000-0004-0000-0600-00001D000000}"/>
    <hyperlink ref="F306" r:id="rId31" xr:uid="{00000000-0004-0000-0600-00001E000000}"/>
    <hyperlink ref="F309" r:id="rId32" xr:uid="{00000000-0004-0000-0600-00001F000000}"/>
    <hyperlink ref="F314" r:id="rId33" xr:uid="{00000000-0004-0000-0600-000020000000}"/>
    <hyperlink ref="F319" r:id="rId34" xr:uid="{00000000-0004-0000-0600-000021000000}"/>
    <hyperlink ref="F324" r:id="rId35" xr:uid="{00000000-0004-0000-0600-000022000000}"/>
    <hyperlink ref="F326" r:id="rId36" xr:uid="{00000000-0004-0000-0600-000023000000}"/>
    <hyperlink ref="F330" r:id="rId37" xr:uid="{00000000-0004-0000-0600-000024000000}"/>
    <hyperlink ref="F332" r:id="rId38" xr:uid="{00000000-0004-0000-0600-000025000000}"/>
    <hyperlink ref="F337" r:id="rId39" xr:uid="{00000000-0004-0000-06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2"/>
  <sheetViews>
    <sheetView showGridLines="0" workbookViewId="0">
      <selection activeCell="J30" sqref="J30"/>
    </sheetView>
  </sheetViews>
  <sheetFormatPr defaultColWidth="9.15234375" defaultRowHeight="10.3" x14ac:dyDescent="0.25"/>
  <cols>
    <col min="1" max="1" width="7.15234375" style="574" customWidth="1"/>
    <col min="2" max="2" width="1" style="574" customWidth="1"/>
    <col min="3" max="3" width="3.53515625" style="574" customWidth="1"/>
    <col min="4" max="4" width="3.69140625" style="574" customWidth="1"/>
    <col min="5" max="5" width="14.69140625" style="574" customWidth="1"/>
    <col min="6" max="6" width="43.53515625" style="574" customWidth="1"/>
    <col min="7" max="7" width="6.3828125" style="574" customWidth="1"/>
    <col min="8" max="8" width="12" style="574" customWidth="1"/>
    <col min="9" max="9" width="13.53515625" style="574" customWidth="1"/>
    <col min="10" max="11" width="19.15234375" style="574" customWidth="1"/>
    <col min="12" max="12" width="8" style="574" customWidth="1"/>
    <col min="13" max="13" width="9.3046875" style="574" hidden="1" customWidth="1"/>
    <col min="14" max="14" width="9.15234375" style="574"/>
    <col min="15" max="20" width="12.15234375" style="574" hidden="1" customWidth="1"/>
    <col min="21" max="21" width="14" style="574" hidden="1" customWidth="1"/>
    <col min="22" max="22" width="10.53515625" style="574" customWidth="1"/>
    <col min="23" max="23" width="14" style="574" customWidth="1"/>
    <col min="24" max="24" width="10.53515625" style="574" customWidth="1"/>
    <col min="25" max="25" width="12.84375" style="574" customWidth="1"/>
    <col min="26" max="26" width="9.3828125" style="574" customWidth="1"/>
    <col min="27" max="27" width="12.84375" style="574" customWidth="1"/>
    <col min="28" max="28" width="14" style="574" customWidth="1"/>
    <col min="29" max="29" width="9.3828125" style="574" customWidth="1"/>
    <col min="30" max="30" width="12.84375" style="574" customWidth="1"/>
    <col min="31" max="31" width="14" style="574" customWidth="1"/>
    <col min="32" max="16384" width="9.15234375" style="574"/>
  </cols>
  <sheetData>
    <row r="2" spans="1:46" ht="37" customHeight="1" x14ac:dyDescent="0.25"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AT2" s="375" t="s">
        <v>774</v>
      </c>
    </row>
    <row r="3" spans="1:46" ht="7" customHeight="1" x14ac:dyDescent="0.25">
      <c r="B3" s="376"/>
      <c r="C3" s="377"/>
      <c r="D3" s="377"/>
      <c r="E3" s="377"/>
      <c r="F3" s="377"/>
      <c r="G3" s="377"/>
      <c r="H3" s="377"/>
      <c r="I3" s="377"/>
      <c r="J3" s="377"/>
      <c r="K3" s="377"/>
      <c r="L3" s="378"/>
      <c r="AT3" s="375" t="s">
        <v>379</v>
      </c>
    </row>
    <row r="4" spans="1:46" ht="25" customHeight="1" x14ac:dyDescent="0.25">
      <c r="B4" s="378"/>
      <c r="D4" s="379" t="s">
        <v>380</v>
      </c>
      <c r="L4" s="378"/>
      <c r="M4" s="380" t="s">
        <v>381</v>
      </c>
      <c r="AT4" s="375" t="s">
        <v>382</v>
      </c>
    </row>
    <row r="5" spans="1:46" ht="7" customHeight="1" x14ac:dyDescent="0.25">
      <c r="B5" s="378"/>
      <c r="L5" s="378"/>
    </row>
    <row r="6" spans="1:46" ht="12" customHeight="1" x14ac:dyDescent="0.25">
      <c r="B6" s="378"/>
      <c r="D6" s="575" t="s">
        <v>383</v>
      </c>
      <c r="L6" s="378"/>
    </row>
    <row r="7" spans="1:46" ht="16.5" customHeight="1" x14ac:dyDescent="0.25">
      <c r="B7" s="378"/>
      <c r="E7" s="692" t="s">
        <v>843</v>
      </c>
      <c r="F7" s="693"/>
      <c r="G7" s="693"/>
      <c r="H7" s="693"/>
      <c r="L7" s="378"/>
    </row>
    <row r="8" spans="1:46" s="383" customFormat="1" ht="12" customHeight="1" x14ac:dyDescent="0.4">
      <c r="A8" s="576"/>
      <c r="B8" s="381"/>
      <c r="C8" s="576"/>
      <c r="D8" s="575" t="s">
        <v>384</v>
      </c>
      <c r="E8" s="576"/>
      <c r="F8" s="576"/>
      <c r="G8" s="576"/>
      <c r="H8" s="576"/>
      <c r="I8" s="576"/>
      <c r="J8" s="576"/>
      <c r="K8" s="576"/>
      <c r="L8" s="382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</row>
    <row r="9" spans="1:46" s="383" customFormat="1" ht="16.5" customHeight="1" x14ac:dyDescent="0.4">
      <c r="A9" s="576"/>
      <c r="B9" s="381"/>
      <c r="C9" s="576"/>
      <c r="D9" s="576"/>
      <c r="E9" s="694" t="s">
        <v>775</v>
      </c>
      <c r="F9" s="695"/>
      <c r="G9" s="695"/>
      <c r="H9" s="695"/>
      <c r="I9" s="576"/>
      <c r="J9" s="576"/>
      <c r="K9" s="576"/>
      <c r="L9" s="382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</row>
    <row r="10" spans="1:46" s="383" customFormat="1" x14ac:dyDescent="0.4">
      <c r="A10" s="576"/>
      <c r="B10" s="381"/>
      <c r="C10" s="576"/>
      <c r="D10" s="576"/>
      <c r="E10" s="576"/>
      <c r="F10" s="576"/>
      <c r="G10" s="576"/>
      <c r="H10" s="576"/>
      <c r="I10" s="576"/>
      <c r="J10" s="576"/>
      <c r="K10" s="576"/>
      <c r="L10" s="382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</row>
    <row r="11" spans="1:46" s="383" customFormat="1" ht="12" customHeight="1" x14ac:dyDescent="0.4">
      <c r="A11" s="576"/>
      <c r="B11" s="381"/>
      <c r="C11" s="576"/>
      <c r="D11" s="575" t="s">
        <v>386</v>
      </c>
      <c r="E11" s="576"/>
      <c r="F11" s="577" t="s">
        <v>387</v>
      </c>
      <c r="G11" s="576"/>
      <c r="H11" s="576"/>
      <c r="I11" s="575" t="s">
        <v>388</v>
      </c>
      <c r="J11" s="577" t="s">
        <v>387</v>
      </c>
      <c r="K11" s="576"/>
      <c r="L11" s="382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</row>
    <row r="12" spans="1:46" s="383" customFormat="1" ht="12" customHeight="1" x14ac:dyDescent="0.4">
      <c r="A12" s="576"/>
      <c r="B12" s="381"/>
      <c r="C12" s="576"/>
      <c r="D12" s="575" t="s">
        <v>389</v>
      </c>
      <c r="E12" s="576"/>
      <c r="F12" s="577" t="s">
        <v>390</v>
      </c>
      <c r="G12" s="576"/>
      <c r="H12" s="576"/>
      <c r="I12" s="575" t="s">
        <v>391</v>
      </c>
      <c r="J12" s="384" t="s">
        <v>844</v>
      </c>
      <c r="K12" s="576"/>
      <c r="L12" s="382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</row>
    <row r="13" spans="1:46" s="383" customFormat="1" ht="10.95" customHeight="1" x14ac:dyDescent="0.4">
      <c r="A13" s="576"/>
      <c r="B13" s="381"/>
      <c r="C13" s="576"/>
      <c r="D13" s="576"/>
      <c r="E13" s="576"/>
      <c r="F13" s="576"/>
      <c r="G13" s="576"/>
      <c r="H13" s="576"/>
      <c r="I13" s="576"/>
      <c r="J13" s="576"/>
      <c r="K13" s="576"/>
      <c r="L13" s="382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</row>
    <row r="14" spans="1:46" s="383" customFormat="1" ht="12" customHeight="1" x14ac:dyDescent="0.4">
      <c r="A14" s="576"/>
      <c r="B14" s="381"/>
      <c r="C14" s="576"/>
      <c r="D14" s="575" t="s">
        <v>392</v>
      </c>
      <c r="E14" s="576"/>
      <c r="F14" s="576"/>
      <c r="G14" s="576"/>
      <c r="H14" s="576"/>
      <c r="I14" s="575" t="s">
        <v>393</v>
      </c>
      <c r="J14" s="577" t="s">
        <v>387</v>
      </c>
      <c r="K14" s="576"/>
      <c r="L14" s="382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</row>
    <row r="15" spans="1:46" s="383" customFormat="1" ht="18" customHeight="1" x14ac:dyDescent="0.4">
      <c r="A15" s="576"/>
      <c r="B15" s="381"/>
      <c r="C15" s="576"/>
      <c r="D15" s="576"/>
      <c r="E15" s="577" t="s">
        <v>394</v>
      </c>
      <c r="F15" s="576"/>
      <c r="G15" s="576"/>
      <c r="H15" s="576"/>
      <c r="I15" s="575" t="s">
        <v>395</v>
      </c>
      <c r="J15" s="577" t="s">
        <v>387</v>
      </c>
      <c r="K15" s="576"/>
      <c r="L15" s="382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</row>
    <row r="16" spans="1:46" s="383" customFormat="1" ht="7" customHeight="1" x14ac:dyDescent="0.4">
      <c r="A16" s="576"/>
      <c r="B16" s="381"/>
      <c r="C16" s="576"/>
      <c r="D16" s="576"/>
      <c r="E16" s="576"/>
      <c r="F16" s="576"/>
      <c r="G16" s="576"/>
      <c r="H16" s="576"/>
      <c r="I16" s="576"/>
      <c r="J16" s="576"/>
      <c r="K16" s="576"/>
      <c r="L16" s="382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</row>
    <row r="17" spans="1:31" s="383" customFormat="1" ht="12" customHeight="1" x14ac:dyDescent="0.4">
      <c r="A17" s="576"/>
      <c r="B17" s="381"/>
      <c r="C17" s="576"/>
      <c r="D17" s="575" t="s">
        <v>841</v>
      </c>
      <c r="E17" s="576"/>
      <c r="F17" s="576"/>
      <c r="G17" s="576"/>
      <c r="H17" s="576"/>
      <c r="I17" s="575" t="s">
        <v>393</v>
      </c>
      <c r="J17" s="587" t="s">
        <v>845</v>
      </c>
      <c r="K17" s="576"/>
      <c r="L17" s="382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</row>
    <row r="18" spans="1:31" s="383" customFormat="1" ht="18" customHeight="1" x14ac:dyDescent="0.4">
      <c r="A18" s="576"/>
      <c r="B18" s="381"/>
      <c r="C18" s="576"/>
      <c r="D18" s="576"/>
      <c r="E18" s="696" t="s">
        <v>845</v>
      </c>
      <c r="F18" s="697"/>
      <c r="G18" s="697"/>
      <c r="H18" s="697"/>
      <c r="I18" s="575" t="s">
        <v>395</v>
      </c>
      <c r="J18" s="587" t="s">
        <v>845</v>
      </c>
      <c r="K18" s="576"/>
      <c r="L18" s="382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</row>
    <row r="19" spans="1:31" s="383" customFormat="1" ht="7" customHeight="1" x14ac:dyDescent="0.4">
      <c r="A19" s="576"/>
      <c r="B19" s="381"/>
      <c r="C19" s="576"/>
      <c r="D19" s="576"/>
      <c r="E19" s="576"/>
      <c r="F19" s="576"/>
      <c r="G19" s="576"/>
      <c r="H19" s="576"/>
      <c r="I19" s="576"/>
      <c r="J19" s="576"/>
      <c r="K19" s="576"/>
      <c r="L19" s="382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</row>
    <row r="20" spans="1:31" s="383" customFormat="1" ht="12" customHeight="1" x14ac:dyDescent="0.4">
      <c r="A20" s="576"/>
      <c r="B20" s="381"/>
      <c r="C20" s="576"/>
      <c r="D20" s="575" t="s">
        <v>396</v>
      </c>
      <c r="E20" s="576"/>
      <c r="F20" s="576"/>
      <c r="G20" s="576"/>
      <c r="H20" s="576"/>
      <c r="I20" s="575" t="s">
        <v>393</v>
      </c>
      <c r="J20" s="577" t="s">
        <v>387</v>
      </c>
      <c r="K20" s="576"/>
      <c r="L20" s="382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</row>
    <row r="21" spans="1:31" s="383" customFormat="1" ht="18" customHeight="1" x14ac:dyDescent="0.4">
      <c r="A21" s="576"/>
      <c r="B21" s="381"/>
      <c r="C21" s="576"/>
      <c r="D21" s="576"/>
      <c r="E21" s="577" t="s">
        <v>33</v>
      </c>
      <c r="F21" s="576"/>
      <c r="G21" s="576"/>
      <c r="H21" s="576"/>
      <c r="I21" s="575" t="s">
        <v>395</v>
      </c>
      <c r="J21" s="577" t="s">
        <v>387</v>
      </c>
      <c r="K21" s="576"/>
      <c r="L21" s="382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</row>
    <row r="22" spans="1:31" s="383" customFormat="1" ht="7" customHeight="1" x14ac:dyDescent="0.4">
      <c r="A22" s="576"/>
      <c r="B22" s="381"/>
      <c r="C22" s="576"/>
      <c r="D22" s="576"/>
      <c r="E22" s="576"/>
      <c r="F22" s="576"/>
      <c r="G22" s="576"/>
      <c r="H22" s="576"/>
      <c r="I22" s="576"/>
      <c r="J22" s="576"/>
      <c r="K22" s="576"/>
      <c r="L22" s="382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</row>
    <row r="23" spans="1:31" s="383" customFormat="1" ht="12" customHeight="1" x14ac:dyDescent="0.4">
      <c r="A23" s="576"/>
      <c r="B23" s="381"/>
      <c r="C23" s="576"/>
      <c r="D23" s="575" t="s">
        <v>397</v>
      </c>
      <c r="E23" s="576"/>
      <c r="F23" s="576"/>
      <c r="G23" s="576"/>
      <c r="H23" s="576"/>
      <c r="I23" s="575" t="s">
        <v>393</v>
      </c>
      <c r="J23" s="577" t="s">
        <v>387</v>
      </c>
      <c r="K23" s="576"/>
      <c r="L23" s="382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</row>
    <row r="24" spans="1:31" s="383" customFormat="1" ht="18" customHeight="1" x14ac:dyDescent="0.4">
      <c r="A24" s="576"/>
      <c r="B24" s="381"/>
      <c r="C24" s="576"/>
      <c r="D24" s="576"/>
      <c r="E24" s="577" t="s">
        <v>33</v>
      </c>
      <c r="F24" s="576"/>
      <c r="G24" s="576"/>
      <c r="H24" s="576"/>
      <c r="I24" s="575" t="s">
        <v>395</v>
      </c>
      <c r="J24" s="577" t="s">
        <v>387</v>
      </c>
      <c r="K24" s="576"/>
      <c r="L24" s="382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</row>
    <row r="25" spans="1:31" s="383" customFormat="1" ht="7" customHeight="1" x14ac:dyDescent="0.4">
      <c r="A25" s="576"/>
      <c r="B25" s="381"/>
      <c r="C25" s="576"/>
      <c r="D25" s="576"/>
      <c r="E25" s="576"/>
      <c r="F25" s="576"/>
      <c r="G25" s="576"/>
      <c r="H25" s="576"/>
      <c r="I25" s="576"/>
      <c r="J25" s="576"/>
      <c r="K25" s="576"/>
      <c r="L25" s="382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</row>
    <row r="26" spans="1:31" s="383" customFormat="1" ht="12" customHeight="1" x14ac:dyDescent="0.4">
      <c r="A26" s="576"/>
      <c r="B26" s="381"/>
      <c r="C26" s="576"/>
      <c r="D26" s="575" t="s">
        <v>398</v>
      </c>
      <c r="E26" s="576"/>
      <c r="F26" s="576"/>
      <c r="G26" s="576"/>
      <c r="H26" s="576"/>
      <c r="I26" s="576"/>
      <c r="J26" s="576"/>
      <c r="K26" s="576"/>
      <c r="L26" s="382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</row>
    <row r="27" spans="1:31" s="388" customFormat="1" ht="16.5" customHeight="1" x14ac:dyDescent="0.4">
      <c r="A27" s="385"/>
      <c r="B27" s="386"/>
      <c r="C27" s="385"/>
      <c r="D27" s="385"/>
      <c r="E27" s="698" t="s">
        <v>387</v>
      </c>
      <c r="F27" s="698"/>
      <c r="G27" s="698"/>
      <c r="H27" s="698"/>
      <c r="I27" s="385"/>
      <c r="J27" s="385"/>
      <c r="K27" s="385"/>
      <c r="L27" s="387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</row>
    <row r="28" spans="1:31" s="383" customFormat="1" ht="7" customHeight="1" x14ac:dyDescent="0.4">
      <c r="A28" s="576"/>
      <c r="B28" s="381"/>
      <c r="C28" s="576"/>
      <c r="D28" s="576"/>
      <c r="E28" s="576"/>
      <c r="F28" s="576"/>
      <c r="G28" s="576"/>
      <c r="H28" s="576"/>
      <c r="I28" s="576"/>
      <c r="J28" s="576"/>
      <c r="K28" s="576"/>
      <c r="L28" s="382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</row>
    <row r="29" spans="1:31" s="383" customFormat="1" ht="7" customHeight="1" x14ac:dyDescent="0.4">
      <c r="A29" s="576"/>
      <c r="B29" s="381"/>
      <c r="C29" s="576"/>
      <c r="D29" s="389"/>
      <c r="E29" s="389"/>
      <c r="F29" s="389"/>
      <c r="G29" s="389"/>
      <c r="H29" s="389"/>
      <c r="I29" s="389"/>
      <c r="J29" s="389"/>
      <c r="K29" s="389"/>
      <c r="L29" s="382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</row>
    <row r="30" spans="1:31" s="383" customFormat="1" ht="25.4" customHeight="1" x14ac:dyDescent="0.4">
      <c r="A30" s="576"/>
      <c r="B30" s="381"/>
      <c r="C30" s="576"/>
      <c r="D30" s="390" t="s">
        <v>399</v>
      </c>
      <c r="E30" s="576"/>
      <c r="F30" s="576"/>
      <c r="G30" s="576"/>
      <c r="H30" s="576"/>
      <c r="I30" s="576"/>
      <c r="J30" s="391">
        <f>ROUND(J121, 2)</f>
        <v>0</v>
      </c>
      <c r="K30" s="576"/>
      <c r="L30" s="382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</row>
    <row r="31" spans="1:31" s="383" customFormat="1" ht="7" customHeight="1" x14ac:dyDescent="0.4">
      <c r="A31" s="576"/>
      <c r="B31" s="381"/>
      <c r="C31" s="576"/>
      <c r="D31" s="389"/>
      <c r="E31" s="389"/>
      <c r="F31" s="389"/>
      <c r="G31" s="389"/>
      <c r="H31" s="389"/>
      <c r="I31" s="389"/>
      <c r="J31" s="389"/>
      <c r="K31" s="389"/>
      <c r="L31" s="382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</row>
    <row r="32" spans="1:31" s="383" customFormat="1" ht="14.5" customHeight="1" x14ac:dyDescent="0.4">
      <c r="A32" s="576"/>
      <c r="B32" s="381"/>
      <c r="C32" s="576"/>
      <c r="D32" s="576"/>
      <c r="E32" s="576"/>
      <c r="F32" s="392" t="s">
        <v>400</v>
      </c>
      <c r="G32" s="576"/>
      <c r="H32" s="576"/>
      <c r="I32" s="392" t="s">
        <v>401</v>
      </c>
      <c r="J32" s="392" t="s">
        <v>402</v>
      </c>
      <c r="K32" s="576"/>
      <c r="L32" s="382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</row>
    <row r="33" spans="1:31" s="383" customFormat="1" ht="14.5" customHeight="1" x14ac:dyDescent="0.4">
      <c r="A33" s="576"/>
      <c r="B33" s="381"/>
      <c r="C33" s="576"/>
      <c r="D33" s="393" t="s">
        <v>403</v>
      </c>
      <c r="E33" s="575" t="s">
        <v>404</v>
      </c>
      <c r="F33" s="394">
        <f>ROUND((SUM(BE121:BE171)),  2)</f>
        <v>0</v>
      </c>
      <c r="G33" s="576"/>
      <c r="H33" s="576"/>
      <c r="I33" s="395">
        <v>0.21</v>
      </c>
      <c r="J33" s="394">
        <f>ROUND(((SUM(BE121:BE171))*I33),  2)</f>
        <v>0</v>
      </c>
      <c r="K33" s="576"/>
      <c r="L33" s="382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</row>
    <row r="34" spans="1:31" s="383" customFormat="1" ht="14.5" customHeight="1" x14ac:dyDescent="0.4">
      <c r="A34" s="576"/>
      <c r="B34" s="381"/>
      <c r="C34" s="576"/>
      <c r="D34" s="576"/>
      <c r="E34" s="575" t="s">
        <v>405</v>
      </c>
      <c r="F34" s="394">
        <f>ROUND((SUM(BF121:BF171)),  2)</f>
        <v>0</v>
      </c>
      <c r="G34" s="576"/>
      <c r="H34" s="576"/>
      <c r="I34" s="395">
        <v>0.15</v>
      </c>
      <c r="J34" s="394">
        <f>ROUND(((SUM(BF121:BF171))*I34),  2)</f>
        <v>0</v>
      </c>
      <c r="K34" s="576"/>
      <c r="L34" s="382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</row>
    <row r="35" spans="1:31" s="383" customFormat="1" ht="14.5" hidden="1" customHeight="1" x14ac:dyDescent="0.4">
      <c r="A35" s="576"/>
      <c r="B35" s="381"/>
      <c r="C35" s="576"/>
      <c r="D35" s="576"/>
      <c r="E35" s="575" t="s">
        <v>406</v>
      </c>
      <c r="F35" s="394">
        <f>ROUND((SUM(BG121:BG171)),  2)</f>
        <v>0</v>
      </c>
      <c r="G35" s="576"/>
      <c r="H35" s="576"/>
      <c r="I35" s="395">
        <v>0.21</v>
      </c>
      <c r="J35" s="394">
        <f>0</f>
        <v>0</v>
      </c>
      <c r="K35" s="576"/>
      <c r="L35" s="382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</row>
    <row r="36" spans="1:31" s="383" customFormat="1" ht="14.5" hidden="1" customHeight="1" x14ac:dyDescent="0.4">
      <c r="A36" s="576"/>
      <c r="B36" s="381"/>
      <c r="C36" s="576"/>
      <c r="D36" s="576"/>
      <c r="E36" s="575" t="s">
        <v>407</v>
      </c>
      <c r="F36" s="394">
        <f>ROUND((SUM(BH121:BH171)),  2)</f>
        <v>0</v>
      </c>
      <c r="G36" s="576"/>
      <c r="H36" s="576"/>
      <c r="I36" s="395">
        <v>0.15</v>
      </c>
      <c r="J36" s="394">
        <f>0</f>
        <v>0</v>
      </c>
      <c r="K36" s="576"/>
      <c r="L36" s="382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</row>
    <row r="37" spans="1:31" s="383" customFormat="1" ht="14.5" hidden="1" customHeight="1" x14ac:dyDescent="0.4">
      <c r="A37" s="576"/>
      <c r="B37" s="381"/>
      <c r="C37" s="576"/>
      <c r="D37" s="576"/>
      <c r="E37" s="575" t="s">
        <v>408</v>
      </c>
      <c r="F37" s="394">
        <f>ROUND((SUM(BI121:BI171)),  2)</f>
        <v>0</v>
      </c>
      <c r="G37" s="576"/>
      <c r="H37" s="576"/>
      <c r="I37" s="395">
        <v>0</v>
      </c>
      <c r="J37" s="394">
        <f>0</f>
        <v>0</v>
      </c>
      <c r="K37" s="576"/>
      <c r="L37" s="382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</row>
    <row r="38" spans="1:31" s="383" customFormat="1" ht="7" customHeight="1" x14ac:dyDescent="0.4">
      <c r="A38" s="576"/>
      <c r="B38" s="381"/>
      <c r="C38" s="576"/>
      <c r="D38" s="576"/>
      <c r="E38" s="576"/>
      <c r="F38" s="576"/>
      <c r="G38" s="576"/>
      <c r="H38" s="576"/>
      <c r="I38" s="576"/>
      <c r="J38" s="576"/>
      <c r="K38" s="576"/>
      <c r="L38" s="382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</row>
    <row r="39" spans="1:31" s="383" customFormat="1" ht="25.4" customHeight="1" x14ac:dyDescent="0.4">
      <c r="A39" s="576"/>
      <c r="B39" s="381"/>
      <c r="C39" s="396"/>
      <c r="D39" s="397" t="s">
        <v>409</v>
      </c>
      <c r="E39" s="398"/>
      <c r="F39" s="398"/>
      <c r="G39" s="399" t="s">
        <v>410</v>
      </c>
      <c r="H39" s="400" t="s">
        <v>411</v>
      </c>
      <c r="I39" s="398"/>
      <c r="J39" s="401">
        <f>SUM(J30:J37)</f>
        <v>0</v>
      </c>
      <c r="K39" s="402"/>
      <c r="L39" s="382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</row>
    <row r="40" spans="1:31" s="383" customFormat="1" ht="14.5" customHeight="1" x14ac:dyDescent="0.4">
      <c r="A40" s="576"/>
      <c r="B40" s="381"/>
      <c r="C40" s="576"/>
      <c r="D40" s="576"/>
      <c r="E40" s="576"/>
      <c r="F40" s="576"/>
      <c r="G40" s="576"/>
      <c r="H40" s="576"/>
      <c r="I40" s="576"/>
      <c r="J40" s="576"/>
      <c r="K40" s="576"/>
      <c r="L40" s="382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</row>
    <row r="41" spans="1:31" ht="14.5" customHeight="1" x14ac:dyDescent="0.25">
      <c r="B41" s="378"/>
      <c r="L41" s="378"/>
    </row>
    <row r="42" spans="1:31" ht="14.5" customHeight="1" x14ac:dyDescent="0.25">
      <c r="B42" s="378"/>
      <c r="L42" s="378"/>
    </row>
    <row r="43" spans="1:31" ht="14.5" customHeight="1" x14ac:dyDescent="0.25">
      <c r="B43" s="378"/>
      <c r="L43" s="378"/>
    </row>
    <row r="44" spans="1:31" ht="14.5" customHeight="1" x14ac:dyDescent="0.25">
      <c r="B44" s="378"/>
      <c r="L44" s="378"/>
    </row>
    <row r="45" spans="1:31" ht="14.5" customHeight="1" x14ac:dyDescent="0.25">
      <c r="B45" s="378"/>
      <c r="L45" s="378"/>
    </row>
    <row r="46" spans="1:31" ht="14.5" customHeight="1" x14ac:dyDescent="0.25">
      <c r="B46" s="378"/>
      <c r="L46" s="378"/>
    </row>
    <row r="47" spans="1:31" ht="14.5" customHeight="1" x14ac:dyDescent="0.25">
      <c r="B47" s="378"/>
      <c r="L47" s="378"/>
    </row>
    <row r="48" spans="1:31" ht="14.5" customHeight="1" x14ac:dyDescent="0.25">
      <c r="B48" s="378"/>
      <c r="L48" s="378"/>
    </row>
    <row r="49" spans="1:31" ht="14.5" customHeight="1" x14ac:dyDescent="0.25">
      <c r="B49" s="378"/>
      <c r="L49" s="378"/>
    </row>
    <row r="50" spans="1:31" s="383" customFormat="1" ht="14.5" customHeight="1" x14ac:dyDescent="0.4">
      <c r="B50" s="382"/>
      <c r="D50" s="403" t="s">
        <v>41</v>
      </c>
      <c r="E50" s="404"/>
      <c r="F50" s="404"/>
      <c r="G50" s="403" t="s">
        <v>412</v>
      </c>
      <c r="H50" s="404"/>
      <c r="I50" s="404"/>
      <c r="J50" s="404"/>
      <c r="K50" s="404"/>
      <c r="L50" s="382"/>
    </row>
    <row r="51" spans="1:31" x14ac:dyDescent="0.25">
      <c r="B51" s="378"/>
      <c r="L51" s="378"/>
    </row>
    <row r="52" spans="1:31" x14ac:dyDescent="0.25">
      <c r="B52" s="378"/>
      <c r="L52" s="378"/>
    </row>
    <row r="53" spans="1:31" x14ac:dyDescent="0.25">
      <c r="B53" s="378"/>
      <c r="L53" s="378"/>
    </row>
    <row r="54" spans="1:31" x14ac:dyDescent="0.25">
      <c r="B54" s="378"/>
      <c r="L54" s="378"/>
    </row>
    <row r="55" spans="1:31" x14ac:dyDescent="0.25">
      <c r="B55" s="378"/>
      <c r="L55" s="378"/>
    </row>
    <row r="56" spans="1:31" x14ac:dyDescent="0.25">
      <c r="B56" s="378"/>
      <c r="L56" s="378"/>
    </row>
    <row r="57" spans="1:31" x14ac:dyDescent="0.25">
      <c r="B57" s="378"/>
      <c r="L57" s="378"/>
    </row>
    <row r="58" spans="1:31" x14ac:dyDescent="0.25">
      <c r="B58" s="378"/>
      <c r="L58" s="378"/>
    </row>
    <row r="59" spans="1:31" x14ac:dyDescent="0.25">
      <c r="B59" s="378"/>
      <c r="L59" s="378"/>
    </row>
    <row r="60" spans="1:31" x14ac:dyDescent="0.25">
      <c r="B60" s="378"/>
      <c r="L60" s="378"/>
    </row>
    <row r="61" spans="1:31" s="383" customFormat="1" ht="12.45" x14ac:dyDescent="0.4">
      <c r="A61" s="576"/>
      <c r="B61" s="381"/>
      <c r="C61" s="576"/>
      <c r="D61" s="405" t="s">
        <v>413</v>
      </c>
      <c r="E61" s="406"/>
      <c r="F61" s="407" t="s">
        <v>414</v>
      </c>
      <c r="G61" s="405" t="s">
        <v>413</v>
      </c>
      <c r="H61" s="406"/>
      <c r="I61" s="406"/>
      <c r="J61" s="408" t="s">
        <v>414</v>
      </c>
      <c r="K61" s="406"/>
      <c r="L61" s="382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  <c r="AC61" s="576"/>
      <c r="AD61" s="576"/>
      <c r="AE61" s="576"/>
    </row>
    <row r="62" spans="1:31" x14ac:dyDescent="0.25">
      <c r="B62" s="378"/>
      <c r="L62" s="378"/>
    </row>
    <row r="63" spans="1:31" x14ac:dyDescent="0.25">
      <c r="B63" s="378"/>
      <c r="L63" s="378"/>
    </row>
    <row r="64" spans="1:31" x14ac:dyDescent="0.25">
      <c r="B64" s="378"/>
      <c r="L64" s="378"/>
    </row>
    <row r="65" spans="1:31" s="383" customFormat="1" ht="12.45" x14ac:dyDescent="0.4">
      <c r="A65" s="576"/>
      <c r="B65" s="381"/>
      <c r="C65" s="576"/>
      <c r="D65" s="403" t="s">
        <v>415</v>
      </c>
      <c r="E65" s="409"/>
      <c r="F65" s="409"/>
      <c r="G65" s="403" t="s">
        <v>842</v>
      </c>
      <c r="H65" s="409"/>
      <c r="I65" s="409"/>
      <c r="J65" s="409"/>
      <c r="K65" s="409"/>
      <c r="L65" s="382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  <c r="AC65" s="576"/>
      <c r="AD65" s="576"/>
      <c r="AE65" s="576"/>
    </row>
    <row r="66" spans="1:31" x14ac:dyDescent="0.25">
      <c r="B66" s="378"/>
      <c r="L66" s="378"/>
    </row>
    <row r="67" spans="1:31" x14ac:dyDescent="0.25">
      <c r="B67" s="378"/>
      <c r="L67" s="378"/>
    </row>
    <row r="68" spans="1:31" x14ac:dyDescent="0.25">
      <c r="B68" s="378"/>
      <c r="L68" s="378"/>
    </row>
    <row r="69" spans="1:31" x14ac:dyDescent="0.25">
      <c r="B69" s="378"/>
      <c r="L69" s="378"/>
    </row>
    <row r="70" spans="1:31" x14ac:dyDescent="0.25">
      <c r="B70" s="378"/>
      <c r="L70" s="378"/>
    </row>
    <row r="71" spans="1:31" x14ac:dyDescent="0.25">
      <c r="B71" s="378"/>
      <c r="L71" s="378"/>
    </row>
    <row r="72" spans="1:31" x14ac:dyDescent="0.25">
      <c r="B72" s="378"/>
      <c r="L72" s="378"/>
    </row>
    <row r="73" spans="1:31" x14ac:dyDescent="0.25">
      <c r="B73" s="378"/>
      <c r="L73" s="378"/>
    </row>
    <row r="74" spans="1:31" x14ac:dyDescent="0.25">
      <c r="B74" s="378"/>
      <c r="L74" s="378"/>
    </row>
    <row r="75" spans="1:31" x14ac:dyDescent="0.25">
      <c r="B75" s="378"/>
      <c r="L75" s="378"/>
    </row>
    <row r="76" spans="1:31" s="383" customFormat="1" ht="12.45" x14ac:dyDescent="0.4">
      <c r="A76" s="576"/>
      <c r="B76" s="381"/>
      <c r="C76" s="576"/>
      <c r="D76" s="405" t="s">
        <v>413</v>
      </c>
      <c r="E76" s="406"/>
      <c r="F76" s="407" t="s">
        <v>414</v>
      </c>
      <c r="G76" s="405" t="s">
        <v>413</v>
      </c>
      <c r="H76" s="406"/>
      <c r="I76" s="406"/>
      <c r="J76" s="408" t="s">
        <v>414</v>
      </c>
      <c r="K76" s="406"/>
      <c r="L76" s="382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</row>
    <row r="77" spans="1:31" s="383" customFormat="1" ht="14.5" customHeight="1" x14ac:dyDescent="0.4">
      <c r="A77" s="576"/>
      <c r="B77" s="410"/>
      <c r="C77" s="411"/>
      <c r="D77" s="411"/>
      <c r="E77" s="411"/>
      <c r="F77" s="411"/>
      <c r="G77" s="411"/>
      <c r="H77" s="411"/>
      <c r="I77" s="411"/>
      <c r="J77" s="411"/>
      <c r="K77" s="411"/>
      <c r="L77" s="382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  <c r="AC77" s="576"/>
      <c r="AD77" s="576"/>
      <c r="AE77" s="576"/>
    </row>
    <row r="81" spans="1:47" s="383" customFormat="1" ht="7" customHeight="1" x14ac:dyDescent="0.4">
      <c r="A81" s="576"/>
      <c r="B81" s="412"/>
      <c r="C81" s="413"/>
      <c r="D81" s="413"/>
      <c r="E81" s="413"/>
      <c r="F81" s="413"/>
      <c r="G81" s="413"/>
      <c r="H81" s="413"/>
      <c r="I81" s="413"/>
      <c r="J81" s="413"/>
      <c r="K81" s="413"/>
      <c r="L81" s="382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  <c r="AC81" s="576"/>
      <c r="AD81" s="576"/>
      <c r="AE81" s="576"/>
    </row>
    <row r="82" spans="1:47" s="383" customFormat="1" ht="25" customHeight="1" x14ac:dyDescent="0.4">
      <c r="A82" s="576"/>
      <c r="B82" s="414"/>
      <c r="C82" s="415" t="s">
        <v>416</v>
      </c>
      <c r="D82" s="572"/>
      <c r="E82" s="572"/>
      <c r="F82" s="572"/>
      <c r="G82" s="572"/>
      <c r="H82" s="572"/>
      <c r="I82" s="572"/>
      <c r="J82" s="572"/>
      <c r="K82" s="572"/>
      <c r="L82" s="382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</row>
    <row r="83" spans="1:47" s="383" customFormat="1" ht="7" customHeight="1" x14ac:dyDescent="0.4">
      <c r="A83" s="576"/>
      <c r="B83" s="414"/>
      <c r="C83" s="572"/>
      <c r="D83" s="572"/>
      <c r="E83" s="572"/>
      <c r="F83" s="572"/>
      <c r="G83" s="572"/>
      <c r="H83" s="572"/>
      <c r="I83" s="572"/>
      <c r="J83" s="572"/>
      <c r="K83" s="572"/>
      <c r="L83" s="382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</row>
    <row r="84" spans="1:47" s="383" customFormat="1" ht="12" customHeight="1" x14ac:dyDescent="0.4">
      <c r="A84" s="576"/>
      <c r="B84" s="414"/>
      <c r="C84" s="573" t="s">
        <v>383</v>
      </c>
      <c r="D84" s="572"/>
      <c r="E84" s="572"/>
      <c r="F84" s="572"/>
      <c r="G84" s="572"/>
      <c r="H84" s="572"/>
      <c r="I84" s="572"/>
      <c r="J84" s="572"/>
      <c r="K84" s="572"/>
      <c r="L84" s="382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576"/>
      <c r="AE84" s="576"/>
    </row>
    <row r="85" spans="1:47" s="383" customFormat="1" ht="16.5" customHeight="1" x14ac:dyDescent="0.4">
      <c r="A85" s="576"/>
      <c r="B85" s="414"/>
      <c r="C85" s="572"/>
      <c r="D85" s="572"/>
      <c r="E85" s="689" t="str">
        <f>E7</f>
        <v>Nahradní čerpání vody do provozního vodojemu</v>
      </c>
      <c r="F85" s="690"/>
      <c r="G85" s="690"/>
      <c r="H85" s="690"/>
      <c r="I85" s="572"/>
      <c r="J85" s="572"/>
      <c r="K85" s="572"/>
      <c r="L85" s="382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</row>
    <row r="86" spans="1:47" s="383" customFormat="1" ht="12" customHeight="1" x14ac:dyDescent="0.4">
      <c r="A86" s="576"/>
      <c r="B86" s="414"/>
      <c r="C86" s="573" t="s">
        <v>384</v>
      </c>
      <c r="D86" s="572"/>
      <c r="E86" s="572"/>
      <c r="F86" s="572"/>
      <c r="G86" s="572"/>
      <c r="H86" s="572"/>
      <c r="I86" s="572"/>
      <c r="J86" s="572"/>
      <c r="K86" s="572"/>
      <c r="L86" s="382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6"/>
      <c r="AE86" s="576"/>
    </row>
    <row r="87" spans="1:47" s="383" customFormat="1" ht="16.5" customHeight="1" x14ac:dyDescent="0.4">
      <c r="A87" s="576"/>
      <c r="B87" s="414"/>
      <c r="C87" s="572"/>
      <c r="D87" s="572"/>
      <c r="E87" s="687" t="str">
        <f>E9</f>
        <v>SO 02 - Stavební úpravy</v>
      </c>
      <c r="F87" s="688"/>
      <c r="G87" s="688"/>
      <c r="H87" s="688"/>
      <c r="I87" s="572"/>
      <c r="J87" s="572"/>
      <c r="K87" s="572"/>
      <c r="L87" s="382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</row>
    <row r="88" spans="1:47" s="383" customFormat="1" ht="7" customHeight="1" x14ac:dyDescent="0.4">
      <c r="A88" s="576"/>
      <c r="B88" s="414"/>
      <c r="C88" s="572"/>
      <c r="D88" s="572"/>
      <c r="E88" s="572"/>
      <c r="F88" s="572"/>
      <c r="G88" s="572"/>
      <c r="H88" s="572"/>
      <c r="I88" s="572"/>
      <c r="J88" s="572"/>
      <c r="K88" s="572"/>
      <c r="L88" s="382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</row>
    <row r="89" spans="1:47" s="383" customFormat="1" ht="12" customHeight="1" x14ac:dyDescent="0.4">
      <c r="A89" s="576"/>
      <c r="B89" s="414"/>
      <c r="C89" s="573" t="s">
        <v>389</v>
      </c>
      <c r="D89" s="572"/>
      <c r="E89" s="572"/>
      <c r="F89" s="416" t="str">
        <f>F12</f>
        <v>Želivka</v>
      </c>
      <c r="G89" s="572"/>
      <c r="H89" s="572"/>
      <c r="I89" s="573" t="s">
        <v>391</v>
      </c>
      <c r="J89" s="417" t="str">
        <f>IF(J12="","",J12)</f>
        <v>15. 10. 2021</v>
      </c>
      <c r="K89" s="572"/>
      <c r="L89" s="382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</row>
    <row r="90" spans="1:47" s="383" customFormat="1" ht="7" customHeight="1" x14ac:dyDescent="0.4">
      <c r="A90" s="576"/>
      <c r="B90" s="414"/>
      <c r="C90" s="572"/>
      <c r="D90" s="572"/>
      <c r="E90" s="572"/>
      <c r="F90" s="572"/>
      <c r="G90" s="572"/>
      <c r="H90" s="572"/>
      <c r="I90" s="572"/>
      <c r="J90" s="572"/>
      <c r="K90" s="572"/>
      <c r="L90" s="382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</row>
    <row r="91" spans="1:47" s="383" customFormat="1" ht="15.25" customHeight="1" x14ac:dyDescent="0.4">
      <c r="A91" s="576"/>
      <c r="B91" s="414"/>
      <c r="C91" s="573" t="s">
        <v>392</v>
      </c>
      <c r="D91" s="572"/>
      <c r="E91" s="572"/>
      <c r="F91" s="416" t="str">
        <f>E15</f>
        <v>Voda Želivka a.s.</v>
      </c>
      <c r="G91" s="572"/>
      <c r="H91" s="572"/>
      <c r="I91" s="573" t="s">
        <v>396</v>
      </c>
      <c r="J91" s="418" t="str">
        <f>E21</f>
        <v xml:space="preserve"> </v>
      </c>
      <c r="K91" s="572"/>
      <c r="L91" s="382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</row>
    <row r="92" spans="1:47" s="383" customFormat="1" ht="15.25" customHeight="1" x14ac:dyDescent="0.4">
      <c r="A92" s="576"/>
      <c r="B92" s="414"/>
      <c r="C92" s="573" t="s">
        <v>841</v>
      </c>
      <c r="D92" s="572"/>
      <c r="E92" s="572"/>
      <c r="F92" s="416" t="str">
        <f>IF(E18="","",E18)</f>
        <v>Vyplň údaj</v>
      </c>
      <c r="G92" s="572"/>
      <c r="H92" s="572"/>
      <c r="I92" s="573" t="s">
        <v>397</v>
      </c>
      <c r="J92" s="418" t="str">
        <f>E24</f>
        <v xml:space="preserve"> </v>
      </c>
      <c r="K92" s="572"/>
      <c r="L92" s="382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</row>
    <row r="93" spans="1:47" s="383" customFormat="1" ht="10.4" customHeight="1" x14ac:dyDescent="0.4">
      <c r="A93" s="576"/>
      <c r="B93" s="414"/>
      <c r="C93" s="572"/>
      <c r="D93" s="572"/>
      <c r="E93" s="572"/>
      <c r="F93" s="572"/>
      <c r="G93" s="572"/>
      <c r="H93" s="572"/>
      <c r="I93" s="572"/>
      <c r="J93" s="572"/>
      <c r="K93" s="572"/>
      <c r="L93" s="382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</row>
    <row r="94" spans="1:47" s="383" customFormat="1" ht="29.25" customHeight="1" x14ac:dyDescent="0.4">
      <c r="A94" s="576"/>
      <c r="B94" s="414"/>
      <c r="C94" s="419" t="s">
        <v>417</v>
      </c>
      <c r="D94" s="420"/>
      <c r="E94" s="420"/>
      <c r="F94" s="420"/>
      <c r="G94" s="420"/>
      <c r="H94" s="420"/>
      <c r="I94" s="420"/>
      <c r="J94" s="421" t="s">
        <v>418</v>
      </c>
      <c r="K94" s="420"/>
      <c r="L94" s="382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</row>
    <row r="95" spans="1:47" s="383" customFormat="1" ht="10.4" customHeight="1" x14ac:dyDescent="0.4">
      <c r="A95" s="576"/>
      <c r="B95" s="414"/>
      <c r="C95" s="572"/>
      <c r="D95" s="572"/>
      <c r="E95" s="572"/>
      <c r="F95" s="572"/>
      <c r="G95" s="572"/>
      <c r="H95" s="572"/>
      <c r="I95" s="572"/>
      <c r="J95" s="572"/>
      <c r="K95" s="572"/>
      <c r="L95" s="382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</row>
    <row r="96" spans="1:47" s="383" customFormat="1" ht="22.95" customHeight="1" x14ac:dyDescent="0.4">
      <c r="A96" s="576"/>
      <c r="B96" s="414"/>
      <c r="C96" s="422" t="s">
        <v>419</v>
      </c>
      <c r="D96" s="572"/>
      <c r="E96" s="572"/>
      <c r="F96" s="572"/>
      <c r="G96" s="572"/>
      <c r="H96" s="572"/>
      <c r="I96" s="572"/>
      <c r="J96" s="423">
        <f>J121</f>
        <v>0</v>
      </c>
      <c r="K96" s="572"/>
      <c r="L96" s="382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  <c r="AC96" s="576"/>
      <c r="AD96" s="576"/>
      <c r="AE96" s="576"/>
      <c r="AU96" s="375" t="s">
        <v>420</v>
      </c>
    </row>
    <row r="97" spans="1:31" s="424" customFormat="1" ht="25" customHeight="1" x14ac:dyDescent="0.4">
      <c r="B97" s="425"/>
      <c r="C97" s="426"/>
      <c r="D97" s="427" t="s">
        <v>421</v>
      </c>
      <c r="E97" s="428"/>
      <c r="F97" s="428"/>
      <c r="G97" s="428"/>
      <c r="H97" s="428"/>
      <c r="I97" s="428"/>
      <c r="J97" s="429">
        <f>J122</f>
        <v>0</v>
      </c>
      <c r="K97" s="426"/>
      <c r="L97" s="430"/>
    </row>
    <row r="98" spans="1:31" s="431" customFormat="1" ht="19.95" customHeight="1" x14ac:dyDescent="0.4">
      <c r="B98" s="432"/>
      <c r="C98" s="433"/>
      <c r="D98" s="434" t="s">
        <v>425</v>
      </c>
      <c r="E98" s="435"/>
      <c r="F98" s="435"/>
      <c r="G98" s="435"/>
      <c r="H98" s="435"/>
      <c r="I98" s="435"/>
      <c r="J98" s="436">
        <f>J123</f>
        <v>0</v>
      </c>
      <c r="K98" s="433"/>
      <c r="L98" s="437"/>
    </row>
    <row r="99" spans="1:31" s="431" customFormat="1" ht="19.95" customHeight="1" x14ac:dyDescent="0.4">
      <c r="B99" s="432"/>
      <c r="C99" s="433"/>
      <c r="D99" s="434" t="s">
        <v>426</v>
      </c>
      <c r="E99" s="435"/>
      <c r="F99" s="435"/>
      <c r="G99" s="435"/>
      <c r="H99" s="435"/>
      <c r="I99" s="435"/>
      <c r="J99" s="436">
        <f>J130</f>
        <v>0</v>
      </c>
      <c r="K99" s="433"/>
      <c r="L99" s="437"/>
    </row>
    <row r="100" spans="1:31" s="424" customFormat="1" ht="25" customHeight="1" x14ac:dyDescent="0.4">
      <c r="B100" s="425"/>
      <c r="C100" s="426"/>
      <c r="D100" s="427" t="s">
        <v>776</v>
      </c>
      <c r="E100" s="428"/>
      <c r="F100" s="428"/>
      <c r="G100" s="428"/>
      <c r="H100" s="428"/>
      <c r="I100" s="428"/>
      <c r="J100" s="429">
        <f>J144</f>
        <v>0</v>
      </c>
      <c r="K100" s="426"/>
      <c r="L100" s="430"/>
    </row>
    <row r="101" spans="1:31" s="431" customFormat="1" ht="19.95" customHeight="1" x14ac:dyDescent="0.4">
      <c r="B101" s="432"/>
      <c r="C101" s="433"/>
      <c r="D101" s="434" t="s">
        <v>777</v>
      </c>
      <c r="E101" s="435"/>
      <c r="F101" s="435"/>
      <c r="G101" s="435"/>
      <c r="H101" s="435"/>
      <c r="I101" s="435"/>
      <c r="J101" s="436">
        <f>J145</f>
        <v>0</v>
      </c>
      <c r="K101" s="433"/>
      <c r="L101" s="437"/>
    </row>
    <row r="102" spans="1:31" s="383" customFormat="1" ht="21.75" customHeight="1" x14ac:dyDescent="0.4">
      <c r="A102" s="576"/>
      <c r="B102" s="414"/>
      <c r="C102" s="572"/>
      <c r="D102" s="572"/>
      <c r="E102" s="572"/>
      <c r="F102" s="572"/>
      <c r="G102" s="572"/>
      <c r="H102" s="572"/>
      <c r="I102" s="572"/>
      <c r="J102" s="572"/>
      <c r="K102" s="572"/>
      <c r="L102" s="382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  <c r="AC102" s="576"/>
      <c r="AD102" s="576"/>
      <c r="AE102" s="576"/>
    </row>
    <row r="103" spans="1:31" s="383" customFormat="1" ht="7" customHeight="1" x14ac:dyDescent="0.4">
      <c r="A103" s="576"/>
      <c r="B103" s="438"/>
      <c r="C103" s="439"/>
      <c r="D103" s="439"/>
      <c r="E103" s="439"/>
      <c r="F103" s="439"/>
      <c r="G103" s="439"/>
      <c r="H103" s="439"/>
      <c r="I103" s="439"/>
      <c r="J103" s="439"/>
      <c r="K103" s="439"/>
      <c r="L103" s="382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  <c r="AC103" s="576"/>
      <c r="AD103" s="576"/>
      <c r="AE103" s="576"/>
    </row>
    <row r="107" spans="1:31" s="383" customFormat="1" ht="7" customHeight="1" x14ac:dyDescent="0.4">
      <c r="A107" s="576"/>
      <c r="B107" s="440"/>
      <c r="C107" s="441"/>
      <c r="D107" s="441"/>
      <c r="E107" s="441"/>
      <c r="F107" s="441"/>
      <c r="G107" s="441"/>
      <c r="H107" s="441"/>
      <c r="I107" s="441"/>
      <c r="J107" s="441"/>
      <c r="K107" s="441"/>
      <c r="L107" s="382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  <c r="AC107" s="576"/>
      <c r="AD107" s="576"/>
      <c r="AE107" s="576"/>
    </row>
    <row r="108" spans="1:31" s="383" customFormat="1" ht="25" customHeight="1" x14ac:dyDescent="0.4">
      <c r="A108" s="576"/>
      <c r="B108" s="414"/>
      <c r="C108" s="415" t="s">
        <v>429</v>
      </c>
      <c r="D108" s="572"/>
      <c r="E108" s="572"/>
      <c r="F108" s="572"/>
      <c r="G108" s="572"/>
      <c r="H108" s="572"/>
      <c r="I108" s="572"/>
      <c r="J108" s="572"/>
      <c r="K108" s="572"/>
      <c r="L108" s="382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</row>
    <row r="109" spans="1:31" s="383" customFormat="1" ht="7" customHeight="1" x14ac:dyDescent="0.4">
      <c r="A109" s="576"/>
      <c r="B109" s="414"/>
      <c r="C109" s="572"/>
      <c r="D109" s="572"/>
      <c r="E109" s="572"/>
      <c r="F109" s="572"/>
      <c r="G109" s="572"/>
      <c r="H109" s="572"/>
      <c r="I109" s="572"/>
      <c r="J109" s="572"/>
      <c r="K109" s="572"/>
      <c r="L109" s="382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</row>
    <row r="110" spans="1:31" s="383" customFormat="1" ht="12" customHeight="1" x14ac:dyDescent="0.4">
      <c r="A110" s="576"/>
      <c r="B110" s="414"/>
      <c r="C110" s="573" t="s">
        <v>383</v>
      </c>
      <c r="D110" s="572"/>
      <c r="E110" s="572"/>
      <c r="F110" s="572"/>
      <c r="G110" s="572"/>
      <c r="H110" s="572"/>
      <c r="I110" s="572"/>
      <c r="J110" s="572"/>
      <c r="K110" s="572"/>
      <c r="L110" s="382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</row>
    <row r="111" spans="1:31" s="383" customFormat="1" ht="16.5" customHeight="1" x14ac:dyDescent="0.4">
      <c r="A111" s="576"/>
      <c r="B111" s="414"/>
      <c r="C111" s="572"/>
      <c r="D111" s="572"/>
      <c r="E111" s="689" t="str">
        <f>E7</f>
        <v>Nahradní čerpání vody do provozního vodojemu</v>
      </c>
      <c r="F111" s="690"/>
      <c r="G111" s="690"/>
      <c r="H111" s="690"/>
      <c r="I111" s="572"/>
      <c r="J111" s="572"/>
      <c r="K111" s="572"/>
      <c r="L111" s="382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</row>
    <row r="112" spans="1:31" s="383" customFormat="1" ht="12" customHeight="1" x14ac:dyDescent="0.4">
      <c r="A112" s="576"/>
      <c r="B112" s="414"/>
      <c r="C112" s="573" t="s">
        <v>384</v>
      </c>
      <c r="D112" s="572"/>
      <c r="E112" s="572"/>
      <c r="F112" s="572"/>
      <c r="G112" s="572"/>
      <c r="H112" s="572"/>
      <c r="I112" s="572"/>
      <c r="J112" s="572"/>
      <c r="K112" s="572"/>
      <c r="L112" s="382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</row>
    <row r="113" spans="1:65" s="383" customFormat="1" ht="16.5" customHeight="1" x14ac:dyDescent="0.4">
      <c r="A113" s="576"/>
      <c r="B113" s="414"/>
      <c r="C113" s="572"/>
      <c r="D113" s="572"/>
      <c r="E113" s="687" t="str">
        <f>E9</f>
        <v>SO 02 - Stavební úpravy</v>
      </c>
      <c r="F113" s="688"/>
      <c r="G113" s="688"/>
      <c r="H113" s="688"/>
      <c r="I113" s="572"/>
      <c r="J113" s="572"/>
      <c r="K113" s="572"/>
      <c r="L113" s="382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</row>
    <row r="114" spans="1:65" s="383" customFormat="1" ht="7" customHeight="1" x14ac:dyDescent="0.4">
      <c r="A114" s="576"/>
      <c r="B114" s="414"/>
      <c r="C114" s="572"/>
      <c r="D114" s="572"/>
      <c r="E114" s="572"/>
      <c r="F114" s="572"/>
      <c r="G114" s="572"/>
      <c r="H114" s="572"/>
      <c r="I114" s="572"/>
      <c r="J114" s="572"/>
      <c r="K114" s="572"/>
      <c r="L114" s="382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</row>
    <row r="115" spans="1:65" s="383" customFormat="1" ht="12" customHeight="1" x14ac:dyDescent="0.4">
      <c r="A115" s="576"/>
      <c r="B115" s="414"/>
      <c r="C115" s="573" t="s">
        <v>389</v>
      </c>
      <c r="D115" s="572"/>
      <c r="E115" s="572"/>
      <c r="F115" s="416" t="str">
        <f>F12</f>
        <v>Želivka</v>
      </c>
      <c r="G115" s="572"/>
      <c r="H115" s="572"/>
      <c r="I115" s="573" t="s">
        <v>391</v>
      </c>
      <c r="J115" s="417" t="str">
        <f>IF(J12="","",J12)</f>
        <v>15. 10. 2021</v>
      </c>
      <c r="K115" s="572"/>
      <c r="L115" s="382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</row>
    <row r="116" spans="1:65" s="383" customFormat="1" ht="7" customHeight="1" x14ac:dyDescent="0.4">
      <c r="A116" s="576"/>
      <c r="B116" s="414"/>
      <c r="C116" s="572"/>
      <c r="D116" s="572"/>
      <c r="E116" s="572"/>
      <c r="F116" s="572"/>
      <c r="G116" s="572"/>
      <c r="H116" s="572"/>
      <c r="I116" s="572"/>
      <c r="J116" s="572"/>
      <c r="K116" s="572"/>
      <c r="L116" s="382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  <c r="AC116" s="576"/>
      <c r="AD116" s="576"/>
      <c r="AE116" s="576"/>
    </row>
    <row r="117" spans="1:65" s="383" customFormat="1" ht="15.25" customHeight="1" x14ac:dyDescent="0.4">
      <c r="A117" s="576"/>
      <c r="B117" s="414"/>
      <c r="C117" s="573" t="s">
        <v>392</v>
      </c>
      <c r="D117" s="572"/>
      <c r="E117" s="572"/>
      <c r="F117" s="416" t="str">
        <f>E15</f>
        <v>Voda Želivka a.s.</v>
      </c>
      <c r="G117" s="572"/>
      <c r="H117" s="572"/>
      <c r="I117" s="573" t="s">
        <v>396</v>
      </c>
      <c r="J117" s="418" t="str">
        <f>E21</f>
        <v xml:space="preserve"> </v>
      </c>
      <c r="K117" s="572"/>
      <c r="L117" s="382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  <c r="AC117" s="576"/>
      <c r="AD117" s="576"/>
      <c r="AE117" s="576"/>
    </row>
    <row r="118" spans="1:65" s="383" customFormat="1" ht="15.25" customHeight="1" x14ac:dyDescent="0.4">
      <c r="A118" s="576"/>
      <c r="B118" s="414"/>
      <c r="C118" s="573" t="s">
        <v>841</v>
      </c>
      <c r="D118" s="572"/>
      <c r="E118" s="572"/>
      <c r="F118" s="416" t="str">
        <f>IF(E18="","",E18)</f>
        <v>Vyplň údaj</v>
      </c>
      <c r="G118" s="572"/>
      <c r="H118" s="572"/>
      <c r="I118" s="573" t="s">
        <v>397</v>
      </c>
      <c r="J118" s="418" t="str">
        <f>E24</f>
        <v xml:space="preserve"> </v>
      </c>
      <c r="K118" s="572"/>
      <c r="L118" s="382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</row>
    <row r="119" spans="1:65" s="383" customFormat="1" ht="10.4" customHeight="1" x14ac:dyDescent="0.4">
      <c r="A119" s="576"/>
      <c r="B119" s="414"/>
      <c r="C119" s="572"/>
      <c r="D119" s="572"/>
      <c r="E119" s="572"/>
      <c r="F119" s="572"/>
      <c r="G119" s="572"/>
      <c r="H119" s="572"/>
      <c r="I119" s="572"/>
      <c r="J119" s="572"/>
      <c r="K119" s="572"/>
      <c r="L119" s="382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</row>
    <row r="120" spans="1:65" s="451" customFormat="1" ht="29.25" customHeight="1" x14ac:dyDescent="0.4">
      <c r="A120" s="442"/>
      <c r="B120" s="443"/>
      <c r="C120" s="444" t="s">
        <v>430</v>
      </c>
      <c r="D120" s="445" t="s">
        <v>67</v>
      </c>
      <c r="E120" s="445" t="s">
        <v>431</v>
      </c>
      <c r="F120" s="445" t="s">
        <v>48</v>
      </c>
      <c r="G120" s="445" t="s">
        <v>0</v>
      </c>
      <c r="H120" s="445" t="s">
        <v>85</v>
      </c>
      <c r="I120" s="445" t="s">
        <v>432</v>
      </c>
      <c r="J120" s="445" t="s">
        <v>418</v>
      </c>
      <c r="K120" s="446" t="s">
        <v>56</v>
      </c>
      <c r="L120" s="447"/>
      <c r="M120" s="448" t="s">
        <v>387</v>
      </c>
      <c r="N120" s="449" t="s">
        <v>403</v>
      </c>
      <c r="O120" s="449" t="s">
        <v>433</v>
      </c>
      <c r="P120" s="449" t="s">
        <v>434</v>
      </c>
      <c r="Q120" s="449" t="s">
        <v>435</v>
      </c>
      <c r="R120" s="449" t="s">
        <v>436</v>
      </c>
      <c r="S120" s="449" t="s">
        <v>437</v>
      </c>
      <c r="T120" s="450" t="s">
        <v>438</v>
      </c>
      <c r="U120" s="442"/>
      <c r="V120" s="442"/>
      <c r="W120" s="442"/>
      <c r="X120" s="442"/>
      <c r="Y120" s="442"/>
      <c r="Z120" s="442"/>
      <c r="AA120" s="442"/>
      <c r="AB120" s="442"/>
      <c r="AC120" s="442"/>
      <c r="AD120" s="442"/>
      <c r="AE120" s="442"/>
    </row>
    <row r="121" spans="1:65" s="383" customFormat="1" ht="22.95" customHeight="1" x14ac:dyDescent="0.4">
      <c r="A121" s="576"/>
      <c r="B121" s="414"/>
      <c r="C121" s="452" t="s">
        <v>439</v>
      </c>
      <c r="D121" s="572"/>
      <c r="E121" s="572"/>
      <c r="F121" s="572"/>
      <c r="G121" s="572"/>
      <c r="H121" s="572"/>
      <c r="I121" s="572"/>
      <c r="J121" s="453">
        <f>BK121</f>
        <v>0</v>
      </c>
      <c r="K121" s="572"/>
      <c r="L121" s="381"/>
      <c r="M121" s="454"/>
      <c r="N121" s="455"/>
      <c r="O121" s="456"/>
      <c r="P121" s="457">
        <f>P122+P144</f>
        <v>0</v>
      </c>
      <c r="Q121" s="456"/>
      <c r="R121" s="457">
        <f>R122+R144</f>
        <v>2.96125E-2</v>
      </c>
      <c r="S121" s="456"/>
      <c r="T121" s="458">
        <f>T122+T144</f>
        <v>0.44193399999999999</v>
      </c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  <c r="AT121" s="375" t="s">
        <v>440</v>
      </c>
      <c r="AU121" s="375" t="s">
        <v>420</v>
      </c>
      <c r="BK121" s="459">
        <f>BK122+BK144</f>
        <v>0</v>
      </c>
    </row>
    <row r="122" spans="1:65" s="460" customFormat="1" ht="25.95" customHeight="1" x14ac:dyDescent="0.35">
      <c r="B122" s="461"/>
      <c r="C122" s="462"/>
      <c r="D122" s="463" t="s">
        <v>440</v>
      </c>
      <c r="E122" s="464" t="s">
        <v>441</v>
      </c>
      <c r="F122" s="464" t="s">
        <v>442</v>
      </c>
      <c r="G122" s="462"/>
      <c r="H122" s="462"/>
      <c r="I122" s="581"/>
      <c r="J122" s="465">
        <f>BK122</f>
        <v>0</v>
      </c>
      <c r="K122" s="462"/>
      <c r="L122" s="466"/>
      <c r="M122" s="467"/>
      <c r="N122" s="468"/>
      <c r="O122" s="468"/>
      <c r="P122" s="469">
        <f>P123+P130</f>
        <v>0</v>
      </c>
      <c r="Q122" s="468"/>
      <c r="R122" s="469">
        <f>R123+R130</f>
        <v>4.6125000000000003E-3</v>
      </c>
      <c r="S122" s="468"/>
      <c r="T122" s="470">
        <f>T123+T130</f>
        <v>7.1149999999999991E-2</v>
      </c>
      <c r="AR122" s="471" t="s">
        <v>443</v>
      </c>
      <c r="AT122" s="472" t="s">
        <v>440</v>
      </c>
      <c r="AU122" s="472" t="s">
        <v>444</v>
      </c>
      <c r="AY122" s="471" t="s">
        <v>445</v>
      </c>
      <c r="BK122" s="473">
        <f>BK123+BK130</f>
        <v>0</v>
      </c>
    </row>
    <row r="123" spans="1:65" s="460" customFormat="1" ht="22.95" customHeight="1" x14ac:dyDescent="0.3">
      <c r="B123" s="461"/>
      <c r="C123" s="462"/>
      <c r="D123" s="463" t="s">
        <v>440</v>
      </c>
      <c r="E123" s="474" t="s">
        <v>495</v>
      </c>
      <c r="F123" s="474" t="s">
        <v>609</v>
      </c>
      <c r="G123" s="462"/>
      <c r="H123" s="462"/>
      <c r="I123" s="581"/>
      <c r="J123" s="475">
        <f>BK123</f>
        <v>0</v>
      </c>
      <c r="K123" s="462"/>
      <c r="L123" s="466"/>
      <c r="M123" s="467"/>
      <c r="N123" s="468"/>
      <c r="O123" s="468"/>
      <c r="P123" s="469">
        <f>SUM(P124:P129)</f>
        <v>0</v>
      </c>
      <c r="Q123" s="468"/>
      <c r="R123" s="469">
        <f>SUM(R124:R129)</f>
        <v>1.5899999999999998E-3</v>
      </c>
      <c r="S123" s="468"/>
      <c r="T123" s="470">
        <f>SUM(T124:T129)</f>
        <v>0</v>
      </c>
      <c r="AR123" s="471" t="s">
        <v>443</v>
      </c>
      <c r="AT123" s="472" t="s">
        <v>440</v>
      </c>
      <c r="AU123" s="472" t="s">
        <v>443</v>
      </c>
      <c r="AY123" s="471" t="s">
        <v>445</v>
      </c>
      <c r="BK123" s="473">
        <f>SUM(BK124:BK129)</f>
        <v>0</v>
      </c>
    </row>
    <row r="124" spans="1:65" s="383" customFormat="1" ht="37.950000000000003" customHeight="1" x14ac:dyDescent="0.4">
      <c r="A124" s="576"/>
      <c r="B124" s="414"/>
      <c r="C124" s="526" t="s">
        <v>443</v>
      </c>
      <c r="D124" s="526" t="s">
        <v>547</v>
      </c>
      <c r="E124" s="527" t="s">
        <v>778</v>
      </c>
      <c r="F124" s="528" t="s">
        <v>779</v>
      </c>
      <c r="G124" s="529" t="s">
        <v>63</v>
      </c>
      <c r="H124" s="530">
        <v>2</v>
      </c>
      <c r="I124" s="585"/>
      <c r="J124" s="531">
        <f>ROUND(I124*H124,2)</f>
        <v>0</v>
      </c>
      <c r="K124" s="528" t="s">
        <v>387</v>
      </c>
      <c r="L124" s="532"/>
      <c r="M124" s="584" t="s">
        <v>387</v>
      </c>
      <c r="N124" s="533" t="s">
        <v>404</v>
      </c>
      <c r="O124" s="491"/>
      <c r="P124" s="483">
        <f>O124*H124</f>
        <v>0</v>
      </c>
      <c r="Q124" s="483">
        <v>5.2999999999999998E-4</v>
      </c>
      <c r="R124" s="483">
        <f>Q124*H124</f>
        <v>1.06E-3</v>
      </c>
      <c r="S124" s="483">
        <v>0</v>
      </c>
      <c r="T124" s="484">
        <f>S124*H124</f>
        <v>0</v>
      </c>
      <c r="U124" s="576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R124" s="485" t="s">
        <v>495</v>
      </c>
      <c r="AT124" s="485" t="s">
        <v>547</v>
      </c>
      <c r="AU124" s="485" t="s">
        <v>379</v>
      </c>
      <c r="AY124" s="375" t="s">
        <v>445</v>
      </c>
      <c r="BE124" s="486">
        <f>IF(N124="základní",J124,0)</f>
        <v>0</v>
      </c>
      <c r="BF124" s="486">
        <f>IF(N124="snížená",J124,0)</f>
        <v>0</v>
      </c>
      <c r="BG124" s="486">
        <f>IF(N124="zákl. přenesená",J124,0)</f>
        <v>0</v>
      </c>
      <c r="BH124" s="486">
        <f>IF(N124="sníž. přenesená",J124,0)</f>
        <v>0</v>
      </c>
      <c r="BI124" s="486">
        <f>IF(N124="nulová",J124,0)</f>
        <v>0</v>
      </c>
      <c r="BJ124" s="375" t="s">
        <v>443</v>
      </c>
      <c r="BK124" s="486">
        <f>ROUND(I124*H124,2)</f>
        <v>0</v>
      </c>
      <c r="BL124" s="375" t="s">
        <v>451</v>
      </c>
      <c r="BM124" s="485" t="s">
        <v>780</v>
      </c>
    </row>
    <row r="125" spans="1:65" s="493" customFormat="1" x14ac:dyDescent="0.4">
      <c r="B125" s="494"/>
      <c r="C125" s="495"/>
      <c r="D125" s="496" t="s">
        <v>455</v>
      </c>
      <c r="E125" s="497" t="s">
        <v>387</v>
      </c>
      <c r="F125" s="498" t="s">
        <v>379</v>
      </c>
      <c r="G125" s="495"/>
      <c r="H125" s="499">
        <v>2</v>
      </c>
      <c r="I125" s="583"/>
      <c r="J125" s="495"/>
      <c r="K125" s="495"/>
      <c r="L125" s="500"/>
      <c r="M125" s="501"/>
      <c r="N125" s="502"/>
      <c r="O125" s="502"/>
      <c r="P125" s="502"/>
      <c r="Q125" s="502"/>
      <c r="R125" s="502"/>
      <c r="S125" s="502"/>
      <c r="T125" s="503"/>
      <c r="AT125" s="504" t="s">
        <v>455</v>
      </c>
      <c r="AU125" s="504" t="s">
        <v>379</v>
      </c>
      <c r="AV125" s="493" t="s">
        <v>379</v>
      </c>
      <c r="AW125" s="493" t="s">
        <v>457</v>
      </c>
      <c r="AX125" s="493" t="s">
        <v>444</v>
      </c>
      <c r="AY125" s="504" t="s">
        <v>445</v>
      </c>
    </row>
    <row r="126" spans="1:65" s="505" customFormat="1" x14ac:dyDescent="0.4">
      <c r="B126" s="506"/>
      <c r="C126" s="507"/>
      <c r="D126" s="496" t="s">
        <v>455</v>
      </c>
      <c r="E126" s="508" t="s">
        <v>387</v>
      </c>
      <c r="F126" s="509" t="s">
        <v>458</v>
      </c>
      <c r="G126" s="507"/>
      <c r="H126" s="510">
        <v>2</v>
      </c>
      <c r="I126" s="582"/>
      <c r="J126" s="507"/>
      <c r="K126" s="507"/>
      <c r="L126" s="511"/>
      <c r="M126" s="512"/>
      <c r="N126" s="513"/>
      <c r="O126" s="513"/>
      <c r="P126" s="513"/>
      <c r="Q126" s="513"/>
      <c r="R126" s="513"/>
      <c r="S126" s="513"/>
      <c r="T126" s="514"/>
      <c r="AT126" s="515" t="s">
        <v>455</v>
      </c>
      <c r="AU126" s="515" t="s">
        <v>379</v>
      </c>
      <c r="AV126" s="505" t="s">
        <v>451</v>
      </c>
      <c r="AW126" s="505" t="s">
        <v>457</v>
      </c>
      <c r="AX126" s="505" t="s">
        <v>443</v>
      </c>
      <c r="AY126" s="515" t="s">
        <v>445</v>
      </c>
    </row>
    <row r="127" spans="1:65" s="383" customFormat="1" ht="33" customHeight="1" x14ac:dyDescent="0.4">
      <c r="A127" s="576"/>
      <c r="B127" s="414"/>
      <c r="C127" s="526" t="s">
        <v>379</v>
      </c>
      <c r="D127" s="526" t="s">
        <v>547</v>
      </c>
      <c r="E127" s="527" t="s">
        <v>781</v>
      </c>
      <c r="F127" s="528" t="s">
        <v>782</v>
      </c>
      <c r="G127" s="529" t="s">
        <v>63</v>
      </c>
      <c r="H127" s="530">
        <v>1</v>
      </c>
      <c r="I127" s="585"/>
      <c r="J127" s="531">
        <f>ROUND(I127*H127,2)</f>
        <v>0</v>
      </c>
      <c r="K127" s="528" t="s">
        <v>387</v>
      </c>
      <c r="L127" s="532"/>
      <c r="M127" s="584" t="s">
        <v>387</v>
      </c>
      <c r="N127" s="533" t="s">
        <v>404</v>
      </c>
      <c r="O127" s="491"/>
      <c r="P127" s="483">
        <f>O127*H127</f>
        <v>0</v>
      </c>
      <c r="Q127" s="483">
        <v>5.2999999999999998E-4</v>
      </c>
      <c r="R127" s="483">
        <f>Q127*H127</f>
        <v>5.2999999999999998E-4</v>
      </c>
      <c r="S127" s="483">
        <v>0</v>
      </c>
      <c r="T127" s="484">
        <f>S127*H127</f>
        <v>0</v>
      </c>
      <c r="U127" s="576"/>
      <c r="V127" s="576"/>
      <c r="W127" s="576"/>
      <c r="X127" s="576"/>
      <c r="Y127" s="576"/>
      <c r="Z127" s="576"/>
      <c r="AA127" s="576"/>
      <c r="AB127" s="576"/>
      <c r="AC127" s="576"/>
      <c r="AD127" s="576"/>
      <c r="AE127" s="576"/>
      <c r="AR127" s="485" t="s">
        <v>495</v>
      </c>
      <c r="AT127" s="485" t="s">
        <v>547</v>
      </c>
      <c r="AU127" s="485" t="s">
        <v>379</v>
      </c>
      <c r="AY127" s="375" t="s">
        <v>445</v>
      </c>
      <c r="BE127" s="486">
        <f>IF(N127="základní",J127,0)</f>
        <v>0</v>
      </c>
      <c r="BF127" s="486">
        <f>IF(N127="snížená",J127,0)</f>
        <v>0</v>
      </c>
      <c r="BG127" s="486">
        <f>IF(N127="zákl. přenesená",J127,0)</f>
        <v>0</v>
      </c>
      <c r="BH127" s="486">
        <f>IF(N127="sníž. přenesená",J127,0)</f>
        <v>0</v>
      </c>
      <c r="BI127" s="486">
        <f>IF(N127="nulová",J127,0)</f>
        <v>0</v>
      </c>
      <c r="BJ127" s="375" t="s">
        <v>443</v>
      </c>
      <c r="BK127" s="486">
        <f>ROUND(I127*H127,2)</f>
        <v>0</v>
      </c>
      <c r="BL127" s="375" t="s">
        <v>451</v>
      </c>
      <c r="BM127" s="485" t="s">
        <v>783</v>
      </c>
    </row>
    <row r="128" spans="1:65" s="493" customFormat="1" x14ac:dyDescent="0.4">
      <c r="B128" s="494"/>
      <c r="C128" s="495"/>
      <c r="D128" s="496" t="s">
        <v>455</v>
      </c>
      <c r="E128" s="497" t="s">
        <v>387</v>
      </c>
      <c r="F128" s="498" t="s">
        <v>443</v>
      </c>
      <c r="G128" s="495"/>
      <c r="H128" s="499">
        <v>1</v>
      </c>
      <c r="I128" s="583"/>
      <c r="J128" s="495"/>
      <c r="K128" s="495"/>
      <c r="L128" s="500"/>
      <c r="M128" s="501"/>
      <c r="N128" s="502"/>
      <c r="O128" s="502"/>
      <c r="P128" s="502"/>
      <c r="Q128" s="502"/>
      <c r="R128" s="502"/>
      <c r="S128" s="502"/>
      <c r="T128" s="503"/>
      <c r="AT128" s="504" t="s">
        <v>455</v>
      </c>
      <c r="AU128" s="504" t="s">
        <v>379</v>
      </c>
      <c r="AV128" s="493" t="s">
        <v>379</v>
      </c>
      <c r="AW128" s="493" t="s">
        <v>457</v>
      </c>
      <c r="AX128" s="493" t="s">
        <v>444</v>
      </c>
      <c r="AY128" s="504" t="s">
        <v>445</v>
      </c>
    </row>
    <row r="129" spans="1:65" s="505" customFormat="1" x14ac:dyDescent="0.4">
      <c r="B129" s="506"/>
      <c r="C129" s="507"/>
      <c r="D129" s="496" t="s">
        <v>455</v>
      </c>
      <c r="E129" s="508" t="s">
        <v>387</v>
      </c>
      <c r="F129" s="509" t="s">
        <v>458</v>
      </c>
      <c r="G129" s="507"/>
      <c r="H129" s="510">
        <v>1</v>
      </c>
      <c r="I129" s="582"/>
      <c r="J129" s="507"/>
      <c r="K129" s="507"/>
      <c r="L129" s="511"/>
      <c r="M129" s="512"/>
      <c r="N129" s="513"/>
      <c r="O129" s="513"/>
      <c r="P129" s="513"/>
      <c r="Q129" s="513"/>
      <c r="R129" s="513"/>
      <c r="S129" s="513"/>
      <c r="T129" s="514"/>
      <c r="AT129" s="515" t="s">
        <v>455</v>
      </c>
      <c r="AU129" s="515" t="s">
        <v>379</v>
      </c>
      <c r="AV129" s="505" t="s">
        <v>451</v>
      </c>
      <c r="AW129" s="505" t="s">
        <v>457</v>
      </c>
      <c r="AX129" s="505" t="s">
        <v>443</v>
      </c>
      <c r="AY129" s="515" t="s">
        <v>445</v>
      </c>
    </row>
    <row r="130" spans="1:65" s="460" customFormat="1" ht="22.95" customHeight="1" x14ac:dyDescent="0.3">
      <c r="B130" s="461"/>
      <c r="C130" s="462"/>
      <c r="D130" s="463" t="s">
        <v>440</v>
      </c>
      <c r="E130" s="474" t="s">
        <v>501</v>
      </c>
      <c r="F130" s="474" t="s">
        <v>738</v>
      </c>
      <c r="G130" s="462"/>
      <c r="H130" s="462"/>
      <c r="I130" s="581"/>
      <c r="J130" s="475">
        <f>BK130</f>
        <v>0</v>
      </c>
      <c r="K130" s="462"/>
      <c r="L130" s="466"/>
      <c r="M130" s="467"/>
      <c r="N130" s="468"/>
      <c r="O130" s="468"/>
      <c r="P130" s="469">
        <f>SUM(P131:P143)</f>
        <v>0</v>
      </c>
      <c r="Q130" s="468"/>
      <c r="R130" s="469">
        <f>SUM(R131:R143)</f>
        <v>3.0225000000000004E-3</v>
      </c>
      <c r="S130" s="468"/>
      <c r="T130" s="470">
        <f>SUM(T131:T143)</f>
        <v>7.1149999999999991E-2</v>
      </c>
      <c r="AR130" s="471" t="s">
        <v>443</v>
      </c>
      <c r="AT130" s="472" t="s">
        <v>440</v>
      </c>
      <c r="AU130" s="472" t="s">
        <v>443</v>
      </c>
      <c r="AY130" s="471" t="s">
        <v>445</v>
      </c>
      <c r="BK130" s="473">
        <f>SUM(BK131:BK143)</f>
        <v>0</v>
      </c>
    </row>
    <row r="131" spans="1:65" s="383" customFormat="1" ht="16.5" customHeight="1" x14ac:dyDescent="0.4">
      <c r="A131" s="576"/>
      <c r="B131" s="414"/>
      <c r="C131" s="476" t="s">
        <v>464</v>
      </c>
      <c r="D131" s="476" t="s">
        <v>447</v>
      </c>
      <c r="E131" s="477" t="s">
        <v>784</v>
      </c>
      <c r="F131" s="478" t="s">
        <v>785</v>
      </c>
      <c r="G131" s="479" t="s">
        <v>11</v>
      </c>
      <c r="H131" s="480">
        <v>24.56</v>
      </c>
      <c r="I131" s="580"/>
      <c r="J131" s="481">
        <f>ROUND(I131*H131,2)</f>
        <v>0</v>
      </c>
      <c r="K131" s="478" t="s">
        <v>387</v>
      </c>
      <c r="L131" s="381"/>
      <c r="M131" s="579" t="s">
        <v>387</v>
      </c>
      <c r="N131" s="482" t="s">
        <v>404</v>
      </c>
      <c r="O131" s="491"/>
      <c r="P131" s="483">
        <f>O131*H131</f>
        <v>0</v>
      </c>
      <c r="Q131" s="483">
        <v>0</v>
      </c>
      <c r="R131" s="483">
        <f>Q131*H131</f>
        <v>0</v>
      </c>
      <c r="S131" s="483">
        <v>0</v>
      </c>
      <c r="T131" s="484">
        <f>S131*H131</f>
        <v>0</v>
      </c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R131" s="485" t="s">
        <v>451</v>
      </c>
      <c r="AT131" s="485" t="s">
        <v>447</v>
      </c>
      <c r="AU131" s="485" t="s">
        <v>379</v>
      </c>
      <c r="AY131" s="375" t="s">
        <v>445</v>
      </c>
      <c r="BE131" s="486">
        <f>IF(N131="základní",J131,0)</f>
        <v>0</v>
      </c>
      <c r="BF131" s="486">
        <f>IF(N131="snížená",J131,0)</f>
        <v>0</v>
      </c>
      <c r="BG131" s="486">
        <f>IF(N131="zákl. přenesená",J131,0)</f>
        <v>0</v>
      </c>
      <c r="BH131" s="486">
        <f>IF(N131="sníž. přenesená",J131,0)</f>
        <v>0</v>
      </c>
      <c r="BI131" s="486">
        <f>IF(N131="nulová",J131,0)</f>
        <v>0</v>
      </c>
      <c r="BJ131" s="375" t="s">
        <v>443</v>
      </c>
      <c r="BK131" s="486">
        <f>ROUND(I131*H131,2)</f>
        <v>0</v>
      </c>
      <c r="BL131" s="375" t="s">
        <v>451</v>
      </c>
      <c r="BM131" s="485" t="s">
        <v>786</v>
      </c>
    </row>
    <row r="132" spans="1:65" s="493" customFormat="1" x14ac:dyDescent="0.4">
      <c r="B132" s="494"/>
      <c r="C132" s="495"/>
      <c r="D132" s="496" t="s">
        <v>455</v>
      </c>
      <c r="E132" s="497" t="s">
        <v>387</v>
      </c>
      <c r="F132" s="498" t="s">
        <v>787</v>
      </c>
      <c r="G132" s="495"/>
      <c r="H132" s="499">
        <v>4.8</v>
      </c>
      <c r="I132" s="583"/>
      <c r="J132" s="495"/>
      <c r="K132" s="495"/>
      <c r="L132" s="500"/>
      <c r="M132" s="501"/>
      <c r="N132" s="502"/>
      <c r="O132" s="502"/>
      <c r="P132" s="502"/>
      <c r="Q132" s="502"/>
      <c r="R132" s="502"/>
      <c r="S132" s="502"/>
      <c r="T132" s="503"/>
      <c r="AT132" s="504" t="s">
        <v>455</v>
      </c>
      <c r="AU132" s="504" t="s">
        <v>379</v>
      </c>
      <c r="AV132" s="493" t="s">
        <v>379</v>
      </c>
      <c r="AW132" s="493" t="s">
        <v>457</v>
      </c>
      <c r="AX132" s="493" t="s">
        <v>444</v>
      </c>
      <c r="AY132" s="504" t="s">
        <v>445</v>
      </c>
    </row>
    <row r="133" spans="1:65" s="493" customFormat="1" x14ac:dyDescent="0.4">
      <c r="B133" s="494"/>
      <c r="C133" s="495"/>
      <c r="D133" s="496" t="s">
        <v>455</v>
      </c>
      <c r="E133" s="497" t="s">
        <v>387</v>
      </c>
      <c r="F133" s="498" t="s">
        <v>788</v>
      </c>
      <c r="G133" s="495"/>
      <c r="H133" s="499">
        <v>15.76</v>
      </c>
      <c r="I133" s="583"/>
      <c r="J133" s="495"/>
      <c r="K133" s="495"/>
      <c r="L133" s="500"/>
      <c r="M133" s="501"/>
      <c r="N133" s="502"/>
      <c r="O133" s="502"/>
      <c r="P133" s="502"/>
      <c r="Q133" s="502"/>
      <c r="R133" s="502"/>
      <c r="S133" s="502"/>
      <c r="T133" s="503"/>
      <c r="AT133" s="504" t="s">
        <v>455</v>
      </c>
      <c r="AU133" s="504" t="s">
        <v>379</v>
      </c>
      <c r="AV133" s="493" t="s">
        <v>379</v>
      </c>
      <c r="AW133" s="493" t="s">
        <v>457</v>
      </c>
      <c r="AX133" s="493" t="s">
        <v>444</v>
      </c>
      <c r="AY133" s="504" t="s">
        <v>445</v>
      </c>
    </row>
    <row r="134" spans="1:65" s="493" customFormat="1" x14ac:dyDescent="0.4">
      <c r="B134" s="494"/>
      <c r="C134" s="495"/>
      <c r="D134" s="496" t="s">
        <v>455</v>
      </c>
      <c r="E134" s="497" t="s">
        <v>387</v>
      </c>
      <c r="F134" s="498" t="s">
        <v>789</v>
      </c>
      <c r="G134" s="495"/>
      <c r="H134" s="499">
        <v>4</v>
      </c>
      <c r="I134" s="583"/>
      <c r="J134" s="495"/>
      <c r="K134" s="495"/>
      <c r="L134" s="500"/>
      <c r="M134" s="501"/>
      <c r="N134" s="502"/>
      <c r="O134" s="502"/>
      <c r="P134" s="502"/>
      <c r="Q134" s="502"/>
      <c r="R134" s="502"/>
      <c r="S134" s="502"/>
      <c r="T134" s="503"/>
      <c r="AT134" s="504" t="s">
        <v>455</v>
      </c>
      <c r="AU134" s="504" t="s">
        <v>379</v>
      </c>
      <c r="AV134" s="493" t="s">
        <v>379</v>
      </c>
      <c r="AW134" s="493" t="s">
        <v>457</v>
      </c>
      <c r="AX134" s="493" t="s">
        <v>444</v>
      </c>
      <c r="AY134" s="504" t="s">
        <v>445</v>
      </c>
    </row>
    <row r="135" spans="1:65" s="505" customFormat="1" x14ac:dyDescent="0.4">
      <c r="B135" s="506"/>
      <c r="C135" s="507"/>
      <c r="D135" s="496" t="s">
        <v>455</v>
      </c>
      <c r="E135" s="508" t="s">
        <v>387</v>
      </c>
      <c r="F135" s="509" t="s">
        <v>458</v>
      </c>
      <c r="G135" s="507"/>
      <c r="H135" s="510">
        <v>24.56</v>
      </c>
      <c r="I135" s="582"/>
      <c r="J135" s="507"/>
      <c r="K135" s="507"/>
      <c r="L135" s="511"/>
      <c r="M135" s="512"/>
      <c r="N135" s="513"/>
      <c r="O135" s="513"/>
      <c r="P135" s="513"/>
      <c r="Q135" s="513"/>
      <c r="R135" s="513"/>
      <c r="S135" s="513"/>
      <c r="T135" s="514"/>
      <c r="AT135" s="515" t="s">
        <v>455</v>
      </c>
      <c r="AU135" s="515" t="s">
        <v>379</v>
      </c>
      <c r="AV135" s="505" t="s">
        <v>451</v>
      </c>
      <c r="AW135" s="505" t="s">
        <v>457</v>
      </c>
      <c r="AX135" s="505" t="s">
        <v>443</v>
      </c>
      <c r="AY135" s="515" t="s">
        <v>445</v>
      </c>
    </row>
    <row r="136" spans="1:65" s="383" customFormat="1" ht="44.25" customHeight="1" x14ac:dyDescent="0.4">
      <c r="A136" s="576"/>
      <c r="B136" s="414"/>
      <c r="C136" s="476" t="s">
        <v>451</v>
      </c>
      <c r="D136" s="476" t="s">
        <v>447</v>
      </c>
      <c r="E136" s="477" t="s">
        <v>790</v>
      </c>
      <c r="F136" s="478" t="s">
        <v>791</v>
      </c>
      <c r="G136" s="479" t="s">
        <v>11</v>
      </c>
      <c r="H136" s="480">
        <v>0.25</v>
      </c>
      <c r="I136" s="580"/>
      <c r="J136" s="481">
        <f>ROUND(I136*H136,2)</f>
        <v>0</v>
      </c>
      <c r="K136" s="478" t="s">
        <v>450</v>
      </c>
      <c r="L136" s="381"/>
      <c r="M136" s="579" t="s">
        <v>387</v>
      </c>
      <c r="N136" s="482" t="s">
        <v>404</v>
      </c>
      <c r="O136" s="491"/>
      <c r="P136" s="483">
        <f>O136*H136</f>
        <v>0</v>
      </c>
      <c r="Q136" s="483">
        <v>1.0499999999999999E-3</v>
      </c>
      <c r="R136" s="483">
        <f>Q136*H136</f>
        <v>2.6249999999999998E-4</v>
      </c>
      <c r="S136" s="483">
        <v>6.1999999999999998E-3</v>
      </c>
      <c r="T136" s="484">
        <f>S136*H136</f>
        <v>1.5499999999999999E-3</v>
      </c>
      <c r="U136" s="576"/>
      <c r="V136" s="576"/>
      <c r="W136" s="576"/>
      <c r="X136" s="576"/>
      <c r="Y136" s="576"/>
      <c r="Z136" s="576"/>
      <c r="AA136" s="576"/>
      <c r="AB136" s="576"/>
      <c r="AC136" s="576"/>
      <c r="AD136" s="576"/>
      <c r="AE136" s="576"/>
      <c r="AR136" s="485" t="s">
        <v>451</v>
      </c>
      <c r="AT136" s="485" t="s">
        <v>447</v>
      </c>
      <c r="AU136" s="485" t="s">
        <v>379</v>
      </c>
      <c r="AY136" s="375" t="s">
        <v>445</v>
      </c>
      <c r="BE136" s="486">
        <f>IF(N136="základní",J136,0)</f>
        <v>0</v>
      </c>
      <c r="BF136" s="486">
        <f>IF(N136="snížená",J136,0)</f>
        <v>0</v>
      </c>
      <c r="BG136" s="486">
        <f>IF(N136="zákl. přenesená",J136,0)</f>
        <v>0</v>
      </c>
      <c r="BH136" s="486">
        <f>IF(N136="sníž. přenesená",J136,0)</f>
        <v>0</v>
      </c>
      <c r="BI136" s="486">
        <f>IF(N136="nulová",J136,0)</f>
        <v>0</v>
      </c>
      <c r="BJ136" s="375" t="s">
        <v>443</v>
      </c>
      <c r="BK136" s="486">
        <f>ROUND(I136*H136,2)</f>
        <v>0</v>
      </c>
      <c r="BL136" s="375" t="s">
        <v>451</v>
      </c>
      <c r="BM136" s="485" t="s">
        <v>792</v>
      </c>
    </row>
    <row r="137" spans="1:65" s="383" customFormat="1" x14ac:dyDescent="0.4">
      <c r="A137" s="576"/>
      <c r="B137" s="414"/>
      <c r="C137" s="572"/>
      <c r="D137" s="487" t="s">
        <v>453</v>
      </c>
      <c r="E137" s="572"/>
      <c r="F137" s="488" t="s">
        <v>793</v>
      </c>
      <c r="G137" s="572"/>
      <c r="H137" s="572"/>
      <c r="I137" s="578"/>
      <c r="J137" s="572"/>
      <c r="K137" s="572"/>
      <c r="L137" s="381"/>
      <c r="M137" s="489"/>
      <c r="N137" s="490"/>
      <c r="O137" s="491"/>
      <c r="P137" s="491"/>
      <c r="Q137" s="491"/>
      <c r="R137" s="491"/>
      <c r="S137" s="491"/>
      <c r="T137" s="492"/>
      <c r="U137" s="576"/>
      <c r="V137" s="576"/>
      <c r="W137" s="576"/>
      <c r="X137" s="576"/>
      <c r="Y137" s="576"/>
      <c r="Z137" s="576"/>
      <c r="AA137" s="576"/>
      <c r="AB137" s="576"/>
      <c r="AC137" s="576"/>
      <c r="AD137" s="576"/>
      <c r="AE137" s="576"/>
      <c r="AT137" s="375" t="s">
        <v>453</v>
      </c>
      <c r="AU137" s="375" t="s">
        <v>379</v>
      </c>
    </row>
    <row r="138" spans="1:65" s="493" customFormat="1" x14ac:dyDescent="0.4">
      <c r="B138" s="494"/>
      <c r="C138" s="495"/>
      <c r="D138" s="496" t="s">
        <v>455</v>
      </c>
      <c r="E138" s="497" t="s">
        <v>387</v>
      </c>
      <c r="F138" s="498" t="s">
        <v>794</v>
      </c>
      <c r="G138" s="495"/>
      <c r="H138" s="499">
        <v>0.25</v>
      </c>
      <c r="I138" s="583"/>
      <c r="J138" s="495"/>
      <c r="K138" s="495"/>
      <c r="L138" s="500"/>
      <c r="M138" s="501"/>
      <c r="N138" s="502"/>
      <c r="O138" s="502"/>
      <c r="P138" s="502"/>
      <c r="Q138" s="502"/>
      <c r="R138" s="502"/>
      <c r="S138" s="502"/>
      <c r="T138" s="503"/>
      <c r="AT138" s="504" t="s">
        <v>455</v>
      </c>
      <c r="AU138" s="504" t="s">
        <v>379</v>
      </c>
      <c r="AV138" s="493" t="s">
        <v>379</v>
      </c>
      <c r="AW138" s="493" t="s">
        <v>457</v>
      </c>
      <c r="AX138" s="493" t="s">
        <v>444</v>
      </c>
      <c r="AY138" s="504" t="s">
        <v>445</v>
      </c>
    </row>
    <row r="139" spans="1:65" s="505" customFormat="1" x14ac:dyDescent="0.4">
      <c r="B139" s="506"/>
      <c r="C139" s="507"/>
      <c r="D139" s="496" t="s">
        <v>455</v>
      </c>
      <c r="E139" s="508" t="s">
        <v>387</v>
      </c>
      <c r="F139" s="509" t="s">
        <v>458</v>
      </c>
      <c r="G139" s="507"/>
      <c r="H139" s="510">
        <v>0.25</v>
      </c>
      <c r="I139" s="582"/>
      <c r="J139" s="507"/>
      <c r="K139" s="507"/>
      <c r="L139" s="511"/>
      <c r="M139" s="512"/>
      <c r="N139" s="513"/>
      <c r="O139" s="513"/>
      <c r="P139" s="513"/>
      <c r="Q139" s="513"/>
      <c r="R139" s="513"/>
      <c r="S139" s="513"/>
      <c r="T139" s="514"/>
      <c r="AT139" s="515" t="s">
        <v>455</v>
      </c>
      <c r="AU139" s="515" t="s">
        <v>379</v>
      </c>
      <c r="AV139" s="505" t="s">
        <v>451</v>
      </c>
      <c r="AW139" s="505" t="s">
        <v>457</v>
      </c>
      <c r="AX139" s="505" t="s">
        <v>443</v>
      </c>
      <c r="AY139" s="515" t="s">
        <v>445</v>
      </c>
    </row>
    <row r="140" spans="1:65" s="383" customFormat="1" ht="44.25" customHeight="1" x14ac:dyDescent="0.4">
      <c r="A140" s="576"/>
      <c r="B140" s="414"/>
      <c r="C140" s="476" t="s">
        <v>476</v>
      </c>
      <c r="D140" s="476" t="s">
        <v>447</v>
      </c>
      <c r="E140" s="477" t="s">
        <v>795</v>
      </c>
      <c r="F140" s="478" t="s">
        <v>796</v>
      </c>
      <c r="G140" s="479" t="s">
        <v>11</v>
      </c>
      <c r="H140" s="480">
        <v>0.8</v>
      </c>
      <c r="I140" s="580"/>
      <c r="J140" s="481">
        <f>ROUND(I140*H140,2)</f>
        <v>0</v>
      </c>
      <c r="K140" s="478" t="s">
        <v>450</v>
      </c>
      <c r="L140" s="381"/>
      <c r="M140" s="579" t="s">
        <v>387</v>
      </c>
      <c r="N140" s="482" t="s">
        <v>404</v>
      </c>
      <c r="O140" s="491"/>
      <c r="P140" s="483">
        <f>O140*H140</f>
        <v>0</v>
      </c>
      <c r="Q140" s="483">
        <v>3.4499999999999999E-3</v>
      </c>
      <c r="R140" s="483">
        <f>Q140*H140</f>
        <v>2.7600000000000003E-3</v>
      </c>
      <c r="S140" s="483">
        <v>8.6999999999999994E-2</v>
      </c>
      <c r="T140" s="484">
        <f>S140*H140</f>
        <v>6.9599999999999995E-2</v>
      </c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R140" s="485" t="s">
        <v>451</v>
      </c>
      <c r="AT140" s="485" t="s">
        <v>447</v>
      </c>
      <c r="AU140" s="485" t="s">
        <v>379</v>
      </c>
      <c r="AY140" s="375" t="s">
        <v>445</v>
      </c>
      <c r="BE140" s="486">
        <f>IF(N140="základní",J140,0)</f>
        <v>0</v>
      </c>
      <c r="BF140" s="486">
        <f>IF(N140="snížená",J140,0)</f>
        <v>0</v>
      </c>
      <c r="BG140" s="486">
        <f>IF(N140="zákl. přenesená",J140,0)</f>
        <v>0</v>
      </c>
      <c r="BH140" s="486">
        <f>IF(N140="sníž. přenesená",J140,0)</f>
        <v>0</v>
      </c>
      <c r="BI140" s="486">
        <f>IF(N140="nulová",J140,0)</f>
        <v>0</v>
      </c>
      <c r="BJ140" s="375" t="s">
        <v>443</v>
      </c>
      <c r="BK140" s="486">
        <f>ROUND(I140*H140,2)</f>
        <v>0</v>
      </c>
      <c r="BL140" s="375" t="s">
        <v>451</v>
      </c>
      <c r="BM140" s="485" t="s">
        <v>797</v>
      </c>
    </row>
    <row r="141" spans="1:65" s="383" customFormat="1" x14ac:dyDescent="0.4">
      <c r="A141" s="576"/>
      <c r="B141" s="414"/>
      <c r="C141" s="572"/>
      <c r="D141" s="487" t="s">
        <v>453</v>
      </c>
      <c r="E141" s="572"/>
      <c r="F141" s="488" t="s">
        <v>798</v>
      </c>
      <c r="G141" s="572"/>
      <c r="H141" s="572"/>
      <c r="I141" s="578"/>
      <c r="J141" s="572"/>
      <c r="K141" s="572"/>
      <c r="L141" s="381"/>
      <c r="M141" s="489"/>
      <c r="N141" s="490"/>
      <c r="O141" s="491"/>
      <c r="P141" s="491"/>
      <c r="Q141" s="491"/>
      <c r="R141" s="491"/>
      <c r="S141" s="491"/>
      <c r="T141" s="492"/>
      <c r="U141" s="576"/>
      <c r="V141" s="576"/>
      <c r="W141" s="576"/>
      <c r="X141" s="576"/>
      <c r="Y141" s="576"/>
      <c r="Z141" s="576"/>
      <c r="AA141" s="576"/>
      <c r="AB141" s="576"/>
      <c r="AC141" s="576"/>
      <c r="AD141" s="576"/>
      <c r="AE141" s="576"/>
      <c r="AT141" s="375" t="s">
        <v>453</v>
      </c>
      <c r="AU141" s="375" t="s">
        <v>379</v>
      </c>
    </row>
    <row r="142" spans="1:65" s="493" customFormat="1" x14ac:dyDescent="0.4">
      <c r="B142" s="494"/>
      <c r="C142" s="495"/>
      <c r="D142" s="496" t="s">
        <v>455</v>
      </c>
      <c r="E142" s="497" t="s">
        <v>387</v>
      </c>
      <c r="F142" s="498" t="s">
        <v>799</v>
      </c>
      <c r="G142" s="495"/>
      <c r="H142" s="499">
        <v>0.8</v>
      </c>
      <c r="I142" s="583"/>
      <c r="J142" s="495"/>
      <c r="K142" s="495"/>
      <c r="L142" s="500"/>
      <c r="M142" s="501"/>
      <c r="N142" s="502"/>
      <c r="O142" s="502"/>
      <c r="P142" s="502"/>
      <c r="Q142" s="502"/>
      <c r="R142" s="502"/>
      <c r="S142" s="502"/>
      <c r="T142" s="503"/>
      <c r="AT142" s="504" t="s">
        <v>455</v>
      </c>
      <c r="AU142" s="504" t="s">
        <v>379</v>
      </c>
      <c r="AV142" s="493" t="s">
        <v>379</v>
      </c>
      <c r="AW142" s="493" t="s">
        <v>457</v>
      </c>
      <c r="AX142" s="493" t="s">
        <v>444</v>
      </c>
      <c r="AY142" s="504" t="s">
        <v>445</v>
      </c>
    </row>
    <row r="143" spans="1:65" s="505" customFormat="1" x14ac:dyDescent="0.4">
      <c r="B143" s="506"/>
      <c r="C143" s="507"/>
      <c r="D143" s="496" t="s">
        <v>455</v>
      </c>
      <c r="E143" s="508" t="s">
        <v>387</v>
      </c>
      <c r="F143" s="509" t="s">
        <v>458</v>
      </c>
      <c r="G143" s="507"/>
      <c r="H143" s="510">
        <v>0.8</v>
      </c>
      <c r="I143" s="582"/>
      <c r="J143" s="507"/>
      <c r="K143" s="507"/>
      <c r="L143" s="511"/>
      <c r="M143" s="512"/>
      <c r="N143" s="513"/>
      <c r="O143" s="513"/>
      <c r="P143" s="513"/>
      <c r="Q143" s="513"/>
      <c r="R143" s="513"/>
      <c r="S143" s="513"/>
      <c r="T143" s="514"/>
      <c r="AT143" s="515" t="s">
        <v>455</v>
      </c>
      <c r="AU143" s="515" t="s">
        <v>379</v>
      </c>
      <c r="AV143" s="505" t="s">
        <v>451</v>
      </c>
      <c r="AW143" s="505" t="s">
        <v>457</v>
      </c>
      <c r="AX143" s="505" t="s">
        <v>443</v>
      </c>
      <c r="AY143" s="515" t="s">
        <v>445</v>
      </c>
    </row>
    <row r="144" spans="1:65" s="460" customFormat="1" ht="25.95" customHeight="1" x14ac:dyDescent="0.35">
      <c r="B144" s="461"/>
      <c r="C144" s="462"/>
      <c r="D144" s="463" t="s">
        <v>440</v>
      </c>
      <c r="E144" s="464" t="s">
        <v>800</v>
      </c>
      <c r="F144" s="464" t="s">
        <v>801</v>
      </c>
      <c r="G144" s="462"/>
      <c r="H144" s="462"/>
      <c r="I144" s="581"/>
      <c r="J144" s="465">
        <f>BK144</f>
        <v>0</v>
      </c>
      <c r="K144" s="462"/>
      <c r="L144" s="466"/>
      <c r="M144" s="467"/>
      <c r="N144" s="468"/>
      <c r="O144" s="468"/>
      <c r="P144" s="469">
        <f>P145</f>
        <v>0</v>
      </c>
      <c r="Q144" s="468"/>
      <c r="R144" s="469">
        <f>R145</f>
        <v>2.5000000000000001E-2</v>
      </c>
      <c r="S144" s="468"/>
      <c r="T144" s="470">
        <f>T145</f>
        <v>0.370784</v>
      </c>
      <c r="AR144" s="471" t="s">
        <v>379</v>
      </c>
      <c r="AT144" s="472" t="s">
        <v>440</v>
      </c>
      <c r="AU144" s="472" t="s">
        <v>444</v>
      </c>
      <c r="AY144" s="471" t="s">
        <v>445</v>
      </c>
      <c r="BK144" s="473">
        <f>BK145</f>
        <v>0</v>
      </c>
    </row>
    <row r="145" spans="1:65" s="460" customFormat="1" ht="22.95" customHeight="1" x14ac:dyDescent="0.3">
      <c r="B145" s="461"/>
      <c r="C145" s="462"/>
      <c r="D145" s="463" t="s">
        <v>440</v>
      </c>
      <c r="E145" s="474" t="s">
        <v>802</v>
      </c>
      <c r="F145" s="474" t="s">
        <v>803</v>
      </c>
      <c r="G145" s="462"/>
      <c r="H145" s="462"/>
      <c r="I145" s="581"/>
      <c r="J145" s="475">
        <f>BK145</f>
        <v>0</v>
      </c>
      <c r="K145" s="462"/>
      <c r="L145" s="466"/>
      <c r="M145" s="467"/>
      <c r="N145" s="468"/>
      <c r="O145" s="468"/>
      <c r="P145" s="469">
        <f>SUM(P146:P171)</f>
        <v>0</v>
      </c>
      <c r="Q145" s="468"/>
      <c r="R145" s="469">
        <f>SUM(R146:R171)</f>
        <v>2.5000000000000001E-2</v>
      </c>
      <c r="S145" s="468"/>
      <c r="T145" s="470">
        <f>SUM(T146:T171)</f>
        <v>0.370784</v>
      </c>
      <c r="AR145" s="471" t="s">
        <v>379</v>
      </c>
      <c r="AT145" s="472" t="s">
        <v>440</v>
      </c>
      <c r="AU145" s="472" t="s">
        <v>443</v>
      </c>
      <c r="AY145" s="471" t="s">
        <v>445</v>
      </c>
      <c r="BK145" s="473">
        <f>SUM(BK146:BK171)</f>
        <v>0</v>
      </c>
    </row>
    <row r="146" spans="1:65" s="383" customFormat="1" ht="33" customHeight="1" x14ac:dyDescent="0.4">
      <c r="A146" s="576"/>
      <c r="B146" s="414"/>
      <c r="C146" s="476" t="s">
        <v>482</v>
      </c>
      <c r="D146" s="476" t="s">
        <v>447</v>
      </c>
      <c r="E146" s="477" t="s">
        <v>804</v>
      </c>
      <c r="F146" s="478" t="s">
        <v>805</v>
      </c>
      <c r="G146" s="479" t="s">
        <v>617</v>
      </c>
      <c r="H146" s="480">
        <v>2</v>
      </c>
      <c r="I146" s="580"/>
      <c r="J146" s="481">
        <f>ROUND(I146*H146,2)</f>
        <v>0</v>
      </c>
      <c r="K146" s="478" t="s">
        <v>387</v>
      </c>
      <c r="L146" s="381"/>
      <c r="M146" s="579" t="s">
        <v>387</v>
      </c>
      <c r="N146" s="482" t="s">
        <v>404</v>
      </c>
      <c r="O146" s="491"/>
      <c r="P146" s="483">
        <f>O146*H146</f>
        <v>0</v>
      </c>
      <c r="Q146" s="483">
        <v>0</v>
      </c>
      <c r="R146" s="483">
        <f>Q146*H146</f>
        <v>0</v>
      </c>
      <c r="S146" s="483">
        <v>0</v>
      </c>
      <c r="T146" s="484">
        <f>S146*H146</f>
        <v>0</v>
      </c>
      <c r="U146" s="576"/>
      <c r="V146" s="576"/>
      <c r="W146" s="576"/>
      <c r="X146" s="576"/>
      <c r="Y146" s="576"/>
      <c r="Z146" s="576"/>
      <c r="AA146" s="576"/>
      <c r="AB146" s="576"/>
      <c r="AC146" s="576"/>
      <c r="AD146" s="576"/>
      <c r="AE146" s="576"/>
      <c r="AR146" s="485" t="s">
        <v>552</v>
      </c>
      <c r="AT146" s="485" t="s">
        <v>447</v>
      </c>
      <c r="AU146" s="485" t="s">
        <v>379</v>
      </c>
      <c r="AY146" s="375" t="s">
        <v>445</v>
      </c>
      <c r="BE146" s="486">
        <f>IF(N146="základní",J146,0)</f>
        <v>0</v>
      </c>
      <c r="BF146" s="486">
        <f>IF(N146="snížená",J146,0)</f>
        <v>0</v>
      </c>
      <c r="BG146" s="486">
        <f>IF(N146="zákl. přenesená",J146,0)</f>
        <v>0</v>
      </c>
      <c r="BH146" s="486">
        <f>IF(N146="sníž. přenesená",J146,0)</f>
        <v>0</v>
      </c>
      <c r="BI146" s="486">
        <f>IF(N146="nulová",J146,0)</f>
        <v>0</v>
      </c>
      <c r="BJ146" s="375" t="s">
        <v>443</v>
      </c>
      <c r="BK146" s="486">
        <f>ROUND(I146*H146,2)</f>
        <v>0</v>
      </c>
      <c r="BL146" s="375" t="s">
        <v>552</v>
      </c>
      <c r="BM146" s="485" t="s">
        <v>806</v>
      </c>
    </row>
    <row r="147" spans="1:65" s="516" customFormat="1" x14ac:dyDescent="0.4">
      <c r="B147" s="517"/>
      <c r="C147" s="518"/>
      <c r="D147" s="496" t="s">
        <v>455</v>
      </c>
      <c r="E147" s="519" t="s">
        <v>387</v>
      </c>
      <c r="F147" s="520" t="s">
        <v>807</v>
      </c>
      <c r="G147" s="518"/>
      <c r="H147" s="519" t="s">
        <v>387</v>
      </c>
      <c r="I147" s="586"/>
      <c r="J147" s="518"/>
      <c r="K147" s="518"/>
      <c r="L147" s="521"/>
      <c r="M147" s="522"/>
      <c r="N147" s="523"/>
      <c r="O147" s="523"/>
      <c r="P147" s="523"/>
      <c r="Q147" s="523"/>
      <c r="R147" s="523"/>
      <c r="S147" s="523"/>
      <c r="T147" s="524"/>
      <c r="AT147" s="525" t="s">
        <v>455</v>
      </c>
      <c r="AU147" s="525" t="s">
        <v>379</v>
      </c>
      <c r="AV147" s="516" t="s">
        <v>443</v>
      </c>
      <c r="AW147" s="516" t="s">
        <v>457</v>
      </c>
      <c r="AX147" s="516" t="s">
        <v>444</v>
      </c>
      <c r="AY147" s="525" t="s">
        <v>445</v>
      </c>
    </row>
    <row r="148" spans="1:65" s="493" customFormat="1" x14ac:dyDescent="0.4">
      <c r="B148" s="494"/>
      <c r="C148" s="495"/>
      <c r="D148" s="496" t="s">
        <v>455</v>
      </c>
      <c r="E148" s="497" t="s">
        <v>387</v>
      </c>
      <c r="F148" s="498" t="s">
        <v>379</v>
      </c>
      <c r="G148" s="495"/>
      <c r="H148" s="499">
        <v>2</v>
      </c>
      <c r="I148" s="583"/>
      <c r="J148" s="495"/>
      <c r="K148" s="495"/>
      <c r="L148" s="500"/>
      <c r="M148" s="501"/>
      <c r="N148" s="502"/>
      <c r="O148" s="502"/>
      <c r="P148" s="502"/>
      <c r="Q148" s="502"/>
      <c r="R148" s="502"/>
      <c r="S148" s="502"/>
      <c r="T148" s="503"/>
      <c r="AT148" s="504" t="s">
        <v>455</v>
      </c>
      <c r="AU148" s="504" t="s">
        <v>379</v>
      </c>
      <c r="AV148" s="493" t="s">
        <v>379</v>
      </c>
      <c r="AW148" s="493" t="s">
        <v>457</v>
      </c>
      <c r="AX148" s="493" t="s">
        <v>444</v>
      </c>
      <c r="AY148" s="504" t="s">
        <v>445</v>
      </c>
    </row>
    <row r="149" spans="1:65" s="505" customFormat="1" x14ac:dyDescent="0.4">
      <c r="B149" s="506"/>
      <c r="C149" s="507"/>
      <c r="D149" s="496" t="s">
        <v>455</v>
      </c>
      <c r="E149" s="508" t="s">
        <v>387</v>
      </c>
      <c r="F149" s="509" t="s">
        <v>458</v>
      </c>
      <c r="G149" s="507"/>
      <c r="H149" s="510">
        <v>2</v>
      </c>
      <c r="I149" s="582"/>
      <c r="J149" s="507"/>
      <c r="K149" s="507"/>
      <c r="L149" s="511"/>
      <c r="M149" s="512"/>
      <c r="N149" s="513"/>
      <c r="O149" s="513"/>
      <c r="P149" s="513"/>
      <c r="Q149" s="513"/>
      <c r="R149" s="513"/>
      <c r="S149" s="513"/>
      <c r="T149" s="514"/>
      <c r="AT149" s="515" t="s">
        <v>455</v>
      </c>
      <c r="AU149" s="515" t="s">
        <v>379</v>
      </c>
      <c r="AV149" s="505" t="s">
        <v>451</v>
      </c>
      <c r="AW149" s="505" t="s">
        <v>457</v>
      </c>
      <c r="AX149" s="505" t="s">
        <v>443</v>
      </c>
      <c r="AY149" s="515" t="s">
        <v>445</v>
      </c>
    </row>
    <row r="150" spans="1:65" s="383" customFormat="1" ht="44.25" customHeight="1" x14ac:dyDescent="0.4">
      <c r="A150" s="576"/>
      <c r="B150" s="414"/>
      <c r="C150" s="476" t="s">
        <v>488</v>
      </c>
      <c r="D150" s="476" t="s">
        <v>447</v>
      </c>
      <c r="E150" s="477" t="s">
        <v>808</v>
      </c>
      <c r="F150" s="478" t="s">
        <v>809</v>
      </c>
      <c r="G150" s="479" t="s">
        <v>617</v>
      </c>
      <c r="H150" s="480">
        <v>2</v>
      </c>
      <c r="I150" s="580"/>
      <c r="J150" s="481">
        <f>ROUND(I150*H150,2)</f>
        <v>0</v>
      </c>
      <c r="K150" s="478" t="s">
        <v>387</v>
      </c>
      <c r="L150" s="381"/>
      <c r="M150" s="579" t="s">
        <v>387</v>
      </c>
      <c r="N150" s="482" t="s">
        <v>404</v>
      </c>
      <c r="O150" s="491"/>
      <c r="P150" s="483">
        <f>O150*H150</f>
        <v>0</v>
      </c>
      <c r="Q150" s="483">
        <v>0</v>
      </c>
      <c r="R150" s="483">
        <f>Q150*H150</f>
        <v>0</v>
      </c>
      <c r="S150" s="483">
        <v>0</v>
      </c>
      <c r="T150" s="484">
        <f>S150*H150</f>
        <v>0</v>
      </c>
      <c r="U150" s="576"/>
      <c r="V150" s="576"/>
      <c r="W150" s="576"/>
      <c r="X150" s="576"/>
      <c r="Y150" s="576"/>
      <c r="Z150" s="576"/>
      <c r="AA150" s="576"/>
      <c r="AB150" s="576"/>
      <c r="AC150" s="576"/>
      <c r="AD150" s="576"/>
      <c r="AE150" s="576"/>
      <c r="AR150" s="485" t="s">
        <v>552</v>
      </c>
      <c r="AT150" s="485" t="s">
        <v>447</v>
      </c>
      <c r="AU150" s="485" t="s">
        <v>379</v>
      </c>
      <c r="AY150" s="375" t="s">
        <v>445</v>
      </c>
      <c r="BE150" s="486">
        <f>IF(N150="základní",J150,0)</f>
        <v>0</v>
      </c>
      <c r="BF150" s="486">
        <f>IF(N150="snížená",J150,0)</f>
        <v>0</v>
      </c>
      <c r="BG150" s="486">
        <f>IF(N150="zákl. přenesená",J150,0)</f>
        <v>0</v>
      </c>
      <c r="BH150" s="486">
        <f>IF(N150="sníž. přenesená",J150,0)</f>
        <v>0</v>
      </c>
      <c r="BI150" s="486">
        <f>IF(N150="nulová",J150,0)</f>
        <v>0</v>
      </c>
      <c r="BJ150" s="375" t="s">
        <v>443</v>
      </c>
      <c r="BK150" s="486">
        <f>ROUND(I150*H150,2)</f>
        <v>0</v>
      </c>
      <c r="BL150" s="375" t="s">
        <v>552</v>
      </c>
      <c r="BM150" s="485" t="s">
        <v>810</v>
      </c>
    </row>
    <row r="151" spans="1:65" s="516" customFormat="1" x14ac:dyDescent="0.4">
      <c r="B151" s="517"/>
      <c r="C151" s="518"/>
      <c r="D151" s="496" t="s">
        <v>455</v>
      </c>
      <c r="E151" s="519" t="s">
        <v>387</v>
      </c>
      <c r="F151" s="520" t="s">
        <v>811</v>
      </c>
      <c r="G151" s="518"/>
      <c r="H151" s="519" t="s">
        <v>387</v>
      </c>
      <c r="I151" s="586"/>
      <c r="J151" s="518"/>
      <c r="K151" s="518"/>
      <c r="L151" s="521"/>
      <c r="M151" s="522"/>
      <c r="N151" s="523"/>
      <c r="O151" s="523"/>
      <c r="P151" s="523"/>
      <c r="Q151" s="523"/>
      <c r="R151" s="523"/>
      <c r="S151" s="523"/>
      <c r="T151" s="524"/>
      <c r="AT151" s="525" t="s">
        <v>455</v>
      </c>
      <c r="AU151" s="525" t="s">
        <v>379</v>
      </c>
      <c r="AV151" s="516" t="s">
        <v>443</v>
      </c>
      <c r="AW151" s="516" t="s">
        <v>457</v>
      </c>
      <c r="AX151" s="516" t="s">
        <v>444</v>
      </c>
      <c r="AY151" s="525" t="s">
        <v>445</v>
      </c>
    </row>
    <row r="152" spans="1:65" s="493" customFormat="1" x14ac:dyDescent="0.4">
      <c r="B152" s="494"/>
      <c r="C152" s="495"/>
      <c r="D152" s="496" t="s">
        <v>455</v>
      </c>
      <c r="E152" s="497" t="s">
        <v>387</v>
      </c>
      <c r="F152" s="498" t="s">
        <v>379</v>
      </c>
      <c r="G152" s="495"/>
      <c r="H152" s="499">
        <v>2</v>
      </c>
      <c r="I152" s="583"/>
      <c r="J152" s="495"/>
      <c r="K152" s="495"/>
      <c r="L152" s="500"/>
      <c r="M152" s="501"/>
      <c r="N152" s="502"/>
      <c r="O152" s="502"/>
      <c r="P152" s="502"/>
      <c r="Q152" s="502"/>
      <c r="R152" s="502"/>
      <c r="S152" s="502"/>
      <c r="T152" s="503"/>
      <c r="AT152" s="504" t="s">
        <v>455</v>
      </c>
      <c r="AU152" s="504" t="s">
        <v>379</v>
      </c>
      <c r="AV152" s="493" t="s">
        <v>379</v>
      </c>
      <c r="AW152" s="493" t="s">
        <v>457</v>
      </c>
      <c r="AX152" s="493" t="s">
        <v>444</v>
      </c>
      <c r="AY152" s="504" t="s">
        <v>445</v>
      </c>
    </row>
    <row r="153" spans="1:65" s="505" customFormat="1" x14ac:dyDescent="0.4">
      <c r="B153" s="506"/>
      <c r="C153" s="507"/>
      <c r="D153" s="496" t="s">
        <v>455</v>
      </c>
      <c r="E153" s="508" t="s">
        <v>387</v>
      </c>
      <c r="F153" s="509" t="s">
        <v>458</v>
      </c>
      <c r="G153" s="507"/>
      <c r="H153" s="510">
        <v>2</v>
      </c>
      <c r="I153" s="582"/>
      <c r="J153" s="507"/>
      <c r="K153" s="507"/>
      <c r="L153" s="511"/>
      <c r="M153" s="512"/>
      <c r="N153" s="513"/>
      <c r="O153" s="513"/>
      <c r="P153" s="513"/>
      <c r="Q153" s="513"/>
      <c r="R153" s="513"/>
      <c r="S153" s="513"/>
      <c r="T153" s="514"/>
      <c r="AT153" s="515" t="s">
        <v>455</v>
      </c>
      <c r="AU153" s="515" t="s">
        <v>379</v>
      </c>
      <c r="AV153" s="505" t="s">
        <v>451</v>
      </c>
      <c r="AW153" s="505" t="s">
        <v>457</v>
      </c>
      <c r="AX153" s="505" t="s">
        <v>443</v>
      </c>
      <c r="AY153" s="515" t="s">
        <v>445</v>
      </c>
    </row>
    <row r="154" spans="1:65" s="383" customFormat="1" ht="33" customHeight="1" x14ac:dyDescent="0.4">
      <c r="A154" s="576"/>
      <c r="B154" s="414"/>
      <c r="C154" s="476" t="s">
        <v>495</v>
      </c>
      <c r="D154" s="476" t="s">
        <v>447</v>
      </c>
      <c r="E154" s="477" t="s">
        <v>812</v>
      </c>
      <c r="F154" s="478" t="s">
        <v>813</v>
      </c>
      <c r="G154" s="479" t="s">
        <v>617</v>
      </c>
      <c r="H154" s="480">
        <v>2</v>
      </c>
      <c r="I154" s="580"/>
      <c r="J154" s="481">
        <f>ROUND(I154*H154,2)</f>
        <v>0</v>
      </c>
      <c r="K154" s="478" t="s">
        <v>387</v>
      </c>
      <c r="L154" s="381"/>
      <c r="M154" s="579" t="s">
        <v>387</v>
      </c>
      <c r="N154" s="482" t="s">
        <v>404</v>
      </c>
      <c r="O154" s="491"/>
      <c r="P154" s="483">
        <f>O154*H154</f>
        <v>0</v>
      </c>
      <c r="Q154" s="483">
        <v>0</v>
      </c>
      <c r="R154" s="483">
        <f>Q154*H154</f>
        <v>0</v>
      </c>
      <c r="S154" s="483">
        <v>0</v>
      </c>
      <c r="T154" s="484">
        <f>S154*H154</f>
        <v>0</v>
      </c>
      <c r="U154" s="576"/>
      <c r="V154" s="576"/>
      <c r="W154" s="576"/>
      <c r="X154" s="576"/>
      <c r="Y154" s="576"/>
      <c r="Z154" s="576"/>
      <c r="AA154" s="576"/>
      <c r="AB154" s="576"/>
      <c r="AC154" s="576"/>
      <c r="AD154" s="576"/>
      <c r="AE154" s="576"/>
      <c r="AR154" s="485" t="s">
        <v>552</v>
      </c>
      <c r="AT154" s="485" t="s">
        <v>447</v>
      </c>
      <c r="AU154" s="485" t="s">
        <v>379</v>
      </c>
      <c r="AY154" s="375" t="s">
        <v>445</v>
      </c>
      <c r="BE154" s="486">
        <f>IF(N154="základní",J154,0)</f>
        <v>0</v>
      </c>
      <c r="BF154" s="486">
        <f>IF(N154="snížená",J154,0)</f>
        <v>0</v>
      </c>
      <c r="BG154" s="486">
        <f>IF(N154="zákl. přenesená",J154,0)</f>
        <v>0</v>
      </c>
      <c r="BH154" s="486">
        <f>IF(N154="sníž. přenesená",J154,0)</f>
        <v>0</v>
      </c>
      <c r="BI154" s="486">
        <f>IF(N154="nulová",J154,0)</f>
        <v>0</v>
      </c>
      <c r="BJ154" s="375" t="s">
        <v>443</v>
      </c>
      <c r="BK154" s="486">
        <f>ROUND(I154*H154,2)</f>
        <v>0</v>
      </c>
      <c r="BL154" s="375" t="s">
        <v>552</v>
      </c>
      <c r="BM154" s="485" t="s">
        <v>814</v>
      </c>
    </row>
    <row r="155" spans="1:65" s="516" customFormat="1" x14ac:dyDescent="0.4">
      <c r="B155" s="517"/>
      <c r="C155" s="518"/>
      <c r="D155" s="496" t="s">
        <v>455</v>
      </c>
      <c r="E155" s="519" t="s">
        <v>387</v>
      </c>
      <c r="F155" s="520" t="s">
        <v>811</v>
      </c>
      <c r="G155" s="518"/>
      <c r="H155" s="519" t="s">
        <v>387</v>
      </c>
      <c r="I155" s="586"/>
      <c r="J155" s="518"/>
      <c r="K155" s="518"/>
      <c r="L155" s="521"/>
      <c r="M155" s="522"/>
      <c r="N155" s="523"/>
      <c r="O155" s="523"/>
      <c r="P155" s="523"/>
      <c r="Q155" s="523"/>
      <c r="R155" s="523"/>
      <c r="S155" s="523"/>
      <c r="T155" s="524"/>
      <c r="AT155" s="525" t="s">
        <v>455</v>
      </c>
      <c r="AU155" s="525" t="s">
        <v>379</v>
      </c>
      <c r="AV155" s="516" t="s">
        <v>443</v>
      </c>
      <c r="AW155" s="516" t="s">
        <v>457</v>
      </c>
      <c r="AX155" s="516" t="s">
        <v>444</v>
      </c>
      <c r="AY155" s="525" t="s">
        <v>445</v>
      </c>
    </row>
    <row r="156" spans="1:65" s="493" customFormat="1" x14ac:dyDescent="0.4">
      <c r="B156" s="494"/>
      <c r="C156" s="495"/>
      <c r="D156" s="496" t="s">
        <v>455</v>
      </c>
      <c r="E156" s="497" t="s">
        <v>387</v>
      </c>
      <c r="F156" s="498" t="s">
        <v>379</v>
      </c>
      <c r="G156" s="495"/>
      <c r="H156" s="499">
        <v>2</v>
      </c>
      <c r="I156" s="583"/>
      <c r="J156" s="495"/>
      <c r="K156" s="495"/>
      <c r="L156" s="500"/>
      <c r="M156" s="501"/>
      <c r="N156" s="502"/>
      <c r="O156" s="502"/>
      <c r="P156" s="502"/>
      <c r="Q156" s="502"/>
      <c r="R156" s="502"/>
      <c r="S156" s="502"/>
      <c r="T156" s="503"/>
      <c r="AT156" s="504" t="s">
        <v>455</v>
      </c>
      <c r="AU156" s="504" t="s">
        <v>379</v>
      </c>
      <c r="AV156" s="493" t="s">
        <v>379</v>
      </c>
      <c r="AW156" s="493" t="s">
        <v>457</v>
      </c>
      <c r="AX156" s="493" t="s">
        <v>444</v>
      </c>
      <c r="AY156" s="504" t="s">
        <v>445</v>
      </c>
    </row>
    <row r="157" spans="1:65" s="505" customFormat="1" x14ac:dyDescent="0.4">
      <c r="B157" s="506"/>
      <c r="C157" s="507"/>
      <c r="D157" s="496" t="s">
        <v>455</v>
      </c>
      <c r="E157" s="508" t="s">
        <v>387</v>
      </c>
      <c r="F157" s="509" t="s">
        <v>458</v>
      </c>
      <c r="G157" s="507"/>
      <c r="H157" s="510">
        <v>2</v>
      </c>
      <c r="I157" s="582"/>
      <c r="J157" s="507"/>
      <c r="K157" s="507"/>
      <c r="L157" s="511"/>
      <c r="M157" s="512"/>
      <c r="N157" s="513"/>
      <c r="O157" s="513"/>
      <c r="P157" s="513"/>
      <c r="Q157" s="513"/>
      <c r="R157" s="513"/>
      <c r="S157" s="513"/>
      <c r="T157" s="514"/>
      <c r="AT157" s="515" t="s">
        <v>455</v>
      </c>
      <c r="AU157" s="515" t="s">
        <v>379</v>
      </c>
      <c r="AV157" s="505" t="s">
        <v>451</v>
      </c>
      <c r="AW157" s="505" t="s">
        <v>457</v>
      </c>
      <c r="AX157" s="505" t="s">
        <v>443</v>
      </c>
      <c r="AY157" s="515" t="s">
        <v>445</v>
      </c>
    </row>
    <row r="158" spans="1:65" s="383" customFormat="1" ht="24.25" customHeight="1" x14ac:dyDescent="0.4">
      <c r="A158" s="576"/>
      <c r="B158" s="414"/>
      <c r="C158" s="476" t="s">
        <v>501</v>
      </c>
      <c r="D158" s="476" t="s">
        <v>447</v>
      </c>
      <c r="E158" s="477" t="s">
        <v>815</v>
      </c>
      <c r="F158" s="478" t="s">
        <v>816</v>
      </c>
      <c r="G158" s="479" t="s">
        <v>565</v>
      </c>
      <c r="H158" s="480">
        <v>500</v>
      </c>
      <c r="I158" s="580"/>
      <c r="J158" s="481">
        <f>ROUND(I158*H158,2)</f>
        <v>0</v>
      </c>
      <c r="K158" s="478" t="s">
        <v>450</v>
      </c>
      <c r="L158" s="381"/>
      <c r="M158" s="579" t="s">
        <v>387</v>
      </c>
      <c r="N158" s="482" t="s">
        <v>404</v>
      </c>
      <c r="O158" s="491"/>
      <c r="P158" s="483">
        <f>O158*H158</f>
        <v>0</v>
      </c>
      <c r="Q158" s="483">
        <v>5.0000000000000002E-5</v>
      </c>
      <c r="R158" s="483">
        <f>Q158*H158</f>
        <v>2.5000000000000001E-2</v>
      </c>
      <c r="S158" s="483">
        <v>0</v>
      </c>
      <c r="T158" s="484">
        <f>S158*H158</f>
        <v>0</v>
      </c>
      <c r="U158" s="576"/>
      <c r="V158" s="576"/>
      <c r="W158" s="576"/>
      <c r="X158" s="576"/>
      <c r="Y158" s="576"/>
      <c r="Z158" s="576"/>
      <c r="AA158" s="576"/>
      <c r="AB158" s="576"/>
      <c r="AC158" s="576"/>
      <c r="AD158" s="576"/>
      <c r="AE158" s="576"/>
      <c r="AR158" s="485" t="s">
        <v>552</v>
      </c>
      <c r="AT158" s="485" t="s">
        <v>447</v>
      </c>
      <c r="AU158" s="485" t="s">
        <v>379</v>
      </c>
      <c r="AY158" s="375" t="s">
        <v>445</v>
      </c>
      <c r="BE158" s="486">
        <f>IF(N158="základní",J158,0)</f>
        <v>0</v>
      </c>
      <c r="BF158" s="486">
        <f>IF(N158="snížená",J158,0)</f>
        <v>0</v>
      </c>
      <c r="BG158" s="486">
        <f>IF(N158="zákl. přenesená",J158,0)</f>
        <v>0</v>
      </c>
      <c r="BH158" s="486">
        <f>IF(N158="sníž. přenesená",J158,0)</f>
        <v>0</v>
      </c>
      <c r="BI158" s="486">
        <f>IF(N158="nulová",J158,0)</f>
        <v>0</v>
      </c>
      <c r="BJ158" s="375" t="s">
        <v>443</v>
      </c>
      <c r="BK158" s="486">
        <f>ROUND(I158*H158,2)</f>
        <v>0</v>
      </c>
      <c r="BL158" s="375" t="s">
        <v>552</v>
      </c>
      <c r="BM158" s="485" t="s">
        <v>817</v>
      </c>
    </row>
    <row r="159" spans="1:65" s="383" customFormat="1" x14ac:dyDescent="0.4">
      <c r="A159" s="576"/>
      <c r="B159" s="414"/>
      <c r="C159" s="572"/>
      <c r="D159" s="487" t="s">
        <v>453</v>
      </c>
      <c r="E159" s="572"/>
      <c r="F159" s="488" t="s">
        <v>818</v>
      </c>
      <c r="G159" s="572"/>
      <c r="H159" s="572"/>
      <c r="I159" s="578"/>
      <c r="J159" s="572"/>
      <c r="K159" s="572"/>
      <c r="L159" s="381"/>
      <c r="M159" s="489"/>
      <c r="N159" s="490"/>
      <c r="O159" s="491"/>
      <c r="P159" s="491"/>
      <c r="Q159" s="491"/>
      <c r="R159" s="491"/>
      <c r="S159" s="491"/>
      <c r="T159" s="492"/>
      <c r="U159" s="576"/>
      <c r="V159" s="576"/>
      <c r="W159" s="576"/>
      <c r="X159" s="576"/>
      <c r="Y159" s="576"/>
      <c r="Z159" s="576"/>
      <c r="AA159" s="576"/>
      <c r="AB159" s="576"/>
      <c r="AC159" s="576"/>
      <c r="AD159" s="576"/>
      <c r="AE159" s="576"/>
      <c r="AT159" s="375" t="s">
        <v>453</v>
      </c>
      <c r="AU159" s="375" t="s">
        <v>379</v>
      </c>
    </row>
    <row r="160" spans="1:65" s="493" customFormat="1" x14ac:dyDescent="0.4">
      <c r="B160" s="494"/>
      <c r="C160" s="495"/>
      <c r="D160" s="496" t="s">
        <v>455</v>
      </c>
      <c r="E160" s="497" t="s">
        <v>387</v>
      </c>
      <c r="F160" s="498" t="s">
        <v>819</v>
      </c>
      <c r="G160" s="495"/>
      <c r="H160" s="499">
        <v>100</v>
      </c>
      <c r="I160" s="583"/>
      <c r="J160" s="495"/>
      <c r="K160" s="495"/>
      <c r="L160" s="500"/>
      <c r="M160" s="501"/>
      <c r="N160" s="502"/>
      <c r="O160" s="502"/>
      <c r="P160" s="502"/>
      <c r="Q160" s="502"/>
      <c r="R160" s="502"/>
      <c r="S160" s="502"/>
      <c r="T160" s="503"/>
      <c r="AT160" s="504" t="s">
        <v>455</v>
      </c>
      <c r="AU160" s="504" t="s">
        <v>379</v>
      </c>
      <c r="AV160" s="493" t="s">
        <v>379</v>
      </c>
      <c r="AW160" s="493" t="s">
        <v>457</v>
      </c>
      <c r="AX160" s="493" t="s">
        <v>444</v>
      </c>
      <c r="AY160" s="504" t="s">
        <v>445</v>
      </c>
    </row>
    <row r="161" spans="1:65" s="493" customFormat="1" x14ac:dyDescent="0.4">
      <c r="B161" s="494"/>
      <c r="C161" s="495"/>
      <c r="D161" s="496" t="s">
        <v>455</v>
      </c>
      <c r="E161" s="497" t="s">
        <v>387</v>
      </c>
      <c r="F161" s="498" t="s">
        <v>820</v>
      </c>
      <c r="G161" s="495"/>
      <c r="H161" s="499">
        <v>400</v>
      </c>
      <c r="I161" s="583"/>
      <c r="J161" s="495"/>
      <c r="K161" s="495"/>
      <c r="L161" s="500"/>
      <c r="M161" s="501"/>
      <c r="N161" s="502"/>
      <c r="O161" s="502"/>
      <c r="P161" s="502"/>
      <c r="Q161" s="502"/>
      <c r="R161" s="502"/>
      <c r="S161" s="502"/>
      <c r="T161" s="503"/>
      <c r="AT161" s="504" t="s">
        <v>455</v>
      </c>
      <c r="AU161" s="504" t="s">
        <v>379</v>
      </c>
      <c r="AV161" s="493" t="s">
        <v>379</v>
      </c>
      <c r="AW161" s="493" t="s">
        <v>457</v>
      </c>
      <c r="AX161" s="493" t="s">
        <v>444</v>
      </c>
      <c r="AY161" s="504" t="s">
        <v>445</v>
      </c>
    </row>
    <row r="162" spans="1:65" s="505" customFormat="1" x14ac:dyDescent="0.4">
      <c r="B162" s="506"/>
      <c r="C162" s="507"/>
      <c r="D162" s="496" t="s">
        <v>455</v>
      </c>
      <c r="E162" s="508" t="s">
        <v>387</v>
      </c>
      <c r="F162" s="509" t="s">
        <v>458</v>
      </c>
      <c r="G162" s="507"/>
      <c r="H162" s="510">
        <v>500</v>
      </c>
      <c r="I162" s="582"/>
      <c r="J162" s="507"/>
      <c r="K162" s="507"/>
      <c r="L162" s="511"/>
      <c r="M162" s="512"/>
      <c r="N162" s="513"/>
      <c r="O162" s="513"/>
      <c r="P162" s="513"/>
      <c r="Q162" s="513"/>
      <c r="R162" s="513"/>
      <c r="S162" s="513"/>
      <c r="T162" s="514"/>
      <c r="AT162" s="515" t="s">
        <v>455</v>
      </c>
      <c r="AU162" s="515" t="s">
        <v>379</v>
      </c>
      <c r="AV162" s="505" t="s">
        <v>451</v>
      </c>
      <c r="AW162" s="505" t="s">
        <v>457</v>
      </c>
      <c r="AX162" s="505" t="s">
        <v>443</v>
      </c>
      <c r="AY162" s="515" t="s">
        <v>445</v>
      </c>
    </row>
    <row r="163" spans="1:65" s="383" customFormat="1" ht="24.25" customHeight="1" x14ac:dyDescent="0.4">
      <c r="A163" s="576"/>
      <c r="B163" s="414"/>
      <c r="C163" s="476" t="s">
        <v>507</v>
      </c>
      <c r="D163" s="476" t="s">
        <v>447</v>
      </c>
      <c r="E163" s="477" t="s">
        <v>821</v>
      </c>
      <c r="F163" s="478" t="s">
        <v>822</v>
      </c>
      <c r="G163" s="479" t="s">
        <v>565</v>
      </c>
      <c r="H163" s="480">
        <v>370.78399999999999</v>
      </c>
      <c r="I163" s="580"/>
      <c r="J163" s="481">
        <f>ROUND(I163*H163,2)</f>
        <v>0</v>
      </c>
      <c r="K163" s="478" t="s">
        <v>450</v>
      </c>
      <c r="L163" s="381"/>
      <c r="M163" s="579" t="s">
        <v>387</v>
      </c>
      <c r="N163" s="482" t="s">
        <v>404</v>
      </c>
      <c r="O163" s="491"/>
      <c r="P163" s="483">
        <f>O163*H163</f>
        <v>0</v>
      </c>
      <c r="Q163" s="483">
        <v>0</v>
      </c>
      <c r="R163" s="483">
        <f>Q163*H163</f>
        <v>0</v>
      </c>
      <c r="S163" s="483">
        <v>1E-3</v>
      </c>
      <c r="T163" s="484">
        <f>S163*H163</f>
        <v>0.370784</v>
      </c>
      <c r="U163" s="576"/>
      <c r="V163" s="576"/>
      <c r="W163" s="576"/>
      <c r="X163" s="576"/>
      <c r="Y163" s="576"/>
      <c r="Z163" s="576"/>
      <c r="AA163" s="576"/>
      <c r="AB163" s="576"/>
      <c r="AC163" s="576"/>
      <c r="AD163" s="576"/>
      <c r="AE163" s="576"/>
      <c r="AR163" s="485" t="s">
        <v>552</v>
      </c>
      <c r="AT163" s="485" t="s">
        <v>447</v>
      </c>
      <c r="AU163" s="485" t="s">
        <v>379</v>
      </c>
      <c r="AY163" s="375" t="s">
        <v>445</v>
      </c>
      <c r="BE163" s="486">
        <f>IF(N163="základní",J163,0)</f>
        <v>0</v>
      </c>
      <c r="BF163" s="486">
        <f>IF(N163="snížená",J163,0)</f>
        <v>0</v>
      </c>
      <c r="BG163" s="486">
        <f>IF(N163="zákl. přenesená",J163,0)</f>
        <v>0</v>
      </c>
      <c r="BH163" s="486">
        <f>IF(N163="sníž. přenesená",J163,0)</f>
        <v>0</v>
      </c>
      <c r="BI163" s="486">
        <f>IF(N163="nulová",J163,0)</f>
        <v>0</v>
      </c>
      <c r="BJ163" s="375" t="s">
        <v>443</v>
      </c>
      <c r="BK163" s="486">
        <f>ROUND(I163*H163,2)</f>
        <v>0</v>
      </c>
      <c r="BL163" s="375" t="s">
        <v>552</v>
      </c>
      <c r="BM163" s="485" t="s">
        <v>823</v>
      </c>
    </row>
    <row r="164" spans="1:65" s="383" customFormat="1" x14ac:dyDescent="0.4">
      <c r="A164" s="576"/>
      <c r="B164" s="414"/>
      <c r="C164" s="572"/>
      <c r="D164" s="487" t="s">
        <v>453</v>
      </c>
      <c r="E164" s="572"/>
      <c r="F164" s="488" t="s">
        <v>824</v>
      </c>
      <c r="G164" s="572"/>
      <c r="H164" s="572"/>
      <c r="I164" s="578"/>
      <c r="J164" s="572"/>
      <c r="K164" s="572"/>
      <c r="L164" s="381"/>
      <c r="M164" s="489"/>
      <c r="N164" s="490"/>
      <c r="O164" s="491"/>
      <c r="P164" s="491"/>
      <c r="Q164" s="491"/>
      <c r="R164" s="491"/>
      <c r="S164" s="491"/>
      <c r="T164" s="492"/>
      <c r="U164" s="576"/>
      <c r="V164" s="576"/>
      <c r="W164" s="576"/>
      <c r="X164" s="576"/>
      <c r="Y164" s="576"/>
      <c r="Z164" s="576"/>
      <c r="AA164" s="576"/>
      <c r="AB164" s="576"/>
      <c r="AC164" s="576"/>
      <c r="AD164" s="576"/>
      <c r="AE164" s="576"/>
      <c r="AT164" s="375" t="s">
        <v>453</v>
      </c>
      <c r="AU164" s="375" t="s">
        <v>379</v>
      </c>
    </row>
    <row r="165" spans="1:65" s="493" customFormat="1" x14ac:dyDescent="0.4">
      <c r="B165" s="494"/>
      <c r="C165" s="495"/>
      <c r="D165" s="496" t="s">
        <v>455</v>
      </c>
      <c r="E165" s="497" t="s">
        <v>387</v>
      </c>
      <c r="F165" s="498" t="s">
        <v>825</v>
      </c>
      <c r="G165" s="495"/>
      <c r="H165" s="499">
        <v>28.8</v>
      </c>
      <c r="I165" s="583"/>
      <c r="J165" s="495"/>
      <c r="K165" s="495"/>
      <c r="L165" s="500"/>
      <c r="M165" s="501"/>
      <c r="N165" s="502"/>
      <c r="O165" s="502"/>
      <c r="P165" s="502"/>
      <c r="Q165" s="502"/>
      <c r="R165" s="502"/>
      <c r="S165" s="502"/>
      <c r="T165" s="503"/>
      <c r="AT165" s="504" t="s">
        <v>455</v>
      </c>
      <c r="AU165" s="504" t="s">
        <v>379</v>
      </c>
      <c r="AV165" s="493" t="s">
        <v>379</v>
      </c>
      <c r="AW165" s="493" t="s">
        <v>457</v>
      </c>
      <c r="AX165" s="493" t="s">
        <v>444</v>
      </c>
      <c r="AY165" s="504" t="s">
        <v>445</v>
      </c>
    </row>
    <row r="166" spans="1:65" s="493" customFormat="1" x14ac:dyDescent="0.4">
      <c r="B166" s="494"/>
      <c r="C166" s="495"/>
      <c r="D166" s="496" t="s">
        <v>455</v>
      </c>
      <c r="E166" s="497" t="s">
        <v>387</v>
      </c>
      <c r="F166" s="498" t="s">
        <v>826</v>
      </c>
      <c r="G166" s="495"/>
      <c r="H166" s="499">
        <v>20</v>
      </c>
      <c r="I166" s="583"/>
      <c r="J166" s="495"/>
      <c r="K166" s="495"/>
      <c r="L166" s="500"/>
      <c r="M166" s="501"/>
      <c r="N166" s="502"/>
      <c r="O166" s="502"/>
      <c r="P166" s="502"/>
      <c r="Q166" s="502"/>
      <c r="R166" s="502"/>
      <c r="S166" s="502"/>
      <c r="T166" s="503"/>
      <c r="AT166" s="504" t="s">
        <v>455</v>
      </c>
      <c r="AU166" s="504" t="s">
        <v>379</v>
      </c>
      <c r="AV166" s="493" t="s">
        <v>379</v>
      </c>
      <c r="AW166" s="493" t="s">
        <v>457</v>
      </c>
      <c r="AX166" s="493" t="s">
        <v>444</v>
      </c>
      <c r="AY166" s="504" t="s">
        <v>445</v>
      </c>
    </row>
    <row r="167" spans="1:65" s="493" customFormat="1" x14ac:dyDescent="0.4">
      <c r="B167" s="494"/>
      <c r="C167" s="495"/>
      <c r="D167" s="496" t="s">
        <v>455</v>
      </c>
      <c r="E167" s="497" t="s">
        <v>387</v>
      </c>
      <c r="F167" s="498" t="s">
        <v>827</v>
      </c>
      <c r="G167" s="495"/>
      <c r="H167" s="499">
        <v>321.98399999999998</v>
      </c>
      <c r="I167" s="583"/>
      <c r="J167" s="495"/>
      <c r="K167" s="495"/>
      <c r="L167" s="500"/>
      <c r="M167" s="501"/>
      <c r="N167" s="502"/>
      <c r="O167" s="502"/>
      <c r="P167" s="502"/>
      <c r="Q167" s="502"/>
      <c r="R167" s="502"/>
      <c r="S167" s="502"/>
      <c r="T167" s="503"/>
      <c r="AT167" s="504" t="s">
        <v>455</v>
      </c>
      <c r="AU167" s="504" t="s">
        <v>379</v>
      </c>
      <c r="AV167" s="493" t="s">
        <v>379</v>
      </c>
      <c r="AW167" s="493" t="s">
        <v>457</v>
      </c>
      <c r="AX167" s="493" t="s">
        <v>444</v>
      </c>
      <c r="AY167" s="504" t="s">
        <v>445</v>
      </c>
    </row>
    <row r="168" spans="1:65" s="505" customFormat="1" x14ac:dyDescent="0.4">
      <c r="B168" s="506"/>
      <c r="C168" s="507"/>
      <c r="D168" s="496" t="s">
        <v>455</v>
      </c>
      <c r="E168" s="508" t="s">
        <v>387</v>
      </c>
      <c r="F168" s="509" t="s">
        <v>458</v>
      </c>
      <c r="G168" s="507"/>
      <c r="H168" s="510">
        <v>370.78399999999999</v>
      </c>
      <c r="I168" s="582"/>
      <c r="J168" s="507"/>
      <c r="K168" s="507"/>
      <c r="L168" s="511"/>
      <c r="M168" s="512"/>
      <c r="N168" s="513"/>
      <c r="O168" s="513"/>
      <c r="P168" s="513"/>
      <c r="Q168" s="513"/>
      <c r="R168" s="513"/>
      <c r="S168" s="513"/>
      <c r="T168" s="514"/>
      <c r="AT168" s="515" t="s">
        <v>455</v>
      </c>
      <c r="AU168" s="515" t="s">
        <v>379</v>
      </c>
      <c r="AV168" s="505" t="s">
        <v>451</v>
      </c>
      <c r="AW168" s="505" t="s">
        <v>457</v>
      </c>
      <c r="AX168" s="505" t="s">
        <v>443</v>
      </c>
      <c r="AY168" s="515" t="s">
        <v>445</v>
      </c>
    </row>
    <row r="169" spans="1:65" s="383" customFormat="1" ht="44.25" customHeight="1" x14ac:dyDescent="0.4">
      <c r="A169" s="576"/>
      <c r="B169" s="414"/>
      <c r="C169" s="476" t="s">
        <v>512</v>
      </c>
      <c r="D169" s="476" t="s">
        <v>447</v>
      </c>
      <c r="E169" s="477" t="s">
        <v>828</v>
      </c>
      <c r="F169" s="478" t="s">
        <v>829</v>
      </c>
      <c r="G169" s="479" t="s">
        <v>92</v>
      </c>
      <c r="H169" s="480">
        <v>0.5</v>
      </c>
      <c r="I169" s="580"/>
      <c r="J169" s="481">
        <f>ROUND(I169*H169,2)</f>
        <v>0</v>
      </c>
      <c r="K169" s="478" t="s">
        <v>450</v>
      </c>
      <c r="L169" s="381"/>
      <c r="M169" s="579" t="s">
        <v>387</v>
      </c>
      <c r="N169" s="482" t="s">
        <v>404</v>
      </c>
      <c r="O169" s="491"/>
      <c r="P169" s="483">
        <f>O169*H169</f>
        <v>0</v>
      </c>
      <c r="Q169" s="483">
        <v>0</v>
      </c>
      <c r="R169" s="483">
        <f>Q169*H169</f>
        <v>0</v>
      </c>
      <c r="S169" s="483">
        <v>0</v>
      </c>
      <c r="T169" s="484">
        <f>S169*H169</f>
        <v>0</v>
      </c>
      <c r="U169" s="576"/>
      <c r="V169" s="576"/>
      <c r="W169" s="576"/>
      <c r="X169" s="576"/>
      <c r="Y169" s="576"/>
      <c r="Z169" s="576"/>
      <c r="AA169" s="576"/>
      <c r="AB169" s="576"/>
      <c r="AC169" s="576"/>
      <c r="AD169" s="576"/>
      <c r="AE169" s="576"/>
      <c r="AR169" s="485" t="s">
        <v>552</v>
      </c>
      <c r="AT169" s="485" t="s">
        <v>447</v>
      </c>
      <c r="AU169" s="485" t="s">
        <v>379</v>
      </c>
      <c r="AY169" s="375" t="s">
        <v>445</v>
      </c>
      <c r="BE169" s="486">
        <f>IF(N169="základní",J169,0)</f>
        <v>0</v>
      </c>
      <c r="BF169" s="486">
        <f>IF(N169="snížená",J169,0)</f>
        <v>0</v>
      </c>
      <c r="BG169" s="486">
        <f>IF(N169="zákl. přenesená",J169,0)</f>
        <v>0</v>
      </c>
      <c r="BH169" s="486">
        <f>IF(N169="sníž. přenesená",J169,0)</f>
        <v>0</v>
      </c>
      <c r="BI169" s="486">
        <f>IF(N169="nulová",J169,0)</f>
        <v>0</v>
      </c>
      <c r="BJ169" s="375" t="s">
        <v>443</v>
      </c>
      <c r="BK169" s="486">
        <f>ROUND(I169*H169,2)</f>
        <v>0</v>
      </c>
      <c r="BL169" s="375" t="s">
        <v>552</v>
      </c>
      <c r="BM169" s="485" t="s">
        <v>830</v>
      </c>
    </row>
    <row r="170" spans="1:65" s="383" customFormat="1" x14ac:dyDescent="0.4">
      <c r="A170" s="576"/>
      <c r="B170" s="414"/>
      <c r="C170" s="572"/>
      <c r="D170" s="487" t="s">
        <v>453</v>
      </c>
      <c r="E170" s="572"/>
      <c r="F170" s="488" t="s">
        <v>831</v>
      </c>
      <c r="G170" s="572"/>
      <c r="H170" s="572"/>
      <c r="I170" s="578"/>
      <c r="J170" s="572"/>
      <c r="K170" s="572"/>
      <c r="L170" s="381"/>
      <c r="M170" s="489"/>
      <c r="N170" s="490"/>
      <c r="O170" s="491"/>
      <c r="P170" s="491"/>
      <c r="Q170" s="491"/>
      <c r="R170" s="491"/>
      <c r="S170" s="491"/>
      <c r="T170" s="492"/>
      <c r="U170" s="576"/>
      <c r="V170" s="576"/>
      <c r="W170" s="576"/>
      <c r="X170" s="576"/>
      <c r="Y170" s="576"/>
      <c r="Z170" s="576"/>
      <c r="AA170" s="576"/>
      <c r="AB170" s="576"/>
      <c r="AC170" s="576"/>
      <c r="AD170" s="576"/>
      <c r="AE170" s="576"/>
      <c r="AT170" s="375" t="s">
        <v>453</v>
      </c>
      <c r="AU170" s="375" t="s">
        <v>379</v>
      </c>
    </row>
    <row r="171" spans="1:65" s="493" customFormat="1" x14ac:dyDescent="0.4">
      <c r="B171" s="494"/>
      <c r="C171" s="495"/>
      <c r="D171" s="496" t="s">
        <v>455</v>
      </c>
      <c r="E171" s="497" t="s">
        <v>387</v>
      </c>
      <c r="F171" s="498" t="s">
        <v>832</v>
      </c>
      <c r="G171" s="495"/>
      <c r="H171" s="499">
        <v>0.5</v>
      </c>
      <c r="I171" s="583"/>
      <c r="J171" s="495"/>
      <c r="K171" s="495"/>
      <c r="L171" s="500"/>
      <c r="M171" s="538"/>
      <c r="N171" s="539"/>
      <c r="O171" s="539"/>
      <c r="P171" s="539"/>
      <c r="Q171" s="539"/>
      <c r="R171" s="539"/>
      <c r="S171" s="539"/>
      <c r="T171" s="540"/>
      <c r="AT171" s="504" t="s">
        <v>455</v>
      </c>
      <c r="AU171" s="504" t="s">
        <v>379</v>
      </c>
      <c r="AV171" s="493" t="s">
        <v>379</v>
      </c>
      <c r="AW171" s="493" t="s">
        <v>457</v>
      </c>
      <c r="AX171" s="493" t="s">
        <v>443</v>
      </c>
      <c r="AY171" s="504" t="s">
        <v>445</v>
      </c>
    </row>
    <row r="172" spans="1:65" s="383" customFormat="1" ht="7" customHeight="1" x14ac:dyDescent="0.4">
      <c r="A172" s="576"/>
      <c r="B172" s="438"/>
      <c r="C172" s="439"/>
      <c r="D172" s="439"/>
      <c r="E172" s="439"/>
      <c r="F172" s="439"/>
      <c r="G172" s="439"/>
      <c r="H172" s="439"/>
      <c r="I172" s="439"/>
      <c r="J172" s="439"/>
      <c r="K172" s="439"/>
      <c r="L172" s="381"/>
      <c r="M172" s="576"/>
      <c r="O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  <c r="AC172" s="576"/>
      <c r="AD172" s="576"/>
      <c r="AE172" s="576"/>
    </row>
  </sheetData>
  <sheetProtection algorithmName="SHA-512" hashValue="9r5XWQiRcVbQVx9yfNojPZ90PvG2IZNohX8kYyF851qWcVSbXNaTHb8LvbW1RUqGYkWUWUqPLU1nDOOHKt8W0Q==" saltValue="CF5/wonfVM614mnaXErwWGerm2F019k8bMuHUwerCaL9Ijj4gc7g/2EzKThd32DJ2vcim9MyMozHuJpLlV042A==" spinCount="100000" sheet="1" objects="1" scenarios="1" formatColumns="0" formatRows="0" autoFilter="0"/>
  <autoFilter ref="C120:K171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37" r:id="rId1" xr:uid="{00000000-0004-0000-0700-000000000000}"/>
    <hyperlink ref="F141" r:id="rId2" xr:uid="{00000000-0004-0000-0700-000001000000}"/>
    <hyperlink ref="F159" r:id="rId3" xr:uid="{00000000-0004-0000-0700-000002000000}"/>
    <hyperlink ref="F164" r:id="rId4" xr:uid="{00000000-0004-0000-0700-000003000000}"/>
    <hyperlink ref="F170" r:id="rId5" xr:uid="{00000000-0004-0000-07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titulní list TS rozpočtu</vt:lpstr>
      <vt:lpstr>Rekapitulace stavby</vt:lpstr>
      <vt:lpstr>VRN, ON</vt:lpstr>
      <vt:lpstr>PS 01 Strojní část</vt:lpstr>
      <vt:lpstr>PS 02 Část elektroinst. a MaR</vt:lpstr>
      <vt:lpstr>PS 03 Venkovní kabelové rozvody</vt:lpstr>
      <vt:lpstr>SO 01 - Výtlačné potrubí</vt:lpstr>
      <vt:lpstr>SO 02 - Stavební úpravy</vt:lpstr>
      <vt:lpstr>'PS 01 Strojní část'!Názvy_tisku</vt:lpstr>
      <vt:lpstr>'PS 02 Část elektroinst. a MaR'!Názvy_tisku</vt:lpstr>
      <vt:lpstr>'PS 03 Venkovní kabelové rozvody'!Názvy_tisku</vt:lpstr>
      <vt:lpstr>'SO 01 - Výtlačné potrubí'!Názvy_tisku</vt:lpstr>
      <vt:lpstr>'SO 02 - Stavební úpravy'!Názvy_tisku</vt:lpstr>
      <vt:lpstr>'PS 01 Strojní část'!Oblast_tisku</vt:lpstr>
      <vt:lpstr>'PS 02 Část elektroinst. a MaR'!Oblast_tisku</vt:lpstr>
      <vt:lpstr>'PS 03 Venkovní kabelové rozvody'!Oblast_tisku</vt:lpstr>
      <vt:lpstr>'SO 01 - Výtlačné potrubí'!Oblast_tisku</vt:lpstr>
      <vt:lpstr>'SO 02 - Stavební úpravy'!Oblast_tisku</vt:lpstr>
      <vt:lpstr>'titulní list TS rozpočtu'!Oblast_tisku</vt:lpstr>
    </vt:vector>
  </TitlesOfParts>
  <Company>Kunst,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Milan Ing.</dc:creator>
  <cp:lastModifiedBy>vladimir.filip</cp:lastModifiedBy>
  <cp:lastPrinted>2021-12-06T09:32:19Z</cp:lastPrinted>
  <dcterms:created xsi:type="dcterms:W3CDTF">2013-03-21T09:30:55Z</dcterms:created>
  <dcterms:modified xsi:type="dcterms:W3CDTF">2022-04-11T08:14:29Z</dcterms:modified>
</cp:coreProperties>
</file>