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.1 - Stavebně technic..." sheetId="2" r:id="rId2"/>
    <sheet name="SO01.3 - Úprava stávající..." sheetId="3" r:id="rId3"/>
    <sheet name="SO01.4 - Úprava ÚT" sheetId="4" r:id="rId4"/>
    <sheet name="SO01.5 - ZTI" sheetId="5" r:id="rId5"/>
    <sheet name="SO01.6 - Obnova trubního ..." sheetId="6" r:id="rId6"/>
    <sheet name="SO01.7 - Úpravy stavební ..." sheetId="7" r:id="rId7"/>
    <sheet name="SO02.1 - Stavebně technic..." sheetId="8" r:id="rId8"/>
    <sheet name="SO02.2 - VZT a chlazení s..." sheetId="9" r:id="rId9"/>
    <sheet name="SO02.3 - ZTI" sheetId="10" r:id="rId10"/>
    <sheet name="SO02.4 - Úpravy stavební ..." sheetId="11" r:id="rId11"/>
    <sheet name="SO03.1 - Stavebně technic..." sheetId="12" r:id="rId12"/>
    <sheet name="SO03.2 - Úpravy stavební ..." sheetId="13" r:id="rId13"/>
    <sheet name="PS01.1 - Budova dávkování..." sheetId="14" r:id="rId14"/>
    <sheet name="PS01.2 - Měrný objekt, st..." sheetId="15" r:id="rId15"/>
    <sheet name="PS01.3 - Komora rozdělení..." sheetId="16" r:id="rId16"/>
    <sheet name="PS01.4 - Linka 1, dávková..." sheetId="17" r:id="rId17"/>
    <sheet name="PS01.5 - Šachta u regulač..." sheetId="18" r:id="rId18"/>
    <sheet name="PS01.6 - Záložní dávkován..." sheetId="19" r:id="rId19"/>
    <sheet name="PS02 - Změna způsobu dezi..." sheetId="20" r:id="rId20"/>
    <sheet name="VRN - Vedlejší rozpočtové..." sheetId="21" r:id="rId21"/>
    <sheet name="ON - Ostatní náklady" sheetId="22" r:id="rId22"/>
    <sheet name="Seznam figur" sheetId="23" r:id="rId23"/>
  </sheets>
  <definedNames>
    <definedName name="_xlnm.Print_Area" localSheetId="0">'Rekapitulace stavby'!$D$4:$AO$76,'Rekapitulace stavby'!$C$82:$AQ$120</definedName>
    <definedName name="_xlnm.Print_Titles" localSheetId="0">'Rekapitulace stavby'!$92:$92</definedName>
    <definedName name="_xlnm._FilterDatabase" localSheetId="1" hidden="1">'SO01.1 - Stavebně technic...'!$C$152:$K$927</definedName>
    <definedName name="_xlnm.Print_Area" localSheetId="1">'SO01.1 - Stavebně technic...'!$C$82:$J$132,'SO01.1 - Stavebně technic...'!$C$138:$K$927</definedName>
    <definedName name="_xlnm.Print_Titles" localSheetId="1">'SO01.1 - Stavebně technic...'!$152:$152</definedName>
    <definedName name="_xlnm._FilterDatabase" localSheetId="2" hidden="1">'SO01.3 - Úprava stávající...'!$C$126:$K$241</definedName>
    <definedName name="_xlnm.Print_Area" localSheetId="2">'SO01.3 - Úprava stávající...'!$C$82:$J$106,'SO01.3 - Úprava stávající...'!$C$112:$K$241</definedName>
    <definedName name="_xlnm.Print_Titles" localSheetId="2">'SO01.3 - Úprava stávající...'!$126:$126</definedName>
    <definedName name="_xlnm._FilterDatabase" localSheetId="3" hidden="1">'SO01.4 - Úprava ÚT'!$C$128:$K$372</definedName>
    <definedName name="_xlnm.Print_Area" localSheetId="3">'SO01.4 - Úprava ÚT'!$C$82:$J$108,'SO01.4 - Úprava ÚT'!$C$114:$K$372</definedName>
    <definedName name="_xlnm.Print_Titles" localSheetId="3">'SO01.4 - Úprava ÚT'!$128:$128</definedName>
    <definedName name="_xlnm._FilterDatabase" localSheetId="4" hidden="1">'SO01.5 - ZTI'!$C$143:$K$579</definedName>
    <definedName name="_xlnm.Print_Area" localSheetId="4">'SO01.5 - ZTI'!$C$82:$J$123,'SO01.5 - ZTI'!$C$129:$K$579</definedName>
    <definedName name="_xlnm.Print_Titles" localSheetId="4">'SO01.5 - ZTI'!$143:$143</definedName>
    <definedName name="_xlnm._FilterDatabase" localSheetId="5" hidden="1">'SO01.6 - Obnova trubního ...'!$C$133:$K$494</definedName>
    <definedName name="_xlnm.Print_Area" localSheetId="5">'SO01.6 - Obnova trubního ...'!$C$82:$J$113,'SO01.6 - Obnova trubního ...'!$C$119:$K$494</definedName>
    <definedName name="_xlnm.Print_Titles" localSheetId="5">'SO01.6 - Obnova trubního ...'!$133:$133</definedName>
    <definedName name="_xlnm._FilterDatabase" localSheetId="6" hidden="1">'SO01.7 - Úpravy stavební ...'!$C$127:$K$200</definedName>
    <definedName name="_xlnm.Print_Area" localSheetId="6">'SO01.7 - Úpravy stavební ...'!$C$82:$J$107,'SO01.7 - Úpravy stavební ...'!$C$113:$K$200</definedName>
    <definedName name="_xlnm.Print_Titles" localSheetId="6">'SO01.7 - Úpravy stavební ...'!$127:$127</definedName>
    <definedName name="_xlnm._FilterDatabase" localSheetId="7" hidden="1">'SO02.1 - Stavebně technic...'!$C$137:$K$417</definedName>
    <definedName name="_xlnm.Print_Area" localSheetId="7">'SO02.1 - Stavebně technic...'!$C$82:$J$117,'SO02.1 - Stavebně technic...'!$C$123:$K$417</definedName>
    <definedName name="_xlnm.Print_Titles" localSheetId="7">'SO02.1 - Stavebně technic...'!$137:$137</definedName>
    <definedName name="_xlnm._FilterDatabase" localSheetId="8" hidden="1">'SO02.2 - VZT a chlazení s...'!$C$122:$K$183</definedName>
    <definedName name="_xlnm.Print_Area" localSheetId="8">'SO02.2 - VZT a chlazení s...'!$C$82:$J$102,'SO02.2 - VZT a chlazení s...'!$C$108:$K$183</definedName>
    <definedName name="_xlnm.Print_Titles" localSheetId="8">'SO02.2 - VZT a chlazení s...'!$122:$122</definedName>
    <definedName name="_xlnm._FilterDatabase" localSheetId="9" hidden="1">'SO02.3 - ZTI'!$C$143:$K$362</definedName>
    <definedName name="_xlnm.Print_Area" localSheetId="9">'SO02.3 - ZTI'!$C$82:$J$123,'SO02.3 - ZTI'!$C$129:$K$362</definedName>
    <definedName name="_xlnm.Print_Titles" localSheetId="9">'SO02.3 - ZTI'!$143:$143</definedName>
    <definedName name="_xlnm._FilterDatabase" localSheetId="10" hidden="1">'SO02.4 - Úpravy stavební ...'!$C$127:$K$185</definedName>
    <definedName name="_xlnm.Print_Area" localSheetId="10">'SO02.4 - Úpravy stavební ...'!$C$82:$J$107,'SO02.4 - Úpravy stavební ...'!$C$113:$K$185</definedName>
    <definedName name="_xlnm.Print_Titles" localSheetId="10">'SO02.4 - Úpravy stavební ...'!$127:$127</definedName>
    <definedName name="_xlnm._FilterDatabase" localSheetId="11" hidden="1">'SO03.1 - Stavebně technic...'!$C$129:$K$265</definedName>
    <definedName name="_xlnm.Print_Area" localSheetId="11">'SO03.1 - Stavebně technic...'!$C$82:$J$109,'SO03.1 - Stavebně technic...'!$C$115:$K$265</definedName>
    <definedName name="_xlnm.Print_Titles" localSheetId="11">'SO03.1 - Stavebně technic...'!$129:$129</definedName>
    <definedName name="_xlnm._FilterDatabase" localSheetId="12" hidden="1">'SO03.2 - Úpravy stavební ...'!$C$121:$K$128</definedName>
    <definedName name="_xlnm.Print_Area" localSheetId="12">'SO03.2 - Úpravy stavební ...'!$C$82:$J$101,'SO03.2 - Úpravy stavební ...'!$C$107:$K$128</definedName>
    <definedName name="_xlnm.Print_Titles" localSheetId="12">'SO03.2 - Úpravy stavební ...'!$121:$121</definedName>
    <definedName name="_xlnm._FilterDatabase" localSheetId="13" hidden="1">'PS01.1 - Budova dávkování...'!$C$129:$K$674</definedName>
    <definedName name="_xlnm.Print_Area" localSheetId="13">'PS01.1 - Budova dávkování...'!$C$82:$J$109,'PS01.1 - Budova dávkování...'!$C$115:$K$674</definedName>
    <definedName name="_xlnm.Print_Titles" localSheetId="13">'PS01.1 - Budova dávkování...'!$129:$129</definedName>
    <definedName name="_xlnm._FilterDatabase" localSheetId="14" hidden="1">'PS01.2 - Měrný objekt, st...'!$C$140:$K$514</definedName>
    <definedName name="_xlnm.Print_Area" localSheetId="14">'PS01.2 - Měrný objekt, st...'!$C$82:$J$120,'PS01.2 - Měrný objekt, st...'!$C$126:$K$514</definedName>
    <definedName name="_xlnm.Print_Titles" localSheetId="14">'PS01.2 - Měrný objekt, st...'!$140:$140</definedName>
    <definedName name="_xlnm._FilterDatabase" localSheetId="15" hidden="1">'PS01.3 - Komora rozdělení...'!$C$132:$K$376</definedName>
    <definedName name="_xlnm.Print_Area" localSheetId="15">'PS01.3 - Komora rozdělení...'!$C$82:$J$112,'PS01.3 - Komora rozdělení...'!$C$118:$K$376</definedName>
    <definedName name="_xlnm.Print_Titles" localSheetId="15">'PS01.3 - Komora rozdělení...'!$132:$132</definedName>
    <definedName name="_xlnm._FilterDatabase" localSheetId="16" hidden="1">'PS01.4 - Linka 1, dávková...'!$C$140:$K$678</definedName>
    <definedName name="_xlnm.Print_Area" localSheetId="16">'PS01.4 - Linka 1, dávková...'!$C$82:$J$120,'PS01.4 - Linka 1, dávková...'!$C$126:$K$678</definedName>
    <definedName name="_xlnm.Print_Titles" localSheetId="16">'PS01.4 - Linka 1, dávková...'!$140:$140</definedName>
    <definedName name="_xlnm._FilterDatabase" localSheetId="17" hidden="1">'PS01.5 - Šachta u regulač...'!$C$128:$K$296</definedName>
    <definedName name="_xlnm.Print_Area" localSheetId="17">'PS01.5 - Šachta u regulač...'!$C$82:$J$108,'PS01.5 - Šachta u regulač...'!$C$114:$K$296</definedName>
    <definedName name="_xlnm.Print_Titles" localSheetId="17">'PS01.5 - Šachta u regulač...'!$128:$128</definedName>
    <definedName name="_xlnm._FilterDatabase" localSheetId="18" hidden="1">'PS01.6 - Záložní dávkován...'!$C$132:$K$365</definedName>
    <definedName name="_xlnm.Print_Area" localSheetId="18">'PS01.6 - Záložní dávkován...'!$C$82:$J$112,'PS01.6 - Záložní dávkován...'!$C$118:$K$365</definedName>
    <definedName name="_xlnm.Print_Titles" localSheetId="18">'PS01.6 - Záložní dávkován...'!$132:$132</definedName>
    <definedName name="_xlnm._FilterDatabase" localSheetId="19" hidden="1">'PS02 - Změna způsobu dezi...'!$C$124:$K$314</definedName>
    <definedName name="_xlnm.Print_Area" localSheetId="19">'PS02 - Změna způsobu dezi...'!$C$82:$J$106,'PS02 - Změna způsobu dezi...'!$C$112:$K$314</definedName>
    <definedName name="_xlnm.Print_Titles" localSheetId="19">'PS02 - Změna způsobu dezi...'!$124:$124</definedName>
    <definedName name="_xlnm._FilterDatabase" localSheetId="20" hidden="1">'VRN - Vedlejší rozpočtové...'!$C$119:$K$127</definedName>
    <definedName name="_xlnm.Print_Area" localSheetId="20">'VRN - Vedlejší rozpočtové...'!$C$82:$J$101,'VRN - Vedlejší rozpočtové...'!$C$107:$K$127</definedName>
    <definedName name="_xlnm.Print_Titles" localSheetId="20">'VRN - Vedlejší rozpočtové...'!$119:$119</definedName>
    <definedName name="_xlnm._FilterDatabase" localSheetId="21" hidden="1">'ON - Ostatní náklady'!$C$120:$K$140</definedName>
    <definedName name="_xlnm.Print_Area" localSheetId="21">'ON - Ostatní náklady'!$C$82:$J$102,'ON - Ostatní náklady'!$C$108:$K$140</definedName>
    <definedName name="_xlnm.Print_Titles" localSheetId="21">'ON - Ostatní náklady'!$120:$120</definedName>
    <definedName name="_xlnm.Print_Area" localSheetId="22">'Seznam figur'!$C$4:$G$243</definedName>
    <definedName name="_xlnm.Print_Titles" localSheetId="22">'Seznam figur'!$9:$9</definedName>
  </definedNames>
  <calcPr/>
</workbook>
</file>

<file path=xl/calcChain.xml><?xml version="1.0" encoding="utf-8"?>
<calcChain xmlns="http://schemas.openxmlformats.org/spreadsheetml/2006/main">
  <c i="23" l="1" r="D7"/>
  <c i="22" r="J37"/>
  <c r="J36"/>
  <c i="1" r="AY119"/>
  <c i="22" r="J35"/>
  <c i="1" r="AX119"/>
  <c i="22"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5"/>
  <c r="BH135"/>
  <c r="BF135"/>
  <c r="BE135"/>
  <c r="T135"/>
  <c r="R135"/>
  <c r="P135"/>
  <c r="BI134"/>
  <c r="BH134"/>
  <c r="BF134"/>
  <c r="BE134"/>
  <c r="T134"/>
  <c r="R134"/>
  <c r="P134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BI125"/>
  <c r="BH125"/>
  <c r="BF125"/>
  <c r="BE125"/>
  <c r="T125"/>
  <c r="R125"/>
  <c r="P125"/>
  <c r="BI124"/>
  <c r="BH124"/>
  <c r="BF124"/>
  <c r="BE124"/>
  <c r="T124"/>
  <c r="R124"/>
  <c r="P124"/>
  <c r="J117"/>
  <c r="F117"/>
  <c r="F115"/>
  <c r="E113"/>
  <c r="J91"/>
  <c r="F91"/>
  <c r="F89"/>
  <c r="E87"/>
  <c r="J24"/>
  <c r="E24"/>
  <c r="J92"/>
  <c r="J23"/>
  <c r="J18"/>
  <c r="E18"/>
  <c r="F92"/>
  <c r="J17"/>
  <c r="J12"/>
  <c r="J115"/>
  <c r="E7"/>
  <c r="E85"/>
  <c i="21" r="J37"/>
  <c r="J36"/>
  <c i="1" r="AY118"/>
  <c i="21" r="J35"/>
  <c i="1" r="AX118"/>
  <c i="21" r="BI127"/>
  <c r="BH127"/>
  <c r="BF127"/>
  <c r="BE127"/>
  <c r="T127"/>
  <c r="T126"/>
  <c r="R127"/>
  <c r="R126"/>
  <c r="P127"/>
  <c r="P126"/>
  <c r="BI125"/>
  <c r="BH125"/>
  <c r="BF125"/>
  <c r="BE125"/>
  <c r="T125"/>
  <c r="T124"/>
  <c r="R125"/>
  <c r="R124"/>
  <c r="P125"/>
  <c r="P124"/>
  <c r="BI123"/>
  <c r="BH123"/>
  <c r="BF123"/>
  <c r="BE123"/>
  <c r="T123"/>
  <c r="T122"/>
  <c r="T121"/>
  <c r="T120"/>
  <c r="R123"/>
  <c r="R122"/>
  <c r="R121"/>
  <c r="R120"/>
  <c r="P123"/>
  <c r="P122"/>
  <c r="P121"/>
  <c r="P120"/>
  <c i="1" r="AU118"/>
  <c i="21" r="J116"/>
  <c r="F116"/>
  <c r="F114"/>
  <c r="E112"/>
  <c r="J91"/>
  <c r="F91"/>
  <c r="F89"/>
  <c r="E87"/>
  <c r="J24"/>
  <c r="E24"/>
  <c r="J92"/>
  <c r="J23"/>
  <c r="J18"/>
  <c r="E18"/>
  <c r="F117"/>
  <c r="J17"/>
  <c r="J12"/>
  <c r="J89"/>
  <c r="E7"/>
  <c r="E110"/>
  <c i="20" r="J37"/>
  <c r="J36"/>
  <c i="1" r="AY117"/>
  <c i="20" r="J35"/>
  <c i="1" r="AX117"/>
  <c i="20" r="BI314"/>
  <c r="BH314"/>
  <c r="BF314"/>
  <c r="BE314"/>
  <c r="T314"/>
  <c r="R314"/>
  <c r="P314"/>
  <c r="BI313"/>
  <c r="BH313"/>
  <c r="BF313"/>
  <c r="BE313"/>
  <c r="T313"/>
  <c r="R313"/>
  <c r="P313"/>
  <c r="BI312"/>
  <c r="BH312"/>
  <c r="BF312"/>
  <c r="BE312"/>
  <c r="T312"/>
  <c r="R312"/>
  <c r="P312"/>
  <c r="BI311"/>
  <c r="BH311"/>
  <c r="BF311"/>
  <c r="BE311"/>
  <c r="T311"/>
  <c r="R311"/>
  <c r="P311"/>
  <c r="BI310"/>
  <c r="BH310"/>
  <c r="BF310"/>
  <c r="BE310"/>
  <c r="T310"/>
  <c r="R310"/>
  <c r="P310"/>
  <c r="BI308"/>
  <c r="BH308"/>
  <c r="BF308"/>
  <c r="BE308"/>
  <c r="T308"/>
  <c r="R308"/>
  <c r="P308"/>
  <c r="BI307"/>
  <c r="BH307"/>
  <c r="BF307"/>
  <c r="BE307"/>
  <c r="T307"/>
  <c r="R307"/>
  <c r="P307"/>
  <c r="BI306"/>
  <c r="BH306"/>
  <c r="BF306"/>
  <c r="BE306"/>
  <c r="T306"/>
  <c r="R306"/>
  <c r="P306"/>
  <c r="BI305"/>
  <c r="BH305"/>
  <c r="BF305"/>
  <c r="BE305"/>
  <c r="T305"/>
  <c r="R305"/>
  <c r="P305"/>
  <c r="BI304"/>
  <c r="BH304"/>
  <c r="BF304"/>
  <c r="BE304"/>
  <c r="T304"/>
  <c r="R304"/>
  <c r="P304"/>
  <c r="BI303"/>
  <c r="BH303"/>
  <c r="BF303"/>
  <c r="BE303"/>
  <c r="T303"/>
  <c r="R303"/>
  <c r="P303"/>
  <c r="BI302"/>
  <c r="BH302"/>
  <c r="BF302"/>
  <c r="BE302"/>
  <c r="T302"/>
  <c r="R302"/>
  <c r="P302"/>
  <c r="BI300"/>
  <c r="BH300"/>
  <c r="BF300"/>
  <c r="BE300"/>
  <c r="T300"/>
  <c r="R300"/>
  <c r="P300"/>
  <c r="BI299"/>
  <c r="BH299"/>
  <c r="BF299"/>
  <c r="BE299"/>
  <c r="T299"/>
  <c r="R299"/>
  <c r="P299"/>
  <c r="BI297"/>
  <c r="BH297"/>
  <c r="BF297"/>
  <c r="BE297"/>
  <c r="T297"/>
  <c r="R297"/>
  <c r="P297"/>
  <c r="BI296"/>
  <c r="BH296"/>
  <c r="BF296"/>
  <c r="BE296"/>
  <c r="T296"/>
  <c r="R296"/>
  <c r="P296"/>
  <c r="BI295"/>
  <c r="BH295"/>
  <c r="BF295"/>
  <c r="BE295"/>
  <c r="T295"/>
  <c r="R295"/>
  <c r="P295"/>
  <c r="BI294"/>
  <c r="BH294"/>
  <c r="BF294"/>
  <c r="BE294"/>
  <c r="T294"/>
  <c r="R294"/>
  <c r="P294"/>
  <c r="BI293"/>
  <c r="BH293"/>
  <c r="BF293"/>
  <c r="BE293"/>
  <c r="T293"/>
  <c r="R293"/>
  <c r="P293"/>
  <c r="BI292"/>
  <c r="BH292"/>
  <c r="BF292"/>
  <c r="BE292"/>
  <c r="T292"/>
  <c r="R292"/>
  <c r="P292"/>
  <c r="BI285"/>
  <c r="BH285"/>
  <c r="BF285"/>
  <c r="BE285"/>
  <c r="T285"/>
  <c r="R285"/>
  <c r="P285"/>
  <c r="BI279"/>
  <c r="BH279"/>
  <c r="BF279"/>
  <c r="BE279"/>
  <c r="T279"/>
  <c r="R279"/>
  <c r="P279"/>
  <c r="BI272"/>
  <c r="BH272"/>
  <c r="BF272"/>
  <c r="BE272"/>
  <c r="T272"/>
  <c r="R272"/>
  <c r="P272"/>
  <c r="BI266"/>
  <c r="BH266"/>
  <c r="BF266"/>
  <c r="BE266"/>
  <c r="T266"/>
  <c r="R266"/>
  <c r="P266"/>
  <c r="BI258"/>
  <c r="BH258"/>
  <c r="BF258"/>
  <c r="BE258"/>
  <c r="T258"/>
  <c r="R258"/>
  <c r="P258"/>
  <c r="BI252"/>
  <c r="BH252"/>
  <c r="BF252"/>
  <c r="BE252"/>
  <c r="T252"/>
  <c r="R252"/>
  <c r="P252"/>
  <c r="BI245"/>
  <c r="BH245"/>
  <c r="BF245"/>
  <c r="BE245"/>
  <c r="T245"/>
  <c r="R245"/>
  <c r="P245"/>
  <c r="BI236"/>
  <c r="BH236"/>
  <c r="BF236"/>
  <c r="BE236"/>
  <c r="T236"/>
  <c r="R236"/>
  <c r="P236"/>
  <c r="BI224"/>
  <c r="BH224"/>
  <c r="BF224"/>
  <c r="BE224"/>
  <c r="T224"/>
  <c r="R224"/>
  <c r="P224"/>
  <c r="BI212"/>
  <c r="BH212"/>
  <c r="BF212"/>
  <c r="BE212"/>
  <c r="T212"/>
  <c r="R212"/>
  <c r="P212"/>
  <c r="BI199"/>
  <c r="BH199"/>
  <c r="BF199"/>
  <c r="BE199"/>
  <c r="T199"/>
  <c r="R199"/>
  <c r="P199"/>
  <c r="BI197"/>
  <c r="BH197"/>
  <c r="BF197"/>
  <c r="BE197"/>
  <c r="T197"/>
  <c r="R197"/>
  <c r="P197"/>
  <c r="BI196"/>
  <c r="BH196"/>
  <c r="BF196"/>
  <c r="BE196"/>
  <c r="T196"/>
  <c r="R196"/>
  <c r="P196"/>
  <c r="BI195"/>
  <c r="BH195"/>
  <c r="BF195"/>
  <c r="BE195"/>
  <c r="T195"/>
  <c r="R195"/>
  <c r="P195"/>
  <c r="BI194"/>
  <c r="BH194"/>
  <c r="BF194"/>
  <c r="BE194"/>
  <c r="T194"/>
  <c r="R194"/>
  <c r="P194"/>
  <c r="BI193"/>
  <c r="BH193"/>
  <c r="BF193"/>
  <c r="BE193"/>
  <c r="T193"/>
  <c r="R193"/>
  <c r="P193"/>
  <c r="BI192"/>
  <c r="BH192"/>
  <c r="BF192"/>
  <c r="BE192"/>
  <c r="T192"/>
  <c r="R192"/>
  <c r="P192"/>
  <c r="BI191"/>
  <c r="BH191"/>
  <c r="BF191"/>
  <c r="BE191"/>
  <c r="T191"/>
  <c r="R191"/>
  <c r="P191"/>
  <c r="BI190"/>
  <c r="BH190"/>
  <c r="BF190"/>
  <c r="BE190"/>
  <c r="T190"/>
  <c r="R190"/>
  <c r="P190"/>
  <c r="BI189"/>
  <c r="BH189"/>
  <c r="BF189"/>
  <c r="BE189"/>
  <c r="T189"/>
  <c r="R189"/>
  <c r="P189"/>
  <c r="BI188"/>
  <c r="BH188"/>
  <c r="BF188"/>
  <c r="BE188"/>
  <c r="T188"/>
  <c r="R188"/>
  <c r="P188"/>
  <c r="BI187"/>
  <c r="BH187"/>
  <c r="BF187"/>
  <c r="BE187"/>
  <c r="T187"/>
  <c r="R187"/>
  <c r="P187"/>
  <c r="BI186"/>
  <c r="BH186"/>
  <c r="BF186"/>
  <c r="BE186"/>
  <c r="T186"/>
  <c r="R186"/>
  <c r="P186"/>
  <c r="BI185"/>
  <c r="BH185"/>
  <c r="BF185"/>
  <c r="BE185"/>
  <c r="T185"/>
  <c r="R185"/>
  <c r="P185"/>
  <c r="BI184"/>
  <c r="BH184"/>
  <c r="BF184"/>
  <c r="BE184"/>
  <c r="T184"/>
  <c r="R184"/>
  <c r="P184"/>
  <c r="BI182"/>
  <c r="BH182"/>
  <c r="BF182"/>
  <c r="BE182"/>
  <c r="T182"/>
  <c r="R182"/>
  <c r="P182"/>
  <c r="BI181"/>
  <c r="BH181"/>
  <c r="BF181"/>
  <c r="BE181"/>
  <c r="T181"/>
  <c r="R181"/>
  <c r="P181"/>
  <c r="BI180"/>
  <c r="BH180"/>
  <c r="BF180"/>
  <c r="BE180"/>
  <c r="T180"/>
  <c r="R180"/>
  <c r="P180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BI172"/>
  <c r="BH172"/>
  <c r="BF172"/>
  <c r="BE172"/>
  <c r="T172"/>
  <c r="R172"/>
  <c r="P172"/>
  <c r="BI171"/>
  <c r="BH171"/>
  <c r="BF171"/>
  <c r="BE171"/>
  <c r="T171"/>
  <c r="R171"/>
  <c r="P171"/>
  <c r="BI170"/>
  <c r="BH170"/>
  <c r="BF170"/>
  <c r="BE170"/>
  <c r="T170"/>
  <c r="R170"/>
  <c r="P170"/>
  <c r="BI169"/>
  <c r="BH169"/>
  <c r="BF169"/>
  <c r="BE169"/>
  <c r="T169"/>
  <c r="R169"/>
  <c r="P169"/>
  <c r="BI168"/>
  <c r="BH168"/>
  <c r="BF168"/>
  <c r="BE168"/>
  <c r="T168"/>
  <c r="R168"/>
  <c r="P168"/>
  <c r="BI167"/>
  <c r="BH167"/>
  <c r="BF167"/>
  <c r="BE167"/>
  <c r="T167"/>
  <c r="R167"/>
  <c r="P167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BI129"/>
  <c r="BH129"/>
  <c r="BF129"/>
  <c r="BE129"/>
  <c r="T129"/>
  <c r="R129"/>
  <c r="P129"/>
  <c r="BI128"/>
  <c r="BH128"/>
  <c r="BF128"/>
  <c r="BE128"/>
  <c r="T128"/>
  <c r="R128"/>
  <c r="P128"/>
  <c r="BI127"/>
  <c r="BH127"/>
  <c r="BF127"/>
  <c r="BE127"/>
  <c r="T127"/>
  <c r="R127"/>
  <c r="P127"/>
  <c r="J121"/>
  <c r="F121"/>
  <c r="F119"/>
  <c r="E117"/>
  <c r="J91"/>
  <c r="F91"/>
  <c r="F89"/>
  <c r="E87"/>
  <c r="J24"/>
  <c r="E24"/>
  <c r="J122"/>
  <c r="J23"/>
  <c r="J18"/>
  <c r="E18"/>
  <c r="F122"/>
  <c r="J17"/>
  <c r="J12"/>
  <c r="J89"/>
  <c r="E7"/>
  <c r="E115"/>
  <c i="19" r="J39"/>
  <c r="J38"/>
  <c i="1" r="AY116"/>
  <c i="19" r="J37"/>
  <c i="1" r="AX116"/>
  <c i="19" r="BI365"/>
  <c r="BH365"/>
  <c r="BF365"/>
  <c r="BE365"/>
  <c r="T365"/>
  <c r="R365"/>
  <c r="P365"/>
  <c r="BI364"/>
  <c r="BH364"/>
  <c r="BF364"/>
  <c r="BE364"/>
  <c r="T364"/>
  <c r="R364"/>
  <c r="P364"/>
  <c r="BI362"/>
  <c r="BH362"/>
  <c r="BF362"/>
  <c r="BE362"/>
  <c r="T362"/>
  <c r="R362"/>
  <c r="P362"/>
  <c r="BI360"/>
  <c r="BH360"/>
  <c r="BF360"/>
  <c r="BE360"/>
  <c r="T360"/>
  <c r="R360"/>
  <c r="P360"/>
  <c r="BI359"/>
  <c r="BH359"/>
  <c r="BF359"/>
  <c r="BE359"/>
  <c r="T359"/>
  <c r="R359"/>
  <c r="P359"/>
  <c r="BI357"/>
  <c r="BH357"/>
  <c r="BF357"/>
  <c r="BE357"/>
  <c r="T357"/>
  <c r="R357"/>
  <c r="P357"/>
  <c r="BI351"/>
  <c r="BH351"/>
  <c r="BF351"/>
  <c r="BE351"/>
  <c r="T351"/>
  <c r="R351"/>
  <c r="P351"/>
  <c r="BI350"/>
  <c r="BH350"/>
  <c r="BF350"/>
  <c r="BE350"/>
  <c r="T350"/>
  <c r="R350"/>
  <c r="P350"/>
  <c r="BI346"/>
  <c r="BH346"/>
  <c r="BF346"/>
  <c r="BE346"/>
  <c r="T346"/>
  <c r="R346"/>
  <c r="P346"/>
  <c r="BI345"/>
  <c r="BH345"/>
  <c r="BF345"/>
  <c r="BE345"/>
  <c r="T345"/>
  <c r="R345"/>
  <c r="P345"/>
  <c r="BI335"/>
  <c r="BH335"/>
  <c r="BF335"/>
  <c r="BE335"/>
  <c r="T335"/>
  <c r="R335"/>
  <c r="P335"/>
  <c r="BI334"/>
  <c r="BH334"/>
  <c r="BF334"/>
  <c r="BE334"/>
  <c r="T334"/>
  <c r="R334"/>
  <c r="P334"/>
  <c r="BI333"/>
  <c r="BH333"/>
  <c r="BF333"/>
  <c r="BE333"/>
  <c r="T333"/>
  <c r="R333"/>
  <c r="P333"/>
  <c r="BI332"/>
  <c r="BH332"/>
  <c r="BF332"/>
  <c r="BE332"/>
  <c r="T332"/>
  <c r="R332"/>
  <c r="P332"/>
  <c r="BI331"/>
  <c r="BH331"/>
  <c r="BF331"/>
  <c r="BE331"/>
  <c r="T331"/>
  <c r="R331"/>
  <c r="P331"/>
  <c r="BI324"/>
  <c r="BH324"/>
  <c r="BF324"/>
  <c r="BE324"/>
  <c r="T324"/>
  <c r="R324"/>
  <c r="P324"/>
  <c r="BI322"/>
  <c r="BH322"/>
  <c r="BF322"/>
  <c r="BE322"/>
  <c r="T322"/>
  <c r="R322"/>
  <c r="P322"/>
  <c r="BI321"/>
  <c r="BH321"/>
  <c r="BF321"/>
  <c r="BE321"/>
  <c r="T321"/>
  <c r="R321"/>
  <c r="P321"/>
  <c r="BI319"/>
  <c r="BH319"/>
  <c r="BF319"/>
  <c r="BE319"/>
  <c r="T319"/>
  <c r="R319"/>
  <c r="P319"/>
  <c r="BI317"/>
  <c r="BH317"/>
  <c r="BF317"/>
  <c r="BE317"/>
  <c r="T317"/>
  <c r="R317"/>
  <c r="P317"/>
  <c r="BI315"/>
  <c r="BH315"/>
  <c r="BF315"/>
  <c r="BE315"/>
  <c r="T315"/>
  <c r="R315"/>
  <c r="P315"/>
  <c r="BI313"/>
  <c r="BH313"/>
  <c r="BF313"/>
  <c r="BE313"/>
  <c r="T313"/>
  <c r="R313"/>
  <c r="P313"/>
  <c r="BI311"/>
  <c r="BH311"/>
  <c r="BF311"/>
  <c r="BE311"/>
  <c r="T311"/>
  <c r="R311"/>
  <c r="P311"/>
  <c r="BI309"/>
  <c r="BH309"/>
  <c r="BF309"/>
  <c r="BE309"/>
  <c r="T309"/>
  <c r="R309"/>
  <c r="P309"/>
  <c r="BI307"/>
  <c r="BH307"/>
  <c r="BF307"/>
  <c r="BE307"/>
  <c r="T307"/>
  <c r="R307"/>
  <c r="P307"/>
  <c r="BI305"/>
  <c r="BH305"/>
  <c r="BF305"/>
  <c r="BE305"/>
  <c r="T305"/>
  <c r="R305"/>
  <c r="P305"/>
  <c r="BI303"/>
  <c r="BH303"/>
  <c r="BF303"/>
  <c r="BE303"/>
  <c r="T303"/>
  <c r="R303"/>
  <c r="P303"/>
  <c r="BI296"/>
  <c r="BH296"/>
  <c r="BF296"/>
  <c r="BE296"/>
  <c r="T296"/>
  <c r="R296"/>
  <c r="P296"/>
  <c r="BI293"/>
  <c r="BH293"/>
  <c r="BF293"/>
  <c r="BE293"/>
  <c r="T293"/>
  <c r="R293"/>
  <c r="P293"/>
  <c r="BI290"/>
  <c r="BH290"/>
  <c r="BF290"/>
  <c r="BE290"/>
  <c r="T290"/>
  <c r="R290"/>
  <c r="P290"/>
  <c r="BI283"/>
  <c r="BH283"/>
  <c r="BF283"/>
  <c r="BE283"/>
  <c r="T283"/>
  <c r="R283"/>
  <c r="P283"/>
  <c r="BI281"/>
  <c r="BH281"/>
  <c r="BF281"/>
  <c r="BE281"/>
  <c r="T281"/>
  <c r="R281"/>
  <c r="P281"/>
  <c r="BI279"/>
  <c r="BH279"/>
  <c r="BF279"/>
  <c r="BE279"/>
  <c r="T279"/>
  <c r="R279"/>
  <c r="P279"/>
  <c r="BI277"/>
  <c r="BH277"/>
  <c r="BF277"/>
  <c r="BE277"/>
  <c r="T277"/>
  <c r="R277"/>
  <c r="P277"/>
  <c r="BI275"/>
  <c r="BH275"/>
  <c r="BF275"/>
  <c r="BE275"/>
  <c r="T275"/>
  <c r="R275"/>
  <c r="P275"/>
  <c r="BI274"/>
  <c r="BH274"/>
  <c r="BF274"/>
  <c r="BE274"/>
  <c r="T274"/>
  <c r="R274"/>
  <c r="P274"/>
  <c r="BI271"/>
  <c r="BH271"/>
  <c r="BF271"/>
  <c r="BE271"/>
  <c r="T271"/>
  <c r="R271"/>
  <c r="P271"/>
  <c r="BI263"/>
  <c r="BH263"/>
  <c r="BF263"/>
  <c r="BE263"/>
  <c r="T263"/>
  <c r="R263"/>
  <c r="P263"/>
  <c r="BI262"/>
  <c r="BH262"/>
  <c r="BF262"/>
  <c r="BE262"/>
  <c r="T262"/>
  <c r="R262"/>
  <c r="P262"/>
  <c r="BI261"/>
  <c r="BH261"/>
  <c r="BF261"/>
  <c r="BE261"/>
  <c r="T261"/>
  <c r="R261"/>
  <c r="P261"/>
  <c r="BI260"/>
  <c r="BH260"/>
  <c r="BF260"/>
  <c r="BE260"/>
  <c r="T260"/>
  <c r="R260"/>
  <c r="P260"/>
  <c r="BI256"/>
  <c r="BH256"/>
  <c r="BF256"/>
  <c r="BE256"/>
  <c r="T256"/>
  <c r="R256"/>
  <c r="P256"/>
  <c r="BI253"/>
  <c r="BH253"/>
  <c r="BF253"/>
  <c r="BE253"/>
  <c r="T253"/>
  <c r="R253"/>
  <c r="P253"/>
  <c r="BI241"/>
  <c r="BH241"/>
  <c r="BF241"/>
  <c r="BE241"/>
  <c r="T241"/>
  <c r="R241"/>
  <c r="P241"/>
  <c r="BI238"/>
  <c r="BH238"/>
  <c r="BF238"/>
  <c r="BE238"/>
  <c r="T238"/>
  <c r="R238"/>
  <c r="P238"/>
  <c r="BI237"/>
  <c r="BH237"/>
  <c r="BF237"/>
  <c r="BE237"/>
  <c r="T237"/>
  <c r="R237"/>
  <c r="P237"/>
  <c r="BI236"/>
  <c r="BH236"/>
  <c r="BF236"/>
  <c r="BE236"/>
  <c r="T236"/>
  <c r="R236"/>
  <c r="P236"/>
  <c r="BI235"/>
  <c r="BH235"/>
  <c r="BF235"/>
  <c r="BE235"/>
  <c r="T235"/>
  <c r="R235"/>
  <c r="P235"/>
  <c r="BI234"/>
  <c r="BH234"/>
  <c r="BF234"/>
  <c r="BE234"/>
  <c r="T234"/>
  <c r="R234"/>
  <c r="P234"/>
  <c r="BI233"/>
  <c r="BH233"/>
  <c r="BF233"/>
  <c r="BE233"/>
  <c r="T233"/>
  <c r="R233"/>
  <c r="P233"/>
  <c r="BI232"/>
  <c r="BH232"/>
  <c r="BF232"/>
  <c r="BE232"/>
  <c r="T232"/>
  <c r="R232"/>
  <c r="P232"/>
  <c r="BI216"/>
  <c r="BH216"/>
  <c r="BF216"/>
  <c r="BE216"/>
  <c r="T216"/>
  <c r="R216"/>
  <c r="P216"/>
  <c r="BI212"/>
  <c r="BH212"/>
  <c r="BF212"/>
  <c r="BE212"/>
  <c r="T212"/>
  <c r="R212"/>
  <c r="P212"/>
  <c r="BI211"/>
  <c r="BH211"/>
  <c r="BF211"/>
  <c r="BE211"/>
  <c r="T211"/>
  <c r="R211"/>
  <c r="P211"/>
  <c r="BI210"/>
  <c r="BH210"/>
  <c r="BF210"/>
  <c r="BE210"/>
  <c r="T210"/>
  <c r="R210"/>
  <c r="P210"/>
  <c r="BI209"/>
  <c r="BH209"/>
  <c r="BF209"/>
  <c r="BE209"/>
  <c r="T209"/>
  <c r="R209"/>
  <c r="P209"/>
  <c r="BI208"/>
  <c r="BH208"/>
  <c r="BF208"/>
  <c r="BE208"/>
  <c r="T208"/>
  <c r="R208"/>
  <c r="P208"/>
  <c r="BI207"/>
  <c r="BH207"/>
  <c r="BF207"/>
  <c r="BE207"/>
  <c r="T207"/>
  <c r="R207"/>
  <c r="P207"/>
  <c r="BI206"/>
  <c r="BH206"/>
  <c r="BF206"/>
  <c r="BE206"/>
  <c r="T206"/>
  <c r="R206"/>
  <c r="P206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197"/>
  <c r="BH197"/>
  <c r="BF197"/>
  <c r="BE197"/>
  <c r="T197"/>
  <c r="R197"/>
  <c r="P197"/>
  <c r="BI196"/>
  <c r="BH196"/>
  <c r="BF196"/>
  <c r="BE196"/>
  <c r="T196"/>
  <c r="R196"/>
  <c r="P196"/>
  <c r="BI187"/>
  <c r="BH187"/>
  <c r="BF187"/>
  <c r="BE187"/>
  <c r="T187"/>
  <c r="R187"/>
  <c r="P187"/>
  <c r="BI167"/>
  <c r="BH167"/>
  <c r="BF167"/>
  <c r="BE167"/>
  <c r="T167"/>
  <c r="R167"/>
  <c r="P167"/>
  <c r="BI154"/>
  <c r="BH154"/>
  <c r="BF154"/>
  <c r="BE154"/>
  <c r="T154"/>
  <c r="R154"/>
  <c r="P154"/>
  <c r="BI136"/>
  <c r="BH136"/>
  <c r="BF136"/>
  <c r="BE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127"/>
  <c r="E7"/>
  <c r="E121"/>
  <c i="18" r="J39"/>
  <c r="J38"/>
  <c i="1" r="AY115"/>
  <c i="18" r="J37"/>
  <c i="1" r="AX115"/>
  <c i="18" r="BI296"/>
  <c r="BH296"/>
  <c r="BF296"/>
  <c r="BE296"/>
  <c r="T296"/>
  <c r="R296"/>
  <c r="P296"/>
  <c r="BI295"/>
  <c r="BH295"/>
  <c r="BF295"/>
  <c r="BE295"/>
  <c r="T295"/>
  <c r="R295"/>
  <c r="P295"/>
  <c r="BI293"/>
  <c r="BH293"/>
  <c r="BF293"/>
  <c r="BE293"/>
  <c r="T293"/>
  <c r="R293"/>
  <c r="P293"/>
  <c r="BI287"/>
  <c r="BH287"/>
  <c r="BF287"/>
  <c r="BE287"/>
  <c r="T287"/>
  <c r="R287"/>
  <c r="P287"/>
  <c r="BI281"/>
  <c r="BH281"/>
  <c r="BF281"/>
  <c r="BE281"/>
  <c r="T281"/>
  <c r="R281"/>
  <c r="P281"/>
  <c r="BI280"/>
  <c r="BH280"/>
  <c r="BF280"/>
  <c r="BE280"/>
  <c r="T280"/>
  <c r="R280"/>
  <c r="P280"/>
  <c r="BI278"/>
  <c r="BH278"/>
  <c r="BF278"/>
  <c r="BE278"/>
  <c r="T278"/>
  <c r="R278"/>
  <c r="P278"/>
  <c r="BI277"/>
  <c r="BH277"/>
  <c r="BF277"/>
  <c r="BE277"/>
  <c r="T277"/>
  <c r="R277"/>
  <c r="P277"/>
  <c r="BI276"/>
  <c r="BH276"/>
  <c r="BF276"/>
  <c r="BE276"/>
  <c r="T276"/>
  <c r="R276"/>
  <c r="P276"/>
  <c r="BI274"/>
  <c r="BH274"/>
  <c r="BF274"/>
  <c r="BE274"/>
  <c r="T274"/>
  <c r="T273"/>
  <c r="R274"/>
  <c r="R273"/>
  <c r="P274"/>
  <c r="P273"/>
  <c r="BI272"/>
  <c r="BH272"/>
  <c r="BF272"/>
  <c r="BE272"/>
  <c r="T272"/>
  <c r="R272"/>
  <c r="P272"/>
  <c r="BI271"/>
  <c r="BH271"/>
  <c r="BF271"/>
  <c r="BE271"/>
  <c r="T271"/>
  <c r="R271"/>
  <c r="P271"/>
  <c r="BI270"/>
  <c r="BH270"/>
  <c r="BF270"/>
  <c r="BE270"/>
  <c r="T270"/>
  <c r="R270"/>
  <c r="P270"/>
  <c r="BI269"/>
  <c r="BH269"/>
  <c r="BF269"/>
  <c r="BE269"/>
  <c r="T269"/>
  <c r="R269"/>
  <c r="P269"/>
  <c r="BI262"/>
  <c r="BH262"/>
  <c r="BF262"/>
  <c r="BE262"/>
  <c r="T262"/>
  <c r="R262"/>
  <c r="P262"/>
  <c r="BI259"/>
  <c r="BH259"/>
  <c r="BF259"/>
  <c r="BE259"/>
  <c r="T259"/>
  <c r="R259"/>
  <c r="P259"/>
  <c r="BI256"/>
  <c r="BH256"/>
  <c r="BF256"/>
  <c r="BE256"/>
  <c r="T256"/>
  <c r="R256"/>
  <c r="P256"/>
  <c r="BI253"/>
  <c r="BH253"/>
  <c r="BF253"/>
  <c r="BE253"/>
  <c r="T253"/>
  <c r="R253"/>
  <c r="P253"/>
  <c r="BI250"/>
  <c r="BH250"/>
  <c r="BF250"/>
  <c r="BE250"/>
  <c r="T250"/>
  <c r="R250"/>
  <c r="P250"/>
  <c r="BI234"/>
  <c r="BH234"/>
  <c r="BF234"/>
  <c r="BE234"/>
  <c r="T234"/>
  <c r="R234"/>
  <c r="P234"/>
  <c r="BI222"/>
  <c r="BH222"/>
  <c r="BF222"/>
  <c r="BE222"/>
  <c r="T222"/>
  <c r="R222"/>
  <c r="P222"/>
  <c r="BI221"/>
  <c r="BH221"/>
  <c r="BF221"/>
  <c r="BE221"/>
  <c r="T221"/>
  <c r="R221"/>
  <c r="P221"/>
  <c r="BI220"/>
  <c r="BH220"/>
  <c r="BF220"/>
  <c r="BE220"/>
  <c r="T220"/>
  <c r="R220"/>
  <c r="P220"/>
  <c r="BI219"/>
  <c r="BH219"/>
  <c r="BF219"/>
  <c r="BE219"/>
  <c r="T219"/>
  <c r="R219"/>
  <c r="P219"/>
  <c r="BI218"/>
  <c r="BH218"/>
  <c r="BF218"/>
  <c r="BE218"/>
  <c r="T218"/>
  <c r="R218"/>
  <c r="P218"/>
  <c r="BI217"/>
  <c r="BH217"/>
  <c r="BF217"/>
  <c r="BE217"/>
  <c r="T217"/>
  <c r="R217"/>
  <c r="P217"/>
  <c r="BI216"/>
  <c r="BH216"/>
  <c r="BF216"/>
  <c r="BE216"/>
  <c r="T216"/>
  <c r="R216"/>
  <c r="P216"/>
  <c r="BI215"/>
  <c r="BH215"/>
  <c r="BF215"/>
  <c r="BE215"/>
  <c r="T215"/>
  <c r="R215"/>
  <c r="P215"/>
  <c r="BI214"/>
  <c r="BH214"/>
  <c r="BF214"/>
  <c r="BE214"/>
  <c r="T214"/>
  <c r="R214"/>
  <c r="P214"/>
  <c r="BI213"/>
  <c r="BH213"/>
  <c r="BF213"/>
  <c r="BE213"/>
  <c r="T213"/>
  <c r="R213"/>
  <c r="P213"/>
  <c r="BI212"/>
  <c r="BH212"/>
  <c r="BF212"/>
  <c r="BE212"/>
  <c r="T212"/>
  <c r="R212"/>
  <c r="P212"/>
  <c r="BI211"/>
  <c r="BH211"/>
  <c r="BF211"/>
  <c r="BE211"/>
  <c r="T211"/>
  <c r="R211"/>
  <c r="P211"/>
  <c r="BI210"/>
  <c r="BH210"/>
  <c r="BF210"/>
  <c r="BE210"/>
  <c r="T210"/>
  <c r="R210"/>
  <c r="P210"/>
  <c r="BI209"/>
  <c r="BH209"/>
  <c r="BF209"/>
  <c r="BE209"/>
  <c r="T209"/>
  <c r="R209"/>
  <c r="P209"/>
  <c r="BI189"/>
  <c r="BH189"/>
  <c r="BF189"/>
  <c r="BE189"/>
  <c r="T189"/>
  <c r="R189"/>
  <c r="P189"/>
  <c r="BI173"/>
  <c r="BH173"/>
  <c r="BF173"/>
  <c r="BE173"/>
  <c r="T173"/>
  <c r="R173"/>
  <c r="P173"/>
  <c r="BI170"/>
  <c r="BH170"/>
  <c r="BF170"/>
  <c r="BE170"/>
  <c r="T170"/>
  <c r="R170"/>
  <c r="P170"/>
  <c r="BI165"/>
  <c r="BH165"/>
  <c r="BF165"/>
  <c r="BE165"/>
  <c r="T165"/>
  <c r="R165"/>
  <c r="P165"/>
  <c r="BI160"/>
  <c r="BH160"/>
  <c r="BF160"/>
  <c r="BE160"/>
  <c r="T160"/>
  <c r="R160"/>
  <c r="P160"/>
  <c r="BI158"/>
  <c r="BH158"/>
  <c r="BF158"/>
  <c r="BE158"/>
  <c r="T158"/>
  <c r="R158"/>
  <c r="P158"/>
  <c r="BI154"/>
  <c r="BH154"/>
  <c r="BF154"/>
  <c r="BE154"/>
  <c r="T154"/>
  <c r="R154"/>
  <c r="P154"/>
  <c r="BI153"/>
  <c r="BH153"/>
  <c r="BF153"/>
  <c r="BE153"/>
  <c r="T153"/>
  <c r="R153"/>
  <c r="P153"/>
  <c r="BI144"/>
  <c r="BH144"/>
  <c r="BF144"/>
  <c r="BE144"/>
  <c r="T144"/>
  <c r="R144"/>
  <c r="P144"/>
  <c r="BI133"/>
  <c r="BH133"/>
  <c r="BF133"/>
  <c r="BE133"/>
  <c r="T133"/>
  <c r="R133"/>
  <c r="P133"/>
  <c r="J125"/>
  <c r="F125"/>
  <c r="F123"/>
  <c r="E121"/>
  <c r="J93"/>
  <c r="F93"/>
  <c r="F91"/>
  <c r="E89"/>
  <c r="J26"/>
  <c r="E26"/>
  <c r="J94"/>
  <c r="J25"/>
  <c r="J20"/>
  <c r="E20"/>
  <c r="F126"/>
  <c r="J19"/>
  <c r="J14"/>
  <c r="J123"/>
  <c r="E7"/>
  <c r="E85"/>
  <c i="17" r="J39"/>
  <c r="J38"/>
  <c i="1" r="AY114"/>
  <c i="17" r="J37"/>
  <c i="1" r="AX114"/>
  <c i="17" r="BI676"/>
  <c r="BH676"/>
  <c r="BF676"/>
  <c r="BE676"/>
  <c r="T676"/>
  <c r="R676"/>
  <c r="P676"/>
  <c r="BI675"/>
  <c r="BH675"/>
  <c r="BF675"/>
  <c r="BE675"/>
  <c r="T675"/>
  <c r="R675"/>
  <c r="P675"/>
  <c r="BI674"/>
  <c r="BH674"/>
  <c r="BF674"/>
  <c r="BE674"/>
  <c r="T674"/>
  <c r="R674"/>
  <c r="P674"/>
  <c r="BI672"/>
  <c r="BH672"/>
  <c r="BF672"/>
  <c r="BE672"/>
  <c r="T672"/>
  <c r="R672"/>
  <c r="P672"/>
  <c r="BI671"/>
  <c r="BH671"/>
  <c r="BF671"/>
  <c r="BE671"/>
  <c r="T671"/>
  <c r="R671"/>
  <c r="P671"/>
  <c r="BI669"/>
  <c r="BH669"/>
  <c r="BF669"/>
  <c r="BE669"/>
  <c r="T669"/>
  <c r="R669"/>
  <c r="P669"/>
  <c r="BI668"/>
  <c r="BH668"/>
  <c r="BF668"/>
  <c r="BE668"/>
  <c r="T668"/>
  <c r="R668"/>
  <c r="P668"/>
  <c r="BI666"/>
  <c r="BH666"/>
  <c r="BF666"/>
  <c r="BE666"/>
  <c r="T666"/>
  <c r="R666"/>
  <c r="P666"/>
  <c r="BI662"/>
  <c r="BH662"/>
  <c r="BF662"/>
  <c r="BE662"/>
  <c r="T662"/>
  <c r="R662"/>
  <c r="P662"/>
  <c r="BI658"/>
  <c r="BH658"/>
  <c r="BF658"/>
  <c r="BE658"/>
  <c r="T658"/>
  <c r="R658"/>
  <c r="P658"/>
  <c r="BI631"/>
  <c r="BH631"/>
  <c r="BF631"/>
  <c r="BE631"/>
  <c r="T631"/>
  <c r="R631"/>
  <c r="P631"/>
  <c r="BI628"/>
  <c r="BH628"/>
  <c r="BF628"/>
  <c r="BE628"/>
  <c r="T628"/>
  <c r="R628"/>
  <c r="P628"/>
  <c r="BI614"/>
  <c r="BH614"/>
  <c r="BF614"/>
  <c r="BE614"/>
  <c r="T614"/>
  <c r="R614"/>
  <c r="P614"/>
  <c r="BI612"/>
  <c r="BH612"/>
  <c r="BF612"/>
  <c r="BE612"/>
  <c r="T612"/>
  <c r="R612"/>
  <c r="P612"/>
  <c r="BI611"/>
  <c r="BH611"/>
  <c r="BF611"/>
  <c r="BE611"/>
  <c r="T611"/>
  <c r="R611"/>
  <c r="P611"/>
  <c r="BI608"/>
  <c r="BH608"/>
  <c r="BF608"/>
  <c r="BE608"/>
  <c r="T608"/>
  <c r="R608"/>
  <c r="P608"/>
  <c r="BI606"/>
  <c r="BH606"/>
  <c r="BF606"/>
  <c r="BE606"/>
  <c r="T606"/>
  <c r="R606"/>
  <c r="P606"/>
  <c r="BI604"/>
  <c r="BH604"/>
  <c r="BF604"/>
  <c r="BE604"/>
  <c r="T604"/>
  <c r="R604"/>
  <c r="P604"/>
  <c r="BI602"/>
  <c r="BH602"/>
  <c r="BF602"/>
  <c r="BE602"/>
  <c r="T602"/>
  <c r="R602"/>
  <c r="P602"/>
  <c r="BI600"/>
  <c r="BH600"/>
  <c r="BF600"/>
  <c r="BE600"/>
  <c r="T600"/>
  <c r="R600"/>
  <c r="P600"/>
  <c r="BI599"/>
  <c r="BH599"/>
  <c r="BF599"/>
  <c r="BE599"/>
  <c r="T599"/>
  <c r="R599"/>
  <c r="P599"/>
  <c r="BI595"/>
  <c r="BH595"/>
  <c r="BF595"/>
  <c r="BE595"/>
  <c r="T595"/>
  <c r="R595"/>
  <c r="P595"/>
  <c r="BI592"/>
  <c r="BH592"/>
  <c r="BF592"/>
  <c r="BE592"/>
  <c r="T592"/>
  <c r="R592"/>
  <c r="P592"/>
  <c r="BI589"/>
  <c r="BH589"/>
  <c r="BF589"/>
  <c r="BE589"/>
  <c r="T589"/>
  <c r="R589"/>
  <c r="P589"/>
  <c r="BI567"/>
  <c r="BH567"/>
  <c r="BF567"/>
  <c r="BE567"/>
  <c r="T567"/>
  <c r="R567"/>
  <c r="P567"/>
  <c r="BI566"/>
  <c r="BH566"/>
  <c r="BF566"/>
  <c r="BE566"/>
  <c r="T566"/>
  <c r="R566"/>
  <c r="P566"/>
  <c r="BI565"/>
  <c r="BH565"/>
  <c r="BF565"/>
  <c r="BE565"/>
  <c r="T565"/>
  <c r="R565"/>
  <c r="P565"/>
  <c r="BI564"/>
  <c r="BH564"/>
  <c r="BF564"/>
  <c r="BE564"/>
  <c r="T564"/>
  <c r="R564"/>
  <c r="P564"/>
  <c r="BI563"/>
  <c r="BH563"/>
  <c r="BF563"/>
  <c r="BE563"/>
  <c r="T563"/>
  <c r="R563"/>
  <c r="P563"/>
  <c r="BI562"/>
  <c r="BH562"/>
  <c r="BF562"/>
  <c r="BE562"/>
  <c r="T562"/>
  <c r="R562"/>
  <c r="P562"/>
  <c r="BI561"/>
  <c r="BH561"/>
  <c r="BF561"/>
  <c r="BE561"/>
  <c r="T561"/>
  <c r="R561"/>
  <c r="P561"/>
  <c r="BI560"/>
  <c r="BH560"/>
  <c r="BF560"/>
  <c r="BE560"/>
  <c r="T560"/>
  <c r="R560"/>
  <c r="P560"/>
  <c r="BI559"/>
  <c r="BH559"/>
  <c r="BF559"/>
  <c r="BE559"/>
  <c r="T559"/>
  <c r="R559"/>
  <c r="P559"/>
  <c r="BI558"/>
  <c r="BH558"/>
  <c r="BF558"/>
  <c r="BE558"/>
  <c r="T558"/>
  <c r="R558"/>
  <c r="P558"/>
  <c r="BI557"/>
  <c r="BH557"/>
  <c r="BF557"/>
  <c r="BE557"/>
  <c r="T557"/>
  <c r="R557"/>
  <c r="P557"/>
  <c r="BI556"/>
  <c r="BH556"/>
  <c r="BF556"/>
  <c r="BE556"/>
  <c r="T556"/>
  <c r="R556"/>
  <c r="P556"/>
  <c r="BI549"/>
  <c r="BH549"/>
  <c r="BF549"/>
  <c r="BE549"/>
  <c r="T549"/>
  <c r="R549"/>
  <c r="P549"/>
  <c r="BI546"/>
  <c r="BH546"/>
  <c r="BF546"/>
  <c r="BE546"/>
  <c r="T546"/>
  <c r="R546"/>
  <c r="P546"/>
  <c r="BI543"/>
  <c r="BH543"/>
  <c r="BF543"/>
  <c r="BE543"/>
  <c r="T543"/>
  <c r="R543"/>
  <c r="P543"/>
  <c r="BI540"/>
  <c r="BH540"/>
  <c r="BF540"/>
  <c r="BE540"/>
  <c r="T540"/>
  <c r="R540"/>
  <c r="P540"/>
  <c r="BI537"/>
  <c r="BH537"/>
  <c r="BF537"/>
  <c r="BE537"/>
  <c r="T537"/>
  <c r="R537"/>
  <c r="P537"/>
  <c r="BI513"/>
  <c r="BH513"/>
  <c r="BF513"/>
  <c r="BE513"/>
  <c r="T513"/>
  <c r="R513"/>
  <c r="P513"/>
  <c r="BI497"/>
  <c r="BH497"/>
  <c r="BF497"/>
  <c r="BE497"/>
  <c r="T497"/>
  <c r="R497"/>
  <c r="P497"/>
  <c r="BI496"/>
  <c r="BH496"/>
  <c r="BF496"/>
  <c r="BE496"/>
  <c r="T496"/>
  <c r="R496"/>
  <c r="P496"/>
  <c r="BI495"/>
  <c r="BH495"/>
  <c r="BF495"/>
  <c r="BE495"/>
  <c r="T495"/>
  <c r="R495"/>
  <c r="P495"/>
  <c r="BI494"/>
  <c r="BH494"/>
  <c r="BF494"/>
  <c r="BE494"/>
  <c r="T494"/>
  <c r="R494"/>
  <c r="P494"/>
  <c r="BI493"/>
  <c r="BH493"/>
  <c r="BF493"/>
  <c r="BE493"/>
  <c r="T493"/>
  <c r="R493"/>
  <c r="P493"/>
  <c r="BI492"/>
  <c r="BH492"/>
  <c r="BF492"/>
  <c r="BE492"/>
  <c r="T492"/>
  <c r="R492"/>
  <c r="P492"/>
  <c r="BI491"/>
  <c r="BH491"/>
  <c r="BF491"/>
  <c r="BE491"/>
  <c r="T491"/>
  <c r="R491"/>
  <c r="P491"/>
  <c r="BI490"/>
  <c r="BH490"/>
  <c r="BF490"/>
  <c r="BE490"/>
  <c r="T490"/>
  <c r="R490"/>
  <c r="P490"/>
  <c r="BI489"/>
  <c r="BH489"/>
  <c r="BF489"/>
  <c r="BE489"/>
  <c r="T489"/>
  <c r="R489"/>
  <c r="P489"/>
  <c r="BI488"/>
  <c r="BH488"/>
  <c r="BF488"/>
  <c r="BE488"/>
  <c r="T488"/>
  <c r="R488"/>
  <c r="P488"/>
  <c r="BI487"/>
  <c r="BH487"/>
  <c r="BF487"/>
  <c r="BE487"/>
  <c r="T487"/>
  <c r="R487"/>
  <c r="P487"/>
  <c r="BI486"/>
  <c r="BH486"/>
  <c r="BF486"/>
  <c r="BE486"/>
  <c r="T486"/>
  <c r="R486"/>
  <c r="P486"/>
  <c r="BI485"/>
  <c r="BH485"/>
  <c r="BF485"/>
  <c r="BE485"/>
  <c r="T485"/>
  <c r="R485"/>
  <c r="P485"/>
  <c r="BI484"/>
  <c r="BH484"/>
  <c r="BF484"/>
  <c r="BE484"/>
  <c r="T484"/>
  <c r="R484"/>
  <c r="P484"/>
  <c r="BI483"/>
  <c r="BH483"/>
  <c r="BF483"/>
  <c r="BE483"/>
  <c r="T483"/>
  <c r="R483"/>
  <c r="P483"/>
  <c r="BI482"/>
  <c r="BH482"/>
  <c r="BF482"/>
  <c r="BE482"/>
  <c r="T482"/>
  <c r="R482"/>
  <c r="P482"/>
  <c r="BI481"/>
  <c r="BH481"/>
  <c r="BF481"/>
  <c r="BE481"/>
  <c r="T481"/>
  <c r="R481"/>
  <c r="P481"/>
  <c r="BI480"/>
  <c r="BH480"/>
  <c r="BF480"/>
  <c r="BE480"/>
  <c r="T480"/>
  <c r="R480"/>
  <c r="P480"/>
  <c r="BI478"/>
  <c r="BH478"/>
  <c r="BF478"/>
  <c r="BE478"/>
  <c r="T478"/>
  <c r="R478"/>
  <c r="P478"/>
  <c r="BI477"/>
  <c r="BH477"/>
  <c r="BF477"/>
  <c r="BE477"/>
  <c r="T477"/>
  <c r="R477"/>
  <c r="P477"/>
  <c r="BI476"/>
  <c r="BH476"/>
  <c r="BF476"/>
  <c r="BE476"/>
  <c r="T476"/>
  <c r="R476"/>
  <c r="P476"/>
  <c r="BI475"/>
  <c r="BH475"/>
  <c r="BF475"/>
  <c r="BE475"/>
  <c r="T475"/>
  <c r="R475"/>
  <c r="P475"/>
  <c r="BI471"/>
  <c r="BH471"/>
  <c r="BF471"/>
  <c r="BE471"/>
  <c r="T471"/>
  <c r="R471"/>
  <c r="P471"/>
  <c r="BI468"/>
  <c r="BH468"/>
  <c r="BF468"/>
  <c r="BE468"/>
  <c r="T468"/>
  <c r="R468"/>
  <c r="P468"/>
  <c r="BI456"/>
  <c r="BH456"/>
  <c r="BF456"/>
  <c r="BE456"/>
  <c r="T456"/>
  <c r="R456"/>
  <c r="P456"/>
  <c r="BI446"/>
  <c r="BH446"/>
  <c r="BF446"/>
  <c r="BE446"/>
  <c r="T446"/>
  <c r="R446"/>
  <c r="P446"/>
  <c r="BI445"/>
  <c r="BH445"/>
  <c r="BF445"/>
  <c r="BE445"/>
  <c r="T445"/>
  <c r="R445"/>
  <c r="P445"/>
  <c r="BI444"/>
  <c r="BH444"/>
  <c r="BF444"/>
  <c r="BE444"/>
  <c r="T444"/>
  <c r="R444"/>
  <c r="P444"/>
  <c r="BI443"/>
  <c r="BH443"/>
  <c r="BF443"/>
  <c r="BE443"/>
  <c r="T443"/>
  <c r="R443"/>
  <c r="P443"/>
  <c r="BI442"/>
  <c r="BH442"/>
  <c r="BF442"/>
  <c r="BE442"/>
  <c r="T442"/>
  <c r="R442"/>
  <c r="P442"/>
  <c r="BI441"/>
  <c r="BH441"/>
  <c r="BF441"/>
  <c r="BE441"/>
  <c r="T441"/>
  <c r="R441"/>
  <c r="P441"/>
  <c r="BI440"/>
  <c r="BH440"/>
  <c r="BF440"/>
  <c r="BE440"/>
  <c r="T440"/>
  <c r="R440"/>
  <c r="P440"/>
  <c r="BI439"/>
  <c r="BH439"/>
  <c r="BF439"/>
  <c r="BE439"/>
  <c r="T439"/>
  <c r="R439"/>
  <c r="P439"/>
  <c r="BI438"/>
  <c r="BH438"/>
  <c r="BF438"/>
  <c r="BE438"/>
  <c r="T438"/>
  <c r="R438"/>
  <c r="P438"/>
  <c r="BI437"/>
  <c r="BH437"/>
  <c r="BF437"/>
  <c r="BE437"/>
  <c r="T437"/>
  <c r="R437"/>
  <c r="P437"/>
  <c r="BI426"/>
  <c r="BH426"/>
  <c r="BF426"/>
  <c r="BE426"/>
  <c r="T426"/>
  <c r="R426"/>
  <c r="P426"/>
  <c r="BI423"/>
  <c r="BH423"/>
  <c r="BF423"/>
  <c r="BE423"/>
  <c r="T423"/>
  <c r="R423"/>
  <c r="P423"/>
  <c r="BI420"/>
  <c r="BH420"/>
  <c r="BF420"/>
  <c r="BE420"/>
  <c r="T420"/>
  <c r="R420"/>
  <c r="P420"/>
  <c r="BI417"/>
  <c r="BH417"/>
  <c r="BF417"/>
  <c r="BE417"/>
  <c r="T417"/>
  <c r="R417"/>
  <c r="P417"/>
  <c r="BI407"/>
  <c r="BH407"/>
  <c r="BF407"/>
  <c r="BE407"/>
  <c r="T407"/>
  <c r="R407"/>
  <c r="P407"/>
  <c r="BI404"/>
  <c r="BH404"/>
  <c r="BF404"/>
  <c r="BE404"/>
  <c r="T404"/>
  <c r="R404"/>
  <c r="P404"/>
  <c r="BI403"/>
  <c r="BH403"/>
  <c r="BF403"/>
  <c r="BE403"/>
  <c r="T403"/>
  <c r="R403"/>
  <c r="P403"/>
  <c r="BI402"/>
  <c r="BH402"/>
  <c r="BF402"/>
  <c r="BE402"/>
  <c r="T402"/>
  <c r="R402"/>
  <c r="P402"/>
  <c r="BI401"/>
  <c r="BH401"/>
  <c r="BF401"/>
  <c r="BE401"/>
  <c r="T401"/>
  <c r="R401"/>
  <c r="P401"/>
  <c r="BI400"/>
  <c r="BH400"/>
  <c r="BF400"/>
  <c r="BE400"/>
  <c r="T400"/>
  <c r="R400"/>
  <c r="P400"/>
  <c r="BI399"/>
  <c r="BH399"/>
  <c r="BF399"/>
  <c r="BE399"/>
  <c r="T399"/>
  <c r="R399"/>
  <c r="P399"/>
  <c r="BI398"/>
  <c r="BH398"/>
  <c r="BF398"/>
  <c r="BE398"/>
  <c r="T398"/>
  <c r="R398"/>
  <c r="P398"/>
  <c r="BI397"/>
  <c r="BH397"/>
  <c r="BF397"/>
  <c r="BE397"/>
  <c r="T397"/>
  <c r="R397"/>
  <c r="P397"/>
  <c r="BI396"/>
  <c r="BH396"/>
  <c r="BF396"/>
  <c r="BE396"/>
  <c r="T396"/>
  <c r="R396"/>
  <c r="P396"/>
  <c r="BI395"/>
  <c r="BH395"/>
  <c r="BF395"/>
  <c r="BE395"/>
  <c r="T395"/>
  <c r="R395"/>
  <c r="P395"/>
  <c r="BI394"/>
  <c r="BH394"/>
  <c r="BF394"/>
  <c r="BE394"/>
  <c r="T394"/>
  <c r="R394"/>
  <c r="P394"/>
  <c r="BI393"/>
  <c r="BH393"/>
  <c r="BF393"/>
  <c r="BE393"/>
  <c r="T393"/>
  <c r="R393"/>
  <c r="P393"/>
  <c r="BI386"/>
  <c r="BH386"/>
  <c r="BF386"/>
  <c r="BE386"/>
  <c r="T386"/>
  <c r="R386"/>
  <c r="P386"/>
  <c r="BI383"/>
  <c r="BH383"/>
  <c r="BF383"/>
  <c r="BE383"/>
  <c r="T383"/>
  <c r="R383"/>
  <c r="P383"/>
  <c r="BI380"/>
  <c r="BH380"/>
  <c r="BF380"/>
  <c r="BE380"/>
  <c r="T380"/>
  <c r="R380"/>
  <c r="P380"/>
  <c r="BI377"/>
  <c r="BH377"/>
  <c r="BF377"/>
  <c r="BE377"/>
  <c r="T377"/>
  <c r="R377"/>
  <c r="P377"/>
  <c r="BI369"/>
  <c r="BH369"/>
  <c r="BF369"/>
  <c r="BE369"/>
  <c r="T369"/>
  <c r="R369"/>
  <c r="P369"/>
  <c r="BI341"/>
  <c r="BH341"/>
  <c r="BF341"/>
  <c r="BE341"/>
  <c r="T341"/>
  <c r="R341"/>
  <c r="P341"/>
  <c r="BI335"/>
  <c r="BH335"/>
  <c r="BF335"/>
  <c r="BE335"/>
  <c r="T335"/>
  <c r="R335"/>
  <c r="P335"/>
  <c r="BI325"/>
  <c r="BH325"/>
  <c r="BF325"/>
  <c r="BE325"/>
  <c r="T325"/>
  <c r="R325"/>
  <c r="P325"/>
  <c r="BI322"/>
  <c r="BH322"/>
  <c r="BF322"/>
  <c r="BE322"/>
  <c r="T322"/>
  <c r="R322"/>
  <c r="P322"/>
  <c r="BI321"/>
  <c r="BH321"/>
  <c r="BF321"/>
  <c r="BE321"/>
  <c r="T321"/>
  <c r="R321"/>
  <c r="P321"/>
  <c r="BI320"/>
  <c r="BH320"/>
  <c r="BF320"/>
  <c r="BE320"/>
  <c r="T320"/>
  <c r="R320"/>
  <c r="P320"/>
  <c r="BI319"/>
  <c r="BH319"/>
  <c r="BF319"/>
  <c r="BE319"/>
  <c r="T319"/>
  <c r="R319"/>
  <c r="P319"/>
  <c r="BI318"/>
  <c r="BH318"/>
  <c r="BF318"/>
  <c r="BE318"/>
  <c r="T318"/>
  <c r="R318"/>
  <c r="P318"/>
  <c r="BI317"/>
  <c r="BH317"/>
  <c r="BF317"/>
  <c r="BE317"/>
  <c r="T317"/>
  <c r="R317"/>
  <c r="P317"/>
  <c r="BI316"/>
  <c r="BH316"/>
  <c r="BF316"/>
  <c r="BE316"/>
  <c r="T316"/>
  <c r="R316"/>
  <c r="P316"/>
  <c r="BI315"/>
  <c r="BH315"/>
  <c r="BF315"/>
  <c r="BE315"/>
  <c r="T315"/>
  <c r="R315"/>
  <c r="P315"/>
  <c r="BI314"/>
  <c r="BH314"/>
  <c r="BF314"/>
  <c r="BE314"/>
  <c r="T314"/>
  <c r="R314"/>
  <c r="P314"/>
  <c r="BI313"/>
  <c r="BH313"/>
  <c r="BF313"/>
  <c r="BE313"/>
  <c r="T313"/>
  <c r="R313"/>
  <c r="P313"/>
  <c r="BI312"/>
  <c r="BH312"/>
  <c r="BF312"/>
  <c r="BE312"/>
  <c r="T312"/>
  <c r="R312"/>
  <c r="P312"/>
  <c r="BI311"/>
  <c r="BH311"/>
  <c r="BF311"/>
  <c r="BE311"/>
  <c r="T311"/>
  <c r="R311"/>
  <c r="P311"/>
  <c r="BI310"/>
  <c r="BH310"/>
  <c r="BF310"/>
  <c r="BE310"/>
  <c r="T310"/>
  <c r="R310"/>
  <c r="P310"/>
  <c r="BI309"/>
  <c r="BH309"/>
  <c r="BF309"/>
  <c r="BE309"/>
  <c r="T309"/>
  <c r="R309"/>
  <c r="P309"/>
  <c r="BI308"/>
  <c r="BH308"/>
  <c r="BF308"/>
  <c r="BE308"/>
  <c r="T308"/>
  <c r="R308"/>
  <c r="P308"/>
  <c r="BI307"/>
  <c r="BH307"/>
  <c r="BF307"/>
  <c r="BE307"/>
  <c r="T307"/>
  <c r="R307"/>
  <c r="P307"/>
  <c r="BI306"/>
  <c r="BH306"/>
  <c r="BF306"/>
  <c r="BE306"/>
  <c r="T306"/>
  <c r="R306"/>
  <c r="P306"/>
  <c r="BI305"/>
  <c r="BH305"/>
  <c r="BF305"/>
  <c r="BE305"/>
  <c r="T305"/>
  <c r="R305"/>
  <c r="P305"/>
  <c r="BI304"/>
  <c r="BH304"/>
  <c r="BF304"/>
  <c r="BE304"/>
  <c r="T304"/>
  <c r="R304"/>
  <c r="P304"/>
  <c r="BI303"/>
  <c r="BH303"/>
  <c r="BF303"/>
  <c r="BE303"/>
  <c r="T303"/>
  <c r="R303"/>
  <c r="P303"/>
  <c r="BI301"/>
  <c r="BH301"/>
  <c r="BF301"/>
  <c r="BE301"/>
  <c r="T301"/>
  <c r="R301"/>
  <c r="P301"/>
  <c r="BI300"/>
  <c r="BH300"/>
  <c r="BF300"/>
  <c r="BE300"/>
  <c r="T300"/>
  <c r="R300"/>
  <c r="P300"/>
  <c r="BI299"/>
  <c r="BH299"/>
  <c r="BF299"/>
  <c r="BE299"/>
  <c r="T299"/>
  <c r="R299"/>
  <c r="P299"/>
  <c r="BI297"/>
  <c r="BH297"/>
  <c r="BF297"/>
  <c r="BE297"/>
  <c r="T297"/>
  <c r="R297"/>
  <c r="P297"/>
  <c r="BI293"/>
  <c r="BH293"/>
  <c r="BF293"/>
  <c r="BE293"/>
  <c r="T293"/>
  <c r="R293"/>
  <c r="P293"/>
  <c r="BI292"/>
  <c r="BH292"/>
  <c r="BF292"/>
  <c r="BE292"/>
  <c r="T292"/>
  <c r="R292"/>
  <c r="P292"/>
  <c r="BI283"/>
  <c r="BH283"/>
  <c r="BF283"/>
  <c r="BE283"/>
  <c r="T283"/>
  <c r="R283"/>
  <c r="P283"/>
  <c r="BI272"/>
  <c r="BH272"/>
  <c r="BF272"/>
  <c r="BE272"/>
  <c r="T272"/>
  <c r="R272"/>
  <c r="P272"/>
  <c r="BI271"/>
  <c r="BH271"/>
  <c r="BF271"/>
  <c r="BE271"/>
  <c r="T271"/>
  <c r="R271"/>
  <c r="P271"/>
  <c r="BI270"/>
  <c r="BH270"/>
  <c r="BF270"/>
  <c r="BE270"/>
  <c r="T270"/>
  <c r="R270"/>
  <c r="P270"/>
  <c r="BI264"/>
  <c r="BH264"/>
  <c r="BF264"/>
  <c r="BE264"/>
  <c r="T264"/>
  <c r="R264"/>
  <c r="P264"/>
  <c r="BI263"/>
  <c r="BH263"/>
  <c r="BF263"/>
  <c r="BE263"/>
  <c r="T263"/>
  <c r="R263"/>
  <c r="P263"/>
  <c r="BI262"/>
  <c r="BH262"/>
  <c r="BF262"/>
  <c r="BE262"/>
  <c r="T262"/>
  <c r="R262"/>
  <c r="P262"/>
  <c r="BI261"/>
  <c r="BH261"/>
  <c r="BF261"/>
  <c r="BE261"/>
  <c r="T261"/>
  <c r="R261"/>
  <c r="P261"/>
  <c r="BI254"/>
  <c r="BH254"/>
  <c r="BF254"/>
  <c r="BE254"/>
  <c r="T254"/>
  <c r="R254"/>
  <c r="P254"/>
  <c r="BI252"/>
  <c r="BH252"/>
  <c r="BF252"/>
  <c r="BE252"/>
  <c r="T252"/>
  <c r="R252"/>
  <c r="P252"/>
  <c r="BI248"/>
  <c r="BH248"/>
  <c r="BF248"/>
  <c r="BE248"/>
  <c r="T248"/>
  <c r="R248"/>
  <c r="P248"/>
  <c r="BI247"/>
  <c r="BH247"/>
  <c r="BF247"/>
  <c r="BE247"/>
  <c r="T247"/>
  <c r="R247"/>
  <c r="P247"/>
  <c r="BI238"/>
  <c r="BH238"/>
  <c r="BF238"/>
  <c r="BE238"/>
  <c r="T238"/>
  <c r="R238"/>
  <c r="P238"/>
  <c r="BI227"/>
  <c r="BH227"/>
  <c r="BF227"/>
  <c r="BE227"/>
  <c r="T227"/>
  <c r="R227"/>
  <c r="P227"/>
  <c r="BI226"/>
  <c r="BH226"/>
  <c r="BF226"/>
  <c r="BE226"/>
  <c r="T226"/>
  <c r="R226"/>
  <c r="P226"/>
  <c r="BI225"/>
  <c r="BH225"/>
  <c r="BF225"/>
  <c r="BE225"/>
  <c r="T225"/>
  <c r="R225"/>
  <c r="P225"/>
  <c r="BI219"/>
  <c r="BH219"/>
  <c r="BF219"/>
  <c r="BE219"/>
  <c r="T219"/>
  <c r="R219"/>
  <c r="P219"/>
  <c r="BI218"/>
  <c r="BH218"/>
  <c r="BF218"/>
  <c r="BE218"/>
  <c r="T218"/>
  <c r="R218"/>
  <c r="P218"/>
  <c r="BI217"/>
  <c r="BH217"/>
  <c r="BF217"/>
  <c r="BE217"/>
  <c r="T217"/>
  <c r="R217"/>
  <c r="P217"/>
  <c r="BI216"/>
  <c r="BH216"/>
  <c r="BF216"/>
  <c r="BE216"/>
  <c r="T216"/>
  <c r="R216"/>
  <c r="P216"/>
  <c r="BI209"/>
  <c r="BH209"/>
  <c r="BF209"/>
  <c r="BE209"/>
  <c r="T209"/>
  <c r="R209"/>
  <c r="P209"/>
  <c r="BI203"/>
  <c r="BH203"/>
  <c r="BF203"/>
  <c r="BE203"/>
  <c r="T203"/>
  <c r="R203"/>
  <c r="P203"/>
  <c r="BI197"/>
  <c r="BH197"/>
  <c r="BF197"/>
  <c r="BE197"/>
  <c r="T197"/>
  <c r="R197"/>
  <c r="P197"/>
  <c r="BI193"/>
  <c r="BH193"/>
  <c r="BF193"/>
  <c r="BE193"/>
  <c r="T193"/>
  <c r="R193"/>
  <c r="P193"/>
  <c r="BI189"/>
  <c r="BH189"/>
  <c r="BF189"/>
  <c r="BE189"/>
  <c r="T189"/>
  <c r="R189"/>
  <c r="P189"/>
  <c r="BI185"/>
  <c r="BH185"/>
  <c r="BF185"/>
  <c r="BE185"/>
  <c r="T185"/>
  <c r="R185"/>
  <c r="P185"/>
  <c r="BI181"/>
  <c r="BH181"/>
  <c r="BF181"/>
  <c r="BE181"/>
  <c r="T181"/>
  <c r="R181"/>
  <c r="P181"/>
  <c r="BI177"/>
  <c r="BH177"/>
  <c r="BF177"/>
  <c r="BE177"/>
  <c r="T177"/>
  <c r="R177"/>
  <c r="P177"/>
  <c r="BI172"/>
  <c r="BH172"/>
  <c r="BF172"/>
  <c r="BE172"/>
  <c r="T172"/>
  <c r="R172"/>
  <c r="P172"/>
  <c r="BI168"/>
  <c r="BH168"/>
  <c r="BF168"/>
  <c r="BE168"/>
  <c r="T168"/>
  <c r="R168"/>
  <c r="P168"/>
  <c r="BI163"/>
  <c r="BH163"/>
  <c r="BF163"/>
  <c r="BE163"/>
  <c r="T163"/>
  <c r="R163"/>
  <c r="P163"/>
  <c r="BI151"/>
  <c r="BH151"/>
  <c r="BF151"/>
  <c r="BE151"/>
  <c r="T151"/>
  <c r="T150"/>
  <c r="R151"/>
  <c r="R150"/>
  <c r="P151"/>
  <c r="P150"/>
  <c r="BI147"/>
  <c r="BH147"/>
  <c r="BF147"/>
  <c r="BE147"/>
  <c r="T147"/>
  <c r="R147"/>
  <c r="P147"/>
  <c r="BI143"/>
  <c r="BH143"/>
  <c r="BF143"/>
  <c r="BE143"/>
  <c r="T143"/>
  <c r="R143"/>
  <c r="P143"/>
  <c r="J137"/>
  <c r="F137"/>
  <c r="F135"/>
  <c r="E133"/>
  <c r="J93"/>
  <c r="F93"/>
  <c r="F91"/>
  <c r="E89"/>
  <c r="J26"/>
  <c r="E26"/>
  <c r="J94"/>
  <c r="J25"/>
  <c r="J20"/>
  <c r="E20"/>
  <c r="F94"/>
  <c r="J19"/>
  <c r="J14"/>
  <c r="J91"/>
  <c r="E7"/>
  <c r="E85"/>
  <c i="16" r="J172"/>
  <c r="T171"/>
  <c r="R171"/>
  <c r="P171"/>
  <c r="BK171"/>
  <c r="J171"/>
  <c r="J102"/>
  <c r="J39"/>
  <c r="J38"/>
  <c i="1" r="AY113"/>
  <c i="16" r="J37"/>
  <c i="1" r="AX113"/>
  <c i="16" r="BI374"/>
  <c r="BH374"/>
  <c r="BF374"/>
  <c r="BE374"/>
  <c r="T374"/>
  <c r="R374"/>
  <c r="P374"/>
  <c r="BI373"/>
  <c r="BH373"/>
  <c r="BF373"/>
  <c r="BE373"/>
  <c r="T373"/>
  <c r="R373"/>
  <c r="P373"/>
  <c r="BI372"/>
  <c r="BH372"/>
  <c r="BF372"/>
  <c r="BE372"/>
  <c r="T372"/>
  <c r="R372"/>
  <c r="P372"/>
  <c r="BI370"/>
  <c r="BH370"/>
  <c r="BF370"/>
  <c r="BE370"/>
  <c r="T370"/>
  <c r="R370"/>
  <c r="P370"/>
  <c r="BI364"/>
  <c r="BH364"/>
  <c r="BF364"/>
  <c r="BE364"/>
  <c r="T364"/>
  <c r="R364"/>
  <c r="P364"/>
  <c r="BI363"/>
  <c r="BH363"/>
  <c r="BF363"/>
  <c r="BE363"/>
  <c r="T363"/>
  <c r="R363"/>
  <c r="P363"/>
  <c r="BI362"/>
  <c r="BH362"/>
  <c r="BF362"/>
  <c r="BE362"/>
  <c r="T362"/>
  <c r="R362"/>
  <c r="P362"/>
  <c r="BI358"/>
  <c r="BH358"/>
  <c r="BF358"/>
  <c r="BE358"/>
  <c r="T358"/>
  <c r="R358"/>
  <c r="P358"/>
  <c r="BI357"/>
  <c r="BH357"/>
  <c r="BF357"/>
  <c r="BE357"/>
  <c r="T357"/>
  <c r="R357"/>
  <c r="P357"/>
  <c r="BI355"/>
  <c r="BH355"/>
  <c r="BF355"/>
  <c r="BE355"/>
  <c r="T355"/>
  <c r="R355"/>
  <c r="P355"/>
  <c r="BI354"/>
  <c r="BH354"/>
  <c r="BF354"/>
  <c r="BE354"/>
  <c r="T354"/>
  <c r="R354"/>
  <c r="P354"/>
  <c r="BI353"/>
  <c r="BH353"/>
  <c r="BF353"/>
  <c r="BE353"/>
  <c r="T353"/>
  <c r="R353"/>
  <c r="P353"/>
  <c r="BI351"/>
  <c r="BH351"/>
  <c r="BF351"/>
  <c r="BE351"/>
  <c r="T351"/>
  <c r="R351"/>
  <c r="P351"/>
  <c r="BI349"/>
  <c r="BH349"/>
  <c r="BF349"/>
  <c r="BE349"/>
  <c r="T349"/>
  <c r="R349"/>
  <c r="P349"/>
  <c r="BI347"/>
  <c r="BH347"/>
  <c r="BF347"/>
  <c r="BE347"/>
  <c r="T347"/>
  <c r="R347"/>
  <c r="P347"/>
  <c r="BI345"/>
  <c r="BH345"/>
  <c r="BF345"/>
  <c r="BE345"/>
  <c r="T345"/>
  <c r="R345"/>
  <c r="P345"/>
  <c r="BI344"/>
  <c r="BH344"/>
  <c r="BF344"/>
  <c r="BE344"/>
  <c r="T344"/>
  <c r="R344"/>
  <c r="P344"/>
  <c r="BI343"/>
  <c r="BH343"/>
  <c r="BF343"/>
  <c r="BE343"/>
  <c r="T343"/>
  <c r="R343"/>
  <c r="P343"/>
  <c r="BI342"/>
  <c r="BH342"/>
  <c r="BF342"/>
  <c r="BE342"/>
  <c r="T342"/>
  <c r="R342"/>
  <c r="P342"/>
  <c r="BI341"/>
  <c r="BH341"/>
  <c r="BF341"/>
  <c r="BE341"/>
  <c r="T341"/>
  <c r="R341"/>
  <c r="P341"/>
  <c r="BI340"/>
  <c r="BH340"/>
  <c r="BF340"/>
  <c r="BE340"/>
  <c r="T340"/>
  <c r="R340"/>
  <c r="P340"/>
  <c r="BI339"/>
  <c r="BH339"/>
  <c r="BF339"/>
  <c r="BE339"/>
  <c r="T339"/>
  <c r="R339"/>
  <c r="P339"/>
  <c r="BI337"/>
  <c r="BH337"/>
  <c r="BF337"/>
  <c r="BE337"/>
  <c r="T337"/>
  <c r="R337"/>
  <c r="P337"/>
  <c r="BI336"/>
  <c r="BH336"/>
  <c r="BF336"/>
  <c r="BE336"/>
  <c r="T336"/>
  <c r="R336"/>
  <c r="P336"/>
  <c r="BI335"/>
  <c r="BH335"/>
  <c r="BF335"/>
  <c r="BE335"/>
  <c r="T335"/>
  <c r="R335"/>
  <c r="P335"/>
  <c r="BI334"/>
  <c r="BH334"/>
  <c r="BF334"/>
  <c r="BE334"/>
  <c r="T334"/>
  <c r="R334"/>
  <c r="P334"/>
  <c r="BI333"/>
  <c r="BH333"/>
  <c r="BF333"/>
  <c r="BE333"/>
  <c r="T333"/>
  <c r="R333"/>
  <c r="P333"/>
  <c r="BI332"/>
  <c r="BH332"/>
  <c r="BF332"/>
  <c r="BE332"/>
  <c r="T332"/>
  <c r="R332"/>
  <c r="P332"/>
  <c r="BI331"/>
  <c r="BH331"/>
  <c r="BF331"/>
  <c r="BE331"/>
  <c r="T331"/>
  <c r="R331"/>
  <c r="P331"/>
  <c r="BI329"/>
  <c r="BH329"/>
  <c r="BF329"/>
  <c r="BE329"/>
  <c r="T329"/>
  <c r="R329"/>
  <c r="P329"/>
  <c r="BI328"/>
  <c r="BH328"/>
  <c r="BF328"/>
  <c r="BE328"/>
  <c r="T328"/>
  <c r="R328"/>
  <c r="P328"/>
  <c r="BI327"/>
  <c r="BH327"/>
  <c r="BF327"/>
  <c r="BE327"/>
  <c r="T327"/>
  <c r="R327"/>
  <c r="P327"/>
  <c r="BI326"/>
  <c r="BH326"/>
  <c r="BF326"/>
  <c r="BE326"/>
  <c r="T326"/>
  <c r="R326"/>
  <c r="P326"/>
  <c r="BI325"/>
  <c r="BH325"/>
  <c r="BF325"/>
  <c r="BE325"/>
  <c r="T325"/>
  <c r="R325"/>
  <c r="P325"/>
  <c r="BI324"/>
  <c r="BH324"/>
  <c r="BF324"/>
  <c r="BE324"/>
  <c r="T324"/>
  <c r="R324"/>
  <c r="P324"/>
  <c r="BI320"/>
  <c r="BH320"/>
  <c r="BF320"/>
  <c r="BE320"/>
  <c r="T320"/>
  <c r="R320"/>
  <c r="P320"/>
  <c r="BI318"/>
  <c r="BH318"/>
  <c r="BF318"/>
  <c r="BE318"/>
  <c r="T318"/>
  <c r="R318"/>
  <c r="P318"/>
  <c r="BI316"/>
  <c r="BH316"/>
  <c r="BF316"/>
  <c r="BE316"/>
  <c r="T316"/>
  <c r="R316"/>
  <c r="P316"/>
  <c r="BI313"/>
  <c r="BH313"/>
  <c r="BF313"/>
  <c r="BE313"/>
  <c r="T313"/>
  <c r="R313"/>
  <c r="P313"/>
  <c r="BI310"/>
  <c r="BH310"/>
  <c r="BF310"/>
  <c r="BE310"/>
  <c r="T310"/>
  <c r="R310"/>
  <c r="P310"/>
  <c r="BI295"/>
  <c r="BH295"/>
  <c r="BF295"/>
  <c r="BE295"/>
  <c r="T295"/>
  <c r="R295"/>
  <c r="P295"/>
  <c r="BI284"/>
  <c r="BH284"/>
  <c r="BF284"/>
  <c r="BE284"/>
  <c r="T284"/>
  <c r="R284"/>
  <c r="P284"/>
  <c r="BI283"/>
  <c r="BH283"/>
  <c r="BF283"/>
  <c r="BE283"/>
  <c r="T283"/>
  <c r="R283"/>
  <c r="P283"/>
  <c r="BI282"/>
  <c r="BH282"/>
  <c r="BF282"/>
  <c r="BE282"/>
  <c r="T282"/>
  <c r="R282"/>
  <c r="P282"/>
  <c r="BI281"/>
  <c r="BH281"/>
  <c r="BF281"/>
  <c r="BE281"/>
  <c r="T281"/>
  <c r="R281"/>
  <c r="P281"/>
  <c r="BI280"/>
  <c r="BH280"/>
  <c r="BF280"/>
  <c r="BE280"/>
  <c r="T280"/>
  <c r="R280"/>
  <c r="P280"/>
  <c r="BI279"/>
  <c r="BH279"/>
  <c r="BF279"/>
  <c r="BE279"/>
  <c r="T279"/>
  <c r="R279"/>
  <c r="P279"/>
  <c r="BI278"/>
  <c r="BH278"/>
  <c r="BF278"/>
  <c r="BE278"/>
  <c r="T278"/>
  <c r="R278"/>
  <c r="P278"/>
  <c r="BI277"/>
  <c r="BH277"/>
  <c r="BF277"/>
  <c r="BE277"/>
  <c r="T277"/>
  <c r="R277"/>
  <c r="P277"/>
  <c r="BI276"/>
  <c r="BH276"/>
  <c r="BF276"/>
  <c r="BE276"/>
  <c r="T276"/>
  <c r="R276"/>
  <c r="P276"/>
  <c r="BI275"/>
  <c r="BH275"/>
  <c r="BF275"/>
  <c r="BE275"/>
  <c r="T275"/>
  <c r="R275"/>
  <c r="P275"/>
  <c r="BI274"/>
  <c r="BH274"/>
  <c r="BF274"/>
  <c r="BE274"/>
  <c r="T274"/>
  <c r="R274"/>
  <c r="P274"/>
  <c r="BI272"/>
  <c r="BH272"/>
  <c r="BF272"/>
  <c r="BE272"/>
  <c r="T272"/>
  <c r="R272"/>
  <c r="P272"/>
  <c r="BI271"/>
  <c r="BH271"/>
  <c r="BF271"/>
  <c r="BE271"/>
  <c r="T271"/>
  <c r="R271"/>
  <c r="P271"/>
  <c r="BI270"/>
  <c r="BH270"/>
  <c r="BF270"/>
  <c r="BE270"/>
  <c r="T270"/>
  <c r="R270"/>
  <c r="P270"/>
  <c r="BI269"/>
  <c r="BH269"/>
  <c r="BF269"/>
  <c r="BE269"/>
  <c r="T269"/>
  <c r="R269"/>
  <c r="P269"/>
  <c r="BI268"/>
  <c r="BH268"/>
  <c r="BF268"/>
  <c r="BE268"/>
  <c r="T268"/>
  <c r="R268"/>
  <c r="P268"/>
  <c r="BI267"/>
  <c r="BH267"/>
  <c r="BF267"/>
  <c r="BE267"/>
  <c r="T267"/>
  <c r="R267"/>
  <c r="P267"/>
  <c r="BI265"/>
  <c r="BH265"/>
  <c r="BF265"/>
  <c r="BE265"/>
  <c r="T265"/>
  <c r="R265"/>
  <c r="P265"/>
  <c r="BI263"/>
  <c r="BH263"/>
  <c r="BF263"/>
  <c r="BE263"/>
  <c r="T263"/>
  <c r="R263"/>
  <c r="P263"/>
  <c r="BI260"/>
  <c r="BH260"/>
  <c r="BF260"/>
  <c r="BE260"/>
  <c r="T260"/>
  <c r="R260"/>
  <c r="P260"/>
  <c r="BI257"/>
  <c r="BH257"/>
  <c r="BF257"/>
  <c r="BE257"/>
  <c r="T257"/>
  <c r="R257"/>
  <c r="P257"/>
  <c r="BI254"/>
  <c r="BH254"/>
  <c r="BF254"/>
  <c r="BE254"/>
  <c r="T254"/>
  <c r="R254"/>
  <c r="P254"/>
  <c r="BI251"/>
  <c r="BH251"/>
  <c r="BF251"/>
  <c r="BE251"/>
  <c r="T251"/>
  <c r="R251"/>
  <c r="P251"/>
  <c r="BI248"/>
  <c r="BH248"/>
  <c r="BF248"/>
  <c r="BE248"/>
  <c r="T248"/>
  <c r="R248"/>
  <c r="P248"/>
  <c r="BI228"/>
  <c r="BH228"/>
  <c r="BF228"/>
  <c r="BE228"/>
  <c r="T228"/>
  <c r="R228"/>
  <c r="P228"/>
  <c r="BI214"/>
  <c r="BH214"/>
  <c r="BF214"/>
  <c r="BE214"/>
  <c r="T214"/>
  <c r="R214"/>
  <c r="P214"/>
  <c r="BI204"/>
  <c r="BH204"/>
  <c r="BF204"/>
  <c r="BE204"/>
  <c r="T204"/>
  <c r="R204"/>
  <c r="P204"/>
  <c r="BI194"/>
  <c r="BH194"/>
  <c r="BF194"/>
  <c r="BE194"/>
  <c r="T194"/>
  <c r="R194"/>
  <c r="P194"/>
  <c r="BI192"/>
  <c r="BH192"/>
  <c r="BF192"/>
  <c r="BE192"/>
  <c r="T192"/>
  <c r="R192"/>
  <c r="P192"/>
  <c r="BI191"/>
  <c r="BH191"/>
  <c r="BF191"/>
  <c r="BE191"/>
  <c r="T191"/>
  <c r="R191"/>
  <c r="P191"/>
  <c r="BI190"/>
  <c r="BH190"/>
  <c r="BF190"/>
  <c r="BE190"/>
  <c r="T190"/>
  <c r="R190"/>
  <c r="P190"/>
  <c r="BI189"/>
  <c r="BH189"/>
  <c r="BF189"/>
  <c r="BE189"/>
  <c r="T189"/>
  <c r="R189"/>
  <c r="P189"/>
  <c r="BI188"/>
  <c r="BH188"/>
  <c r="BF188"/>
  <c r="BE188"/>
  <c r="T188"/>
  <c r="R188"/>
  <c r="P188"/>
  <c r="BI187"/>
  <c r="BH187"/>
  <c r="BF187"/>
  <c r="BE187"/>
  <c r="T187"/>
  <c r="R187"/>
  <c r="P187"/>
  <c r="BI186"/>
  <c r="BH186"/>
  <c r="BF186"/>
  <c r="BE186"/>
  <c r="T186"/>
  <c r="R186"/>
  <c r="P186"/>
  <c r="BI185"/>
  <c r="BH185"/>
  <c r="BF185"/>
  <c r="BE185"/>
  <c r="T185"/>
  <c r="R185"/>
  <c r="P185"/>
  <c r="BI184"/>
  <c r="BH184"/>
  <c r="BF184"/>
  <c r="BE184"/>
  <c r="T184"/>
  <c r="R184"/>
  <c r="P184"/>
  <c r="BI183"/>
  <c r="BH183"/>
  <c r="BF183"/>
  <c r="BE183"/>
  <c r="T183"/>
  <c r="R183"/>
  <c r="P183"/>
  <c r="BI182"/>
  <c r="BH182"/>
  <c r="BF182"/>
  <c r="BE182"/>
  <c r="T182"/>
  <c r="R182"/>
  <c r="P182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J103"/>
  <c r="BI170"/>
  <c r="BH170"/>
  <c r="BF170"/>
  <c r="BE170"/>
  <c r="T170"/>
  <c r="R170"/>
  <c r="P170"/>
  <c r="BI169"/>
  <c r="BH169"/>
  <c r="BF169"/>
  <c r="BE169"/>
  <c r="T169"/>
  <c r="R169"/>
  <c r="P169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8"/>
  <c r="BH148"/>
  <c r="BF148"/>
  <c r="BE148"/>
  <c r="T148"/>
  <c r="R148"/>
  <c r="P148"/>
  <c r="BI147"/>
  <c r="BH147"/>
  <c r="BF147"/>
  <c r="BE147"/>
  <c r="T147"/>
  <c r="R147"/>
  <c r="P147"/>
  <c r="BI141"/>
  <c r="BH141"/>
  <c r="BF141"/>
  <c r="BE141"/>
  <c r="T141"/>
  <c r="R141"/>
  <c r="P141"/>
  <c r="BI140"/>
  <c r="BH140"/>
  <c r="BF140"/>
  <c r="BE140"/>
  <c r="T140"/>
  <c r="R140"/>
  <c r="P140"/>
  <c r="BI138"/>
  <c r="BH138"/>
  <c r="BF138"/>
  <c r="BE138"/>
  <c r="T138"/>
  <c r="R138"/>
  <c r="P138"/>
  <c r="BI136"/>
  <c r="BH136"/>
  <c r="BF136"/>
  <c r="BE136"/>
  <c r="T136"/>
  <c r="R136"/>
  <c r="P136"/>
  <c r="J129"/>
  <c r="F129"/>
  <c r="F127"/>
  <c r="E125"/>
  <c r="J93"/>
  <c r="F93"/>
  <c r="F91"/>
  <c r="E89"/>
  <c r="J26"/>
  <c r="E26"/>
  <c r="J130"/>
  <c r="J25"/>
  <c r="J20"/>
  <c r="E20"/>
  <c r="F94"/>
  <c r="J19"/>
  <c r="J14"/>
  <c r="J127"/>
  <c r="E7"/>
  <c r="E85"/>
  <c i="15" r="J39"/>
  <c r="J38"/>
  <c i="1" r="AY112"/>
  <c i="15" r="J37"/>
  <c i="1" r="AX112"/>
  <c i="15" r="BI512"/>
  <c r="BH512"/>
  <c r="BF512"/>
  <c r="BE512"/>
  <c r="T512"/>
  <c r="R512"/>
  <c r="P512"/>
  <c r="BI511"/>
  <c r="BH511"/>
  <c r="BF511"/>
  <c r="BE511"/>
  <c r="T511"/>
  <c r="R511"/>
  <c r="P511"/>
  <c r="BI510"/>
  <c r="BH510"/>
  <c r="BF510"/>
  <c r="BE510"/>
  <c r="T510"/>
  <c r="R510"/>
  <c r="P510"/>
  <c r="BI508"/>
  <c r="BH508"/>
  <c r="BF508"/>
  <c r="BE508"/>
  <c r="T508"/>
  <c r="R508"/>
  <c r="P508"/>
  <c r="BI507"/>
  <c r="BH507"/>
  <c r="BF507"/>
  <c r="BE507"/>
  <c r="T507"/>
  <c r="R507"/>
  <c r="P507"/>
  <c r="BI505"/>
  <c r="BH505"/>
  <c r="BF505"/>
  <c r="BE505"/>
  <c r="T505"/>
  <c r="R505"/>
  <c r="P505"/>
  <c r="BI504"/>
  <c r="BH504"/>
  <c r="BF504"/>
  <c r="BE504"/>
  <c r="T504"/>
  <c r="R504"/>
  <c r="P504"/>
  <c r="BI497"/>
  <c r="BH497"/>
  <c r="BF497"/>
  <c r="BE497"/>
  <c r="T497"/>
  <c r="R497"/>
  <c r="P497"/>
  <c r="BI496"/>
  <c r="BH496"/>
  <c r="BF496"/>
  <c r="BE496"/>
  <c r="T496"/>
  <c r="R496"/>
  <c r="P496"/>
  <c r="BI495"/>
  <c r="BH495"/>
  <c r="BF495"/>
  <c r="BE495"/>
  <c r="T495"/>
  <c r="R495"/>
  <c r="P495"/>
  <c r="BI493"/>
  <c r="BH493"/>
  <c r="BF493"/>
  <c r="BE493"/>
  <c r="T493"/>
  <c r="R493"/>
  <c r="P493"/>
  <c r="BI492"/>
  <c r="BH492"/>
  <c r="BF492"/>
  <c r="BE492"/>
  <c r="T492"/>
  <c r="R492"/>
  <c r="P492"/>
  <c r="BI491"/>
  <c r="BH491"/>
  <c r="BF491"/>
  <c r="BE491"/>
  <c r="T491"/>
  <c r="R491"/>
  <c r="P491"/>
  <c r="BI490"/>
  <c r="BH490"/>
  <c r="BF490"/>
  <c r="BE490"/>
  <c r="T490"/>
  <c r="R490"/>
  <c r="P490"/>
  <c r="BI489"/>
  <c r="BH489"/>
  <c r="BF489"/>
  <c r="BE489"/>
  <c r="T489"/>
  <c r="R489"/>
  <c r="P489"/>
  <c r="BI488"/>
  <c r="BH488"/>
  <c r="BF488"/>
  <c r="BE488"/>
  <c r="T488"/>
  <c r="R488"/>
  <c r="P488"/>
  <c r="BI484"/>
  <c r="BH484"/>
  <c r="BF484"/>
  <c r="BE484"/>
  <c r="T484"/>
  <c r="R484"/>
  <c r="P484"/>
  <c r="BI483"/>
  <c r="BH483"/>
  <c r="BF483"/>
  <c r="BE483"/>
  <c r="T483"/>
  <c r="R483"/>
  <c r="P483"/>
  <c r="BI481"/>
  <c r="BH481"/>
  <c r="BF481"/>
  <c r="BE481"/>
  <c r="T481"/>
  <c r="R481"/>
  <c r="P481"/>
  <c r="BI480"/>
  <c r="BH480"/>
  <c r="BF480"/>
  <c r="BE480"/>
  <c r="T480"/>
  <c r="R480"/>
  <c r="P480"/>
  <c r="BI479"/>
  <c r="BH479"/>
  <c r="BF479"/>
  <c r="BE479"/>
  <c r="T479"/>
  <c r="R479"/>
  <c r="P479"/>
  <c r="BI478"/>
  <c r="BH478"/>
  <c r="BF478"/>
  <c r="BE478"/>
  <c r="T478"/>
  <c r="R478"/>
  <c r="P478"/>
  <c r="BI477"/>
  <c r="BH477"/>
  <c r="BF477"/>
  <c r="BE477"/>
  <c r="T477"/>
  <c r="R477"/>
  <c r="P477"/>
  <c r="BI476"/>
  <c r="BH476"/>
  <c r="BF476"/>
  <c r="BE476"/>
  <c r="T476"/>
  <c r="R476"/>
  <c r="P476"/>
  <c r="BI475"/>
  <c r="BH475"/>
  <c r="BF475"/>
  <c r="BE475"/>
  <c r="T475"/>
  <c r="R475"/>
  <c r="P475"/>
  <c r="BI474"/>
  <c r="BH474"/>
  <c r="BF474"/>
  <c r="BE474"/>
  <c r="T474"/>
  <c r="R474"/>
  <c r="P474"/>
  <c r="BI473"/>
  <c r="BH473"/>
  <c r="BF473"/>
  <c r="BE473"/>
  <c r="T473"/>
  <c r="R473"/>
  <c r="P473"/>
  <c r="BI472"/>
  <c r="BH472"/>
  <c r="BF472"/>
  <c r="BE472"/>
  <c r="T472"/>
  <c r="R472"/>
  <c r="P472"/>
  <c r="BI471"/>
  <c r="BH471"/>
  <c r="BF471"/>
  <c r="BE471"/>
  <c r="T471"/>
  <c r="R471"/>
  <c r="P471"/>
  <c r="BI468"/>
  <c r="BH468"/>
  <c r="BF468"/>
  <c r="BE468"/>
  <c r="T468"/>
  <c r="R468"/>
  <c r="P468"/>
  <c r="BI466"/>
  <c r="BH466"/>
  <c r="BF466"/>
  <c r="BE466"/>
  <c r="T466"/>
  <c r="R466"/>
  <c r="P466"/>
  <c r="BI464"/>
  <c r="BH464"/>
  <c r="BF464"/>
  <c r="BE464"/>
  <c r="T464"/>
  <c r="R464"/>
  <c r="P464"/>
  <c r="BI462"/>
  <c r="BH462"/>
  <c r="BF462"/>
  <c r="BE462"/>
  <c r="T462"/>
  <c r="R462"/>
  <c r="P462"/>
  <c r="BI460"/>
  <c r="BH460"/>
  <c r="BF460"/>
  <c r="BE460"/>
  <c r="T460"/>
  <c r="R460"/>
  <c r="P460"/>
  <c r="BI458"/>
  <c r="BH458"/>
  <c r="BF458"/>
  <c r="BE458"/>
  <c r="T458"/>
  <c r="R458"/>
  <c r="P458"/>
  <c r="BI456"/>
  <c r="BH456"/>
  <c r="BF456"/>
  <c r="BE456"/>
  <c r="T456"/>
  <c r="R456"/>
  <c r="P456"/>
  <c r="BI454"/>
  <c r="BH454"/>
  <c r="BF454"/>
  <c r="BE454"/>
  <c r="T454"/>
  <c r="R454"/>
  <c r="P454"/>
  <c r="BI451"/>
  <c r="BH451"/>
  <c r="BF451"/>
  <c r="BE451"/>
  <c r="T451"/>
  <c r="R451"/>
  <c r="P451"/>
  <c r="BI449"/>
  <c r="BH449"/>
  <c r="BF449"/>
  <c r="BE449"/>
  <c r="T449"/>
  <c r="R449"/>
  <c r="P449"/>
  <c r="BI447"/>
  <c r="BH447"/>
  <c r="BF447"/>
  <c r="BE447"/>
  <c r="T447"/>
  <c r="R447"/>
  <c r="P447"/>
  <c r="BI445"/>
  <c r="BH445"/>
  <c r="BF445"/>
  <c r="BE445"/>
  <c r="T445"/>
  <c r="R445"/>
  <c r="P445"/>
  <c r="BI444"/>
  <c r="BH444"/>
  <c r="BF444"/>
  <c r="BE444"/>
  <c r="T444"/>
  <c r="R444"/>
  <c r="P444"/>
  <c r="BI442"/>
  <c r="BH442"/>
  <c r="BF442"/>
  <c r="BE442"/>
  <c r="T442"/>
  <c r="R442"/>
  <c r="P442"/>
  <c r="BI440"/>
  <c r="BH440"/>
  <c r="BF440"/>
  <c r="BE440"/>
  <c r="T440"/>
  <c r="R440"/>
  <c r="P440"/>
  <c r="BI438"/>
  <c r="BH438"/>
  <c r="BF438"/>
  <c r="BE438"/>
  <c r="T438"/>
  <c r="R438"/>
  <c r="P438"/>
  <c r="BI436"/>
  <c r="BH436"/>
  <c r="BF436"/>
  <c r="BE436"/>
  <c r="T436"/>
  <c r="R436"/>
  <c r="P436"/>
  <c r="BI434"/>
  <c r="BH434"/>
  <c r="BF434"/>
  <c r="BE434"/>
  <c r="T434"/>
  <c r="R434"/>
  <c r="P434"/>
  <c r="BI432"/>
  <c r="BH432"/>
  <c r="BF432"/>
  <c r="BE432"/>
  <c r="T432"/>
  <c r="R432"/>
  <c r="P432"/>
  <c r="BI430"/>
  <c r="BH430"/>
  <c r="BF430"/>
  <c r="BE430"/>
  <c r="T430"/>
  <c r="R430"/>
  <c r="P430"/>
  <c r="BI427"/>
  <c r="BH427"/>
  <c r="BF427"/>
  <c r="BE427"/>
  <c r="T427"/>
  <c r="R427"/>
  <c r="P427"/>
  <c r="BI425"/>
  <c r="BH425"/>
  <c r="BF425"/>
  <c r="BE425"/>
  <c r="T425"/>
  <c r="R425"/>
  <c r="P425"/>
  <c r="BI423"/>
  <c r="BH423"/>
  <c r="BF423"/>
  <c r="BE423"/>
  <c r="T423"/>
  <c r="R423"/>
  <c r="P423"/>
  <c r="BI422"/>
  <c r="BH422"/>
  <c r="BF422"/>
  <c r="BE422"/>
  <c r="T422"/>
  <c r="R422"/>
  <c r="P422"/>
  <c r="BI421"/>
  <c r="BH421"/>
  <c r="BF421"/>
  <c r="BE421"/>
  <c r="T421"/>
  <c r="R421"/>
  <c r="P421"/>
  <c r="BI418"/>
  <c r="BH418"/>
  <c r="BF418"/>
  <c r="BE418"/>
  <c r="T418"/>
  <c r="R418"/>
  <c r="P418"/>
  <c r="BI415"/>
  <c r="BH415"/>
  <c r="BF415"/>
  <c r="BE415"/>
  <c r="T415"/>
  <c r="R415"/>
  <c r="P415"/>
  <c r="BI413"/>
  <c r="BH413"/>
  <c r="BF413"/>
  <c r="BE413"/>
  <c r="T413"/>
  <c r="R413"/>
  <c r="P413"/>
  <c r="BI411"/>
  <c r="BH411"/>
  <c r="BF411"/>
  <c r="BE411"/>
  <c r="T411"/>
  <c r="R411"/>
  <c r="P411"/>
  <c r="BI410"/>
  <c r="BH410"/>
  <c r="BF410"/>
  <c r="BE410"/>
  <c r="T410"/>
  <c r="R410"/>
  <c r="P410"/>
  <c r="BI409"/>
  <c r="BH409"/>
  <c r="BF409"/>
  <c r="BE409"/>
  <c r="T409"/>
  <c r="R409"/>
  <c r="P409"/>
  <c r="BI408"/>
  <c r="BH408"/>
  <c r="BF408"/>
  <c r="BE408"/>
  <c r="T408"/>
  <c r="R408"/>
  <c r="P408"/>
  <c r="BI406"/>
  <c r="BH406"/>
  <c r="BF406"/>
  <c r="BE406"/>
  <c r="T406"/>
  <c r="R406"/>
  <c r="P406"/>
  <c r="BI405"/>
  <c r="BH405"/>
  <c r="BF405"/>
  <c r="BE405"/>
  <c r="T405"/>
  <c r="R405"/>
  <c r="P405"/>
  <c r="BI404"/>
  <c r="BH404"/>
  <c r="BF404"/>
  <c r="BE404"/>
  <c r="T404"/>
  <c r="R404"/>
  <c r="P404"/>
  <c r="BI403"/>
  <c r="BH403"/>
  <c r="BF403"/>
  <c r="BE403"/>
  <c r="T403"/>
  <c r="R403"/>
  <c r="P403"/>
  <c r="BI402"/>
  <c r="BH402"/>
  <c r="BF402"/>
  <c r="BE402"/>
  <c r="T402"/>
  <c r="R402"/>
  <c r="P402"/>
  <c r="BI401"/>
  <c r="BH401"/>
  <c r="BF401"/>
  <c r="BE401"/>
  <c r="T401"/>
  <c r="R401"/>
  <c r="P401"/>
  <c r="BI400"/>
  <c r="BH400"/>
  <c r="BF400"/>
  <c r="BE400"/>
  <c r="T400"/>
  <c r="R400"/>
  <c r="P400"/>
  <c r="BI399"/>
  <c r="BH399"/>
  <c r="BF399"/>
  <c r="BE399"/>
  <c r="T399"/>
  <c r="R399"/>
  <c r="P399"/>
  <c r="BI398"/>
  <c r="BH398"/>
  <c r="BF398"/>
  <c r="BE398"/>
  <c r="T398"/>
  <c r="R398"/>
  <c r="P398"/>
  <c r="BI397"/>
  <c r="BH397"/>
  <c r="BF397"/>
  <c r="BE397"/>
  <c r="T397"/>
  <c r="R397"/>
  <c r="P397"/>
  <c r="BI395"/>
  <c r="BH395"/>
  <c r="BF395"/>
  <c r="BE395"/>
  <c r="T395"/>
  <c r="R395"/>
  <c r="P395"/>
  <c r="BI392"/>
  <c r="BH392"/>
  <c r="BF392"/>
  <c r="BE392"/>
  <c r="T392"/>
  <c r="R392"/>
  <c r="P392"/>
  <c r="BI389"/>
  <c r="BH389"/>
  <c r="BF389"/>
  <c r="BE389"/>
  <c r="T389"/>
  <c r="R389"/>
  <c r="P389"/>
  <c r="BI383"/>
  <c r="BH383"/>
  <c r="BF383"/>
  <c r="BE383"/>
  <c r="T383"/>
  <c r="R383"/>
  <c r="P383"/>
  <c r="BI365"/>
  <c r="BH365"/>
  <c r="BF365"/>
  <c r="BE365"/>
  <c r="T365"/>
  <c r="R365"/>
  <c r="P365"/>
  <c r="BI357"/>
  <c r="BH357"/>
  <c r="BF357"/>
  <c r="BE357"/>
  <c r="T357"/>
  <c r="R357"/>
  <c r="P357"/>
  <c r="BI354"/>
  <c r="BH354"/>
  <c r="BF354"/>
  <c r="BE354"/>
  <c r="T354"/>
  <c r="R354"/>
  <c r="P354"/>
  <c r="BI353"/>
  <c r="BH353"/>
  <c r="BF353"/>
  <c r="BE353"/>
  <c r="T353"/>
  <c r="R353"/>
  <c r="P353"/>
  <c r="BI352"/>
  <c r="BH352"/>
  <c r="BF352"/>
  <c r="BE352"/>
  <c r="T352"/>
  <c r="R352"/>
  <c r="P352"/>
  <c r="BI351"/>
  <c r="BH351"/>
  <c r="BF351"/>
  <c r="BE351"/>
  <c r="T351"/>
  <c r="R351"/>
  <c r="P351"/>
  <c r="BI350"/>
  <c r="BH350"/>
  <c r="BF350"/>
  <c r="BE350"/>
  <c r="T350"/>
  <c r="R350"/>
  <c r="P350"/>
  <c r="BI349"/>
  <c r="BH349"/>
  <c r="BF349"/>
  <c r="BE349"/>
  <c r="T349"/>
  <c r="R349"/>
  <c r="P349"/>
  <c r="BI348"/>
  <c r="BH348"/>
  <c r="BF348"/>
  <c r="BE348"/>
  <c r="T348"/>
  <c r="R348"/>
  <c r="P348"/>
  <c r="BI347"/>
  <c r="BH347"/>
  <c r="BF347"/>
  <c r="BE347"/>
  <c r="T347"/>
  <c r="R347"/>
  <c r="P347"/>
  <c r="BI346"/>
  <c r="BH346"/>
  <c r="BF346"/>
  <c r="BE346"/>
  <c r="T346"/>
  <c r="R346"/>
  <c r="P346"/>
  <c r="BI345"/>
  <c r="BH345"/>
  <c r="BF345"/>
  <c r="BE345"/>
  <c r="T345"/>
  <c r="R345"/>
  <c r="P345"/>
  <c r="BI344"/>
  <c r="BH344"/>
  <c r="BF344"/>
  <c r="BE344"/>
  <c r="T344"/>
  <c r="R344"/>
  <c r="P344"/>
  <c r="BI343"/>
  <c r="BH343"/>
  <c r="BF343"/>
  <c r="BE343"/>
  <c r="T343"/>
  <c r="R343"/>
  <c r="P343"/>
  <c r="BI342"/>
  <c r="BH342"/>
  <c r="BF342"/>
  <c r="BE342"/>
  <c r="T342"/>
  <c r="R342"/>
  <c r="P342"/>
  <c r="BI340"/>
  <c r="BH340"/>
  <c r="BF340"/>
  <c r="BE340"/>
  <c r="T340"/>
  <c r="R340"/>
  <c r="P340"/>
  <c r="BI339"/>
  <c r="BH339"/>
  <c r="BF339"/>
  <c r="BE339"/>
  <c r="T339"/>
  <c r="R339"/>
  <c r="P339"/>
  <c r="BI338"/>
  <c r="BH338"/>
  <c r="BF338"/>
  <c r="BE338"/>
  <c r="T338"/>
  <c r="R338"/>
  <c r="P338"/>
  <c r="BI335"/>
  <c r="BH335"/>
  <c r="BF335"/>
  <c r="BE335"/>
  <c r="T335"/>
  <c r="R335"/>
  <c r="P335"/>
  <c r="BI332"/>
  <c r="BH332"/>
  <c r="BF332"/>
  <c r="BE332"/>
  <c r="T332"/>
  <c r="R332"/>
  <c r="P332"/>
  <c r="BI329"/>
  <c r="BH329"/>
  <c r="BF329"/>
  <c r="BE329"/>
  <c r="T329"/>
  <c r="R329"/>
  <c r="P329"/>
  <c r="BI328"/>
  <c r="BH328"/>
  <c r="BF328"/>
  <c r="BE328"/>
  <c r="T328"/>
  <c r="R328"/>
  <c r="P328"/>
  <c r="BI327"/>
  <c r="BH327"/>
  <c r="BF327"/>
  <c r="BE327"/>
  <c r="T327"/>
  <c r="R327"/>
  <c r="P327"/>
  <c r="BI326"/>
  <c r="BH326"/>
  <c r="BF326"/>
  <c r="BE326"/>
  <c r="T326"/>
  <c r="R326"/>
  <c r="P326"/>
  <c r="BI315"/>
  <c r="BH315"/>
  <c r="BF315"/>
  <c r="BE315"/>
  <c r="T315"/>
  <c r="R315"/>
  <c r="P315"/>
  <c r="BI302"/>
  <c r="BH302"/>
  <c r="BF302"/>
  <c r="BE302"/>
  <c r="T302"/>
  <c r="R302"/>
  <c r="P302"/>
  <c r="BI291"/>
  <c r="BH291"/>
  <c r="BF291"/>
  <c r="BE291"/>
  <c r="T291"/>
  <c r="R291"/>
  <c r="P291"/>
  <c r="BI290"/>
  <c r="BH290"/>
  <c r="BF290"/>
  <c r="BE290"/>
  <c r="T290"/>
  <c r="R290"/>
  <c r="P290"/>
  <c r="BI289"/>
  <c r="BH289"/>
  <c r="BF289"/>
  <c r="BE289"/>
  <c r="T289"/>
  <c r="R289"/>
  <c r="P289"/>
  <c r="BI288"/>
  <c r="BH288"/>
  <c r="BF288"/>
  <c r="BE288"/>
  <c r="T288"/>
  <c r="R288"/>
  <c r="P288"/>
  <c r="BI287"/>
  <c r="BH287"/>
  <c r="BF287"/>
  <c r="BE287"/>
  <c r="T287"/>
  <c r="R287"/>
  <c r="P287"/>
  <c r="BI286"/>
  <c r="BH286"/>
  <c r="BF286"/>
  <c r="BE286"/>
  <c r="T286"/>
  <c r="R286"/>
  <c r="P286"/>
  <c r="BI285"/>
  <c r="BH285"/>
  <c r="BF285"/>
  <c r="BE285"/>
  <c r="T285"/>
  <c r="R285"/>
  <c r="P285"/>
  <c r="BI284"/>
  <c r="BH284"/>
  <c r="BF284"/>
  <c r="BE284"/>
  <c r="T284"/>
  <c r="R284"/>
  <c r="P284"/>
  <c r="BI283"/>
  <c r="BH283"/>
  <c r="BF283"/>
  <c r="BE283"/>
  <c r="T283"/>
  <c r="R283"/>
  <c r="P283"/>
  <c r="BI282"/>
  <c r="BH282"/>
  <c r="BF282"/>
  <c r="BE282"/>
  <c r="T282"/>
  <c r="R282"/>
  <c r="P282"/>
  <c r="BI281"/>
  <c r="BH281"/>
  <c r="BF281"/>
  <c r="BE281"/>
  <c r="T281"/>
  <c r="R281"/>
  <c r="P281"/>
  <c r="BI280"/>
  <c r="BH280"/>
  <c r="BF280"/>
  <c r="BE280"/>
  <c r="T280"/>
  <c r="R280"/>
  <c r="P280"/>
  <c r="BI278"/>
  <c r="BH278"/>
  <c r="BF278"/>
  <c r="BE278"/>
  <c r="T278"/>
  <c r="R278"/>
  <c r="P278"/>
  <c r="BI277"/>
  <c r="BH277"/>
  <c r="BF277"/>
  <c r="BE277"/>
  <c r="T277"/>
  <c r="R277"/>
  <c r="P277"/>
  <c r="BI276"/>
  <c r="BH276"/>
  <c r="BF276"/>
  <c r="BE276"/>
  <c r="T276"/>
  <c r="R276"/>
  <c r="P276"/>
  <c r="BI275"/>
  <c r="BH275"/>
  <c r="BF275"/>
  <c r="BE275"/>
  <c r="T275"/>
  <c r="R275"/>
  <c r="P275"/>
  <c r="BI274"/>
  <c r="BH274"/>
  <c r="BF274"/>
  <c r="BE274"/>
  <c r="T274"/>
  <c r="R274"/>
  <c r="P274"/>
  <c r="BI273"/>
  <c r="BH273"/>
  <c r="BF273"/>
  <c r="BE273"/>
  <c r="T273"/>
  <c r="R273"/>
  <c r="P273"/>
  <c r="BI272"/>
  <c r="BH272"/>
  <c r="BF272"/>
  <c r="BE272"/>
  <c r="T272"/>
  <c r="R272"/>
  <c r="P272"/>
  <c r="BI271"/>
  <c r="BH271"/>
  <c r="BF271"/>
  <c r="BE271"/>
  <c r="T271"/>
  <c r="R271"/>
  <c r="P271"/>
  <c r="BI269"/>
  <c r="BH269"/>
  <c r="BF269"/>
  <c r="BE269"/>
  <c r="T269"/>
  <c r="R269"/>
  <c r="P269"/>
  <c r="BI267"/>
  <c r="BH267"/>
  <c r="BF267"/>
  <c r="BE267"/>
  <c r="T267"/>
  <c r="R267"/>
  <c r="P267"/>
  <c r="BI265"/>
  <c r="BH265"/>
  <c r="BF265"/>
  <c r="BE265"/>
  <c r="T265"/>
  <c r="R265"/>
  <c r="P265"/>
  <c r="BI260"/>
  <c r="BH260"/>
  <c r="BF260"/>
  <c r="BE260"/>
  <c r="T260"/>
  <c r="R260"/>
  <c r="P260"/>
  <c r="BI246"/>
  <c r="BH246"/>
  <c r="BF246"/>
  <c r="BE246"/>
  <c r="T246"/>
  <c r="R246"/>
  <c r="P246"/>
  <c r="BI245"/>
  <c r="BH245"/>
  <c r="BF245"/>
  <c r="BE245"/>
  <c r="T245"/>
  <c r="R245"/>
  <c r="P245"/>
  <c r="BI244"/>
  <c r="BH244"/>
  <c r="BF244"/>
  <c r="BE244"/>
  <c r="T244"/>
  <c r="R244"/>
  <c r="P244"/>
  <c r="BI243"/>
  <c r="BH243"/>
  <c r="BF243"/>
  <c r="BE243"/>
  <c r="T243"/>
  <c r="R243"/>
  <c r="P243"/>
  <c r="BI242"/>
  <c r="BH242"/>
  <c r="BF242"/>
  <c r="BE242"/>
  <c r="T242"/>
  <c r="R242"/>
  <c r="P242"/>
  <c r="BI241"/>
  <c r="BH241"/>
  <c r="BF241"/>
  <c r="BE241"/>
  <c r="T241"/>
  <c r="R241"/>
  <c r="P241"/>
  <c r="BI240"/>
  <c r="BH240"/>
  <c r="BF240"/>
  <c r="BE240"/>
  <c r="T240"/>
  <c r="R240"/>
  <c r="P240"/>
  <c r="BI239"/>
  <c r="BH239"/>
  <c r="BF239"/>
  <c r="BE239"/>
  <c r="T239"/>
  <c r="R239"/>
  <c r="P239"/>
  <c r="BI237"/>
  <c r="BH237"/>
  <c r="BF237"/>
  <c r="BE237"/>
  <c r="T237"/>
  <c r="R237"/>
  <c r="P237"/>
  <c r="BI236"/>
  <c r="BH236"/>
  <c r="BF236"/>
  <c r="BE236"/>
  <c r="T236"/>
  <c r="R236"/>
  <c r="P236"/>
  <c r="BI225"/>
  <c r="BH225"/>
  <c r="BF225"/>
  <c r="BE225"/>
  <c r="T225"/>
  <c r="R225"/>
  <c r="P225"/>
  <c r="BI224"/>
  <c r="BH224"/>
  <c r="BF224"/>
  <c r="BE224"/>
  <c r="T224"/>
  <c r="R224"/>
  <c r="P224"/>
  <c r="BI223"/>
  <c r="BH223"/>
  <c r="BF223"/>
  <c r="BE223"/>
  <c r="T223"/>
  <c r="R223"/>
  <c r="P223"/>
  <c r="BI222"/>
  <c r="BH222"/>
  <c r="BF222"/>
  <c r="BE222"/>
  <c r="T222"/>
  <c r="R222"/>
  <c r="P222"/>
  <c r="BI220"/>
  <c r="BH220"/>
  <c r="BF220"/>
  <c r="BE220"/>
  <c r="T220"/>
  <c r="R220"/>
  <c r="P220"/>
  <c r="BI219"/>
  <c r="BH219"/>
  <c r="BF219"/>
  <c r="BE219"/>
  <c r="T219"/>
  <c r="R219"/>
  <c r="P219"/>
  <c r="BI213"/>
  <c r="BH213"/>
  <c r="BF213"/>
  <c r="BE213"/>
  <c r="T213"/>
  <c r="R213"/>
  <c r="P213"/>
  <c r="BI212"/>
  <c r="BH212"/>
  <c r="BF212"/>
  <c r="BE212"/>
  <c r="T212"/>
  <c r="R212"/>
  <c r="P212"/>
  <c r="BI210"/>
  <c r="BH210"/>
  <c r="BF210"/>
  <c r="BE210"/>
  <c r="T210"/>
  <c r="R210"/>
  <c r="P210"/>
  <c r="BI208"/>
  <c r="BH208"/>
  <c r="BF208"/>
  <c r="BE208"/>
  <c r="T208"/>
  <c r="R208"/>
  <c r="P208"/>
  <c r="BI204"/>
  <c r="BH204"/>
  <c r="BF204"/>
  <c r="BE204"/>
  <c r="T204"/>
  <c r="R204"/>
  <c r="P204"/>
  <c r="BI197"/>
  <c r="BH197"/>
  <c r="BF197"/>
  <c r="BE197"/>
  <c r="T197"/>
  <c r="R197"/>
  <c r="P197"/>
  <c r="BI194"/>
  <c r="BH194"/>
  <c r="BF194"/>
  <c r="BE194"/>
  <c r="T194"/>
  <c r="R194"/>
  <c r="P194"/>
  <c r="BI189"/>
  <c r="BH189"/>
  <c r="BF189"/>
  <c r="BE189"/>
  <c r="T189"/>
  <c r="R189"/>
  <c r="P189"/>
  <c r="BI184"/>
  <c r="BH184"/>
  <c r="BF184"/>
  <c r="BE184"/>
  <c r="T184"/>
  <c r="R184"/>
  <c r="P184"/>
  <c r="BI179"/>
  <c r="BH179"/>
  <c r="BF179"/>
  <c r="BE179"/>
  <c r="T179"/>
  <c r="R179"/>
  <c r="P179"/>
  <c r="BI174"/>
  <c r="BH174"/>
  <c r="BF174"/>
  <c r="BE174"/>
  <c r="T174"/>
  <c r="R174"/>
  <c r="P174"/>
  <c r="BI170"/>
  <c r="BH170"/>
  <c r="BF170"/>
  <c r="BE170"/>
  <c r="T170"/>
  <c r="R170"/>
  <c r="P170"/>
  <c r="BI167"/>
  <c r="BH167"/>
  <c r="BF167"/>
  <c r="BE167"/>
  <c r="T167"/>
  <c r="R167"/>
  <c r="P167"/>
  <c r="BI164"/>
  <c r="BH164"/>
  <c r="BF164"/>
  <c r="BE164"/>
  <c r="T164"/>
  <c r="R164"/>
  <c r="P164"/>
  <c r="BI160"/>
  <c r="BH160"/>
  <c r="BF160"/>
  <c r="BE160"/>
  <c r="T160"/>
  <c r="R160"/>
  <c r="P160"/>
  <c r="BI157"/>
  <c r="BH157"/>
  <c r="BF157"/>
  <c r="BE157"/>
  <c r="T157"/>
  <c r="R157"/>
  <c r="P157"/>
  <c r="BI155"/>
  <c r="BH155"/>
  <c r="BF155"/>
  <c r="BE155"/>
  <c r="T155"/>
  <c r="R155"/>
  <c r="P155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3"/>
  <c r="BH143"/>
  <c r="BF143"/>
  <c r="BE143"/>
  <c r="T143"/>
  <c r="R143"/>
  <c r="P143"/>
  <c r="J137"/>
  <c r="F137"/>
  <c r="F135"/>
  <c r="E133"/>
  <c r="J93"/>
  <c r="F93"/>
  <c r="F91"/>
  <c r="E89"/>
  <c r="J26"/>
  <c r="E26"/>
  <c r="J138"/>
  <c r="J25"/>
  <c r="J20"/>
  <c r="E20"/>
  <c r="F138"/>
  <c r="J19"/>
  <c r="J14"/>
  <c r="J91"/>
  <c r="E7"/>
  <c r="E129"/>
  <c i="14" r="J39"/>
  <c r="J38"/>
  <c i="1" r="AY111"/>
  <c i="14" r="J37"/>
  <c i="1" r="AX111"/>
  <c i="14" r="BI674"/>
  <c r="BH674"/>
  <c r="BF674"/>
  <c r="BE674"/>
  <c r="T674"/>
  <c r="R674"/>
  <c r="P674"/>
  <c r="BI673"/>
  <c r="BH673"/>
  <c r="BF673"/>
  <c r="BE673"/>
  <c r="T673"/>
  <c r="R673"/>
  <c r="P673"/>
  <c r="BI670"/>
  <c r="BH670"/>
  <c r="BF670"/>
  <c r="BE670"/>
  <c r="T670"/>
  <c r="R670"/>
  <c r="P670"/>
  <c r="BI667"/>
  <c r="BH667"/>
  <c r="BF667"/>
  <c r="BE667"/>
  <c r="T667"/>
  <c r="R667"/>
  <c r="P667"/>
  <c r="BI663"/>
  <c r="BH663"/>
  <c r="BF663"/>
  <c r="BE663"/>
  <c r="T663"/>
  <c r="R663"/>
  <c r="P663"/>
  <c r="BI659"/>
  <c r="BH659"/>
  <c r="BF659"/>
  <c r="BE659"/>
  <c r="T659"/>
  <c r="R659"/>
  <c r="P659"/>
  <c r="BI658"/>
  <c r="BH658"/>
  <c r="BF658"/>
  <c r="BE658"/>
  <c r="T658"/>
  <c r="R658"/>
  <c r="P658"/>
  <c r="BI657"/>
  <c r="BH657"/>
  <c r="BF657"/>
  <c r="BE657"/>
  <c r="T657"/>
  <c r="R657"/>
  <c r="P657"/>
  <c r="BI656"/>
  <c r="BH656"/>
  <c r="BF656"/>
  <c r="BE656"/>
  <c r="T656"/>
  <c r="R656"/>
  <c r="P656"/>
  <c r="BI655"/>
  <c r="BH655"/>
  <c r="BF655"/>
  <c r="BE655"/>
  <c r="T655"/>
  <c r="R655"/>
  <c r="P655"/>
  <c r="BI652"/>
  <c r="BH652"/>
  <c r="BF652"/>
  <c r="BE652"/>
  <c r="T652"/>
  <c r="R652"/>
  <c r="P652"/>
  <c r="BI650"/>
  <c r="BH650"/>
  <c r="BF650"/>
  <c r="BE650"/>
  <c r="T650"/>
  <c r="R650"/>
  <c r="P650"/>
  <c r="BI648"/>
  <c r="BH648"/>
  <c r="BF648"/>
  <c r="BE648"/>
  <c r="T648"/>
  <c r="R648"/>
  <c r="P648"/>
  <c r="BI646"/>
  <c r="BH646"/>
  <c r="BF646"/>
  <c r="BE646"/>
  <c r="T646"/>
  <c r="R646"/>
  <c r="P646"/>
  <c r="BI644"/>
  <c r="BH644"/>
  <c r="BF644"/>
  <c r="BE644"/>
  <c r="T644"/>
  <c r="R644"/>
  <c r="P644"/>
  <c r="BI642"/>
  <c r="BH642"/>
  <c r="BF642"/>
  <c r="BE642"/>
  <c r="T642"/>
  <c r="R642"/>
  <c r="P642"/>
  <c r="BI640"/>
  <c r="BH640"/>
  <c r="BF640"/>
  <c r="BE640"/>
  <c r="T640"/>
  <c r="R640"/>
  <c r="P640"/>
  <c r="BI638"/>
  <c r="BH638"/>
  <c r="BF638"/>
  <c r="BE638"/>
  <c r="T638"/>
  <c r="R638"/>
  <c r="P638"/>
  <c r="BI622"/>
  <c r="BH622"/>
  <c r="BF622"/>
  <c r="BE622"/>
  <c r="T622"/>
  <c r="R622"/>
  <c r="P622"/>
  <c r="BI618"/>
  <c r="BH618"/>
  <c r="BF618"/>
  <c r="BE618"/>
  <c r="T618"/>
  <c r="R618"/>
  <c r="P618"/>
  <c r="BI614"/>
  <c r="BH614"/>
  <c r="BF614"/>
  <c r="BE614"/>
  <c r="T614"/>
  <c r="R614"/>
  <c r="P614"/>
  <c r="BI613"/>
  <c r="BH613"/>
  <c r="BF613"/>
  <c r="BE613"/>
  <c r="T613"/>
  <c r="R613"/>
  <c r="P613"/>
  <c r="BI612"/>
  <c r="BH612"/>
  <c r="BF612"/>
  <c r="BE612"/>
  <c r="T612"/>
  <c r="R612"/>
  <c r="P612"/>
  <c r="BI611"/>
  <c r="BH611"/>
  <c r="BF611"/>
  <c r="BE611"/>
  <c r="T611"/>
  <c r="R611"/>
  <c r="P611"/>
  <c r="BI610"/>
  <c r="BH610"/>
  <c r="BF610"/>
  <c r="BE610"/>
  <c r="T610"/>
  <c r="R610"/>
  <c r="P610"/>
  <c r="BI609"/>
  <c r="BH609"/>
  <c r="BF609"/>
  <c r="BE609"/>
  <c r="T609"/>
  <c r="R609"/>
  <c r="P609"/>
  <c r="BI608"/>
  <c r="BH608"/>
  <c r="BF608"/>
  <c r="BE608"/>
  <c r="T608"/>
  <c r="R608"/>
  <c r="P608"/>
  <c r="BI607"/>
  <c r="BH607"/>
  <c r="BF607"/>
  <c r="BE607"/>
  <c r="T607"/>
  <c r="R607"/>
  <c r="P607"/>
  <c r="BI606"/>
  <c r="BH606"/>
  <c r="BF606"/>
  <c r="BE606"/>
  <c r="T606"/>
  <c r="R606"/>
  <c r="P606"/>
  <c r="BI605"/>
  <c r="BH605"/>
  <c r="BF605"/>
  <c r="BE605"/>
  <c r="T605"/>
  <c r="R605"/>
  <c r="P605"/>
  <c r="BI604"/>
  <c r="BH604"/>
  <c r="BF604"/>
  <c r="BE604"/>
  <c r="T604"/>
  <c r="R604"/>
  <c r="P604"/>
  <c r="BI603"/>
  <c r="BH603"/>
  <c r="BF603"/>
  <c r="BE603"/>
  <c r="T603"/>
  <c r="R603"/>
  <c r="P603"/>
  <c r="BI602"/>
  <c r="BH602"/>
  <c r="BF602"/>
  <c r="BE602"/>
  <c r="T602"/>
  <c r="R602"/>
  <c r="P602"/>
  <c r="BI601"/>
  <c r="BH601"/>
  <c r="BF601"/>
  <c r="BE601"/>
  <c r="T601"/>
  <c r="R601"/>
  <c r="P601"/>
  <c r="BI564"/>
  <c r="BH564"/>
  <c r="BF564"/>
  <c r="BE564"/>
  <c r="T564"/>
  <c r="R564"/>
  <c r="P564"/>
  <c r="BI560"/>
  <c r="BH560"/>
  <c r="BF560"/>
  <c r="BE560"/>
  <c r="T560"/>
  <c r="R560"/>
  <c r="P560"/>
  <c r="BI557"/>
  <c r="BH557"/>
  <c r="BF557"/>
  <c r="BE557"/>
  <c r="T557"/>
  <c r="R557"/>
  <c r="P557"/>
  <c r="BI554"/>
  <c r="BH554"/>
  <c r="BF554"/>
  <c r="BE554"/>
  <c r="T554"/>
  <c r="R554"/>
  <c r="P554"/>
  <c r="BI553"/>
  <c r="BH553"/>
  <c r="BF553"/>
  <c r="BE553"/>
  <c r="T553"/>
  <c r="R553"/>
  <c r="P553"/>
  <c r="BI552"/>
  <c r="BH552"/>
  <c r="BF552"/>
  <c r="BE552"/>
  <c r="T552"/>
  <c r="R552"/>
  <c r="P552"/>
  <c r="BI551"/>
  <c r="BH551"/>
  <c r="BF551"/>
  <c r="BE551"/>
  <c r="T551"/>
  <c r="R551"/>
  <c r="P551"/>
  <c r="BI550"/>
  <c r="BH550"/>
  <c r="BF550"/>
  <c r="BE550"/>
  <c r="T550"/>
  <c r="R550"/>
  <c r="P550"/>
  <c r="BI549"/>
  <c r="BH549"/>
  <c r="BF549"/>
  <c r="BE549"/>
  <c r="T549"/>
  <c r="R549"/>
  <c r="P549"/>
  <c r="BI548"/>
  <c r="BH548"/>
  <c r="BF548"/>
  <c r="BE548"/>
  <c r="T548"/>
  <c r="R548"/>
  <c r="P548"/>
  <c r="BI547"/>
  <c r="BH547"/>
  <c r="BF547"/>
  <c r="BE547"/>
  <c r="T547"/>
  <c r="R547"/>
  <c r="P547"/>
  <c r="BI546"/>
  <c r="BH546"/>
  <c r="BF546"/>
  <c r="BE546"/>
  <c r="T546"/>
  <c r="R546"/>
  <c r="P546"/>
  <c r="BI545"/>
  <c r="BH545"/>
  <c r="BF545"/>
  <c r="BE545"/>
  <c r="T545"/>
  <c r="R545"/>
  <c r="P545"/>
  <c r="BI544"/>
  <c r="BH544"/>
  <c r="BF544"/>
  <c r="BE544"/>
  <c r="T544"/>
  <c r="R544"/>
  <c r="P544"/>
  <c r="BI543"/>
  <c r="BH543"/>
  <c r="BF543"/>
  <c r="BE543"/>
  <c r="T543"/>
  <c r="R543"/>
  <c r="P543"/>
  <c r="BI542"/>
  <c r="BH542"/>
  <c r="BF542"/>
  <c r="BE542"/>
  <c r="T542"/>
  <c r="R542"/>
  <c r="P542"/>
  <c r="BI541"/>
  <c r="BH541"/>
  <c r="BF541"/>
  <c r="BE541"/>
  <c r="T541"/>
  <c r="R541"/>
  <c r="P541"/>
  <c r="BI502"/>
  <c r="BH502"/>
  <c r="BF502"/>
  <c r="BE502"/>
  <c r="T502"/>
  <c r="R502"/>
  <c r="P502"/>
  <c r="BI498"/>
  <c r="BH498"/>
  <c r="BF498"/>
  <c r="BE498"/>
  <c r="T498"/>
  <c r="R498"/>
  <c r="P498"/>
  <c r="BI495"/>
  <c r="BH495"/>
  <c r="BF495"/>
  <c r="BE495"/>
  <c r="T495"/>
  <c r="R495"/>
  <c r="P495"/>
  <c r="BI494"/>
  <c r="BH494"/>
  <c r="BF494"/>
  <c r="BE494"/>
  <c r="T494"/>
  <c r="R494"/>
  <c r="P494"/>
  <c r="BI493"/>
  <c r="BH493"/>
  <c r="BF493"/>
  <c r="BE493"/>
  <c r="T493"/>
  <c r="R493"/>
  <c r="P493"/>
  <c r="BI492"/>
  <c r="BH492"/>
  <c r="BF492"/>
  <c r="BE492"/>
  <c r="T492"/>
  <c r="R492"/>
  <c r="P492"/>
  <c r="BI491"/>
  <c r="BH491"/>
  <c r="BF491"/>
  <c r="BE491"/>
  <c r="T491"/>
  <c r="R491"/>
  <c r="P491"/>
  <c r="BI490"/>
  <c r="BH490"/>
  <c r="BF490"/>
  <c r="BE490"/>
  <c r="T490"/>
  <c r="R490"/>
  <c r="P490"/>
  <c r="BI489"/>
  <c r="BH489"/>
  <c r="BF489"/>
  <c r="BE489"/>
  <c r="T489"/>
  <c r="R489"/>
  <c r="P489"/>
  <c r="BI488"/>
  <c r="BH488"/>
  <c r="BF488"/>
  <c r="BE488"/>
  <c r="T488"/>
  <c r="R488"/>
  <c r="P488"/>
  <c r="BI487"/>
  <c r="BH487"/>
  <c r="BF487"/>
  <c r="BE487"/>
  <c r="T487"/>
  <c r="R487"/>
  <c r="P487"/>
  <c r="BI486"/>
  <c r="BH486"/>
  <c r="BF486"/>
  <c r="BE486"/>
  <c r="T486"/>
  <c r="R486"/>
  <c r="P486"/>
  <c r="BI485"/>
  <c r="BH485"/>
  <c r="BF485"/>
  <c r="BE485"/>
  <c r="T485"/>
  <c r="R485"/>
  <c r="P485"/>
  <c r="BI484"/>
  <c r="BH484"/>
  <c r="BF484"/>
  <c r="BE484"/>
  <c r="T484"/>
  <c r="R484"/>
  <c r="P484"/>
  <c r="BI483"/>
  <c r="BH483"/>
  <c r="BF483"/>
  <c r="BE483"/>
  <c r="T483"/>
  <c r="R483"/>
  <c r="P483"/>
  <c r="BI482"/>
  <c r="BH482"/>
  <c r="BF482"/>
  <c r="BE482"/>
  <c r="T482"/>
  <c r="R482"/>
  <c r="P482"/>
  <c r="BI437"/>
  <c r="BH437"/>
  <c r="BF437"/>
  <c r="BE437"/>
  <c r="T437"/>
  <c r="R437"/>
  <c r="P437"/>
  <c r="BI433"/>
  <c r="BH433"/>
  <c r="BF433"/>
  <c r="BE433"/>
  <c r="T433"/>
  <c r="R433"/>
  <c r="P433"/>
  <c r="BI430"/>
  <c r="BH430"/>
  <c r="BF430"/>
  <c r="BE430"/>
  <c r="T430"/>
  <c r="R430"/>
  <c r="P430"/>
  <c r="BI427"/>
  <c r="BH427"/>
  <c r="BF427"/>
  <c r="BE427"/>
  <c r="T427"/>
  <c r="R427"/>
  <c r="P427"/>
  <c r="BI426"/>
  <c r="BH426"/>
  <c r="BF426"/>
  <c r="BE426"/>
  <c r="T426"/>
  <c r="R426"/>
  <c r="P426"/>
  <c r="BI425"/>
  <c r="BH425"/>
  <c r="BF425"/>
  <c r="BE425"/>
  <c r="T425"/>
  <c r="R425"/>
  <c r="P425"/>
  <c r="BI424"/>
  <c r="BH424"/>
  <c r="BF424"/>
  <c r="BE424"/>
  <c r="T424"/>
  <c r="R424"/>
  <c r="P424"/>
  <c r="BI423"/>
  <c r="BH423"/>
  <c r="BF423"/>
  <c r="BE423"/>
  <c r="T423"/>
  <c r="R423"/>
  <c r="P423"/>
  <c r="BI422"/>
  <c r="BH422"/>
  <c r="BF422"/>
  <c r="BE422"/>
  <c r="T422"/>
  <c r="R422"/>
  <c r="P422"/>
  <c r="BI421"/>
  <c r="BH421"/>
  <c r="BF421"/>
  <c r="BE421"/>
  <c r="T421"/>
  <c r="R421"/>
  <c r="P421"/>
  <c r="BI420"/>
  <c r="BH420"/>
  <c r="BF420"/>
  <c r="BE420"/>
  <c r="T420"/>
  <c r="R420"/>
  <c r="P420"/>
  <c r="BI419"/>
  <c r="BH419"/>
  <c r="BF419"/>
  <c r="BE419"/>
  <c r="T419"/>
  <c r="R419"/>
  <c r="P419"/>
  <c r="BI418"/>
  <c r="BH418"/>
  <c r="BF418"/>
  <c r="BE418"/>
  <c r="T418"/>
  <c r="R418"/>
  <c r="P418"/>
  <c r="BI417"/>
  <c r="BH417"/>
  <c r="BF417"/>
  <c r="BE417"/>
  <c r="T417"/>
  <c r="R417"/>
  <c r="P417"/>
  <c r="BI416"/>
  <c r="BH416"/>
  <c r="BF416"/>
  <c r="BE416"/>
  <c r="T416"/>
  <c r="R416"/>
  <c r="P416"/>
  <c r="BI415"/>
  <c r="BH415"/>
  <c r="BF415"/>
  <c r="BE415"/>
  <c r="T415"/>
  <c r="R415"/>
  <c r="P415"/>
  <c r="BI414"/>
  <c r="BH414"/>
  <c r="BF414"/>
  <c r="BE414"/>
  <c r="T414"/>
  <c r="R414"/>
  <c r="P414"/>
  <c r="BI413"/>
  <c r="BH413"/>
  <c r="BF413"/>
  <c r="BE413"/>
  <c r="T413"/>
  <c r="R413"/>
  <c r="P413"/>
  <c r="BI412"/>
  <c r="BH412"/>
  <c r="BF412"/>
  <c r="BE412"/>
  <c r="T412"/>
  <c r="R412"/>
  <c r="P412"/>
  <c r="BI411"/>
  <c r="BH411"/>
  <c r="BF411"/>
  <c r="BE411"/>
  <c r="T411"/>
  <c r="R411"/>
  <c r="P411"/>
  <c r="BI394"/>
  <c r="BH394"/>
  <c r="BF394"/>
  <c r="BE394"/>
  <c r="T394"/>
  <c r="R394"/>
  <c r="P394"/>
  <c r="BI386"/>
  <c r="BH386"/>
  <c r="BF386"/>
  <c r="BE386"/>
  <c r="T386"/>
  <c r="R386"/>
  <c r="P386"/>
  <c r="BI377"/>
  <c r="BH377"/>
  <c r="BF377"/>
  <c r="BE377"/>
  <c r="T377"/>
  <c r="R377"/>
  <c r="P377"/>
  <c r="BI373"/>
  <c r="BH373"/>
  <c r="BF373"/>
  <c r="BE373"/>
  <c r="T373"/>
  <c r="R373"/>
  <c r="P373"/>
  <c r="BI368"/>
  <c r="BH368"/>
  <c r="BF368"/>
  <c r="BE368"/>
  <c r="T368"/>
  <c r="R368"/>
  <c r="P368"/>
  <c r="BI363"/>
  <c r="BH363"/>
  <c r="BF363"/>
  <c r="BE363"/>
  <c r="T363"/>
  <c r="R363"/>
  <c r="P363"/>
  <c r="BI358"/>
  <c r="BH358"/>
  <c r="BF358"/>
  <c r="BE358"/>
  <c r="T358"/>
  <c r="R358"/>
  <c r="P358"/>
  <c r="BI353"/>
  <c r="BH353"/>
  <c r="BF353"/>
  <c r="BE353"/>
  <c r="T353"/>
  <c r="R353"/>
  <c r="P353"/>
  <c r="BI349"/>
  <c r="BH349"/>
  <c r="BF349"/>
  <c r="BE349"/>
  <c r="T349"/>
  <c r="R349"/>
  <c r="P349"/>
  <c r="BI345"/>
  <c r="BH345"/>
  <c r="BF345"/>
  <c r="BE345"/>
  <c r="T345"/>
  <c r="R345"/>
  <c r="P345"/>
  <c r="BI341"/>
  <c r="BH341"/>
  <c r="BF341"/>
  <c r="BE341"/>
  <c r="T341"/>
  <c r="R341"/>
  <c r="P341"/>
  <c r="BI337"/>
  <c r="BH337"/>
  <c r="BF337"/>
  <c r="BE337"/>
  <c r="T337"/>
  <c r="R337"/>
  <c r="P337"/>
  <c r="BI326"/>
  <c r="BH326"/>
  <c r="BF326"/>
  <c r="BE326"/>
  <c r="T326"/>
  <c r="R326"/>
  <c r="P326"/>
  <c r="BI319"/>
  <c r="BH319"/>
  <c r="BF319"/>
  <c r="BE319"/>
  <c r="T319"/>
  <c r="R319"/>
  <c r="P319"/>
  <c r="BI310"/>
  <c r="BH310"/>
  <c r="BF310"/>
  <c r="BE310"/>
  <c r="T310"/>
  <c r="R310"/>
  <c r="P310"/>
  <c r="BI303"/>
  <c r="BH303"/>
  <c r="BF303"/>
  <c r="BE303"/>
  <c r="T303"/>
  <c r="R303"/>
  <c r="P303"/>
  <c r="BI291"/>
  <c r="BH291"/>
  <c r="BF291"/>
  <c r="BE291"/>
  <c r="T291"/>
  <c r="R291"/>
  <c r="P291"/>
  <c r="BI289"/>
  <c r="BH289"/>
  <c r="BF289"/>
  <c r="BE289"/>
  <c r="T289"/>
  <c r="R289"/>
  <c r="P289"/>
  <c r="BI276"/>
  <c r="BH276"/>
  <c r="BF276"/>
  <c r="BE276"/>
  <c r="T276"/>
  <c r="R276"/>
  <c r="P276"/>
  <c r="BI265"/>
  <c r="BH265"/>
  <c r="BF265"/>
  <c r="BE265"/>
  <c r="T265"/>
  <c r="R265"/>
  <c r="P265"/>
  <c r="BI247"/>
  <c r="BH247"/>
  <c r="BF247"/>
  <c r="BE247"/>
  <c r="T247"/>
  <c r="R247"/>
  <c r="P247"/>
  <c r="BI229"/>
  <c r="BH229"/>
  <c r="BF229"/>
  <c r="BE229"/>
  <c r="T229"/>
  <c r="R229"/>
  <c r="P229"/>
  <c r="BI211"/>
  <c r="BH211"/>
  <c r="BF211"/>
  <c r="BE211"/>
  <c r="T211"/>
  <c r="R211"/>
  <c r="P211"/>
  <c r="BI193"/>
  <c r="BH193"/>
  <c r="BF193"/>
  <c r="BE193"/>
  <c r="T193"/>
  <c r="R193"/>
  <c r="P193"/>
  <c r="BI180"/>
  <c r="BH180"/>
  <c r="BF180"/>
  <c r="BE180"/>
  <c r="T180"/>
  <c r="R180"/>
  <c r="P180"/>
  <c r="BI176"/>
  <c r="BH176"/>
  <c r="BF176"/>
  <c r="BE176"/>
  <c r="T176"/>
  <c r="R176"/>
  <c r="P176"/>
  <c r="BI172"/>
  <c r="BH172"/>
  <c r="BF172"/>
  <c r="BE172"/>
  <c r="T172"/>
  <c r="R172"/>
  <c r="P172"/>
  <c r="BI168"/>
  <c r="BH168"/>
  <c r="BF168"/>
  <c r="BE168"/>
  <c r="T168"/>
  <c r="R168"/>
  <c r="P168"/>
  <c r="BI161"/>
  <c r="BH161"/>
  <c r="BF161"/>
  <c r="BE161"/>
  <c r="T161"/>
  <c r="R161"/>
  <c r="P161"/>
  <c r="BI146"/>
  <c r="BH146"/>
  <c r="BF146"/>
  <c r="BE146"/>
  <c r="T146"/>
  <c r="R146"/>
  <c r="P146"/>
  <c r="BI133"/>
  <c r="BH133"/>
  <c r="BF133"/>
  <c r="BE133"/>
  <c r="T133"/>
  <c r="R133"/>
  <c r="P133"/>
  <c r="J126"/>
  <c r="F126"/>
  <c r="F124"/>
  <c r="E122"/>
  <c r="J93"/>
  <c r="F93"/>
  <c r="F91"/>
  <c r="E89"/>
  <c r="J26"/>
  <c r="E26"/>
  <c r="J127"/>
  <c r="J25"/>
  <c r="J20"/>
  <c r="E20"/>
  <c r="F94"/>
  <c r="J19"/>
  <c r="J14"/>
  <c r="J91"/>
  <c r="E7"/>
  <c r="E85"/>
  <c i="13" r="J39"/>
  <c r="J38"/>
  <c i="1" r="AY109"/>
  <c i="13" r="J37"/>
  <c i="1" r="AX109"/>
  <c i="13"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BI124"/>
  <c r="BH124"/>
  <c r="BF124"/>
  <c r="BE124"/>
  <c r="T124"/>
  <c r="T123"/>
  <c r="R124"/>
  <c r="R123"/>
  <c r="P124"/>
  <c r="P123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12" r="J39"/>
  <c r="J38"/>
  <c i="1" r="AY108"/>
  <c i="12" r="J37"/>
  <c i="1" r="AX108"/>
  <c i="12" r="BI263"/>
  <c r="BH263"/>
  <c r="BF263"/>
  <c r="BE263"/>
  <c r="T263"/>
  <c r="R263"/>
  <c r="P263"/>
  <c r="BI262"/>
  <c r="BH262"/>
  <c r="BF262"/>
  <c r="BE262"/>
  <c r="T262"/>
  <c r="R262"/>
  <c r="P262"/>
  <c r="BI261"/>
  <c r="BH261"/>
  <c r="BF261"/>
  <c r="BE261"/>
  <c r="T261"/>
  <c r="R261"/>
  <c r="P261"/>
  <c r="BI258"/>
  <c r="BH258"/>
  <c r="BF258"/>
  <c r="BE258"/>
  <c r="T258"/>
  <c r="R258"/>
  <c r="P258"/>
  <c r="BI257"/>
  <c r="BH257"/>
  <c r="BF257"/>
  <c r="BE257"/>
  <c r="T257"/>
  <c r="R257"/>
  <c r="P257"/>
  <c r="BI255"/>
  <c r="BH255"/>
  <c r="BF255"/>
  <c r="BE255"/>
  <c r="T255"/>
  <c r="R255"/>
  <c r="P255"/>
  <c r="BI254"/>
  <c r="BH254"/>
  <c r="BF254"/>
  <c r="BE254"/>
  <c r="T254"/>
  <c r="R254"/>
  <c r="P254"/>
  <c r="BI249"/>
  <c r="BH249"/>
  <c r="BF249"/>
  <c r="BE249"/>
  <c r="T249"/>
  <c r="R249"/>
  <c r="P249"/>
  <c r="BI248"/>
  <c r="BH248"/>
  <c r="BF248"/>
  <c r="BE248"/>
  <c r="T248"/>
  <c r="R248"/>
  <c r="P248"/>
  <c r="BI247"/>
  <c r="BH247"/>
  <c r="BF247"/>
  <c r="BE247"/>
  <c r="T247"/>
  <c r="R247"/>
  <c r="P247"/>
  <c r="BI246"/>
  <c r="BH246"/>
  <c r="BF246"/>
  <c r="BE246"/>
  <c r="T246"/>
  <c r="R246"/>
  <c r="P246"/>
  <c r="BI244"/>
  <c r="BH244"/>
  <c r="BF244"/>
  <c r="BE244"/>
  <c r="T244"/>
  <c r="R244"/>
  <c r="P244"/>
  <c r="BI241"/>
  <c r="BH241"/>
  <c r="BF241"/>
  <c r="BE241"/>
  <c r="T241"/>
  <c r="R241"/>
  <c r="P241"/>
  <c r="BI237"/>
  <c r="BH237"/>
  <c r="BF237"/>
  <c r="BE237"/>
  <c r="T237"/>
  <c r="R237"/>
  <c r="P237"/>
  <c r="BI234"/>
  <c r="BH234"/>
  <c r="BF234"/>
  <c r="BE234"/>
  <c r="T234"/>
  <c r="R234"/>
  <c r="P234"/>
  <c r="BI231"/>
  <c r="BH231"/>
  <c r="BF231"/>
  <c r="BE231"/>
  <c r="T231"/>
  <c r="R231"/>
  <c r="P231"/>
  <c r="BI229"/>
  <c r="BH229"/>
  <c r="BF229"/>
  <c r="BE229"/>
  <c r="T229"/>
  <c r="R229"/>
  <c r="P229"/>
  <c r="BI223"/>
  <c r="BH223"/>
  <c r="BF223"/>
  <c r="BE223"/>
  <c r="T223"/>
  <c r="R223"/>
  <c r="P223"/>
  <c r="BI222"/>
  <c r="BH222"/>
  <c r="BF222"/>
  <c r="BE222"/>
  <c r="T222"/>
  <c r="R222"/>
  <c r="P222"/>
  <c r="BI221"/>
  <c r="BH221"/>
  <c r="BF221"/>
  <c r="BE221"/>
  <c r="T221"/>
  <c r="R221"/>
  <c r="P221"/>
  <c r="BI219"/>
  <c r="BH219"/>
  <c r="BF219"/>
  <c r="BE219"/>
  <c r="T219"/>
  <c r="R219"/>
  <c r="P219"/>
  <c r="BI218"/>
  <c r="BH218"/>
  <c r="BF218"/>
  <c r="BE218"/>
  <c r="T218"/>
  <c r="R218"/>
  <c r="P218"/>
  <c r="BI217"/>
  <c r="BH217"/>
  <c r="BF217"/>
  <c r="BE217"/>
  <c r="T217"/>
  <c r="R217"/>
  <c r="P217"/>
  <c r="BI215"/>
  <c r="BH215"/>
  <c r="BF215"/>
  <c r="BE215"/>
  <c r="T215"/>
  <c r="R215"/>
  <c r="P215"/>
  <c r="BI208"/>
  <c r="BH208"/>
  <c r="BF208"/>
  <c r="BE208"/>
  <c r="T208"/>
  <c r="R208"/>
  <c r="P208"/>
  <c r="BI206"/>
  <c r="BH206"/>
  <c r="BF206"/>
  <c r="BE206"/>
  <c r="T206"/>
  <c r="R206"/>
  <c r="P206"/>
  <c r="BI204"/>
  <c r="BH204"/>
  <c r="BF204"/>
  <c r="BE204"/>
  <c r="T204"/>
  <c r="R204"/>
  <c r="P204"/>
  <c r="BI202"/>
  <c r="BH202"/>
  <c r="BF202"/>
  <c r="BE202"/>
  <c r="T202"/>
  <c r="R202"/>
  <c r="P202"/>
  <c r="BI200"/>
  <c r="BH200"/>
  <c r="BF200"/>
  <c r="BE200"/>
  <c r="T200"/>
  <c r="R200"/>
  <c r="P200"/>
  <c r="BI198"/>
  <c r="BH198"/>
  <c r="BF198"/>
  <c r="BE198"/>
  <c r="T198"/>
  <c r="R198"/>
  <c r="P198"/>
  <c r="BI194"/>
  <c r="BH194"/>
  <c r="BF194"/>
  <c r="BE194"/>
  <c r="T194"/>
  <c r="R194"/>
  <c r="P194"/>
  <c r="BI191"/>
  <c r="BH191"/>
  <c r="BF191"/>
  <c r="BE191"/>
  <c r="T191"/>
  <c r="R191"/>
  <c r="P191"/>
  <c r="BI188"/>
  <c r="BH188"/>
  <c r="BF188"/>
  <c r="BE188"/>
  <c r="T188"/>
  <c r="R188"/>
  <c r="P188"/>
  <c r="BI185"/>
  <c r="BH185"/>
  <c r="BF185"/>
  <c r="BE185"/>
  <c r="T185"/>
  <c r="R185"/>
  <c r="P185"/>
  <c r="BI182"/>
  <c r="BH182"/>
  <c r="BF182"/>
  <c r="BE182"/>
  <c r="T182"/>
  <c r="R182"/>
  <c r="P182"/>
  <c r="BI179"/>
  <c r="BH179"/>
  <c r="BF179"/>
  <c r="BE179"/>
  <c r="T179"/>
  <c r="R179"/>
  <c r="P179"/>
  <c r="BI176"/>
  <c r="BH176"/>
  <c r="BF176"/>
  <c r="BE176"/>
  <c r="T176"/>
  <c r="R176"/>
  <c r="P176"/>
  <c r="BI172"/>
  <c r="BH172"/>
  <c r="BF172"/>
  <c r="BE172"/>
  <c r="T172"/>
  <c r="R172"/>
  <c r="P172"/>
  <c r="BI169"/>
  <c r="BH169"/>
  <c r="BF169"/>
  <c r="BE169"/>
  <c r="T169"/>
  <c r="R169"/>
  <c r="P169"/>
  <c r="BI166"/>
  <c r="BH166"/>
  <c r="BF166"/>
  <c r="BE166"/>
  <c r="T166"/>
  <c r="R166"/>
  <c r="P166"/>
  <c r="BI162"/>
  <c r="BH162"/>
  <c r="BF162"/>
  <c r="BE162"/>
  <c r="T162"/>
  <c r="R162"/>
  <c r="P162"/>
  <c r="BI158"/>
  <c r="BH158"/>
  <c r="BF158"/>
  <c r="BE158"/>
  <c r="T158"/>
  <c r="R158"/>
  <c r="P158"/>
  <c r="BI149"/>
  <c r="BH149"/>
  <c r="BF149"/>
  <c r="BE149"/>
  <c r="T149"/>
  <c r="R149"/>
  <c r="P149"/>
  <c r="BI146"/>
  <c r="BH146"/>
  <c r="BF146"/>
  <c r="BE146"/>
  <c r="T146"/>
  <c r="R146"/>
  <c r="P146"/>
  <c r="BI144"/>
  <c r="BH144"/>
  <c r="BF144"/>
  <c r="BE144"/>
  <c r="T144"/>
  <c r="R144"/>
  <c r="P144"/>
  <c r="BI141"/>
  <c r="BH141"/>
  <c r="BF141"/>
  <c r="BE141"/>
  <c r="T141"/>
  <c r="R141"/>
  <c r="P141"/>
  <c r="BI137"/>
  <c r="BH137"/>
  <c r="BF137"/>
  <c r="BE137"/>
  <c r="T137"/>
  <c r="R137"/>
  <c r="P137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J126"/>
  <c r="F126"/>
  <c r="F124"/>
  <c r="E122"/>
  <c r="J93"/>
  <c r="F93"/>
  <c r="F91"/>
  <c r="E89"/>
  <c r="J26"/>
  <c r="E26"/>
  <c r="J94"/>
  <c r="J25"/>
  <c r="J20"/>
  <c r="E20"/>
  <c r="F127"/>
  <c r="J19"/>
  <c r="J14"/>
  <c r="J124"/>
  <c r="E7"/>
  <c r="E118"/>
  <c i="11" r="J39"/>
  <c r="J38"/>
  <c i="1" r="AY106"/>
  <c i="11" r="J37"/>
  <c i="1" r="AX106"/>
  <c i="11" r="BI185"/>
  <c r="BH185"/>
  <c r="BF185"/>
  <c r="BE185"/>
  <c r="T185"/>
  <c r="R185"/>
  <c r="P185"/>
  <c r="BI184"/>
  <c r="BH184"/>
  <c r="BF184"/>
  <c r="BE184"/>
  <c r="T184"/>
  <c r="R184"/>
  <c r="P184"/>
  <c r="BI183"/>
  <c r="BH183"/>
  <c r="BF183"/>
  <c r="BE183"/>
  <c r="T183"/>
  <c r="R183"/>
  <c r="P183"/>
  <c r="BI181"/>
  <c r="BH181"/>
  <c r="BF181"/>
  <c r="BE181"/>
  <c r="T181"/>
  <c r="R181"/>
  <c r="P181"/>
  <c r="BI180"/>
  <c r="BH180"/>
  <c r="BF180"/>
  <c r="BE180"/>
  <c r="T180"/>
  <c r="R180"/>
  <c r="P180"/>
  <c r="BI173"/>
  <c r="BH173"/>
  <c r="BF173"/>
  <c r="BE173"/>
  <c r="T173"/>
  <c r="T164"/>
  <c r="R173"/>
  <c r="R164"/>
  <c r="P173"/>
  <c r="P164"/>
  <c r="BI165"/>
  <c r="BH165"/>
  <c r="BF165"/>
  <c r="BE165"/>
  <c r="T165"/>
  <c r="R165"/>
  <c r="P165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5"/>
  <c r="BH145"/>
  <c r="BF145"/>
  <c r="BE145"/>
  <c r="T145"/>
  <c r="R145"/>
  <c r="P145"/>
  <c r="BI144"/>
  <c r="BH144"/>
  <c r="BF144"/>
  <c r="BE144"/>
  <c r="T144"/>
  <c r="R144"/>
  <c r="P144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116"/>
  <c i="10" r="J39"/>
  <c r="J38"/>
  <c i="1" r="AY105"/>
  <c i="10" r="J37"/>
  <c i="1" r="AX105"/>
  <c i="10" r="BI362"/>
  <c r="BH362"/>
  <c r="BF362"/>
  <c r="BE362"/>
  <c r="T362"/>
  <c r="R362"/>
  <c r="P362"/>
  <c r="BI361"/>
  <c r="BH361"/>
  <c r="BF361"/>
  <c r="BE361"/>
  <c r="T361"/>
  <c r="R361"/>
  <c r="P361"/>
  <c r="BI359"/>
  <c r="BH359"/>
  <c r="BF359"/>
  <c r="BE359"/>
  <c r="T359"/>
  <c r="T358"/>
  <c r="R359"/>
  <c r="R358"/>
  <c r="P359"/>
  <c r="P358"/>
  <c r="BI356"/>
  <c r="BH356"/>
  <c r="BF356"/>
  <c r="BE356"/>
  <c r="T356"/>
  <c r="R356"/>
  <c r="P356"/>
  <c r="BI355"/>
  <c r="BH355"/>
  <c r="BF355"/>
  <c r="BE355"/>
  <c r="T355"/>
  <c r="R355"/>
  <c r="P355"/>
  <c r="BI353"/>
  <c r="BH353"/>
  <c r="BF353"/>
  <c r="BE353"/>
  <c r="T353"/>
  <c r="R353"/>
  <c r="P353"/>
  <c r="BI352"/>
  <c r="BH352"/>
  <c r="BF352"/>
  <c r="BE352"/>
  <c r="T352"/>
  <c r="R352"/>
  <c r="P352"/>
  <c r="BI350"/>
  <c r="BH350"/>
  <c r="BF350"/>
  <c r="BE350"/>
  <c r="T350"/>
  <c r="R350"/>
  <c r="P350"/>
  <c r="BI349"/>
  <c r="BH349"/>
  <c r="BF349"/>
  <c r="BE349"/>
  <c r="T349"/>
  <c r="R349"/>
  <c r="P349"/>
  <c r="BI348"/>
  <c r="BH348"/>
  <c r="BF348"/>
  <c r="BE348"/>
  <c r="T348"/>
  <c r="R348"/>
  <c r="P348"/>
  <c r="BI347"/>
  <c r="BH347"/>
  <c r="BF347"/>
  <c r="BE347"/>
  <c r="T347"/>
  <c r="R347"/>
  <c r="P347"/>
  <c r="BI346"/>
  <c r="BH346"/>
  <c r="BF346"/>
  <c r="BE346"/>
  <c r="T346"/>
  <c r="R346"/>
  <c r="P346"/>
  <c r="BI345"/>
  <c r="BH345"/>
  <c r="BF345"/>
  <c r="BE345"/>
  <c r="T345"/>
  <c r="R345"/>
  <c r="P345"/>
  <c r="BI342"/>
  <c r="BH342"/>
  <c r="BF342"/>
  <c r="BE342"/>
  <c r="T342"/>
  <c r="R342"/>
  <c r="P342"/>
  <c r="BI337"/>
  <c r="BH337"/>
  <c r="BF337"/>
  <c r="BE337"/>
  <c r="T337"/>
  <c r="R337"/>
  <c r="P337"/>
  <c r="BI335"/>
  <c r="BH335"/>
  <c r="BF335"/>
  <c r="BE335"/>
  <c r="T335"/>
  <c r="R335"/>
  <c r="P335"/>
  <c r="BI332"/>
  <c r="BH332"/>
  <c r="BF332"/>
  <c r="BE332"/>
  <c r="T332"/>
  <c r="R332"/>
  <c r="P332"/>
  <c r="BI328"/>
  <c r="BH328"/>
  <c r="BF328"/>
  <c r="BE328"/>
  <c r="T328"/>
  <c r="R328"/>
  <c r="P328"/>
  <c r="BI326"/>
  <c r="BH326"/>
  <c r="BF326"/>
  <c r="BE326"/>
  <c r="T326"/>
  <c r="R326"/>
  <c r="P326"/>
  <c r="BI322"/>
  <c r="BH322"/>
  <c r="BF322"/>
  <c r="BE322"/>
  <c r="T322"/>
  <c r="R322"/>
  <c r="P322"/>
  <c r="BI321"/>
  <c r="BH321"/>
  <c r="BF321"/>
  <c r="BE321"/>
  <c r="T321"/>
  <c r="R321"/>
  <c r="P321"/>
  <c r="BI320"/>
  <c r="BH320"/>
  <c r="BF320"/>
  <c r="BE320"/>
  <c r="T320"/>
  <c r="R320"/>
  <c r="P320"/>
  <c r="BI313"/>
  <c r="BH313"/>
  <c r="BF313"/>
  <c r="BE313"/>
  <c r="T313"/>
  <c r="R313"/>
  <c r="P313"/>
  <c r="BI309"/>
  <c r="BH309"/>
  <c r="BF309"/>
  <c r="BE309"/>
  <c r="T309"/>
  <c r="R309"/>
  <c r="P309"/>
  <c r="BI300"/>
  <c r="BH300"/>
  <c r="BF300"/>
  <c r="BE300"/>
  <c r="T300"/>
  <c r="R300"/>
  <c r="P300"/>
  <c r="BI296"/>
  <c r="BH296"/>
  <c r="BF296"/>
  <c r="BE296"/>
  <c r="T296"/>
  <c r="R296"/>
  <c r="P296"/>
  <c r="BI295"/>
  <c r="BH295"/>
  <c r="BF295"/>
  <c r="BE295"/>
  <c r="T295"/>
  <c r="R295"/>
  <c r="P295"/>
  <c r="BI294"/>
  <c r="BH294"/>
  <c r="BF294"/>
  <c r="BE294"/>
  <c r="T294"/>
  <c r="R294"/>
  <c r="P294"/>
  <c r="BI292"/>
  <c r="BH292"/>
  <c r="BF292"/>
  <c r="BE292"/>
  <c r="T292"/>
  <c r="R292"/>
  <c r="P292"/>
  <c r="BI291"/>
  <c r="BH291"/>
  <c r="BF291"/>
  <c r="BE291"/>
  <c r="T291"/>
  <c r="R291"/>
  <c r="P291"/>
  <c r="BI290"/>
  <c r="BH290"/>
  <c r="BF290"/>
  <c r="BE290"/>
  <c r="T290"/>
  <c r="R290"/>
  <c r="P290"/>
  <c r="BI285"/>
  <c r="BH285"/>
  <c r="BF285"/>
  <c r="BE285"/>
  <c r="T285"/>
  <c r="T284"/>
  <c r="R285"/>
  <c r="R284"/>
  <c r="P285"/>
  <c r="P284"/>
  <c r="BI283"/>
  <c r="BH283"/>
  <c r="BF283"/>
  <c r="BE283"/>
  <c r="T283"/>
  <c r="R283"/>
  <c r="P283"/>
  <c r="BI282"/>
  <c r="BH282"/>
  <c r="BF282"/>
  <c r="BE282"/>
  <c r="T282"/>
  <c r="R282"/>
  <c r="P282"/>
  <c r="BI281"/>
  <c r="BH281"/>
  <c r="BF281"/>
  <c r="BE281"/>
  <c r="T281"/>
  <c r="R281"/>
  <c r="P281"/>
  <c r="BI278"/>
  <c r="BH278"/>
  <c r="BF278"/>
  <c r="BE278"/>
  <c r="T278"/>
  <c r="R278"/>
  <c r="P278"/>
  <c r="BI277"/>
  <c r="BH277"/>
  <c r="BF277"/>
  <c r="BE277"/>
  <c r="T277"/>
  <c r="R277"/>
  <c r="P277"/>
  <c r="BI276"/>
  <c r="BH276"/>
  <c r="BF276"/>
  <c r="BE276"/>
  <c r="T276"/>
  <c r="R276"/>
  <c r="P276"/>
  <c r="BI274"/>
  <c r="BH274"/>
  <c r="BF274"/>
  <c r="BE274"/>
  <c r="T274"/>
  <c r="T273"/>
  <c r="R274"/>
  <c r="R273"/>
  <c r="P274"/>
  <c r="P273"/>
  <c r="BI265"/>
  <c r="BH265"/>
  <c r="BF265"/>
  <c r="BE265"/>
  <c r="T265"/>
  <c r="R265"/>
  <c r="P265"/>
  <c r="BI264"/>
  <c r="BH264"/>
  <c r="BF264"/>
  <c r="BE264"/>
  <c r="T264"/>
  <c r="R264"/>
  <c r="P264"/>
  <c r="BI263"/>
  <c r="BH263"/>
  <c r="BF263"/>
  <c r="BE263"/>
  <c r="T263"/>
  <c r="R263"/>
  <c r="P263"/>
  <c r="BI262"/>
  <c r="BH262"/>
  <c r="BF262"/>
  <c r="BE262"/>
  <c r="T262"/>
  <c r="R262"/>
  <c r="P262"/>
  <c r="BI261"/>
  <c r="BH261"/>
  <c r="BF261"/>
  <c r="BE261"/>
  <c r="T261"/>
  <c r="R261"/>
  <c r="P261"/>
  <c r="BI260"/>
  <c r="BH260"/>
  <c r="BF260"/>
  <c r="BE260"/>
  <c r="T260"/>
  <c r="R260"/>
  <c r="P260"/>
  <c r="BI259"/>
  <c r="BH259"/>
  <c r="BF259"/>
  <c r="BE259"/>
  <c r="T259"/>
  <c r="R259"/>
  <c r="P259"/>
  <c r="BI258"/>
  <c r="BH258"/>
  <c r="BF258"/>
  <c r="BE258"/>
  <c r="T258"/>
  <c r="R258"/>
  <c r="P258"/>
  <c r="BI257"/>
  <c r="BH257"/>
  <c r="BF257"/>
  <c r="BE257"/>
  <c r="T257"/>
  <c r="R257"/>
  <c r="P257"/>
  <c r="BI256"/>
  <c r="BH256"/>
  <c r="BF256"/>
  <c r="BE256"/>
  <c r="T256"/>
  <c r="R256"/>
  <c r="P256"/>
  <c r="BI253"/>
  <c r="BH253"/>
  <c r="BF253"/>
  <c r="BE253"/>
  <c r="T253"/>
  <c r="R253"/>
  <c r="P253"/>
  <c r="BI252"/>
  <c r="BH252"/>
  <c r="BF252"/>
  <c r="BE252"/>
  <c r="T252"/>
  <c r="R252"/>
  <c r="P252"/>
  <c r="BI249"/>
  <c r="BH249"/>
  <c r="BF249"/>
  <c r="BE249"/>
  <c r="T249"/>
  <c r="R249"/>
  <c r="P249"/>
  <c r="BI248"/>
  <c r="BH248"/>
  <c r="BF248"/>
  <c r="BE248"/>
  <c r="T248"/>
  <c r="R248"/>
  <c r="P248"/>
  <c r="BI240"/>
  <c r="BH240"/>
  <c r="BF240"/>
  <c r="BE240"/>
  <c r="T240"/>
  <c r="R240"/>
  <c r="P240"/>
  <c r="BI237"/>
  <c r="BH237"/>
  <c r="BF237"/>
  <c r="BE237"/>
  <c r="T237"/>
  <c r="R237"/>
  <c r="P237"/>
  <c r="BI236"/>
  <c r="BH236"/>
  <c r="BF236"/>
  <c r="BE236"/>
  <c r="T236"/>
  <c r="R236"/>
  <c r="P236"/>
  <c r="BI235"/>
  <c r="BH235"/>
  <c r="BF235"/>
  <c r="BE235"/>
  <c r="T235"/>
  <c r="R235"/>
  <c r="P235"/>
  <c r="BI234"/>
  <c r="BH234"/>
  <c r="BF234"/>
  <c r="BE234"/>
  <c r="T234"/>
  <c r="R234"/>
  <c r="P234"/>
  <c r="BI233"/>
  <c r="BH233"/>
  <c r="BF233"/>
  <c r="BE233"/>
  <c r="T233"/>
  <c r="R233"/>
  <c r="P233"/>
  <c r="BI232"/>
  <c r="BH232"/>
  <c r="BF232"/>
  <c r="BE232"/>
  <c r="T232"/>
  <c r="R232"/>
  <c r="P232"/>
  <c r="BI231"/>
  <c r="BH231"/>
  <c r="BF231"/>
  <c r="BE231"/>
  <c r="T231"/>
  <c r="R231"/>
  <c r="P231"/>
  <c r="BI230"/>
  <c r="BH230"/>
  <c r="BF230"/>
  <c r="BE230"/>
  <c r="T230"/>
  <c r="R230"/>
  <c r="P230"/>
  <c r="BI229"/>
  <c r="BH229"/>
  <c r="BF229"/>
  <c r="BE229"/>
  <c r="T229"/>
  <c r="R229"/>
  <c r="P229"/>
  <c r="BI228"/>
  <c r="BH228"/>
  <c r="BF228"/>
  <c r="BE228"/>
  <c r="T228"/>
  <c r="R228"/>
  <c r="P228"/>
  <c r="BI220"/>
  <c r="BH220"/>
  <c r="BF220"/>
  <c r="BE220"/>
  <c r="T220"/>
  <c r="R220"/>
  <c r="P220"/>
  <c r="BI214"/>
  <c r="BH214"/>
  <c r="BF214"/>
  <c r="BE214"/>
  <c r="T214"/>
  <c r="R214"/>
  <c r="P214"/>
  <c r="BI208"/>
  <c r="BH208"/>
  <c r="BF208"/>
  <c r="BE208"/>
  <c r="T208"/>
  <c r="R208"/>
  <c r="P208"/>
  <c r="BI207"/>
  <c r="BH207"/>
  <c r="BF207"/>
  <c r="BE207"/>
  <c r="T207"/>
  <c r="R207"/>
  <c r="P207"/>
  <c r="BI206"/>
  <c r="BH206"/>
  <c r="BF206"/>
  <c r="BE206"/>
  <c r="T206"/>
  <c r="R206"/>
  <c r="P206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202"/>
  <c r="BH202"/>
  <c r="BF202"/>
  <c r="BE202"/>
  <c r="T202"/>
  <c r="R202"/>
  <c r="P202"/>
  <c r="BI201"/>
  <c r="BH201"/>
  <c r="BF201"/>
  <c r="BE201"/>
  <c r="T201"/>
  <c r="R201"/>
  <c r="P201"/>
  <c r="BI200"/>
  <c r="BH200"/>
  <c r="BF200"/>
  <c r="BE200"/>
  <c r="T200"/>
  <c r="R200"/>
  <c r="P200"/>
  <c r="BI199"/>
  <c r="BH199"/>
  <c r="BF199"/>
  <c r="BE199"/>
  <c r="T199"/>
  <c r="R199"/>
  <c r="P199"/>
  <c r="BI198"/>
  <c r="BH198"/>
  <c r="BF198"/>
  <c r="BE198"/>
  <c r="T198"/>
  <c r="R198"/>
  <c r="P198"/>
  <c r="BI197"/>
  <c r="BH197"/>
  <c r="BF197"/>
  <c r="BE197"/>
  <c r="T197"/>
  <c r="R197"/>
  <c r="P197"/>
  <c r="BI196"/>
  <c r="BH196"/>
  <c r="BF196"/>
  <c r="BE196"/>
  <c r="T196"/>
  <c r="R196"/>
  <c r="P196"/>
  <c r="BI195"/>
  <c r="BH195"/>
  <c r="BF195"/>
  <c r="BE195"/>
  <c r="T195"/>
  <c r="R195"/>
  <c r="P195"/>
  <c r="BI194"/>
  <c r="BH194"/>
  <c r="BF194"/>
  <c r="BE194"/>
  <c r="T194"/>
  <c r="R194"/>
  <c r="P194"/>
  <c r="BI193"/>
  <c r="BH193"/>
  <c r="BF193"/>
  <c r="BE193"/>
  <c r="T193"/>
  <c r="R193"/>
  <c r="P193"/>
  <c r="BI186"/>
  <c r="BH186"/>
  <c r="BF186"/>
  <c r="BE186"/>
  <c r="T186"/>
  <c r="R186"/>
  <c r="P186"/>
  <c r="BI185"/>
  <c r="BH185"/>
  <c r="BF185"/>
  <c r="BE185"/>
  <c r="T185"/>
  <c r="R185"/>
  <c r="P185"/>
  <c r="BI184"/>
  <c r="BH184"/>
  <c r="BF184"/>
  <c r="BE184"/>
  <c r="T184"/>
  <c r="R184"/>
  <c r="P184"/>
  <c r="BI183"/>
  <c r="BH183"/>
  <c r="BF183"/>
  <c r="BE183"/>
  <c r="T183"/>
  <c r="R183"/>
  <c r="P183"/>
  <c r="BI182"/>
  <c r="BH182"/>
  <c r="BF182"/>
  <c r="BE182"/>
  <c r="T182"/>
  <c r="R182"/>
  <c r="P182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BI173"/>
  <c r="BH173"/>
  <c r="BF173"/>
  <c r="BE173"/>
  <c r="T173"/>
  <c r="R173"/>
  <c r="P173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7"/>
  <c r="BH147"/>
  <c r="BF147"/>
  <c r="BE147"/>
  <c r="T147"/>
  <c r="R147"/>
  <c r="P147"/>
  <c r="J140"/>
  <c r="F140"/>
  <c r="F138"/>
  <c r="E136"/>
  <c r="J93"/>
  <c r="F93"/>
  <c r="F91"/>
  <c r="E89"/>
  <c r="J26"/>
  <c r="E26"/>
  <c r="J141"/>
  <c r="J25"/>
  <c r="J20"/>
  <c r="E20"/>
  <c r="F141"/>
  <c r="J19"/>
  <c r="J14"/>
  <c r="J138"/>
  <c r="E7"/>
  <c r="E85"/>
  <c i="9" r="J39"/>
  <c r="J38"/>
  <c i="1" r="AY104"/>
  <c i="9" r="J37"/>
  <c i="1" r="AX104"/>
  <c i="9"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4"/>
  <c r="BH174"/>
  <c r="BF174"/>
  <c r="BE174"/>
  <c r="T174"/>
  <c r="R174"/>
  <c r="P174"/>
  <c r="BI172"/>
  <c r="BH172"/>
  <c r="BF172"/>
  <c r="BE172"/>
  <c r="T172"/>
  <c r="R172"/>
  <c r="P172"/>
  <c r="BI171"/>
  <c r="BH171"/>
  <c r="BF171"/>
  <c r="BE171"/>
  <c r="T171"/>
  <c r="R171"/>
  <c r="P171"/>
  <c r="BI163"/>
  <c r="BH163"/>
  <c r="BF163"/>
  <c r="BE163"/>
  <c r="T163"/>
  <c r="T162"/>
  <c r="R163"/>
  <c r="R162"/>
  <c r="P163"/>
  <c r="P162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25"/>
  <c r="BH125"/>
  <c r="BF125"/>
  <c r="BE125"/>
  <c r="T125"/>
  <c r="R125"/>
  <c r="P125"/>
  <c r="J119"/>
  <c r="F119"/>
  <c r="F117"/>
  <c r="E115"/>
  <c r="J93"/>
  <c r="F93"/>
  <c r="F91"/>
  <c r="E89"/>
  <c r="J26"/>
  <c r="E26"/>
  <c r="J94"/>
  <c r="J25"/>
  <c r="J20"/>
  <c r="E20"/>
  <c r="F120"/>
  <c r="J19"/>
  <c r="J14"/>
  <c r="J91"/>
  <c r="E7"/>
  <c r="E111"/>
  <c i="8" r="J39"/>
  <c r="J38"/>
  <c i="1" r="AY103"/>
  <c i="8" r="J37"/>
  <c i="1" r="AX103"/>
  <c i="8" r="BI415"/>
  <c r="BH415"/>
  <c r="BF415"/>
  <c r="BE415"/>
  <c r="T415"/>
  <c r="T414"/>
  <c r="T413"/>
  <c r="R415"/>
  <c r="R414"/>
  <c r="R413"/>
  <c r="P415"/>
  <c r="P414"/>
  <c r="P413"/>
  <c r="BI410"/>
  <c r="BH410"/>
  <c r="BF410"/>
  <c r="BE410"/>
  <c r="T410"/>
  <c r="R410"/>
  <c r="P410"/>
  <c r="BI407"/>
  <c r="BH407"/>
  <c r="BF407"/>
  <c r="BE407"/>
  <c r="T407"/>
  <c r="R407"/>
  <c r="P407"/>
  <c r="BI404"/>
  <c r="BH404"/>
  <c r="BF404"/>
  <c r="BE404"/>
  <c r="T404"/>
  <c r="R404"/>
  <c r="P404"/>
  <c r="BI401"/>
  <c r="BH401"/>
  <c r="BF401"/>
  <c r="BE401"/>
  <c r="T401"/>
  <c r="R401"/>
  <c r="P401"/>
  <c r="BI398"/>
  <c r="BH398"/>
  <c r="BF398"/>
  <c r="BE398"/>
  <c r="T398"/>
  <c r="R398"/>
  <c r="P398"/>
  <c r="BI395"/>
  <c r="BH395"/>
  <c r="BF395"/>
  <c r="BE395"/>
  <c r="T395"/>
  <c r="R395"/>
  <c r="P395"/>
  <c r="BI392"/>
  <c r="BH392"/>
  <c r="BF392"/>
  <c r="BE392"/>
  <c r="T392"/>
  <c r="R392"/>
  <c r="P392"/>
  <c r="BI389"/>
  <c r="BH389"/>
  <c r="BF389"/>
  <c r="BE389"/>
  <c r="T389"/>
  <c r="R389"/>
  <c r="P389"/>
  <c r="BI384"/>
  <c r="BH384"/>
  <c r="BF384"/>
  <c r="BE384"/>
  <c r="T384"/>
  <c r="R384"/>
  <c r="P384"/>
  <c r="BI381"/>
  <c r="BH381"/>
  <c r="BF381"/>
  <c r="BE381"/>
  <c r="T381"/>
  <c r="R381"/>
  <c r="P381"/>
  <c r="BI378"/>
  <c r="BH378"/>
  <c r="BF378"/>
  <c r="BE378"/>
  <c r="T378"/>
  <c r="R378"/>
  <c r="P378"/>
  <c r="BI375"/>
  <c r="BH375"/>
  <c r="BF375"/>
  <c r="BE375"/>
  <c r="T375"/>
  <c r="R375"/>
  <c r="P375"/>
  <c r="BI372"/>
  <c r="BH372"/>
  <c r="BF372"/>
  <c r="BE372"/>
  <c r="T372"/>
  <c r="R372"/>
  <c r="P372"/>
  <c r="BI369"/>
  <c r="BH369"/>
  <c r="BF369"/>
  <c r="BE369"/>
  <c r="T369"/>
  <c r="R369"/>
  <c r="P369"/>
  <c r="BI366"/>
  <c r="BH366"/>
  <c r="BF366"/>
  <c r="BE366"/>
  <c r="T366"/>
  <c r="R366"/>
  <c r="P366"/>
  <c r="BI363"/>
  <c r="BH363"/>
  <c r="BF363"/>
  <c r="BE363"/>
  <c r="T363"/>
  <c r="R363"/>
  <c r="P363"/>
  <c r="BI361"/>
  <c r="BH361"/>
  <c r="BF361"/>
  <c r="BE361"/>
  <c r="T361"/>
  <c r="R361"/>
  <c r="P361"/>
  <c r="BI360"/>
  <c r="BH360"/>
  <c r="BF360"/>
  <c r="BE360"/>
  <c r="T360"/>
  <c r="R360"/>
  <c r="P360"/>
  <c r="BI356"/>
  <c r="BH356"/>
  <c r="BF356"/>
  <c r="BE356"/>
  <c r="T356"/>
  <c r="R356"/>
  <c r="P356"/>
  <c r="BI354"/>
  <c r="BH354"/>
  <c r="BF354"/>
  <c r="BE354"/>
  <c r="T354"/>
  <c r="R354"/>
  <c r="P354"/>
  <c r="BI353"/>
  <c r="BH353"/>
  <c r="BF353"/>
  <c r="BE353"/>
  <c r="T353"/>
  <c r="R353"/>
  <c r="P353"/>
  <c r="BI350"/>
  <c r="BH350"/>
  <c r="BF350"/>
  <c r="BE350"/>
  <c r="T350"/>
  <c r="R350"/>
  <c r="P350"/>
  <c r="BI348"/>
  <c r="BH348"/>
  <c r="BF348"/>
  <c r="BE348"/>
  <c r="T348"/>
  <c r="R348"/>
  <c r="P348"/>
  <c r="BI347"/>
  <c r="BH347"/>
  <c r="BF347"/>
  <c r="BE347"/>
  <c r="T347"/>
  <c r="R347"/>
  <c r="P347"/>
  <c r="BI340"/>
  <c r="BH340"/>
  <c r="BF340"/>
  <c r="BE340"/>
  <c r="T340"/>
  <c r="R340"/>
  <c r="P340"/>
  <c r="BI337"/>
  <c r="BH337"/>
  <c r="BF337"/>
  <c r="BE337"/>
  <c r="T337"/>
  <c r="R337"/>
  <c r="P337"/>
  <c r="BI334"/>
  <c r="BH334"/>
  <c r="BF334"/>
  <c r="BE334"/>
  <c r="T334"/>
  <c r="R334"/>
  <c r="P334"/>
  <c r="BI330"/>
  <c r="BH330"/>
  <c r="BF330"/>
  <c r="BE330"/>
  <c r="T330"/>
  <c r="R330"/>
  <c r="P330"/>
  <c r="BI327"/>
  <c r="BH327"/>
  <c r="BF327"/>
  <c r="BE327"/>
  <c r="T327"/>
  <c r="R327"/>
  <c r="P327"/>
  <c r="BI324"/>
  <c r="BH324"/>
  <c r="BF324"/>
  <c r="BE324"/>
  <c r="T324"/>
  <c r="R324"/>
  <c r="P324"/>
  <c r="BI321"/>
  <c r="BH321"/>
  <c r="BF321"/>
  <c r="BE321"/>
  <c r="T321"/>
  <c r="R321"/>
  <c r="P321"/>
  <c r="BI318"/>
  <c r="BH318"/>
  <c r="BF318"/>
  <c r="BE318"/>
  <c r="T318"/>
  <c r="R318"/>
  <c r="P318"/>
  <c r="BI315"/>
  <c r="BH315"/>
  <c r="BF315"/>
  <c r="BE315"/>
  <c r="T315"/>
  <c r="R315"/>
  <c r="P315"/>
  <c r="BI312"/>
  <c r="BH312"/>
  <c r="BF312"/>
  <c r="BE312"/>
  <c r="T312"/>
  <c r="R312"/>
  <c r="P312"/>
  <c r="BI308"/>
  <c r="BH308"/>
  <c r="BF308"/>
  <c r="BE308"/>
  <c r="T308"/>
  <c r="T307"/>
  <c r="R308"/>
  <c r="R307"/>
  <c r="P308"/>
  <c r="P307"/>
  <c r="BI304"/>
  <c r="BH304"/>
  <c r="BF304"/>
  <c r="BE304"/>
  <c r="T304"/>
  <c r="T303"/>
  <c r="R304"/>
  <c r="R303"/>
  <c r="P304"/>
  <c r="P303"/>
  <c r="BI301"/>
  <c r="BH301"/>
  <c r="BF301"/>
  <c r="BE301"/>
  <c r="T301"/>
  <c r="T300"/>
  <c r="R301"/>
  <c r="R300"/>
  <c r="P301"/>
  <c r="P300"/>
  <c r="BI297"/>
  <c r="BH297"/>
  <c r="BF297"/>
  <c r="BE297"/>
  <c r="T297"/>
  <c r="R297"/>
  <c r="P297"/>
  <c r="BI294"/>
  <c r="BH294"/>
  <c r="BF294"/>
  <c r="BE294"/>
  <c r="T294"/>
  <c r="R294"/>
  <c r="P294"/>
  <c r="BI291"/>
  <c r="BH291"/>
  <c r="BF291"/>
  <c r="BE291"/>
  <c r="T291"/>
  <c r="R291"/>
  <c r="P291"/>
  <c r="BI287"/>
  <c r="BH287"/>
  <c r="BF287"/>
  <c r="BE287"/>
  <c r="T287"/>
  <c r="R287"/>
  <c r="P287"/>
  <c r="BI284"/>
  <c r="BH284"/>
  <c r="BF284"/>
  <c r="BE284"/>
  <c r="T284"/>
  <c r="R284"/>
  <c r="P284"/>
  <c r="BI281"/>
  <c r="BH281"/>
  <c r="BF281"/>
  <c r="BE281"/>
  <c r="T281"/>
  <c r="R281"/>
  <c r="P281"/>
  <c r="BI278"/>
  <c r="BH278"/>
  <c r="BF278"/>
  <c r="BE278"/>
  <c r="T278"/>
  <c r="R278"/>
  <c r="P278"/>
  <c r="BI275"/>
  <c r="BH275"/>
  <c r="BF275"/>
  <c r="BE275"/>
  <c r="T275"/>
  <c r="R275"/>
  <c r="P275"/>
  <c r="BI274"/>
  <c r="BH274"/>
  <c r="BF274"/>
  <c r="BE274"/>
  <c r="T274"/>
  <c r="R274"/>
  <c r="P274"/>
  <c r="BI272"/>
  <c r="BH272"/>
  <c r="BF272"/>
  <c r="BE272"/>
  <c r="T272"/>
  <c r="R272"/>
  <c r="P272"/>
  <c r="BI269"/>
  <c r="BH269"/>
  <c r="BF269"/>
  <c r="BE269"/>
  <c r="T269"/>
  <c r="R269"/>
  <c r="P269"/>
  <c r="BI266"/>
  <c r="BH266"/>
  <c r="BF266"/>
  <c r="BE266"/>
  <c r="T266"/>
  <c r="R266"/>
  <c r="P266"/>
  <c r="BI263"/>
  <c r="BH263"/>
  <c r="BF263"/>
  <c r="BE263"/>
  <c r="T263"/>
  <c r="R263"/>
  <c r="P263"/>
  <c r="BI259"/>
  <c r="BH259"/>
  <c r="BF259"/>
  <c r="BE259"/>
  <c r="T259"/>
  <c r="R259"/>
  <c r="P259"/>
  <c r="BI256"/>
  <c r="BH256"/>
  <c r="BF256"/>
  <c r="BE256"/>
  <c r="T256"/>
  <c r="R256"/>
  <c r="P256"/>
  <c r="BI253"/>
  <c r="BH253"/>
  <c r="BF253"/>
  <c r="BE253"/>
  <c r="T253"/>
  <c r="R253"/>
  <c r="P253"/>
  <c r="BI250"/>
  <c r="BH250"/>
  <c r="BF250"/>
  <c r="BE250"/>
  <c r="T250"/>
  <c r="R250"/>
  <c r="P250"/>
  <c r="BI247"/>
  <c r="BH247"/>
  <c r="BF247"/>
  <c r="BE247"/>
  <c r="T247"/>
  <c r="R247"/>
  <c r="P247"/>
  <c r="BI244"/>
  <c r="BH244"/>
  <c r="BF244"/>
  <c r="BE244"/>
  <c r="T244"/>
  <c r="R244"/>
  <c r="P244"/>
  <c r="BI241"/>
  <c r="BH241"/>
  <c r="BF241"/>
  <c r="BE241"/>
  <c r="T241"/>
  <c r="R241"/>
  <c r="P241"/>
  <c r="BI238"/>
  <c r="BH238"/>
  <c r="BF238"/>
  <c r="BE238"/>
  <c r="T238"/>
  <c r="R238"/>
  <c r="P238"/>
  <c r="BI235"/>
  <c r="BH235"/>
  <c r="BF235"/>
  <c r="BE235"/>
  <c r="T235"/>
  <c r="R235"/>
  <c r="P235"/>
  <c r="BI232"/>
  <c r="BH232"/>
  <c r="BF232"/>
  <c r="BE232"/>
  <c r="T232"/>
  <c r="R232"/>
  <c r="P232"/>
  <c r="BI229"/>
  <c r="BH229"/>
  <c r="BF229"/>
  <c r="BE229"/>
  <c r="T229"/>
  <c r="R229"/>
  <c r="P229"/>
  <c r="BI226"/>
  <c r="BH226"/>
  <c r="BF226"/>
  <c r="BE226"/>
  <c r="T226"/>
  <c r="R226"/>
  <c r="P226"/>
  <c r="BI223"/>
  <c r="BH223"/>
  <c r="BF223"/>
  <c r="BE223"/>
  <c r="T223"/>
  <c r="R223"/>
  <c r="P223"/>
  <c r="BI220"/>
  <c r="BH220"/>
  <c r="BF220"/>
  <c r="BE220"/>
  <c r="T220"/>
  <c r="R220"/>
  <c r="P220"/>
  <c r="BI217"/>
  <c r="BH217"/>
  <c r="BF217"/>
  <c r="BE217"/>
  <c r="T217"/>
  <c r="R217"/>
  <c r="P217"/>
  <c r="BI214"/>
  <c r="BH214"/>
  <c r="BF214"/>
  <c r="BE214"/>
  <c r="T214"/>
  <c r="R214"/>
  <c r="P214"/>
  <c r="BI209"/>
  <c r="BH209"/>
  <c r="BF209"/>
  <c r="BE209"/>
  <c r="T209"/>
  <c r="R209"/>
  <c r="P209"/>
  <c r="BI205"/>
  <c r="BH205"/>
  <c r="BF205"/>
  <c r="BE205"/>
  <c r="T205"/>
  <c r="R205"/>
  <c r="P205"/>
  <c r="BI201"/>
  <c r="BH201"/>
  <c r="BF201"/>
  <c r="BE201"/>
  <c r="T201"/>
  <c r="R201"/>
  <c r="P201"/>
  <c r="BI197"/>
  <c r="BH197"/>
  <c r="BF197"/>
  <c r="BE197"/>
  <c r="T197"/>
  <c r="R197"/>
  <c r="P197"/>
  <c r="BI193"/>
  <c r="BH193"/>
  <c r="BF193"/>
  <c r="BE193"/>
  <c r="T193"/>
  <c r="R193"/>
  <c r="P193"/>
  <c r="BI190"/>
  <c r="BH190"/>
  <c r="BF190"/>
  <c r="BE190"/>
  <c r="T190"/>
  <c r="R190"/>
  <c r="P190"/>
  <c r="BI187"/>
  <c r="BH187"/>
  <c r="BF187"/>
  <c r="BE187"/>
  <c r="T187"/>
  <c r="R187"/>
  <c r="P187"/>
  <c r="BI184"/>
  <c r="BH184"/>
  <c r="BF184"/>
  <c r="BE184"/>
  <c r="T184"/>
  <c r="R184"/>
  <c r="P184"/>
  <c r="BI181"/>
  <c r="BH181"/>
  <c r="BF181"/>
  <c r="BE181"/>
  <c r="T181"/>
  <c r="R181"/>
  <c r="P181"/>
  <c r="BI178"/>
  <c r="BH178"/>
  <c r="BF178"/>
  <c r="BE178"/>
  <c r="T178"/>
  <c r="R178"/>
  <c r="P178"/>
  <c r="BI174"/>
  <c r="BH174"/>
  <c r="BF174"/>
  <c r="BE174"/>
  <c r="T174"/>
  <c r="R174"/>
  <c r="P174"/>
  <c r="BI170"/>
  <c r="BH170"/>
  <c r="BF170"/>
  <c r="BE170"/>
  <c r="T170"/>
  <c r="R170"/>
  <c r="P170"/>
  <c r="BI166"/>
  <c r="BH166"/>
  <c r="BF166"/>
  <c r="BE166"/>
  <c r="T166"/>
  <c r="R166"/>
  <c r="P166"/>
  <c r="BI163"/>
  <c r="BH163"/>
  <c r="BF163"/>
  <c r="BE163"/>
  <c r="T163"/>
  <c r="R163"/>
  <c r="P163"/>
  <c r="BI159"/>
  <c r="BH159"/>
  <c r="BF159"/>
  <c r="BE159"/>
  <c r="T159"/>
  <c r="R159"/>
  <c r="P159"/>
  <c r="BI155"/>
  <c r="BH155"/>
  <c r="BF155"/>
  <c r="BE155"/>
  <c r="T155"/>
  <c r="R155"/>
  <c r="P155"/>
  <c r="BI151"/>
  <c r="BH151"/>
  <c r="BF151"/>
  <c r="BE151"/>
  <c r="T151"/>
  <c r="R151"/>
  <c r="P151"/>
  <c r="BI148"/>
  <c r="BH148"/>
  <c r="BF148"/>
  <c r="BE148"/>
  <c r="T148"/>
  <c r="R148"/>
  <c r="P148"/>
  <c r="BI145"/>
  <c r="BH145"/>
  <c r="BF145"/>
  <c r="BE145"/>
  <c r="T145"/>
  <c r="R145"/>
  <c r="P145"/>
  <c r="BI141"/>
  <c r="BH141"/>
  <c r="BF141"/>
  <c r="BE141"/>
  <c r="T141"/>
  <c r="R141"/>
  <c r="P141"/>
  <c r="J134"/>
  <c r="F134"/>
  <c r="F132"/>
  <c r="E130"/>
  <c r="J93"/>
  <c r="F93"/>
  <c r="F91"/>
  <c r="E89"/>
  <c r="J26"/>
  <c r="E26"/>
  <c r="J135"/>
  <c r="J25"/>
  <c r="J20"/>
  <c r="E20"/>
  <c r="F94"/>
  <c r="J19"/>
  <c r="J14"/>
  <c r="J132"/>
  <c r="E7"/>
  <c r="E126"/>
  <c i="7" r="J39"/>
  <c r="J38"/>
  <c i="1" r="AY101"/>
  <c i="7" r="J37"/>
  <c i="1" r="AX101"/>
  <c i="7" r="BI200"/>
  <c r="BH200"/>
  <c r="BF200"/>
  <c r="BE200"/>
  <c r="T200"/>
  <c r="R200"/>
  <c r="P200"/>
  <c r="BI199"/>
  <c r="BH199"/>
  <c r="BF199"/>
  <c r="BE199"/>
  <c r="T199"/>
  <c r="R199"/>
  <c r="P199"/>
  <c r="BI198"/>
  <c r="BH198"/>
  <c r="BF198"/>
  <c r="BE198"/>
  <c r="T198"/>
  <c r="R198"/>
  <c r="P198"/>
  <c r="BI196"/>
  <c r="BH196"/>
  <c r="BF196"/>
  <c r="BE196"/>
  <c r="T196"/>
  <c r="R196"/>
  <c r="P196"/>
  <c r="BI195"/>
  <c r="BH195"/>
  <c r="BF195"/>
  <c r="BE195"/>
  <c r="T195"/>
  <c r="R195"/>
  <c r="P195"/>
  <c r="BI180"/>
  <c r="BH180"/>
  <c r="BF180"/>
  <c r="BE180"/>
  <c r="T180"/>
  <c r="T179"/>
  <c r="R180"/>
  <c r="R179"/>
  <c r="P180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BI173"/>
  <c r="BH173"/>
  <c r="BF173"/>
  <c r="BE173"/>
  <c r="T173"/>
  <c r="R173"/>
  <c r="P173"/>
  <c r="BI172"/>
  <c r="BH172"/>
  <c r="BF172"/>
  <c r="BE172"/>
  <c r="T172"/>
  <c r="R172"/>
  <c r="P172"/>
  <c r="BI170"/>
  <c r="BH170"/>
  <c r="BF170"/>
  <c r="BE170"/>
  <c r="T170"/>
  <c r="R170"/>
  <c r="P170"/>
  <c r="BI169"/>
  <c r="BH169"/>
  <c r="BF169"/>
  <c r="BE169"/>
  <c r="T169"/>
  <c r="R169"/>
  <c r="P169"/>
  <c r="BI168"/>
  <c r="BH168"/>
  <c r="BF168"/>
  <c r="BE168"/>
  <c r="T168"/>
  <c r="R168"/>
  <c r="P168"/>
  <c r="BI167"/>
  <c r="BH167"/>
  <c r="BF167"/>
  <c r="BE167"/>
  <c r="T167"/>
  <c r="R167"/>
  <c r="P167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60"/>
  <c r="BH160"/>
  <c r="BF160"/>
  <c r="BE160"/>
  <c r="T160"/>
  <c r="R160"/>
  <c r="P160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85"/>
  <c i="6" r="J39"/>
  <c r="J38"/>
  <c i="1" r="AY100"/>
  <c i="6" r="J37"/>
  <c i="1" r="AX100"/>
  <c i="6" r="BI494"/>
  <c r="BH494"/>
  <c r="BF494"/>
  <c r="BE494"/>
  <c r="T494"/>
  <c r="R494"/>
  <c r="P494"/>
  <c r="BI491"/>
  <c r="BH491"/>
  <c r="BF491"/>
  <c r="BE491"/>
  <c r="T491"/>
  <c r="R491"/>
  <c r="P491"/>
  <c r="BI488"/>
  <c r="BH488"/>
  <c r="BF488"/>
  <c r="BE488"/>
  <c r="T488"/>
  <c r="R488"/>
  <c r="P488"/>
  <c r="BI485"/>
  <c r="BH485"/>
  <c r="BF485"/>
  <c r="BE485"/>
  <c r="T485"/>
  <c r="R485"/>
  <c r="P485"/>
  <c r="BI482"/>
  <c r="BH482"/>
  <c r="BF482"/>
  <c r="BE482"/>
  <c r="T482"/>
  <c r="R482"/>
  <c r="P482"/>
  <c r="BI480"/>
  <c r="BH480"/>
  <c r="BF480"/>
  <c r="BE480"/>
  <c r="T480"/>
  <c r="R480"/>
  <c r="P480"/>
  <c r="BI479"/>
  <c r="BH479"/>
  <c r="BF479"/>
  <c r="BE479"/>
  <c r="T479"/>
  <c r="R479"/>
  <c r="P479"/>
  <c r="BI473"/>
  <c r="BH473"/>
  <c r="BF473"/>
  <c r="BE473"/>
  <c r="T473"/>
  <c r="R473"/>
  <c r="P473"/>
  <c r="BI470"/>
  <c r="BH470"/>
  <c r="BF470"/>
  <c r="BE470"/>
  <c r="T470"/>
  <c r="R470"/>
  <c r="P470"/>
  <c r="BI467"/>
  <c r="BH467"/>
  <c r="BF467"/>
  <c r="BE467"/>
  <c r="T467"/>
  <c r="R467"/>
  <c r="P467"/>
  <c r="BI464"/>
  <c r="BH464"/>
  <c r="BF464"/>
  <c r="BE464"/>
  <c r="T464"/>
  <c r="R464"/>
  <c r="P464"/>
  <c r="BI461"/>
  <c r="BH461"/>
  <c r="BF461"/>
  <c r="BE461"/>
  <c r="T461"/>
  <c r="R461"/>
  <c r="P461"/>
  <c r="BI459"/>
  <c r="BH459"/>
  <c r="BF459"/>
  <c r="BE459"/>
  <c r="T459"/>
  <c r="R459"/>
  <c r="P459"/>
  <c r="BI456"/>
  <c r="BH456"/>
  <c r="BF456"/>
  <c r="BE456"/>
  <c r="T456"/>
  <c r="R456"/>
  <c r="P456"/>
  <c r="BI453"/>
  <c r="BH453"/>
  <c r="BF453"/>
  <c r="BE453"/>
  <c r="T453"/>
  <c r="R453"/>
  <c r="P453"/>
  <c r="BI450"/>
  <c r="BH450"/>
  <c r="BF450"/>
  <c r="BE450"/>
  <c r="T450"/>
  <c r="R450"/>
  <c r="P450"/>
  <c r="BI447"/>
  <c r="BH447"/>
  <c r="BF447"/>
  <c r="BE447"/>
  <c r="T447"/>
  <c r="R447"/>
  <c r="P447"/>
  <c r="BI444"/>
  <c r="BH444"/>
  <c r="BF444"/>
  <c r="BE444"/>
  <c r="T444"/>
  <c r="R444"/>
  <c r="P444"/>
  <c r="BI438"/>
  <c r="BH438"/>
  <c r="BF438"/>
  <c r="BE438"/>
  <c r="T438"/>
  <c r="R438"/>
  <c r="P438"/>
  <c r="BI435"/>
  <c r="BH435"/>
  <c r="BF435"/>
  <c r="BE435"/>
  <c r="T435"/>
  <c r="R435"/>
  <c r="P435"/>
  <c r="BI432"/>
  <c r="BH432"/>
  <c r="BF432"/>
  <c r="BE432"/>
  <c r="T432"/>
  <c r="R432"/>
  <c r="P432"/>
  <c r="BI429"/>
  <c r="BH429"/>
  <c r="BF429"/>
  <c r="BE429"/>
  <c r="T429"/>
  <c r="R429"/>
  <c r="P429"/>
  <c r="BI426"/>
  <c r="BH426"/>
  <c r="BF426"/>
  <c r="BE426"/>
  <c r="T426"/>
  <c r="R426"/>
  <c r="P426"/>
  <c r="BI422"/>
  <c r="BH422"/>
  <c r="BF422"/>
  <c r="BE422"/>
  <c r="T422"/>
  <c r="R422"/>
  <c r="P422"/>
  <c r="BI419"/>
  <c r="BH419"/>
  <c r="BF419"/>
  <c r="BE419"/>
  <c r="T419"/>
  <c r="R419"/>
  <c r="P419"/>
  <c r="BI416"/>
  <c r="BH416"/>
  <c r="BF416"/>
  <c r="BE416"/>
  <c r="T416"/>
  <c r="R416"/>
  <c r="P416"/>
  <c r="BI413"/>
  <c r="BH413"/>
  <c r="BF413"/>
  <c r="BE413"/>
  <c r="T413"/>
  <c r="R413"/>
  <c r="P413"/>
  <c r="BI410"/>
  <c r="BH410"/>
  <c r="BF410"/>
  <c r="BE410"/>
  <c r="T410"/>
  <c r="R410"/>
  <c r="P410"/>
  <c r="BI407"/>
  <c r="BH407"/>
  <c r="BF407"/>
  <c r="BE407"/>
  <c r="T407"/>
  <c r="R407"/>
  <c r="P407"/>
  <c r="BI404"/>
  <c r="BH404"/>
  <c r="BF404"/>
  <c r="BE404"/>
  <c r="T404"/>
  <c r="R404"/>
  <c r="P404"/>
  <c r="BI401"/>
  <c r="BH401"/>
  <c r="BF401"/>
  <c r="BE401"/>
  <c r="T401"/>
  <c r="R401"/>
  <c r="P401"/>
  <c r="BI400"/>
  <c r="BH400"/>
  <c r="BF400"/>
  <c r="BE400"/>
  <c r="T400"/>
  <c r="R400"/>
  <c r="P400"/>
  <c r="BI399"/>
  <c r="BH399"/>
  <c r="BF399"/>
  <c r="BE399"/>
  <c r="T399"/>
  <c r="R399"/>
  <c r="P399"/>
  <c r="BI395"/>
  <c r="BH395"/>
  <c r="BF395"/>
  <c r="BE395"/>
  <c r="T395"/>
  <c r="R395"/>
  <c r="P395"/>
  <c r="BI392"/>
  <c r="BH392"/>
  <c r="BF392"/>
  <c r="BE392"/>
  <c r="T392"/>
  <c r="R392"/>
  <c r="P392"/>
  <c r="BI389"/>
  <c r="BH389"/>
  <c r="BF389"/>
  <c r="BE389"/>
  <c r="T389"/>
  <c r="R389"/>
  <c r="P389"/>
  <c r="BI386"/>
  <c r="BH386"/>
  <c r="BF386"/>
  <c r="BE386"/>
  <c r="T386"/>
  <c r="R386"/>
  <c r="P386"/>
  <c r="BI383"/>
  <c r="BH383"/>
  <c r="BF383"/>
  <c r="BE383"/>
  <c r="T383"/>
  <c r="R383"/>
  <c r="P383"/>
  <c r="BI380"/>
  <c r="BH380"/>
  <c r="BF380"/>
  <c r="BE380"/>
  <c r="T380"/>
  <c r="R380"/>
  <c r="P380"/>
  <c r="BI377"/>
  <c r="BH377"/>
  <c r="BF377"/>
  <c r="BE377"/>
  <c r="T377"/>
  <c r="R377"/>
  <c r="P377"/>
  <c r="BI373"/>
  <c r="BH373"/>
  <c r="BF373"/>
  <c r="BE373"/>
  <c r="T373"/>
  <c r="R373"/>
  <c r="P373"/>
  <c r="BI368"/>
  <c r="BH368"/>
  <c r="BF368"/>
  <c r="BE368"/>
  <c r="T368"/>
  <c r="R368"/>
  <c r="P368"/>
  <c r="BI365"/>
  <c r="BH365"/>
  <c r="BF365"/>
  <c r="BE365"/>
  <c r="T365"/>
  <c r="R365"/>
  <c r="P365"/>
  <c r="BI360"/>
  <c r="BH360"/>
  <c r="BF360"/>
  <c r="BE360"/>
  <c r="T360"/>
  <c r="R360"/>
  <c r="P360"/>
  <c r="BI357"/>
  <c r="BH357"/>
  <c r="BF357"/>
  <c r="BE357"/>
  <c r="T357"/>
  <c r="R357"/>
  <c r="P357"/>
  <c r="BI351"/>
  <c r="BH351"/>
  <c r="BF351"/>
  <c r="BE351"/>
  <c r="T351"/>
  <c r="R351"/>
  <c r="P351"/>
  <c r="BI348"/>
  <c r="BH348"/>
  <c r="BF348"/>
  <c r="BE348"/>
  <c r="T348"/>
  <c r="R348"/>
  <c r="P348"/>
  <c r="BI345"/>
  <c r="BH345"/>
  <c r="BF345"/>
  <c r="BE345"/>
  <c r="T345"/>
  <c r="R345"/>
  <c r="P345"/>
  <c r="BI342"/>
  <c r="BH342"/>
  <c r="BF342"/>
  <c r="BE342"/>
  <c r="T342"/>
  <c r="R342"/>
  <c r="P342"/>
  <c r="BI339"/>
  <c r="BH339"/>
  <c r="BF339"/>
  <c r="BE339"/>
  <c r="T339"/>
  <c r="R339"/>
  <c r="P339"/>
  <c r="BI336"/>
  <c r="BH336"/>
  <c r="BF336"/>
  <c r="BE336"/>
  <c r="T336"/>
  <c r="R336"/>
  <c r="P336"/>
  <c r="BI333"/>
  <c r="BH333"/>
  <c r="BF333"/>
  <c r="BE333"/>
  <c r="T333"/>
  <c r="R333"/>
  <c r="P333"/>
  <c r="BI328"/>
  <c r="BH328"/>
  <c r="BF328"/>
  <c r="BE328"/>
  <c r="T328"/>
  <c r="R328"/>
  <c r="P328"/>
  <c r="BI325"/>
  <c r="BH325"/>
  <c r="BF325"/>
  <c r="BE325"/>
  <c r="T325"/>
  <c r="R325"/>
  <c r="P325"/>
  <c r="BI320"/>
  <c r="BH320"/>
  <c r="BF320"/>
  <c r="BE320"/>
  <c r="T320"/>
  <c r="R320"/>
  <c r="P320"/>
  <c r="BI317"/>
  <c r="BH317"/>
  <c r="BF317"/>
  <c r="BE317"/>
  <c r="T317"/>
  <c r="R317"/>
  <c r="P317"/>
  <c r="BI314"/>
  <c r="BH314"/>
  <c r="BF314"/>
  <c r="BE314"/>
  <c r="T314"/>
  <c r="R314"/>
  <c r="P314"/>
  <c r="BI310"/>
  <c r="BH310"/>
  <c r="BF310"/>
  <c r="BE310"/>
  <c r="T310"/>
  <c r="R310"/>
  <c r="P310"/>
  <c r="BI309"/>
  <c r="BH309"/>
  <c r="BF309"/>
  <c r="BE309"/>
  <c r="T309"/>
  <c r="R309"/>
  <c r="P309"/>
  <c r="BI306"/>
  <c r="BH306"/>
  <c r="BF306"/>
  <c r="BE306"/>
  <c r="T306"/>
  <c r="R306"/>
  <c r="P306"/>
  <c r="BI303"/>
  <c r="BH303"/>
  <c r="BF303"/>
  <c r="BE303"/>
  <c r="T303"/>
  <c r="R303"/>
  <c r="P303"/>
  <c r="BI300"/>
  <c r="BH300"/>
  <c r="BF300"/>
  <c r="BE300"/>
  <c r="T300"/>
  <c r="R300"/>
  <c r="P300"/>
  <c r="BI297"/>
  <c r="BH297"/>
  <c r="BF297"/>
  <c r="BE297"/>
  <c r="T297"/>
  <c r="R297"/>
  <c r="P297"/>
  <c r="BI294"/>
  <c r="BH294"/>
  <c r="BF294"/>
  <c r="BE294"/>
  <c r="T294"/>
  <c r="R294"/>
  <c r="P294"/>
  <c r="BI291"/>
  <c r="BH291"/>
  <c r="BF291"/>
  <c r="BE291"/>
  <c r="T291"/>
  <c r="R291"/>
  <c r="P291"/>
  <c r="BI287"/>
  <c r="BH287"/>
  <c r="BF287"/>
  <c r="BE287"/>
  <c r="T287"/>
  <c r="R287"/>
  <c r="P287"/>
  <c r="BI284"/>
  <c r="BH284"/>
  <c r="BF284"/>
  <c r="BE284"/>
  <c r="T284"/>
  <c r="R284"/>
  <c r="P284"/>
  <c r="BI277"/>
  <c r="BH277"/>
  <c r="BF277"/>
  <c r="BE277"/>
  <c r="T277"/>
  <c r="R277"/>
  <c r="P277"/>
  <c r="BI274"/>
  <c r="BH274"/>
  <c r="BF274"/>
  <c r="BE274"/>
  <c r="T274"/>
  <c r="R274"/>
  <c r="P274"/>
  <c r="BI271"/>
  <c r="BH271"/>
  <c r="BF271"/>
  <c r="BE271"/>
  <c r="T271"/>
  <c r="R271"/>
  <c r="P271"/>
  <c r="BI268"/>
  <c r="BH268"/>
  <c r="BF268"/>
  <c r="BE268"/>
  <c r="T268"/>
  <c r="R268"/>
  <c r="P268"/>
  <c r="BI264"/>
  <c r="BH264"/>
  <c r="BF264"/>
  <c r="BE264"/>
  <c r="T264"/>
  <c r="R264"/>
  <c r="P264"/>
  <c r="BI260"/>
  <c r="BH260"/>
  <c r="BF260"/>
  <c r="BE260"/>
  <c r="T260"/>
  <c r="R260"/>
  <c r="P260"/>
  <c r="BI257"/>
  <c r="BH257"/>
  <c r="BF257"/>
  <c r="BE257"/>
  <c r="T257"/>
  <c r="R257"/>
  <c r="P257"/>
  <c r="BI254"/>
  <c r="BH254"/>
  <c r="BF254"/>
  <c r="BE254"/>
  <c r="T254"/>
  <c r="R254"/>
  <c r="P254"/>
  <c r="BI251"/>
  <c r="BH251"/>
  <c r="BF251"/>
  <c r="BE251"/>
  <c r="T251"/>
  <c r="R251"/>
  <c r="P251"/>
  <c r="BI246"/>
  <c r="BH246"/>
  <c r="BF246"/>
  <c r="BE246"/>
  <c r="T246"/>
  <c r="R246"/>
  <c r="P246"/>
  <c r="BI243"/>
  <c r="BH243"/>
  <c r="BF243"/>
  <c r="BE243"/>
  <c r="T243"/>
  <c r="R243"/>
  <c r="P243"/>
  <c r="BI237"/>
  <c r="BH237"/>
  <c r="BF237"/>
  <c r="BE237"/>
  <c r="T237"/>
  <c r="R237"/>
  <c r="P237"/>
  <c r="BI232"/>
  <c r="BH232"/>
  <c r="BF232"/>
  <c r="BE232"/>
  <c r="T232"/>
  <c r="R232"/>
  <c r="P232"/>
  <c r="BI231"/>
  <c r="BH231"/>
  <c r="BF231"/>
  <c r="BE231"/>
  <c r="T231"/>
  <c r="R231"/>
  <c r="P231"/>
  <c r="BI226"/>
  <c r="BH226"/>
  <c r="BF226"/>
  <c r="BE226"/>
  <c r="T226"/>
  <c r="R226"/>
  <c r="P226"/>
  <c r="BI221"/>
  <c r="BH221"/>
  <c r="BF221"/>
  <c r="BE221"/>
  <c r="T221"/>
  <c r="R221"/>
  <c r="P221"/>
  <c r="BI218"/>
  <c r="BH218"/>
  <c r="BF218"/>
  <c r="BE218"/>
  <c r="T218"/>
  <c r="R218"/>
  <c r="P218"/>
  <c r="BI213"/>
  <c r="BH213"/>
  <c r="BF213"/>
  <c r="BE213"/>
  <c r="T213"/>
  <c r="R213"/>
  <c r="P213"/>
  <c r="BI210"/>
  <c r="BH210"/>
  <c r="BF210"/>
  <c r="BE210"/>
  <c r="T210"/>
  <c r="R210"/>
  <c r="P210"/>
  <c r="BI207"/>
  <c r="BH207"/>
  <c r="BF207"/>
  <c r="BE207"/>
  <c r="T207"/>
  <c r="R207"/>
  <c r="P207"/>
  <c r="BI202"/>
  <c r="BH202"/>
  <c r="BF202"/>
  <c r="BE202"/>
  <c r="T202"/>
  <c r="T201"/>
  <c r="R202"/>
  <c r="R201"/>
  <c r="P202"/>
  <c r="P201"/>
  <c r="BI198"/>
  <c r="BH198"/>
  <c r="BF198"/>
  <c r="BE198"/>
  <c r="T198"/>
  <c r="R198"/>
  <c r="P198"/>
  <c r="BI194"/>
  <c r="BH194"/>
  <c r="BF194"/>
  <c r="BE194"/>
  <c r="T194"/>
  <c r="R194"/>
  <c r="P194"/>
  <c r="BI190"/>
  <c r="BH190"/>
  <c r="BF190"/>
  <c r="BE190"/>
  <c r="T190"/>
  <c r="R190"/>
  <c r="P190"/>
  <c r="BI186"/>
  <c r="BH186"/>
  <c r="BF186"/>
  <c r="BE186"/>
  <c r="T186"/>
  <c r="R186"/>
  <c r="P186"/>
  <c r="BI180"/>
  <c r="BH180"/>
  <c r="BF180"/>
  <c r="BE180"/>
  <c r="T180"/>
  <c r="R180"/>
  <c r="P180"/>
  <c r="BI177"/>
  <c r="BH177"/>
  <c r="BF177"/>
  <c r="BE177"/>
  <c r="T177"/>
  <c r="R177"/>
  <c r="P177"/>
  <c r="BI174"/>
  <c r="BH174"/>
  <c r="BF174"/>
  <c r="BE174"/>
  <c r="T174"/>
  <c r="R174"/>
  <c r="P174"/>
  <c r="BI170"/>
  <c r="BH170"/>
  <c r="BF170"/>
  <c r="BE170"/>
  <c r="T170"/>
  <c r="R170"/>
  <c r="P170"/>
  <c r="BI166"/>
  <c r="BH166"/>
  <c r="BF166"/>
  <c r="BE166"/>
  <c r="T166"/>
  <c r="R166"/>
  <c r="P166"/>
  <c r="BI162"/>
  <c r="BH162"/>
  <c r="BF162"/>
  <c r="BE162"/>
  <c r="T162"/>
  <c r="R162"/>
  <c r="P162"/>
  <c r="BI158"/>
  <c r="BH158"/>
  <c r="BF158"/>
  <c r="BE158"/>
  <c r="T158"/>
  <c r="R158"/>
  <c r="P158"/>
  <c r="BI154"/>
  <c r="BH154"/>
  <c r="BF154"/>
  <c r="BE154"/>
  <c r="T154"/>
  <c r="R154"/>
  <c r="P154"/>
  <c r="BI150"/>
  <c r="BH150"/>
  <c r="BF150"/>
  <c r="BE150"/>
  <c r="T150"/>
  <c r="R150"/>
  <c r="P150"/>
  <c r="BI146"/>
  <c r="BH146"/>
  <c r="BF146"/>
  <c r="BE146"/>
  <c r="T146"/>
  <c r="R146"/>
  <c r="P146"/>
  <c r="BI143"/>
  <c r="BH143"/>
  <c r="BF143"/>
  <c r="BE143"/>
  <c r="T143"/>
  <c r="R143"/>
  <c r="P143"/>
  <c r="BI140"/>
  <c r="BH140"/>
  <c r="BF140"/>
  <c r="BE140"/>
  <c r="T140"/>
  <c r="R140"/>
  <c r="P140"/>
  <c r="BI137"/>
  <c r="BH137"/>
  <c r="BF137"/>
  <c r="BE137"/>
  <c r="T137"/>
  <c r="R137"/>
  <c r="P137"/>
  <c r="J130"/>
  <c r="F130"/>
  <c r="F128"/>
  <c r="E126"/>
  <c r="J93"/>
  <c r="F93"/>
  <c r="F91"/>
  <c r="E89"/>
  <c r="J26"/>
  <c r="E26"/>
  <c r="J131"/>
  <c r="J25"/>
  <c r="J20"/>
  <c r="E20"/>
  <c r="F94"/>
  <c r="J19"/>
  <c r="J14"/>
  <c r="J128"/>
  <c r="E7"/>
  <c r="E122"/>
  <c i="5" r="J39"/>
  <c r="J38"/>
  <c i="1" r="AY99"/>
  <c i="5" r="J37"/>
  <c i="1" r="AX99"/>
  <c i="5" r="BI579"/>
  <c r="BH579"/>
  <c r="BF579"/>
  <c r="BE579"/>
  <c r="T579"/>
  <c r="T578"/>
  <c r="R579"/>
  <c r="R578"/>
  <c r="P579"/>
  <c r="P578"/>
  <c r="BI577"/>
  <c r="BH577"/>
  <c r="BF577"/>
  <c r="BE577"/>
  <c r="T577"/>
  <c r="R577"/>
  <c r="P577"/>
  <c r="BI576"/>
  <c r="BH576"/>
  <c r="BF576"/>
  <c r="BE576"/>
  <c r="T576"/>
  <c r="R576"/>
  <c r="P576"/>
  <c r="BI573"/>
  <c r="BH573"/>
  <c r="BF573"/>
  <c r="BE573"/>
  <c r="T573"/>
  <c r="R573"/>
  <c r="P573"/>
  <c r="BI572"/>
  <c r="BH572"/>
  <c r="BF572"/>
  <c r="BE572"/>
  <c r="T572"/>
  <c r="R572"/>
  <c r="P572"/>
  <c r="BI570"/>
  <c r="BH570"/>
  <c r="BF570"/>
  <c r="BE570"/>
  <c r="T570"/>
  <c r="R570"/>
  <c r="P570"/>
  <c r="BI569"/>
  <c r="BH569"/>
  <c r="BF569"/>
  <c r="BE569"/>
  <c r="T569"/>
  <c r="R569"/>
  <c r="P569"/>
  <c r="BI567"/>
  <c r="BH567"/>
  <c r="BF567"/>
  <c r="BE567"/>
  <c r="T567"/>
  <c r="R567"/>
  <c r="P567"/>
  <c r="BI566"/>
  <c r="BH566"/>
  <c r="BF566"/>
  <c r="BE566"/>
  <c r="T566"/>
  <c r="R566"/>
  <c r="P566"/>
  <c r="BI565"/>
  <c r="BH565"/>
  <c r="BF565"/>
  <c r="BE565"/>
  <c r="T565"/>
  <c r="R565"/>
  <c r="P565"/>
  <c r="BI564"/>
  <c r="BH564"/>
  <c r="BF564"/>
  <c r="BE564"/>
  <c r="T564"/>
  <c r="R564"/>
  <c r="P564"/>
  <c r="BI563"/>
  <c r="BH563"/>
  <c r="BF563"/>
  <c r="BE563"/>
  <c r="T563"/>
  <c r="R563"/>
  <c r="P563"/>
  <c r="BI562"/>
  <c r="BH562"/>
  <c r="BF562"/>
  <c r="BE562"/>
  <c r="T562"/>
  <c r="R562"/>
  <c r="P562"/>
  <c r="BI559"/>
  <c r="BH559"/>
  <c r="BF559"/>
  <c r="BE559"/>
  <c r="T559"/>
  <c r="R559"/>
  <c r="P559"/>
  <c r="BI554"/>
  <c r="BH554"/>
  <c r="BF554"/>
  <c r="BE554"/>
  <c r="T554"/>
  <c r="R554"/>
  <c r="P554"/>
  <c r="BI552"/>
  <c r="BH552"/>
  <c r="BF552"/>
  <c r="BE552"/>
  <c r="T552"/>
  <c r="R552"/>
  <c r="P552"/>
  <c r="BI548"/>
  <c r="BH548"/>
  <c r="BF548"/>
  <c r="BE548"/>
  <c r="T548"/>
  <c r="R548"/>
  <c r="P548"/>
  <c r="BI545"/>
  <c r="BH545"/>
  <c r="BF545"/>
  <c r="BE545"/>
  <c r="T545"/>
  <c r="R545"/>
  <c r="P545"/>
  <c r="BI544"/>
  <c r="BH544"/>
  <c r="BF544"/>
  <c r="BE544"/>
  <c r="T544"/>
  <c r="R544"/>
  <c r="P544"/>
  <c r="BI541"/>
  <c r="BH541"/>
  <c r="BF541"/>
  <c r="BE541"/>
  <c r="T541"/>
  <c r="R541"/>
  <c r="P541"/>
  <c r="BI538"/>
  <c r="BH538"/>
  <c r="BF538"/>
  <c r="BE538"/>
  <c r="T538"/>
  <c r="R538"/>
  <c r="P538"/>
  <c r="BI535"/>
  <c r="BH535"/>
  <c r="BF535"/>
  <c r="BE535"/>
  <c r="T535"/>
  <c r="R535"/>
  <c r="P535"/>
  <c r="BI532"/>
  <c r="BH532"/>
  <c r="BF532"/>
  <c r="BE532"/>
  <c r="T532"/>
  <c r="R532"/>
  <c r="P532"/>
  <c r="BI530"/>
  <c r="BH530"/>
  <c r="BF530"/>
  <c r="BE530"/>
  <c r="T530"/>
  <c r="R530"/>
  <c r="P530"/>
  <c r="BI520"/>
  <c r="BH520"/>
  <c r="BF520"/>
  <c r="BE520"/>
  <c r="T520"/>
  <c r="R520"/>
  <c r="P520"/>
  <c r="BI519"/>
  <c r="BH519"/>
  <c r="BF519"/>
  <c r="BE519"/>
  <c r="T519"/>
  <c r="R519"/>
  <c r="P519"/>
  <c r="BI511"/>
  <c r="BH511"/>
  <c r="BF511"/>
  <c r="BE511"/>
  <c r="T511"/>
  <c r="R511"/>
  <c r="P511"/>
  <c r="BI510"/>
  <c r="BH510"/>
  <c r="BF510"/>
  <c r="BE510"/>
  <c r="T510"/>
  <c r="R510"/>
  <c r="P510"/>
  <c r="BI508"/>
  <c r="BH508"/>
  <c r="BF508"/>
  <c r="BE508"/>
  <c r="T508"/>
  <c r="R508"/>
  <c r="P508"/>
  <c r="BI507"/>
  <c r="BH507"/>
  <c r="BF507"/>
  <c r="BE507"/>
  <c r="T507"/>
  <c r="R507"/>
  <c r="P507"/>
  <c r="BI506"/>
  <c r="BH506"/>
  <c r="BF506"/>
  <c r="BE506"/>
  <c r="T506"/>
  <c r="R506"/>
  <c r="P506"/>
  <c r="BI505"/>
  <c r="BH505"/>
  <c r="BF505"/>
  <c r="BE505"/>
  <c r="T505"/>
  <c r="R505"/>
  <c r="P505"/>
  <c r="BI504"/>
  <c r="BH504"/>
  <c r="BF504"/>
  <c r="BE504"/>
  <c r="T504"/>
  <c r="R504"/>
  <c r="P504"/>
  <c r="BI499"/>
  <c r="BH499"/>
  <c r="BF499"/>
  <c r="BE499"/>
  <c r="T499"/>
  <c r="R499"/>
  <c r="P499"/>
  <c r="BI498"/>
  <c r="BH498"/>
  <c r="BF498"/>
  <c r="BE498"/>
  <c r="T498"/>
  <c r="R498"/>
  <c r="P498"/>
  <c r="BI497"/>
  <c r="BH497"/>
  <c r="BF497"/>
  <c r="BE497"/>
  <c r="T497"/>
  <c r="R497"/>
  <c r="P497"/>
  <c r="BI496"/>
  <c r="BH496"/>
  <c r="BF496"/>
  <c r="BE496"/>
  <c r="T496"/>
  <c r="R496"/>
  <c r="P496"/>
  <c r="BI495"/>
  <c r="BH495"/>
  <c r="BF495"/>
  <c r="BE495"/>
  <c r="T495"/>
  <c r="R495"/>
  <c r="P495"/>
  <c r="BI493"/>
  <c r="BH493"/>
  <c r="BF493"/>
  <c r="BE493"/>
  <c r="T493"/>
  <c r="R493"/>
  <c r="P493"/>
  <c r="BI492"/>
  <c r="BH492"/>
  <c r="BF492"/>
  <c r="BE492"/>
  <c r="T492"/>
  <c r="R492"/>
  <c r="P492"/>
  <c r="BI491"/>
  <c r="BH491"/>
  <c r="BF491"/>
  <c r="BE491"/>
  <c r="T491"/>
  <c r="R491"/>
  <c r="P491"/>
  <c r="BI487"/>
  <c r="BH487"/>
  <c r="BF487"/>
  <c r="BE487"/>
  <c r="T487"/>
  <c r="R487"/>
  <c r="P487"/>
  <c r="BI481"/>
  <c r="BH481"/>
  <c r="BF481"/>
  <c r="BE481"/>
  <c r="T481"/>
  <c r="R481"/>
  <c r="P481"/>
  <c r="BI473"/>
  <c r="BH473"/>
  <c r="BF473"/>
  <c r="BE473"/>
  <c r="T473"/>
  <c r="R473"/>
  <c r="P473"/>
  <c r="BI470"/>
  <c r="BH470"/>
  <c r="BF470"/>
  <c r="BE470"/>
  <c r="T470"/>
  <c r="R470"/>
  <c r="P470"/>
  <c r="BI468"/>
  <c r="BH468"/>
  <c r="BF468"/>
  <c r="BE468"/>
  <c r="T468"/>
  <c r="R468"/>
  <c r="P468"/>
  <c r="BI467"/>
  <c r="BH467"/>
  <c r="BF467"/>
  <c r="BE467"/>
  <c r="T467"/>
  <c r="R467"/>
  <c r="P467"/>
  <c r="BI466"/>
  <c r="BH466"/>
  <c r="BF466"/>
  <c r="BE466"/>
  <c r="T466"/>
  <c r="R466"/>
  <c r="P466"/>
  <c r="BI464"/>
  <c r="BH464"/>
  <c r="BF464"/>
  <c r="BE464"/>
  <c r="T464"/>
  <c r="R464"/>
  <c r="P464"/>
  <c r="BI463"/>
  <c r="BH463"/>
  <c r="BF463"/>
  <c r="BE463"/>
  <c r="T463"/>
  <c r="R463"/>
  <c r="P463"/>
  <c r="BI462"/>
  <c r="BH462"/>
  <c r="BF462"/>
  <c r="BE462"/>
  <c r="T462"/>
  <c r="R462"/>
  <c r="P462"/>
  <c r="BI461"/>
  <c r="BH461"/>
  <c r="BF461"/>
  <c r="BE461"/>
  <c r="T461"/>
  <c r="R461"/>
  <c r="P461"/>
  <c r="BI460"/>
  <c r="BH460"/>
  <c r="BF460"/>
  <c r="BE460"/>
  <c r="T460"/>
  <c r="R460"/>
  <c r="P460"/>
  <c r="BI459"/>
  <c r="BH459"/>
  <c r="BF459"/>
  <c r="BE459"/>
  <c r="T459"/>
  <c r="R459"/>
  <c r="P459"/>
  <c r="BI455"/>
  <c r="BH455"/>
  <c r="BF455"/>
  <c r="BE455"/>
  <c r="T455"/>
  <c r="R455"/>
  <c r="P455"/>
  <c r="BI454"/>
  <c r="BH454"/>
  <c r="BF454"/>
  <c r="BE454"/>
  <c r="T454"/>
  <c r="R454"/>
  <c r="P454"/>
  <c r="BI453"/>
  <c r="BH453"/>
  <c r="BF453"/>
  <c r="BE453"/>
  <c r="T453"/>
  <c r="R453"/>
  <c r="P453"/>
  <c r="BI452"/>
  <c r="BH452"/>
  <c r="BF452"/>
  <c r="BE452"/>
  <c r="T452"/>
  <c r="R452"/>
  <c r="P452"/>
  <c r="BI451"/>
  <c r="BH451"/>
  <c r="BF451"/>
  <c r="BE451"/>
  <c r="T451"/>
  <c r="R451"/>
  <c r="P451"/>
  <c r="BI449"/>
  <c r="BH449"/>
  <c r="BF449"/>
  <c r="BE449"/>
  <c r="T449"/>
  <c r="R449"/>
  <c r="P449"/>
  <c r="BI447"/>
  <c r="BH447"/>
  <c r="BF447"/>
  <c r="BE447"/>
  <c r="T447"/>
  <c r="R447"/>
  <c r="P447"/>
  <c r="BI439"/>
  <c r="BH439"/>
  <c r="BF439"/>
  <c r="BE439"/>
  <c r="T439"/>
  <c r="R439"/>
  <c r="P439"/>
  <c r="BI438"/>
  <c r="BH438"/>
  <c r="BF438"/>
  <c r="BE438"/>
  <c r="T438"/>
  <c r="R438"/>
  <c r="P438"/>
  <c r="BI437"/>
  <c r="BH437"/>
  <c r="BF437"/>
  <c r="BE437"/>
  <c r="T437"/>
  <c r="R437"/>
  <c r="P437"/>
  <c r="BI436"/>
  <c r="BH436"/>
  <c r="BF436"/>
  <c r="BE436"/>
  <c r="T436"/>
  <c r="R436"/>
  <c r="P436"/>
  <c r="BI432"/>
  <c r="BH432"/>
  <c r="BF432"/>
  <c r="BE432"/>
  <c r="T432"/>
  <c r="R432"/>
  <c r="P432"/>
  <c r="BI431"/>
  <c r="BH431"/>
  <c r="BF431"/>
  <c r="BE431"/>
  <c r="T431"/>
  <c r="R431"/>
  <c r="P431"/>
  <c r="BI430"/>
  <c r="BH430"/>
  <c r="BF430"/>
  <c r="BE430"/>
  <c r="T430"/>
  <c r="R430"/>
  <c r="P430"/>
  <c r="BI429"/>
  <c r="BH429"/>
  <c r="BF429"/>
  <c r="BE429"/>
  <c r="T429"/>
  <c r="R429"/>
  <c r="P429"/>
  <c r="BI428"/>
  <c r="BH428"/>
  <c r="BF428"/>
  <c r="BE428"/>
  <c r="T428"/>
  <c r="R428"/>
  <c r="P428"/>
  <c r="BI421"/>
  <c r="BH421"/>
  <c r="BF421"/>
  <c r="BE421"/>
  <c r="T421"/>
  <c r="R421"/>
  <c r="P421"/>
  <c r="BI415"/>
  <c r="BH415"/>
  <c r="BF415"/>
  <c r="BE415"/>
  <c r="T415"/>
  <c r="R415"/>
  <c r="P415"/>
  <c r="BI414"/>
  <c r="BH414"/>
  <c r="BF414"/>
  <c r="BE414"/>
  <c r="T414"/>
  <c r="R414"/>
  <c r="P414"/>
  <c r="BI413"/>
  <c r="BH413"/>
  <c r="BF413"/>
  <c r="BE413"/>
  <c r="T413"/>
  <c r="R413"/>
  <c r="P413"/>
  <c r="BI412"/>
  <c r="BH412"/>
  <c r="BF412"/>
  <c r="BE412"/>
  <c r="T412"/>
  <c r="R412"/>
  <c r="P412"/>
  <c r="BI411"/>
  <c r="BH411"/>
  <c r="BF411"/>
  <c r="BE411"/>
  <c r="T411"/>
  <c r="R411"/>
  <c r="P411"/>
  <c r="BI410"/>
  <c r="BH410"/>
  <c r="BF410"/>
  <c r="BE410"/>
  <c r="T410"/>
  <c r="R410"/>
  <c r="P410"/>
  <c r="BI409"/>
  <c r="BH409"/>
  <c r="BF409"/>
  <c r="BE409"/>
  <c r="T409"/>
  <c r="R409"/>
  <c r="P409"/>
  <c r="BI408"/>
  <c r="BH408"/>
  <c r="BF408"/>
  <c r="BE408"/>
  <c r="T408"/>
  <c r="R408"/>
  <c r="P408"/>
  <c r="BI407"/>
  <c r="BH407"/>
  <c r="BF407"/>
  <c r="BE407"/>
  <c r="T407"/>
  <c r="R407"/>
  <c r="P407"/>
  <c r="BI406"/>
  <c r="BH406"/>
  <c r="BF406"/>
  <c r="BE406"/>
  <c r="T406"/>
  <c r="R406"/>
  <c r="P406"/>
  <c r="BI405"/>
  <c r="BH405"/>
  <c r="BF405"/>
  <c r="BE405"/>
  <c r="T405"/>
  <c r="R405"/>
  <c r="P405"/>
  <c r="BI403"/>
  <c r="BH403"/>
  <c r="BF403"/>
  <c r="BE403"/>
  <c r="T403"/>
  <c r="R403"/>
  <c r="P403"/>
  <c r="BI402"/>
  <c r="BH402"/>
  <c r="BF402"/>
  <c r="BE402"/>
  <c r="T402"/>
  <c r="R402"/>
  <c r="P402"/>
  <c r="BI401"/>
  <c r="BH401"/>
  <c r="BF401"/>
  <c r="BE401"/>
  <c r="T401"/>
  <c r="R401"/>
  <c r="P401"/>
  <c r="BI400"/>
  <c r="BH400"/>
  <c r="BF400"/>
  <c r="BE400"/>
  <c r="T400"/>
  <c r="R400"/>
  <c r="P400"/>
  <c r="BI393"/>
  <c r="BH393"/>
  <c r="BF393"/>
  <c r="BE393"/>
  <c r="T393"/>
  <c r="R393"/>
  <c r="P393"/>
  <c r="BI391"/>
  <c r="BH391"/>
  <c r="BF391"/>
  <c r="BE391"/>
  <c r="T391"/>
  <c r="R391"/>
  <c r="P391"/>
  <c r="BI388"/>
  <c r="BH388"/>
  <c r="BF388"/>
  <c r="BE388"/>
  <c r="T388"/>
  <c r="R388"/>
  <c r="P388"/>
  <c r="BI387"/>
  <c r="BH387"/>
  <c r="BF387"/>
  <c r="BE387"/>
  <c r="T387"/>
  <c r="R387"/>
  <c r="P387"/>
  <c r="BI386"/>
  <c r="BH386"/>
  <c r="BF386"/>
  <c r="BE386"/>
  <c r="T386"/>
  <c r="R386"/>
  <c r="P386"/>
  <c r="BI375"/>
  <c r="BH375"/>
  <c r="BF375"/>
  <c r="BE375"/>
  <c r="T375"/>
  <c r="R375"/>
  <c r="P375"/>
  <c r="BI367"/>
  <c r="BH367"/>
  <c r="BF367"/>
  <c r="BE367"/>
  <c r="T367"/>
  <c r="R367"/>
  <c r="P367"/>
  <c r="BI355"/>
  <c r="BH355"/>
  <c r="BF355"/>
  <c r="BE355"/>
  <c r="T355"/>
  <c r="R355"/>
  <c r="P355"/>
  <c r="BI345"/>
  <c r="BH345"/>
  <c r="BF345"/>
  <c r="BE345"/>
  <c r="T345"/>
  <c r="R345"/>
  <c r="P345"/>
  <c r="BI335"/>
  <c r="BH335"/>
  <c r="BF335"/>
  <c r="BE335"/>
  <c r="T335"/>
  <c r="R335"/>
  <c r="P335"/>
  <c r="BI317"/>
  <c r="BH317"/>
  <c r="BF317"/>
  <c r="BE317"/>
  <c r="T317"/>
  <c r="R317"/>
  <c r="P317"/>
  <c r="BI311"/>
  <c r="BH311"/>
  <c r="BF311"/>
  <c r="BE311"/>
  <c r="T311"/>
  <c r="R311"/>
  <c r="P311"/>
  <c r="BI301"/>
  <c r="BH301"/>
  <c r="BF301"/>
  <c r="BE301"/>
  <c r="T301"/>
  <c r="R301"/>
  <c r="P301"/>
  <c r="BI298"/>
  <c r="BH298"/>
  <c r="BF298"/>
  <c r="BE298"/>
  <c r="T298"/>
  <c r="R298"/>
  <c r="P298"/>
  <c r="BI292"/>
  <c r="BH292"/>
  <c r="BF292"/>
  <c r="BE292"/>
  <c r="T292"/>
  <c r="R292"/>
  <c r="P292"/>
  <c r="BI286"/>
  <c r="BH286"/>
  <c r="BF286"/>
  <c r="BE286"/>
  <c r="T286"/>
  <c r="R286"/>
  <c r="P286"/>
  <c r="BI280"/>
  <c r="BH280"/>
  <c r="BF280"/>
  <c r="BE280"/>
  <c r="T280"/>
  <c r="R280"/>
  <c r="P280"/>
  <c r="BI274"/>
  <c r="BH274"/>
  <c r="BF274"/>
  <c r="BE274"/>
  <c r="T274"/>
  <c r="R274"/>
  <c r="P274"/>
  <c r="BI268"/>
  <c r="BH268"/>
  <c r="BF268"/>
  <c r="BE268"/>
  <c r="T268"/>
  <c r="R268"/>
  <c r="P268"/>
  <c r="BI265"/>
  <c r="BH265"/>
  <c r="BF265"/>
  <c r="BE265"/>
  <c r="T265"/>
  <c r="R265"/>
  <c r="P265"/>
  <c r="BI259"/>
  <c r="BH259"/>
  <c r="BF259"/>
  <c r="BE259"/>
  <c r="T259"/>
  <c r="R259"/>
  <c r="P259"/>
  <c r="BI258"/>
  <c r="BH258"/>
  <c r="BF258"/>
  <c r="BE258"/>
  <c r="T258"/>
  <c r="R258"/>
  <c r="P258"/>
  <c r="BI257"/>
  <c r="BH257"/>
  <c r="BF257"/>
  <c r="BE257"/>
  <c r="T257"/>
  <c r="R257"/>
  <c r="P257"/>
  <c r="BI256"/>
  <c r="BH256"/>
  <c r="BF256"/>
  <c r="BE256"/>
  <c r="T256"/>
  <c r="R256"/>
  <c r="P256"/>
  <c r="BI255"/>
  <c r="BH255"/>
  <c r="BF255"/>
  <c r="BE255"/>
  <c r="T255"/>
  <c r="R255"/>
  <c r="P255"/>
  <c r="BI254"/>
  <c r="BH254"/>
  <c r="BF254"/>
  <c r="BE254"/>
  <c r="T254"/>
  <c r="R254"/>
  <c r="P254"/>
  <c r="BI253"/>
  <c r="BH253"/>
  <c r="BF253"/>
  <c r="BE253"/>
  <c r="T253"/>
  <c r="R253"/>
  <c r="P253"/>
  <c r="BI252"/>
  <c r="BH252"/>
  <c r="BF252"/>
  <c r="BE252"/>
  <c r="T252"/>
  <c r="R252"/>
  <c r="P252"/>
  <c r="BI251"/>
  <c r="BH251"/>
  <c r="BF251"/>
  <c r="BE251"/>
  <c r="T251"/>
  <c r="R251"/>
  <c r="P251"/>
  <c r="BI250"/>
  <c r="BH250"/>
  <c r="BF250"/>
  <c r="BE250"/>
  <c r="T250"/>
  <c r="R250"/>
  <c r="P250"/>
  <c r="BI249"/>
  <c r="BH249"/>
  <c r="BF249"/>
  <c r="BE249"/>
  <c r="T249"/>
  <c r="R249"/>
  <c r="P249"/>
  <c r="BI248"/>
  <c r="BH248"/>
  <c r="BF248"/>
  <c r="BE248"/>
  <c r="T248"/>
  <c r="R248"/>
  <c r="P248"/>
  <c r="BI247"/>
  <c r="BH247"/>
  <c r="BF247"/>
  <c r="BE247"/>
  <c r="T247"/>
  <c r="R247"/>
  <c r="P247"/>
  <c r="BI246"/>
  <c r="BH246"/>
  <c r="BF246"/>
  <c r="BE246"/>
  <c r="T246"/>
  <c r="R246"/>
  <c r="P246"/>
  <c r="BI245"/>
  <c r="BH245"/>
  <c r="BF245"/>
  <c r="BE245"/>
  <c r="T245"/>
  <c r="R245"/>
  <c r="P245"/>
  <c r="BI244"/>
  <c r="BH244"/>
  <c r="BF244"/>
  <c r="BE244"/>
  <c r="T244"/>
  <c r="R244"/>
  <c r="P244"/>
  <c r="BI243"/>
  <c r="BH243"/>
  <c r="BF243"/>
  <c r="BE243"/>
  <c r="T243"/>
  <c r="R243"/>
  <c r="P243"/>
  <c r="BI242"/>
  <c r="BH242"/>
  <c r="BF242"/>
  <c r="BE242"/>
  <c r="T242"/>
  <c r="R242"/>
  <c r="P242"/>
  <c r="BI241"/>
  <c r="BH241"/>
  <c r="BF241"/>
  <c r="BE241"/>
  <c r="T241"/>
  <c r="R241"/>
  <c r="P241"/>
  <c r="BI240"/>
  <c r="BH240"/>
  <c r="BF240"/>
  <c r="BE240"/>
  <c r="T240"/>
  <c r="R240"/>
  <c r="P240"/>
  <c r="BI239"/>
  <c r="BH239"/>
  <c r="BF239"/>
  <c r="BE239"/>
  <c r="T239"/>
  <c r="R239"/>
  <c r="P239"/>
  <c r="BI238"/>
  <c r="BH238"/>
  <c r="BF238"/>
  <c r="BE238"/>
  <c r="T238"/>
  <c r="R238"/>
  <c r="P238"/>
  <c r="BI237"/>
  <c r="BH237"/>
  <c r="BF237"/>
  <c r="BE237"/>
  <c r="T237"/>
  <c r="R237"/>
  <c r="P237"/>
  <c r="BI236"/>
  <c r="BH236"/>
  <c r="BF236"/>
  <c r="BE236"/>
  <c r="T236"/>
  <c r="R236"/>
  <c r="P236"/>
  <c r="BI235"/>
  <c r="BH235"/>
  <c r="BF235"/>
  <c r="BE235"/>
  <c r="T235"/>
  <c r="R235"/>
  <c r="P235"/>
  <c r="BI234"/>
  <c r="BH234"/>
  <c r="BF234"/>
  <c r="BE234"/>
  <c r="T234"/>
  <c r="R234"/>
  <c r="P234"/>
  <c r="BI233"/>
  <c r="BH233"/>
  <c r="BF233"/>
  <c r="BE233"/>
  <c r="T233"/>
  <c r="R233"/>
  <c r="P233"/>
  <c r="BI232"/>
  <c r="BH232"/>
  <c r="BF232"/>
  <c r="BE232"/>
  <c r="T232"/>
  <c r="R232"/>
  <c r="P232"/>
  <c r="BI231"/>
  <c r="BH231"/>
  <c r="BF231"/>
  <c r="BE231"/>
  <c r="T231"/>
  <c r="R231"/>
  <c r="P231"/>
  <c r="BI230"/>
  <c r="BH230"/>
  <c r="BF230"/>
  <c r="BE230"/>
  <c r="T230"/>
  <c r="R230"/>
  <c r="P230"/>
  <c r="BI229"/>
  <c r="BH229"/>
  <c r="BF229"/>
  <c r="BE229"/>
  <c r="T229"/>
  <c r="R229"/>
  <c r="P229"/>
  <c r="BI228"/>
  <c r="BH228"/>
  <c r="BF228"/>
  <c r="BE228"/>
  <c r="T228"/>
  <c r="R228"/>
  <c r="P228"/>
  <c r="BI227"/>
  <c r="BH227"/>
  <c r="BF227"/>
  <c r="BE227"/>
  <c r="T227"/>
  <c r="R227"/>
  <c r="P227"/>
  <c r="BI226"/>
  <c r="BH226"/>
  <c r="BF226"/>
  <c r="BE226"/>
  <c r="T226"/>
  <c r="R226"/>
  <c r="P226"/>
  <c r="BI225"/>
  <c r="BH225"/>
  <c r="BF225"/>
  <c r="BE225"/>
  <c r="T225"/>
  <c r="R225"/>
  <c r="P225"/>
  <c r="BI224"/>
  <c r="BH224"/>
  <c r="BF224"/>
  <c r="BE224"/>
  <c r="T224"/>
  <c r="R224"/>
  <c r="P224"/>
  <c r="BI223"/>
  <c r="BH223"/>
  <c r="BF223"/>
  <c r="BE223"/>
  <c r="T223"/>
  <c r="R223"/>
  <c r="P223"/>
  <c r="BI222"/>
  <c r="BH222"/>
  <c r="BF222"/>
  <c r="BE222"/>
  <c r="T222"/>
  <c r="R222"/>
  <c r="P222"/>
  <c r="BI210"/>
  <c r="BH210"/>
  <c r="BF210"/>
  <c r="BE210"/>
  <c r="T210"/>
  <c r="R210"/>
  <c r="P210"/>
  <c r="BI207"/>
  <c r="BH207"/>
  <c r="BF207"/>
  <c r="BE207"/>
  <c r="T207"/>
  <c r="R207"/>
  <c r="P207"/>
  <c r="BI204"/>
  <c r="BH204"/>
  <c r="BF204"/>
  <c r="BE204"/>
  <c r="T204"/>
  <c r="R204"/>
  <c r="P204"/>
  <c r="BI201"/>
  <c r="BH201"/>
  <c r="BF201"/>
  <c r="BE201"/>
  <c r="T201"/>
  <c r="R201"/>
  <c r="P201"/>
  <c r="BI200"/>
  <c r="BH200"/>
  <c r="BF200"/>
  <c r="BE200"/>
  <c r="T200"/>
  <c r="R200"/>
  <c r="P200"/>
  <c r="BI199"/>
  <c r="BH199"/>
  <c r="BF199"/>
  <c r="BE199"/>
  <c r="T199"/>
  <c r="R199"/>
  <c r="P199"/>
  <c r="BI198"/>
  <c r="BH198"/>
  <c r="BF198"/>
  <c r="BE198"/>
  <c r="T198"/>
  <c r="R198"/>
  <c r="P198"/>
  <c r="BI186"/>
  <c r="BH186"/>
  <c r="BF186"/>
  <c r="BE186"/>
  <c r="T186"/>
  <c r="R186"/>
  <c r="P186"/>
  <c r="BI185"/>
  <c r="BH185"/>
  <c r="BF185"/>
  <c r="BE185"/>
  <c r="T185"/>
  <c r="R185"/>
  <c r="P185"/>
  <c r="BI184"/>
  <c r="BH184"/>
  <c r="BF184"/>
  <c r="BE184"/>
  <c r="T184"/>
  <c r="R184"/>
  <c r="P184"/>
  <c r="BI183"/>
  <c r="BH183"/>
  <c r="BF183"/>
  <c r="BE183"/>
  <c r="T183"/>
  <c r="R183"/>
  <c r="P183"/>
  <c r="BI182"/>
  <c r="BH182"/>
  <c r="BF182"/>
  <c r="BE182"/>
  <c r="T182"/>
  <c r="R182"/>
  <c r="P182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BI173"/>
  <c r="BH173"/>
  <c r="BF173"/>
  <c r="BE173"/>
  <c r="T173"/>
  <c r="R173"/>
  <c r="P173"/>
  <c r="BI172"/>
  <c r="BH172"/>
  <c r="BF172"/>
  <c r="BE172"/>
  <c r="T172"/>
  <c r="R172"/>
  <c r="P172"/>
  <c r="BI171"/>
  <c r="BH171"/>
  <c r="BF171"/>
  <c r="BE171"/>
  <c r="T171"/>
  <c r="R171"/>
  <c r="P171"/>
  <c r="BI170"/>
  <c r="BH170"/>
  <c r="BF170"/>
  <c r="BE170"/>
  <c r="T170"/>
  <c r="R170"/>
  <c r="P170"/>
  <c r="BI168"/>
  <c r="BH168"/>
  <c r="BF168"/>
  <c r="BE168"/>
  <c r="T168"/>
  <c r="R168"/>
  <c r="P168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7"/>
  <c r="BH147"/>
  <c r="BF147"/>
  <c r="BE147"/>
  <c r="T147"/>
  <c r="R147"/>
  <c r="P147"/>
  <c r="J140"/>
  <c r="F140"/>
  <c r="F138"/>
  <c r="E136"/>
  <c r="J93"/>
  <c r="F93"/>
  <c r="F91"/>
  <c r="E89"/>
  <c r="J26"/>
  <c r="E26"/>
  <c r="J141"/>
  <c r="J25"/>
  <c r="J20"/>
  <c r="E20"/>
  <c r="F141"/>
  <c r="J19"/>
  <c r="J14"/>
  <c r="J91"/>
  <c r="E7"/>
  <c r="E132"/>
  <c i="4" r="J39"/>
  <c r="J38"/>
  <c i="1" r="AY98"/>
  <c i="4" r="J37"/>
  <c i="1" r="AX98"/>
  <c i="4" r="BI372"/>
  <c r="BH372"/>
  <c r="BF372"/>
  <c r="BE372"/>
  <c r="T372"/>
  <c r="T371"/>
  <c r="R372"/>
  <c r="R371"/>
  <c r="P372"/>
  <c r="P371"/>
  <c r="BI370"/>
  <c r="BH370"/>
  <c r="BF370"/>
  <c r="BE370"/>
  <c r="T370"/>
  <c r="R370"/>
  <c r="P370"/>
  <c r="BI369"/>
  <c r="BH369"/>
  <c r="BF369"/>
  <c r="BE369"/>
  <c r="T369"/>
  <c r="R369"/>
  <c r="P369"/>
  <c r="BI368"/>
  <c r="BH368"/>
  <c r="BF368"/>
  <c r="BE368"/>
  <c r="T368"/>
  <c r="R368"/>
  <c r="P368"/>
  <c r="BI357"/>
  <c r="BH357"/>
  <c r="BF357"/>
  <c r="BE357"/>
  <c r="T357"/>
  <c r="R357"/>
  <c r="P357"/>
  <c r="BI351"/>
  <c r="BH351"/>
  <c r="BF351"/>
  <c r="BE351"/>
  <c r="T351"/>
  <c r="R351"/>
  <c r="P351"/>
  <c r="BI345"/>
  <c r="BH345"/>
  <c r="BF345"/>
  <c r="BE345"/>
  <c r="T345"/>
  <c r="R345"/>
  <c r="P345"/>
  <c r="BI339"/>
  <c r="BH339"/>
  <c r="BF339"/>
  <c r="BE339"/>
  <c r="T339"/>
  <c r="R339"/>
  <c r="P339"/>
  <c r="BI336"/>
  <c r="BH336"/>
  <c r="BF336"/>
  <c r="BE336"/>
  <c r="T336"/>
  <c r="R336"/>
  <c r="P336"/>
  <c r="BI334"/>
  <c r="BH334"/>
  <c r="BF334"/>
  <c r="BE334"/>
  <c r="T334"/>
  <c r="R334"/>
  <c r="P334"/>
  <c r="BI332"/>
  <c r="BH332"/>
  <c r="BF332"/>
  <c r="BE332"/>
  <c r="T332"/>
  <c r="R332"/>
  <c r="P332"/>
  <c r="BI330"/>
  <c r="BH330"/>
  <c r="BF330"/>
  <c r="BE330"/>
  <c r="T330"/>
  <c r="R330"/>
  <c r="P330"/>
  <c r="BI321"/>
  <c r="BH321"/>
  <c r="BF321"/>
  <c r="BE321"/>
  <c r="T321"/>
  <c r="R321"/>
  <c r="P321"/>
  <c r="BI314"/>
  <c r="BH314"/>
  <c r="BF314"/>
  <c r="BE314"/>
  <c r="T314"/>
  <c r="R314"/>
  <c r="P314"/>
  <c r="BI312"/>
  <c r="BH312"/>
  <c r="BF312"/>
  <c r="BE312"/>
  <c r="T312"/>
  <c r="R312"/>
  <c r="P312"/>
  <c r="BI308"/>
  <c r="BH308"/>
  <c r="BF308"/>
  <c r="BE308"/>
  <c r="T308"/>
  <c r="R308"/>
  <c r="P308"/>
  <c r="BI305"/>
  <c r="BH305"/>
  <c r="BF305"/>
  <c r="BE305"/>
  <c r="T305"/>
  <c r="R305"/>
  <c r="P305"/>
  <c r="BI303"/>
  <c r="BH303"/>
  <c r="BF303"/>
  <c r="BE303"/>
  <c r="T303"/>
  <c r="R303"/>
  <c r="P303"/>
  <c r="BI301"/>
  <c r="BH301"/>
  <c r="BF301"/>
  <c r="BE301"/>
  <c r="T301"/>
  <c r="R301"/>
  <c r="P301"/>
  <c r="BI292"/>
  <c r="BH292"/>
  <c r="BF292"/>
  <c r="BE292"/>
  <c r="T292"/>
  <c r="R292"/>
  <c r="P292"/>
  <c r="BI291"/>
  <c r="BH291"/>
  <c r="BF291"/>
  <c r="BE291"/>
  <c r="T291"/>
  <c r="R291"/>
  <c r="P291"/>
  <c r="BI281"/>
  <c r="BH281"/>
  <c r="BF281"/>
  <c r="BE281"/>
  <c r="T281"/>
  <c r="R281"/>
  <c r="P281"/>
  <c r="BI280"/>
  <c r="BH280"/>
  <c r="BF280"/>
  <c r="BE280"/>
  <c r="T280"/>
  <c r="R280"/>
  <c r="P280"/>
  <c r="BI279"/>
  <c r="BH279"/>
  <c r="BF279"/>
  <c r="BE279"/>
  <c r="T279"/>
  <c r="R279"/>
  <c r="P279"/>
  <c r="BI278"/>
  <c r="BH278"/>
  <c r="BF278"/>
  <c r="BE278"/>
  <c r="T278"/>
  <c r="R278"/>
  <c r="P278"/>
  <c r="BI276"/>
  <c r="BH276"/>
  <c r="BF276"/>
  <c r="BE276"/>
  <c r="T276"/>
  <c r="R276"/>
  <c r="P276"/>
  <c r="BI275"/>
  <c r="BH275"/>
  <c r="BF275"/>
  <c r="BE275"/>
  <c r="T275"/>
  <c r="R275"/>
  <c r="P275"/>
  <c r="BI274"/>
  <c r="BH274"/>
  <c r="BF274"/>
  <c r="BE274"/>
  <c r="T274"/>
  <c r="R274"/>
  <c r="P274"/>
  <c r="BI273"/>
  <c r="BH273"/>
  <c r="BF273"/>
  <c r="BE273"/>
  <c r="T273"/>
  <c r="R273"/>
  <c r="P273"/>
  <c r="BI272"/>
  <c r="BH272"/>
  <c r="BF272"/>
  <c r="BE272"/>
  <c r="T272"/>
  <c r="R272"/>
  <c r="P272"/>
  <c r="BI265"/>
  <c r="BH265"/>
  <c r="BF265"/>
  <c r="BE265"/>
  <c r="T265"/>
  <c r="R265"/>
  <c r="P265"/>
  <c r="BI264"/>
  <c r="BH264"/>
  <c r="BF264"/>
  <c r="BE264"/>
  <c r="T264"/>
  <c r="R264"/>
  <c r="P264"/>
  <c r="BI263"/>
  <c r="BH263"/>
  <c r="BF263"/>
  <c r="BE263"/>
  <c r="T263"/>
  <c r="R263"/>
  <c r="P263"/>
  <c r="BI262"/>
  <c r="BH262"/>
  <c r="BF262"/>
  <c r="BE262"/>
  <c r="T262"/>
  <c r="R262"/>
  <c r="P262"/>
  <c r="BI261"/>
  <c r="BH261"/>
  <c r="BF261"/>
  <c r="BE261"/>
  <c r="T261"/>
  <c r="R261"/>
  <c r="P261"/>
  <c r="BI260"/>
  <c r="BH260"/>
  <c r="BF260"/>
  <c r="BE260"/>
  <c r="T260"/>
  <c r="R260"/>
  <c r="P260"/>
  <c r="BI259"/>
  <c r="BH259"/>
  <c r="BF259"/>
  <c r="BE259"/>
  <c r="T259"/>
  <c r="R259"/>
  <c r="P259"/>
  <c r="BI247"/>
  <c r="BH247"/>
  <c r="BF247"/>
  <c r="BE247"/>
  <c r="T247"/>
  <c r="R247"/>
  <c r="P247"/>
  <c r="BI246"/>
  <c r="BH246"/>
  <c r="BF246"/>
  <c r="BE246"/>
  <c r="T246"/>
  <c r="R246"/>
  <c r="P246"/>
  <c r="BI243"/>
  <c r="BH243"/>
  <c r="BF243"/>
  <c r="BE243"/>
  <c r="T243"/>
  <c r="R243"/>
  <c r="P243"/>
  <c r="BI227"/>
  <c r="BH227"/>
  <c r="BF227"/>
  <c r="BE227"/>
  <c r="T227"/>
  <c r="R227"/>
  <c r="P227"/>
  <c r="BI226"/>
  <c r="BH226"/>
  <c r="BF226"/>
  <c r="BE226"/>
  <c r="T226"/>
  <c r="R226"/>
  <c r="P226"/>
  <c r="BI225"/>
  <c r="BH225"/>
  <c r="BF225"/>
  <c r="BE225"/>
  <c r="T225"/>
  <c r="R225"/>
  <c r="P225"/>
  <c r="BI224"/>
  <c r="BH224"/>
  <c r="BF224"/>
  <c r="BE224"/>
  <c r="T224"/>
  <c r="R224"/>
  <c r="P224"/>
  <c r="BI221"/>
  <c r="BH221"/>
  <c r="BF221"/>
  <c r="BE221"/>
  <c r="T221"/>
  <c r="R221"/>
  <c r="P221"/>
  <c r="BI220"/>
  <c r="BH220"/>
  <c r="BF220"/>
  <c r="BE220"/>
  <c r="T220"/>
  <c r="R220"/>
  <c r="P220"/>
  <c r="BI219"/>
  <c r="BH219"/>
  <c r="BF219"/>
  <c r="BE219"/>
  <c r="T219"/>
  <c r="R219"/>
  <c r="P219"/>
  <c r="BI217"/>
  <c r="BH217"/>
  <c r="BF217"/>
  <c r="BE217"/>
  <c r="T217"/>
  <c r="R217"/>
  <c r="P217"/>
  <c r="BI216"/>
  <c r="BH216"/>
  <c r="BF216"/>
  <c r="BE216"/>
  <c r="T216"/>
  <c r="R216"/>
  <c r="P216"/>
  <c r="BI210"/>
  <c r="BH210"/>
  <c r="BF210"/>
  <c r="BE210"/>
  <c r="T210"/>
  <c r="R210"/>
  <c r="P210"/>
  <c r="BI209"/>
  <c r="BH209"/>
  <c r="BF209"/>
  <c r="BE209"/>
  <c r="T209"/>
  <c r="R209"/>
  <c r="P209"/>
  <c r="BI206"/>
  <c r="BH206"/>
  <c r="BF206"/>
  <c r="BE206"/>
  <c r="T206"/>
  <c r="R206"/>
  <c r="P206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200"/>
  <c r="BH200"/>
  <c r="BF200"/>
  <c r="BE200"/>
  <c r="T200"/>
  <c r="R200"/>
  <c r="P200"/>
  <c r="BI199"/>
  <c r="BH199"/>
  <c r="BF199"/>
  <c r="BE199"/>
  <c r="T199"/>
  <c r="R199"/>
  <c r="P199"/>
  <c r="BI198"/>
  <c r="BH198"/>
  <c r="BF198"/>
  <c r="BE198"/>
  <c r="T198"/>
  <c r="R198"/>
  <c r="P198"/>
  <c r="BI197"/>
  <c r="BH197"/>
  <c r="BF197"/>
  <c r="BE197"/>
  <c r="T197"/>
  <c r="R197"/>
  <c r="P197"/>
  <c r="BI196"/>
  <c r="BH196"/>
  <c r="BF196"/>
  <c r="BE196"/>
  <c r="T196"/>
  <c r="R196"/>
  <c r="P196"/>
  <c r="BI195"/>
  <c r="BH195"/>
  <c r="BF195"/>
  <c r="BE195"/>
  <c r="T195"/>
  <c r="R195"/>
  <c r="P195"/>
  <c r="BI194"/>
  <c r="BH194"/>
  <c r="BF194"/>
  <c r="BE194"/>
  <c r="T194"/>
  <c r="R194"/>
  <c r="P194"/>
  <c r="BI193"/>
  <c r="BH193"/>
  <c r="BF193"/>
  <c r="BE193"/>
  <c r="T193"/>
  <c r="R193"/>
  <c r="P193"/>
  <c r="BI192"/>
  <c r="BH192"/>
  <c r="BF192"/>
  <c r="BE192"/>
  <c r="T192"/>
  <c r="R192"/>
  <c r="P192"/>
  <c r="BI191"/>
  <c r="BH191"/>
  <c r="BF191"/>
  <c r="BE191"/>
  <c r="T191"/>
  <c r="R191"/>
  <c r="P191"/>
  <c r="BI190"/>
  <c r="BH190"/>
  <c r="BF190"/>
  <c r="BE190"/>
  <c r="T190"/>
  <c r="R190"/>
  <c r="P190"/>
  <c r="BI189"/>
  <c r="BH189"/>
  <c r="BF189"/>
  <c r="BE189"/>
  <c r="T189"/>
  <c r="R189"/>
  <c r="P189"/>
  <c r="BI181"/>
  <c r="BH181"/>
  <c r="BF181"/>
  <c r="BE181"/>
  <c r="T181"/>
  <c r="R181"/>
  <c r="P181"/>
  <c r="BI171"/>
  <c r="BH171"/>
  <c r="BF171"/>
  <c r="BE171"/>
  <c r="T171"/>
  <c r="R171"/>
  <c r="P171"/>
  <c r="BI168"/>
  <c r="BH168"/>
  <c r="BF168"/>
  <c r="BE168"/>
  <c r="T168"/>
  <c r="R168"/>
  <c r="P168"/>
  <c r="BI165"/>
  <c r="BH165"/>
  <c r="BF165"/>
  <c r="BE165"/>
  <c r="T165"/>
  <c r="R165"/>
  <c r="P165"/>
  <c r="BI164"/>
  <c r="BH164"/>
  <c r="BF164"/>
  <c r="BE164"/>
  <c r="T164"/>
  <c r="R164"/>
  <c r="P164"/>
  <c r="BI148"/>
  <c r="BH148"/>
  <c r="BF148"/>
  <c r="BE148"/>
  <c r="T148"/>
  <c r="R148"/>
  <c r="P148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32"/>
  <c r="BH132"/>
  <c r="BF132"/>
  <c r="BE132"/>
  <c r="T132"/>
  <c r="R132"/>
  <c r="P132"/>
  <c r="BI131"/>
  <c r="BH131"/>
  <c r="BF131"/>
  <c r="BE131"/>
  <c r="T131"/>
  <c r="R131"/>
  <c r="P131"/>
  <c r="J125"/>
  <c r="F125"/>
  <c r="F123"/>
  <c r="E121"/>
  <c r="J93"/>
  <c r="F93"/>
  <c r="F91"/>
  <c r="E89"/>
  <c r="J26"/>
  <c r="E26"/>
  <c r="J126"/>
  <c r="J25"/>
  <c r="J20"/>
  <c r="E20"/>
  <c r="F126"/>
  <c r="J19"/>
  <c r="J14"/>
  <c r="J91"/>
  <c r="E7"/>
  <c r="E117"/>
  <c i="3" r="J39"/>
  <c r="J38"/>
  <c i="1" r="AY97"/>
  <c i="3" r="J37"/>
  <c i="1" r="AX97"/>
  <c i="3" r="BI236"/>
  <c r="BH236"/>
  <c r="BF236"/>
  <c r="BE236"/>
  <c r="T236"/>
  <c r="R236"/>
  <c r="P236"/>
  <c r="BI235"/>
  <c r="BH235"/>
  <c r="BF235"/>
  <c r="BE235"/>
  <c r="T235"/>
  <c r="R235"/>
  <c r="P235"/>
  <c r="BI234"/>
  <c r="BH234"/>
  <c r="BF234"/>
  <c r="BE234"/>
  <c r="T234"/>
  <c r="R234"/>
  <c r="P234"/>
  <c r="BI230"/>
  <c r="BH230"/>
  <c r="BF230"/>
  <c r="BE230"/>
  <c r="T230"/>
  <c r="R230"/>
  <c r="P230"/>
  <c r="BI228"/>
  <c r="BH228"/>
  <c r="BF228"/>
  <c r="BE228"/>
  <c r="T228"/>
  <c r="R228"/>
  <c r="P228"/>
  <c r="BI227"/>
  <c r="BH227"/>
  <c r="BF227"/>
  <c r="BE227"/>
  <c r="T227"/>
  <c r="R227"/>
  <c r="P227"/>
  <c r="BI226"/>
  <c r="BH226"/>
  <c r="BF226"/>
  <c r="BE226"/>
  <c r="T226"/>
  <c r="R226"/>
  <c r="P226"/>
  <c r="BI224"/>
  <c r="BH224"/>
  <c r="BF224"/>
  <c r="BE224"/>
  <c r="T224"/>
  <c r="R224"/>
  <c r="P224"/>
  <c r="BI223"/>
  <c r="BH223"/>
  <c r="BF223"/>
  <c r="BE223"/>
  <c r="T223"/>
  <c r="R223"/>
  <c r="P223"/>
  <c r="BI222"/>
  <c r="BH222"/>
  <c r="BF222"/>
  <c r="BE222"/>
  <c r="T222"/>
  <c r="R222"/>
  <c r="P222"/>
  <c r="BI220"/>
  <c r="BH220"/>
  <c r="BF220"/>
  <c r="BE220"/>
  <c r="T220"/>
  <c r="R220"/>
  <c r="P220"/>
  <c r="BI219"/>
  <c r="BH219"/>
  <c r="BF219"/>
  <c r="BE219"/>
  <c r="T219"/>
  <c r="R219"/>
  <c r="P219"/>
  <c r="BI218"/>
  <c r="BH218"/>
  <c r="BF218"/>
  <c r="BE218"/>
  <c r="T218"/>
  <c r="R218"/>
  <c r="P218"/>
  <c r="BI214"/>
  <c r="BH214"/>
  <c r="BF214"/>
  <c r="BE214"/>
  <c r="T214"/>
  <c r="R214"/>
  <c r="P214"/>
  <c r="BI212"/>
  <c r="BH212"/>
  <c r="BF212"/>
  <c r="BE212"/>
  <c r="T212"/>
  <c r="R212"/>
  <c r="P212"/>
  <c r="BI211"/>
  <c r="BH211"/>
  <c r="BF211"/>
  <c r="BE211"/>
  <c r="T211"/>
  <c r="R211"/>
  <c r="P211"/>
  <c r="BI210"/>
  <c r="BH210"/>
  <c r="BF210"/>
  <c r="BE210"/>
  <c r="T210"/>
  <c r="R210"/>
  <c r="P210"/>
  <c r="BI209"/>
  <c r="BH209"/>
  <c r="BF209"/>
  <c r="BE209"/>
  <c r="T209"/>
  <c r="R209"/>
  <c r="P209"/>
  <c r="BI208"/>
  <c r="BH208"/>
  <c r="BF208"/>
  <c r="BE208"/>
  <c r="T208"/>
  <c r="R208"/>
  <c r="P208"/>
  <c r="BI207"/>
  <c r="BH207"/>
  <c r="BF207"/>
  <c r="BE207"/>
  <c r="T207"/>
  <c r="R207"/>
  <c r="P207"/>
  <c r="BI206"/>
  <c r="BH206"/>
  <c r="BF206"/>
  <c r="BE206"/>
  <c r="T206"/>
  <c r="R206"/>
  <c r="P206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202"/>
  <c r="BH202"/>
  <c r="BF202"/>
  <c r="BE202"/>
  <c r="T202"/>
  <c r="R202"/>
  <c r="P202"/>
  <c r="BI201"/>
  <c r="BH201"/>
  <c r="BF201"/>
  <c r="BE201"/>
  <c r="T201"/>
  <c r="R201"/>
  <c r="P201"/>
  <c r="BI200"/>
  <c r="BH200"/>
  <c r="BF200"/>
  <c r="BE200"/>
  <c r="T200"/>
  <c r="R200"/>
  <c r="P200"/>
  <c r="BI198"/>
  <c r="BH198"/>
  <c r="BF198"/>
  <c r="BE198"/>
  <c r="T198"/>
  <c r="R198"/>
  <c r="P198"/>
  <c r="BI197"/>
  <c r="BH197"/>
  <c r="BF197"/>
  <c r="BE197"/>
  <c r="T197"/>
  <c r="R197"/>
  <c r="P197"/>
  <c r="BI196"/>
  <c r="BH196"/>
  <c r="BF196"/>
  <c r="BE196"/>
  <c r="T196"/>
  <c r="R196"/>
  <c r="P196"/>
  <c r="BI195"/>
  <c r="BH195"/>
  <c r="BF195"/>
  <c r="BE195"/>
  <c r="T195"/>
  <c r="R195"/>
  <c r="P195"/>
  <c r="BI194"/>
  <c r="BH194"/>
  <c r="BF194"/>
  <c r="BE194"/>
  <c r="T194"/>
  <c r="R194"/>
  <c r="P194"/>
  <c r="BI193"/>
  <c r="BH193"/>
  <c r="BF193"/>
  <c r="BE193"/>
  <c r="T193"/>
  <c r="R193"/>
  <c r="P193"/>
  <c r="BI192"/>
  <c r="BH192"/>
  <c r="BF192"/>
  <c r="BE192"/>
  <c r="T192"/>
  <c r="R192"/>
  <c r="P192"/>
  <c r="BI191"/>
  <c r="BH191"/>
  <c r="BF191"/>
  <c r="BE191"/>
  <c r="T191"/>
  <c r="R191"/>
  <c r="P191"/>
  <c r="BI190"/>
  <c r="BH190"/>
  <c r="BF190"/>
  <c r="BE190"/>
  <c r="T190"/>
  <c r="R190"/>
  <c r="P190"/>
  <c r="BI189"/>
  <c r="BH189"/>
  <c r="BF189"/>
  <c r="BE189"/>
  <c r="T189"/>
  <c r="R189"/>
  <c r="P189"/>
  <c r="BI188"/>
  <c r="BH188"/>
  <c r="BF188"/>
  <c r="BE188"/>
  <c r="T188"/>
  <c r="R188"/>
  <c r="P188"/>
  <c r="BI187"/>
  <c r="BH187"/>
  <c r="BF187"/>
  <c r="BE187"/>
  <c r="T187"/>
  <c r="R187"/>
  <c r="P187"/>
  <c r="BI186"/>
  <c r="BH186"/>
  <c r="BF186"/>
  <c r="BE186"/>
  <c r="T186"/>
  <c r="R186"/>
  <c r="P186"/>
  <c r="BI168"/>
  <c r="BH168"/>
  <c r="BF168"/>
  <c r="BE168"/>
  <c r="T168"/>
  <c r="R168"/>
  <c r="P168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36"/>
  <c r="BH136"/>
  <c r="BF136"/>
  <c r="BE136"/>
  <c r="T136"/>
  <c r="R136"/>
  <c r="P136"/>
  <c r="BI129"/>
  <c r="BH129"/>
  <c r="BF129"/>
  <c r="BE129"/>
  <c r="T129"/>
  <c r="T128"/>
  <c r="R129"/>
  <c r="R128"/>
  <c r="P129"/>
  <c r="P128"/>
  <c r="J123"/>
  <c r="F123"/>
  <c r="F121"/>
  <c r="E119"/>
  <c r="J93"/>
  <c r="F93"/>
  <c r="F91"/>
  <c r="E89"/>
  <c r="J26"/>
  <c r="E26"/>
  <c r="J94"/>
  <c r="J25"/>
  <c r="J20"/>
  <c r="E20"/>
  <c r="F124"/>
  <c r="J19"/>
  <c r="J14"/>
  <c r="J121"/>
  <c r="E7"/>
  <c r="E115"/>
  <c i="2" r="J39"/>
  <c r="J38"/>
  <c i="1" r="AY96"/>
  <c i="2" r="J37"/>
  <c i="1" r="AX96"/>
  <c i="2" r="BI925"/>
  <c r="BH925"/>
  <c r="BF925"/>
  <c r="BE925"/>
  <c r="T925"/>
  <c r="R925"/>
  <c r="P925"/>
  <c r="BI917"/>
  <c r="BH917"/>
  <c r="BF917"/>
  <c r="BE917"/>
  <c r="T917"/>
  <c r="R917"/>
  <c r="P917"/>
  <c r="BI912"/>
  <c r="BH912"/>
  <c r="BF912"/>
  <c r="BE912"/>
  <c r="T912"/>
  <c r="R912"/>
  <c r="P912"/>
  <c r="BI908"/>
  <c r="BH908"/>
  <c r="BF908"/>
  <c r="BE908"/>
  <c r="T908"/>
  <c r="R908"/>
  <c r="P908"/>
  <c r="BI905"/>
  <c r="BH905"/>
  <c r="BF905"/>
  <c r="BE905"/>
  <c r="T905"/>
  <c r="R905"/>
  <c r="P905"/>
  <c r="BI902"/>
  <c r="BH902"/>
  <c r="BF902"/>
  <c r="BE902"/>
  <c r="T902"/>
  <c r="R902"/>
  <c r="P902"/>
  <c r="BI899"/>
  <c r="BH899"/>
  <c r="BF899"/>
  <c r="BE899"/>
  <c r="T899"/>
  <c r="R899"/>
  <c r="P899"/>
  <c r="BI896"/>
  <c r="BH896"/>
  <c r="BF896"/>
  <c r="BE896"/>
  <c r="T896"/>
  <c r="R896"/>
  <c r="P896"/>
  <c r="BI893"/>
  <c r="BH893"/>
  <c r="BF893"/>
  <c r="BE893"/>
  <c r="T893"/>
  <c r="R893"/>
  <c r="P893"/>
  <c r="BI890"/>
  <c r="BH890"/>
  <c r="BF890"/>
  <c r="BE890"/>
  <c r="T890"/>
  <c r="R890"/>
  <c r="P890"/>
  <c r="BI883"/>
  <c r="BH883"/>
  <c r="BF883"/>
  <c r="BE883"/>
  <c r="T883"/>
  <c r="R883"/>
  <c r="P883"/>
  <c r="BI880"/>
  <c r="BH880"/>
  <c r="BF880"/>
  <c r="BE880"/>
  <c r="T880"/>
  <c r="R880"/>
  <c r="P880"/>
  <c r="BI876"/>
  <c r="BH876"/>
  <c r="BF876"/>
  <c r="BE876"/>
  <c r="T876"/>
  <c r="R876"/>
  <c r="P876"/>
  <c r="BI872"/>
  <c r="BH872"/>
  <c r="BF872"/>
  <c r="BE872"/>
  <c r="T872"/>
  <c r="R872"/>
  <c r="P872"/>
  <c r="BI868"/>
  <c r="BH868"/>
  <c r="BF868"/>
  <c r="BE868"/>
  <c r="T868"/>
  <c r="R868"/>
  <c r="P868"/>
  <c r="BI864"/>
  <c r="BH864"/>
  <c r="BF864"/>
  <c r="BE864"/>
  <c r="T864"/>
  <c r="R864"/>
  <c r="P864"/>
  <c r="BI862"/>
  <c r="BH862"/>
  <c r="BF862"/>
  <c r="BE862"/>
  <c r="T862"/>
  <c r="R862"/>
  <c r="P862"/>
  <c r="BI861"/>
  <c r="BH861"/>
  <c r="BF861"/>
  <c r="BE861"/>
  <c r="T861"/>
  <c r="R861"/>
  <c r="P861"/>
  <c r="BI857"/>
  <c r="BH857"/>
  <c r="BF857"/>
  <c r="BE857"/>
  <c r="T857"/>
  <c r="R857"/>
  <c r="P857"/>
  <c r="BI854"/>
  <c r="BH854"/>
  <c r="BF854"/>
  <c r="BE854"/>
  <c r="T854"/>
  <c r="R854"/>
  <c r="P854"/>
  <c r="BI851"/>
  <c r="BH851"/>
  <c r="BF851"/>
  <c r="BE851"/>
  <c r="T851"/>
  <c r="R851"/>
  <c r="P851"/>
  <c r="BI848"/>
  <c r="BH848"/>
  <c r="BF848"/>
  <c r="BE848"/>
  <c r="T848"/>
  <c r="R848"/>
  <c r="P848"/>
  <c r="BI845"/>
  <c r="BH845"/>
  <c r="BF845"/>
  <c r="BE845"/>
  <c r="T845"/>
  <c r="R845"/>
  <c r="P845"/>
  <c r="BI842"/>
  <c r="BH842"/>
  <c r="BF842"/>
  <c r="BE842"/>
  <c r="T842"/>
  <c r="R842"/>
  <c r="P842"/>
  <c r="BI838"/>
  <c r="BH838"/>
  <c r="BF838"/>
  <c r="BE838"/>
  <c r="T838"/>
  <c r="T837"/>
  <c r="R838"/>
  <c r="R837"/>
  <c r="P838"/>
  <c r="P837"/>
  <c r="BI836"/>
  <c r="BH836"/>
  <c r="BF836"/>
  <c r="BE836"/>
  <c r="T836"/>
  <c r="R836"/>
  <c r="P836"/>
  <c r="BI835"/>
  <c r="BH835"/>
  <c r="BF835"/>
  <c r="BE835"/>
  <c r="T835"/>
  <c r="R835"/>
  <c r="P835"/>
  <c r="BI832"/>
  <c r="BH832"/>
  <c r="BF832"/>
  <c r="BE832"/>
  <c r="T832"/>
  <c r="R832"/>
  <c r="P832"/>
  <c r="BI829"/>
  <c r="BH829"/>
  <c r="BF829"/>
  <c r="BE829"/>
  <c r="T829"/>
  <c r="R829"/>
  <c r="P829"/>
  <c r="BI826"/>
  <c r="BH826"/>
  <c r="BF826"/>
  <c r="BE826"/>
  <c r="T826"/>
  <c r="R826"/>
  <c r="P826"/>
  <c r="BI823"/>
  <c r="BH823"/>
  <c r="BF823"/>
  <c r="BE823"/>
  <c r="T823"/>
  <c r="R823"/>
  <c r="P823"/>
  <c r="BI820"/>
  <c r="BH820"/>
  <c r="BF820"/>
  <c r="BE820"/>
  <c r="T820"/>
  <c r="R820"/>
  <c r="P820"/>
  <c r="BI817"/>
  <c r="BH817"/>
  <c r="BF817"/>
  <c r="BE817"/>
  <c r="T817"/>
  <c r="R817"/>
  <c r="P817"/>
  <c r="BI814"/>
  <c r="BH814"/>
  <c r="BF814"/>
  <c r="BE814"/>
  <c r="T814"/>
  <c r="R814"/>
  <c r="P814"/>
  <c r="BI811"/>
  <c r="BH811"/>
  <c r="BF811"/>
  <c r="BE811"/>
  <c r="T811"/>
  <c r="R811"/>
  <c r="P811"/>
  <c r="BI808"/>
  <c r="BH808"/>
  <c r="BF808"/>
  <c r="BE808"/>
  <c r="T808"/>
  <c r="R808"/>
  <c r="P808"/>
  <c r="BI806"/>
  <c r="BH806"/>
  <c r="BF806"/>
  <c r="BE806"/>
  <c r="T806"/>
  <c r="R806"/>
  <c r="P806"/>
  <c r="BI805"/>
  <c r="BH805"/>
  <c r="BF805"/>
  <c r="BE805"/>
  <c r="T805"/>
  <c r="R805"/>
  <c r="P805"/>
  <c r="BI795"/>
  <c r="BH795"/>
  <c r="BF795"/>
  <c r="BE795"/>
  <c r="T795"/>
  <c r="R795"/>
  <c r="P795"/>
  <c r="BI792"/>
  <c r="BH792"/>
  <c r="BF792"/>
  <c r="BE792"/>
  <c r="T792"/>
  <c r="R792"/>
  <c r="P792"/>
  <c r="BI789"/>
  <c r="BH789"/>
  <c r="BF789"/>
  <c r="BE789"/>
  <c r="T789"/>
  <c r="R789"/>
  <c r="P789"/>
  <c r="BI786"/>
  <c r="BH786"/>
  <c r="BF786"/>
  <c r="BE786"/>
  <c r="T786"/>
  <c r="R786"/>
  <c r="P786"/>
  <c r="BI783"/>
  <c r="BH783"/>
  <c r="BF783"/>
  <c r="BE783"/>
  <c r="T783"/>
  <c r="R783"/>
  <c r="P783"/>
  <c r="BI780"/>
  <c r="BH780"/>
  <c r="BF780"/>
  <c r="BE780"/>
  <c r="T780"/>
  <c r="R780"/>
  <c r="P780"/>
  <c r="BI777"/>
  <c r="BH777"/>
  <c r="BF777"/>
  <c r="BE777"/>
  <c r="T777"/>
  <c r="R777"/>
  <c r="P777"/>
  <c r="BI774"/>
  <c r="BH774"/>
  <c r="BF774"/>
  <c r="BE774"/>
  <c r="T774"/>
  <c r="R774"/>
  <c r="P774"/>
  <c r="BI771"/>
  <c r="BH771"/>
  <c r="BF771"/>
  <c r="BE771"/>
  <c r="T771"/>
  <c r="R771"/>
  <c r="P771"/>
  <c r="BI768"/>
  <c r="BH768"/>
  <c r="BF768"/>
  <c r="BE768"/>
  <c r="T768"/>
  <c r="R768"/>
  <c r="P768"/>
  <c r="BI765"/>
  <c r="BH765"/>
  <c r="BF765"/>
  <c r="BE765"/>
  <c r="T765"/>
  <c r="R765"/>
  <c r="P765"/>
  <c r="BI762"/>
  <c r="BH762"/>
  <c r="BF762"/>
  <c r="BE762"/>
  <c r="T762"/>
  <c r="R762"/>
  <c r="P762"/>
  <c r="BI759"/>
  <c r="BH759"/>
  <c r="BF759"/>
  <c r="BE759"/>
  <c r="T759"/>
  <c r="R759"/>
  <c r="P759"/>
  <c r="BI756"/>
  <c r="BH756"/>
  <c r="BF756"/>
  <c r="BE756"/>
  <c r="T756"/>
  <c r="R756"/>
  <c r="P756"/>
  <c r="BI753"/>
  <c r="BH753"/>
  <c r="BF753"/>
  <c r="BE753"/>
  <c r="T753"/>
  <c r="R753"/>
  <c r="P753"/>
  <c r="BI752"/>
  <c r="BH752"/>
  <c r="BF752"/>
  <c r="BE752"/>
  <c r="T752"/>
  <c r="R752"/>
  <c r="P752"/>
  <c r="BI749"/>
  <c r="BH749"/>
  <c r="BF749"/>
  <c r="BE749"/>
  <c r="T749"/>
  <c r="R749"/>
  <c r="P749"/>
  <c r="BI746"/>
  <c r="BH746"/>
  <c r="BF746"/>
  <c r="BE746"/>
  <c r="T746"/>
  <c r="R746"/>
  <c r="P746"/>
  <c r="BI743"/>
  <c r="BH743"/>
  <c r="BF743"/>
  <c r="BE743"/>
  <c r="T743"/>
  <c r="R743"/>
  <c r="P743"/>
  <c r="BI739"/>
  <c r="BH739"/>
  <c r="BF739"/>
  <c r="BE739"/>
  <c r="T739"/>
  <c r="R739"/>
  <c r="P739"/>
  <c r="BI736"/>
  <c r="BH736"/>
  <c r="BF736"/>
  <c r="BE736"/>
  <c r="T736"/>
  <c r="R736"/>
  <c r="P736"/>
  <c r="BI734"/>
  <c r="BH734"/>
  <c r="BF734"/>
  <c r="BE734"/>
  <c r="T734"/>
  <c r="R734"/>
  <c r="P734"/>
  <c r="BI733"/>
  <c r="BH733"/>
  <c r="BF733"/>
  <c r="BE733"/>
  <c r="T733"/>
  <c r="R733"/>
  <c r="P733"/>
  <c r="BI729"/>
  <c r="BH729"/>
  <c r="BF729"/>
  <c r="BE729"/>
  <c r="T729"/>
  <c r="R729"/>
  <c r="P729"/>
  <c r="BI726"/>
  <c r="BH726"/>
  <c r="BF726"/>
  <c r="BE726"/>
  <c r="T726"/>
  <c r="R726"/>
  <c r="P726"/>
  <c r="BI723"/>
  <c r="BH723"/>
  <c r="BF723"/>
  <c r="BE723"/>
  <c r="T723"/>
  <c r="R723"/>
  <c r="P723"/>
  <c r="BI721"/>
  <c r="BH721"/>
  <c r="BF721"/>
  <c r="BE721"/>
  <c r="T721"/>
  <c r="R721"/>
  <c r="P721"/>
  <c r="BI720"/>
  <c r="BH720"/>
  <c r="BF720"/>
  <c r="BE720"/>
  <c r="T720"/>
  <c r="R720"/>
  <c r="P720"/>
  <c r="BI717"/>
  <c r="BH717"/>
  <c r="BF717"/>
  <c r="BE717"/>
  <c r="T717"/>
  <c r="R717"/>
  <c r="P717"/>
  <c r="BI714"/>
  <c r="BH714"/>
  <c r="BF714"/>
  <c r="BE714"/>
  <c r="T714"/>
  <c r="R714"/>
  <c r="P714"/>
  <c r="BI710"/>
  <c r="BH710"/>
  <c r="BF710"/>
  <c r="BE710"/>
  <c r="T710"/>
  <c r="R710"/>
  <c r="P710"/>
  <c r="BI707"/>
  <c r="BH707"/>
  <c r="BF707"/>
  <c r="BE707"/>
  <c r="T707"/>
  <c r="R707"/>
  <c r="P707"/>
  <c r="BI704"/>
  <c r="BH704"/>
  <c r="BF704"/>
  <c r="BE704"/>
  <c r="T704"/>
  <c r="R704"/>
  <c r="P704"/>
  <c r="BI701"/>
  <c r="BH701"/>
  <c r="BF701"/>
  <c r="BE701"/>
  <c r="T701"/>
  <c r="R701"/>
  <c r="P701"/>
  <c r="BI697"/>
  <c r="BH697"/>
  <c r="BF697"/>
  <c r="BE697"/>
  <c r="T697"/>
  <c r="R697"/>
  <c r="P697"/>
  <c r="BI694"/>
  <c r="BH694"/>
  <c r="BF694"/>
  <c r="BE694"/>
  <c r="T694"/>
  <c r="R694"/>
  <c r="P694"/>
  <c r="BI691"/>
  <c r="BH691"/>
  <c r="BF691"/>
  <c r="BE691"/>
  <c r="T691"/>
  <c r="R691"/>
  <c r="P691"/>
  <c r="BI688"/>
  <c r="BH688"/>
  <c r="BF688"/>
  <c r="BE688"/>
  <c r="T688"/>
  <c r="R688"/>
  <c r="P688"/>
  <c r="BI685"/>
  <c r="BH685"/>
  <c r="BF685"/>
  <c r="BE685"/>
  <c r="T685"/>
  <c r="R685"/>
  <c r="P685"/>
  <c r="BI682"/>
  <c r="BH682"/>
  <c r="BF682"/>
  <c r="BE682"/>
  <c r="T682"/>
  <c r="R682"/>
  <c r="P682"/>
  <c r="BI679"/>
  <c r="BH679"/>
  <c r="BF679"/>
  <c r="BE679"/>
  <c r="T679"/>
  <c r="R679"/>
  <c r="P679"/>
  <c r="BI676"/>
  <c r="BH676"/>
  <c r="BF676"/>
  <c r="BE676"/>
  <c r="T676"/>
  <c r="R676"/>
  <c r="P676"/>
  <c r="BI673"/>
  <c r="BH673"/>
  <c r="BF673"/>
  <c r="BE673"/>
  <c r="T673"/>
  <c r="R673"/>
  <c r="P673"/>
  <c r="BI670"/>
  <c r="BH670"/>
  <c r="BF670"/>
  <c r="BE670"/>
  <c r="T670"/>
  <c r="R670"/>
  <c r="P670"/>
  <c r="BI667"/>
  <c r="BH667"/>
  <c r="BF667"/>
  <c r="BE667"/>
  <c r="T667"/>
  <c r="R667"/>
  <c r="P667"/>
  <c r="BI664"/>
  <c r="BH664"/>
  <c r="BF664"/>
  <c r="BE664"/>
  <c r="T664"/>
  <c r="R664"/>
  <c r="P664"/>
  <c r="BI661"/>
  <c r="BH661"/>
  <c r="BF661"/>
  <c r="BE661"/>
  <c r="T661"/>
  <c r="R661"/>
  <c r="P661"/>
  <c r="BI658"/>
  <c r="BH658"/>
  <c r="BF658"/>
  <c r="BE658"/>
  <c r="T658"/>
  <c r="R658"/>
  <c r="P658"/>
  <c r="BI655"/>
  <c r="BH655"/>
  <c r="BF655"/>
  <c r="BE655"/>
  <c r="T655"/>
  <c r="R655"/>
  <c r="P655"/>
  <c r="BI652"/>
  <c r="BH652"/>
  <c r="BF652"/>
  <c r="BE652"/>
  <c r="T652"/>
  <c r="R652"/>
  <c r="P652"/>
  <c r="BI650"/>
  <c r="BH650"/>
  <c r="BF650"/>
  <c r="BE650"/>
  <c r="T650"/>
  <c r="R650"/>
  <c r="P650"/>
  <c r="BI649"/>
  <c r="BH649"/>
  <c r="BF649"/>
  <c r="BE649"/>
  <c r="T649"/>
  <c r="R649"/>
  <c r="P649"/>
  <c r="BI644"/>
  <c r="BH644"/>
  <c r="BF644"/>
  <c r="BE644"/>
  <c r="T644"/>
  <c r="R644"/>
  <c r="P644"/>
  <c r="BI641"/>
  <c r="BH641"/>
  <c r="BF641"/>
  <c r="BE641"/>
  <c r="T641"/>
  <c r="R641"/>
  <c r="P641"/>
  <c r="BI638"/>
  <c r="BH638"/>
  <c r="BF638"/>
  <c r="BE638"/>
  <c r="T638"/>
  <c r="R638"/>
  <c r="P638"/>
  <c r="BI634"/>
  <c r="BH634"/>
  <c r="BF634"/>
  <c r="BE634"/>
  <c r="T634"/>
  <c r="R634"/>
  <c r="P634"/>
  <c r="BI631"/>
  <c r="BH631"/>
  <c r="BF631"/>
  <c r="BE631"/>
  <c r="T631"/>
  <c r="R631"/>
  <c r="P631"/>
  <c r="BI627"/>
  <c r="BH627"/>
  <c r="BF627"/>
  <c r="BE627"/>
  <c r="T627"/>
  <c r="R627"/>
  <c r="P627"/>
  <c r="BI624"/>
  <c r="BH624"/>
  <c r="BF624"/>
  <c r="BE624"/>
  <c r="T624"/>
  <c r="R624"/>
  <c r="P624"/>
  <c r="BI621"/>
  <c r="BH621"/>
  <c r="BF621"/>
  <c r="BE621"/>
  <c r="T621"/>
  <c r="R621"/>
  <c r="P621"/>
  <c r="BI618"/>
  <c r="BH618"/>
  <c r="BF618"/>
  <c r="BE618"/>
  <c r="T618"/>
  <c r="R618"/>
  <c r="P618"/>
  <c r="BI614"/>
  <c r="BH614"/>
  <c r="BF614"/>
  <c r="BE614"/>
  <c r="T614"/>
  <c r="T613"/>
  <c r="R614"/>
  <c r="R613"/>
  <c r="P614"/>
  <c r="P613"/>
  <c r="BI610"/>
  <c r="BH610"/>
  <c r="BF610"/>
  <c r="BE610"/>
  <c r="T610"/>
  <c r="R610"/>
  <c r="P610"/>
  <c r="BI607"/>
  <c r="BH607"/>
  <c r="BF607"/>
  <c r="BE607"/>
  <c r="T607"/>
  <c r="R607"/>
  <c r="P607"/>
  <c r="BI604"/>
  <c r="BH604"/>
  <c r="BF604"/>
  <c r="BE604"/>
  <c r="T604"/>
  <c r="R604"/>
  <c r="P604"/>
  <c r="BI601"/>
  <c r="BH601"/>
  <c r="BF601"/>
  <c r="BE601"/>
  <c r="T601"/>
  <c r="R601"/>
  <c r="P601"/>
  <c r="BI597"/>
  <c r="BH597"/>
  <c r="BF597"/>
  <c r="BE597"/>
  <c r="T597"/>
  <c r="R597"/>
  <c r="P597"/>
  <c r="BI591"/>
  <c r="BH591"/>
  <c r="BF591"/>
  <c r="BE591"/>
  <c r="T591"/>
  <c r="R591"/>
  <c r="P591"/>
  <c r="BI588"/>
  <c r="BH588"/>
  <c r="BF588"/>
  <c r="BE588"/>
  <c r="T588"/>
  <c r="R588"/>
  <c r="P588"/>
  <c r="BI584"/>
  <c r="BH584"/>
  <c r="BF584"/>
  <c r="BE584"/>
  <c r="T584"/>
  <c r="R584"/>
  <c r="P584"/>
  <c r="BI581"/>
  <c r="BH581"/>
  <c r="BF581"/>
  <c r="BE581"/>
  <c r="T581"/>
  <c r="R581"/>
  <c r="P581"/>
  <c r="BI579"/>
  <c r="BH579"/>
  <c r="BF579"/>
  <c r="BE579"/>
  <c r="T579"/>
  <c r="R579"/>
  <c r="P579"/>
  <c r="BI578"/>
  <c r="BH578"/>
  <c r="BF578"/>
  <c r="BE578"/>
  <c r="T578"/>
  <c r="R578"/>
  <c r="P578"/>
  <c r="BI573"/>
  <c r="BH573"/>
  <c r="BF573"/>
  <c r="BE573"/>
  <c r="T573"/>
  <c r="R573"/>
  <c r="P573"/>
  <c r="BI568"/>
  <c r="BH568"/>
  <c r="BF568"/>
  <c r="BE568"/>
  <c r="T568"/>
  <c r="R568"/>
  <c r="P568"/>
  <c r="BI563"/>
  <c r="BH563"/>
  <c r="BF563"/>
  <c r="BE563"/>
  <c r="T563"/>
  <c r="R563"/>
  <c r="P563"/>
  <c r="BI559"/>
  <c r="BH559"/>
  <c r="BF559"/>
  <c r="BE559"/>
  <c r="T559"/>
  <c r="R559"/>
  <c r="P559"/>
  <c r="BI555"/>
  <c r="BH555"/>
  <c r="BF555"/>
  <c r="BE555"/>
  <c r="T555"/>
  <c r="R555"/>
  <c r="P555"/>
  <c r="BI552"/>
  <c r="BH552"/>
  <c r="BF552"/>
  <c r="BE552"/>
  <c r="T552"/>
  <c r="R552"/>
  <c r="P552"/>
  <c r="BI550"/>
  <c r="BH550"/>
  <c r="BF550"/>
  <c r="BE550"/>
  <c r="T550"/>
  <c r="R550"/>
  <c r="P550"/>
  <c r="BI549"/>
  <c r="BH549"/>
  <c r="BF549"/>
  <c r="BE549"/>
  <c r="T549"/>
  <c r="R549"/>
  <c r="P549"/>
  <c r="BI546"/>
  <c r="BH546"/>
  <c r="BF546"/>
  <c r="BE546"/>
  <c r="T546"/>
  <c r="R546"/>
  <c r="P546"/>
  <c r="BI543"/>
  <c r="BH543"/>
  <c r="BF543"/>
  <c r="BE543"/>
  <c r="T543"/>
  <c r="R543"/>
  <c r="P543"/>
  <c r="BI538"/>
  <c r="BH538"/>
  <c r="BF538"/>
  <c r="BE538"/>
  <c r="T538"/>
  <c r="R538"/>
  <c r="P538"/>
  <c r="BI535"/>
  <c r="BH535"/>
  <c r="BF535"/>
  <c r="BE535"/>
  <c r="T535"/>
  <c r="R535"/>
  <c r="P535"/>
  <c r="BI533"/>
  <c r="BH533"/>
  <c r="BF533"/>
  <c r="BE533"/>
  <c r="T533"/>
  <c r="R533"/>
  <c r="P533"/>
  <c r="BI532"/>
  <c r="BH532"/>
  <c r="BF532"/>
  <c r="BE532"/>
  <c r="T532"/>
  <c r="R532"/>
  <c r="P532"/>
  <c r="BI528"/>
  <c r="BH528"/>
  <c r="BF528"/>
  <c r="BE528"/>
  <c r="T528"/>
  <c r="R528"/>
  <c r="P528"/>
  <c r="BI525"/>
  <c r="BH525"/>
  <c r="BF525"/>
  <c r="BE525"/>
  <c r="T525"/>
  <c r="R525"/>
  <c r="P525"/>
  <c r="BI522"/>
  <c r="BH522"/>
  <c r="BF522"/>
  <c r="BE522"/>
  <c r="T522"/>
  <c r="R522"/>
  <c r="P522"/>
  <c r="BI519"/>
  <c r="BH519"/>
  <c r="BF519"/>
  <c r="BE519"/>
  <c r="T519"/>
  <c r="R519"/>
  <c r="P519"/>
  <c r="BI516"/>
  <c r="BH516"/>
  <c r="BF516"/>
  <c r="BE516"/>
  <c r="T516"/>
  <c r="T515"/>
  <c r="R516"/>
  <c r="R515"/>
  <c r="P516"/>
  <c r="P515"/>
  <c r="BI512"/>
  <c r="BH512"/>
  <c r="BF512"/>
  <c r="BE512"/>
  <c r="T512"/>
  <c r="R512"/>
  <c r="P512"/>
  <c r="BI509"/>
  <c r="BH509"/>
  <c r="BF509"/>
  <c r="BE509"/>
  <c r="T509"/>
  <c r="R509"/>
  <c r="P509"/>
  <c r="BI506"/>
  <c r="BH506"/>
  <c r="BF506"/>
  <c r="BE506"/>
  <c r="T506"/>
  <c r="R506"/>
  <c r="P506"/>
  <c r="BI503"/>
  <c r="BH503"/>
  <c r="BF503"/>
  <c r="BE503"/>
  <c r="T503"/>
  <c r="R503"/>
  <c r="P503"/>
  <c r="BI500"/>
  <c r="BH500"/>
  <c r="BF500"/>
  <c r="BE500"/>
  <c r="T500"/>
  <c r="R500"/>
  <c r="P500"/>
  <c r="BI497"/>
  <c r="BH497"/>
  <c r="BF497"/>
  <c r="BE497"/>
  <c r="T497"/>
  <c r="R497"/>
  <c r="P497"/>
  <c r="BI494"/>
  <c r="BH494"/>
  <c r="BF494"/>
  <c r="BE494"/>
  <c r="T494"/>
  <c r="R494"/>
  <c r="P494"/>
  <c r="BI491"/>
  <c r="BH491"/>
  <c r="BF491"/>
  <c r="BE491"/>
  <c r="T491"/>
  <c r="R491"/>
  <c r="P491"/>
  <c r="BI488"/>
  <c r="BH488"/>
  <c r="BF488"/>
  <c r="BE488"/>
  <c r="T488"/>
  <c r="R488"/>
  <c r="P488"/>
  <c r="BI484"/>
  <c r="BH484"/>
  <c r="BF484"/>
  <c r="BE484"/>
  <c r="T484"/>
  <c r="R484"/>
  <c r="P484"/>
  <c r="BI481"/>
  <c r="BH481"/>
  <c r="BF481"/>
  <c r="BE481"/>
  <c r="T481"/>
  <c r="R481"/>
  <c r="P481"/>
  <c r="BI478"/>
  <c r="BH478"/>
  <c r="BF478"/>
  <c r="BE478"/>
  <c r="T478"/>
  <c r="R478"/>
  <c r="P478"/>
  <c r="BI475"/>
  <c r="BH475"/>
  <c r="BF475"/>
  <c r="BE475"/>
  <c r="T475"/>
  <c r="R475"/>
  <c r="P475"/>
  <c r="BI470"/>
  <c r="BH470"/>
  <c r="BF470"/>
  <c r="BE470"/>
  <c r="T470"/>
  <c r="R470"/>
  <c r="P470"/>
  <c r="BI469"/>
  <c r="BH469"/>
  <c r="BF469"/>
  <c r="BE469"/>
  <c r="T469"/>
  <c r="R469"/>
  <c r="P469"/>
  <c r="BI468"/>
  <c r="BH468"/>
  <c r="BF468"/>
  <c r="BE468"/>
  <c r="T468"/>
  <c r="R468"/>
  <c r="P468"/>
  <c r="BI464"/>
  <c r="BH464"/>
  <c r="BF464"/>
  <c r="BE464"/>
  <c r="T464"/>
  <c r="R464"/>
  <c r="P464"/>
  <c r="BI462"/>
  <c r="BH462"/>
  <c r="BF462"/>
  <c r="BE462"/>
  <c r="T462"/>
  <c r="R462"/>
  <c r="P462"/>
  <c r="BI461"/>
  <c r="BH461"/>
  <c r="BF461"/>
  <c r="BE461"/>
  <c r="T461"/>
  <c r="R461"/>
  <c r="P461"/>
  <c r="BI457"/>
  <c r="BH457"/>
  <c r="BF457"/>
  <c r="BE457"/>
  <c r="T457"/>
  <c r="R457"/>
  <c r="P457"/>
  <c r="BI454"/>
  <c r="BH454"/>
  <c r="BF454"/>
  <c r="BE454"/>
  <c r="T454"/>
  <c r="R454"/>
  <c r="P454"/>
  <c r="BI451"/>
  <c r="BH451"/>
  <c r="BF451"/>
  <c r="BE451"/>
  <c r="T451"/>
  <c r="R451"/>
  <c r="P451"/>
  <c r="BI448"/>
  <c r="BH448"/>
  <c r="BF448"/>
  <c r="BE448"/>
  <c r="T448"/>
  <c r="R448"/>
  <c r="P448"/>
  <c r="BI444"/>
  <c r="BH444"/>
  <c r="BF444"/>
  <c r="BE444"/>
  <c r="T444"/>
  <c r="R444"/>
  <c r="P444"/>
  <c r="BI440"/>
  <c r="BH440"/>
  <c r="BF440"/>
  <c r="BE440"/>
  <c r="T440"/>
  <c r="R440"/>
  <c r="P440"/>
  <c r="BI437"/>
  <c r="BH437"/>
  <c r="BF437"/>
  <c r="BE437"/>
  <c r="T437"/>
  <c r="R437"/>
  <c r="P437"/>
  <c r="BI434"/>
  <c r="BH434"/>
  <c r="BF434"/>
  <c r="BE434"/>
  <c r="T434"/>
  <c r="R434"/>
  <c r="P434"/>
  <c r="BI431"/>
  <c r="BH431"/>
  <c r="BF431"/>
  <c r="BE431"/>
  <c r="T431"/>
  <c r="R431"/>
  <c r="P431"/>
  <c r="BI428"/>
  <c r="BH428"/>
  <c r="BF428"/>
  <c r="BE428"/>
  <c r="T428"/>
  <c r="R428"/>
  <c r="P428"/>
  <c r="BI421"/>
  <c r="BH421"/>
  <c r="BF421"/>
  <c r="BE421"/>
  <c r="T421"/>
  <c r="R421"/>
  <c r="P421"/>
  <c r="BI418"/>
  <c r="BH418"/>
  <c r="BF418"/>
  <c r="BE418"/>
  <c r="T418"/>
  <c r="R418"/>
  <c r="P418"/>
  <c r="BI415"/>
  <c r="BH415"/>
  <c r="BF415"/>
  <c r="BE415"/>
  <c r="T415"/>
  <c r="R415"/>
  <c r="P415"/>
  <c r="BI412"/>
  <c r="BH412"/>
  <c r="BF412"/>
  <c r="BE412"/>
  <c r="T412"/>
  <c r="R412"/>
  <c r="P412"/>
  <c r="BI408"/>
  <c r="BH408"/>
  <c r="BF408"/>
  <c r="BE408"/>
  <c r="T408"/>
  <c r="R408"/>
  <c r="P408"/>
  <c r="BI405"/>
  <c r="BH405"/>
  <c r="BF405"/>
  <c r="BE405"/>
  <c r="T405"/>
  <c r="R405"/>
  <c r="P405"/>
  <c r="BI402"/>
  <c r="BH402"/>
  <c r="BF402"/>
  <c r="BE402"/>
  <c r="T402"/>
  <c r="R402"/>
  <c r="P402"/>
  <c r="BI399"/>
  <c r="BH399"/>
  <c r="BF399"/>
  <c r="BE399"/>
  <c r="T399"/>
  <c r="R399"/>
  <c r="P399"/>
  <c r="BI396"/>
  <c r="BH396"/>
  <c r="BF396"/>
  <c r="BE396"/>
  <c r="T396"/>
  <c r="R396"/>
  <c r="P396"/>
  <c r="BI393"/>
  <c r="BH393"/>
  <c r="BF393"/>
  <c r="BE393"/>
  <c r="T393"/>
  <c r="R393"/>
  <c r="P393"/>
  <c r="BI390"/>
  <c r="BH390"/>
  <c r="BF390"/>
  <c r="BE390"/>
  <c r="T390"/>
  <c r="R390"/>
  <c r="P390"/>
  <c r="BI386"/>
  <c r="BH386"/>
  <c r="BF386"/>
  <c r="BE386"/>
  <c r="T386"/>
  <c r="R386"/>
  <c r="P386"/>
  <c r="BI382"/>
  <c r="BH382"/>
  <c r="BF382"/>
  <c r="BE382"/>
  <c r="T382"/>
  <c r="R382"/>
  <c r="P382"/>
  <c r="BI378"/>
  <c r="BH378"/>
  <c r="BF378"/>
  <c r="BE378"/>
  <c r="T378"/>
  <c r="R378"/>
  <c r="P378"/>
  <c r="BI373"/>
  <c r="BH373"/>
  <c r="BF373"/>
  <c r="BE373"/>
  <c r="T373"/>
  <c r="R373"/>
  <c r="P373"/>
  <c r="BI369"/>
  <c r="BH369"/>
  <c r="BF369"/>
  <c r="BE369"/>
  <c r="T369"/>
  <c r="R369"/>
  <c r="P369"/>
  <c r="BI366"/>
  <c r="BH366"/>
  <c r="BF366"/>
  <c r="BE366"/>
  <c r="T366"/>
  <c r="R366"/>
  <c r="P366"/>
  <c r="BI363"/>
  <c r="BH363"/>
  <c r="BF363"/>
  <c r="BE363"/>
  <c r="T363"/>
  <c r="R363"/>
  <c r="P363"/>
  <c r="BI359"/>
  <c r="BH359"/>
  <c r="BF359"/>
  <c r="BE359"/>
  <c r="T359"/>
  <c r="R359"/>
  <c r="P359"/>
  <c r="BI356"/>
  <c r="BH356"/>
  <c r="BF356"/>
  <c r="BE356"/>
  <c r="T356"/>
  <c r="R356"/>
  <c r="P356"/>
  <c r="BI351"/>
  <c r="BH351"/>
  <c r="BF351"/>
  <c r="BE351"/>
  <c r="T351"/>
  <c r="R351"/>
  <c r="P351"/>
  <c r="BI348"/>
  <c r="BH348"/>
  <c r="BF348"/>
  <c r="BE348"/>
  <c r="T348"/>
  <c r="R348"/>
  <c r="P348"/>
  <c r="BI345"/>
  <c r="BH345"/>
  <c r="BF345"/>
  <c r="BE345"/>
  <c r="T345"/>
  <c r="R345"/>
  <c r="P345"/>
  <c r="BI342"/>
  <c r="BH342"/>
  <c r="BF342"/>
  <c r="BE342"/>
  <c r="T342"/>
  <c r="R342"/>
  <c r="P342"/>
  <c r="BI338"/>
  <c r="BH338"/>
  <c r="BF338"/>
  <c r="BE338"/>
  <c r="T338"/>
  <c r="R338"/>
  <c r="P338"/>
  <c r="BI334"/>
  <c r="BH334"/>
  <c r="BF334"/>
  <c r="BE334"/>
  <c r="T334"/>
  <c r="R334"/>
  <c r="P334"/>
  <c r="BI331"/>
  <c r="BH331"/>
  <c r="BF331"/>
  <c r="BE331"/>
  <c r="T331"/>
  <c r="R331"/>
  <c r="P331"/>
  <c r="BI328"/>
  <c r="BH328"/>
  <c r="BF328"/>
  <c r="BE328"/>
  <c r="T328"/>
  <c r="R328"/>
  <c r="P328"/>
  <c r="BI325"/>
  <c r="BH325"/>
  <c r="BF325"/>
  <c r="BE325"/>
  <c r="T325"/>
  <c r="R325"/>
  <c r="P325"/>
  <c r="BI321"/>
  <c r="BH321"/>
  <c r="BF321"/>
  <c r="BE321"/>
  <c r="T321"/>
  <c r="R321"/>
  <c r="P321"/>
  <c r="BI318"/>
  <c r="BH318"/>
  <c r="BF318"/>
  <c r="BE318"/>
  <c r="T318"/>
  <c r="R318"/>
  <c r="P318"/>
  <c r="BI315"/>
  <c r="BH315"/>
  <c r="BF315"/>
  <c r="BE315"/>
  <c r="T315"/>
  <c r="R315"/>
  <c r="P315"/>
  <c r="BI312"/>
  <c r="BH312"/>
  <c r="BF312"/>
  <c r="BE312"/>
  <c r="T312"/>
  <c r="R312"/>
  <c r="P312"/>
  <c r="BI309"/>
  <c r="BH309"/>
  <c r="BF309"/>
  <c r="BE309"/>
  <c r="T309"/>
  <c r="R309"/>
  <c r="P309"/>
  <c r="BI306"/>
  <c r="BH306"/>
  <c r="BF306"/>
  <c r="BE306"/>
  <c r="T306"/>
  <c r="R306"/>
  <c r="P306"/>
  <c r="BI299"/>
  <c r="BH299"/>
  <c r="BF299"/>
  <c r="BE299"/>
  <c r="T299"/>
  <c r="R299"/>
  <c r="P299"/>
  <c r="BI292"/>
  <c r="BH292"/>
  <c r="BF292"/>
  <c r="BE292"/>
  <c r="T292"/>
  <c r="R292"/>
  <c r="P292"/>
  <c r="BI285"/>
  <c r="BH285"/>
  <c r="BF285"/>
  <c r="BE285"/>
  <c r="T285"/>
  <c r="R285"/>
  <c r="P285"/>
  <c r="BI281"/>
  <c r="BH281"/>
  <c r="BF281"/>
  <c r="BE281"/>
  <c r="T281"/>
  <c r="R281"/>
  <c r="P281"/>
  <c r="BI278"/>
  <c r="BH278"/>
  <c r="BF278"/>
  <c r="BE278"/>
  <c r="T278"/>
  <c r="R278"/>
  <c r="P278"/>
  <c r="BI275"/>
  <c r="BH275"/>
  <c r="BF275"/>
  <c r="BE275"/>
  <c r="T275"/>
  <c r="R275"/>
  <c r="P275"/>
  <c r="BI272"/>
  <c r="BH272"/>
  <c r="BF272"/>
  <c r="BE272"/>
  <c r="T272"/>
  <c r="R272"/>
  <c r="P272"/>
  <c r="BI268"/>
  <c r="BH268"/>
  <c r="BF268"/>
  <c r="BE268"/>
  <c r="T268"/>
  <c r="R268"/>
  <c r="P268"/>
  <c r="BI265"/>
  <c r="BH265"/>
  <c r="BF265"/>
  <c r="BE265"/>
  <c r="T265"/>
  <c r="R265"/>
  <c r="P265"/>
  <c r="BI262"/>
  <c r="BH262"/>
  <c r="BF262"/>
  <c r="BE262"/>
  <c r="T262"/>
  <c r="R262"/>
  <c r="P262"/>
  <c r="BI257"/>
  <c r="BH257"/>
  <c r="BF257"/>
  <c r="BE257"/>
  <c r="T257"/>
  <c r="R257"/>
  <c r="P257"/>
  <c r="BI253"/>
  <c r="BH253"/>
  <c r="BF253"/>
  <c r="BE253"/>
  <c r="T253"/>
  <c r="R253"/>
  <c r="P253"/>
  <c r="BI252"/>
  <c r="BH252"/>
  <c r="BF252"/>
  <c r="BE252"/>
  <c r="T252"/>
  <c r="R252"/>
  <c r="P252"/>
  <c r="BI248"/>
  <c r="BH248"/>
  <c r="BF248"/>
  <c r="BE248"/>
  <c r="T248"/>
  <c r="R248"/>
  <c r="P248"/>
  <c r="BI244"/>
  <c r="BH244"/>
  <c r="BF244"/>
  <c r="BE244"/>
  <c r="T244"/>
  <c r="R244"/>
  <c r="P244"/>
  <c r="BI241"/>
  <c r="BH241"/>
  <c r="BF241"/>
  <c r="BE241"/>
  <c r="T241"/>
  <c r="R241"/>
  <c r="P241"/>
  <c r="BI238"/>
  <c r="BH238"/>
  <c r="BF238"/>
  <c r="BE238"/>
  <c r="T238"/>
  <c r="R238"/>
  <c r="P238"/>
  <c r="BI235"/>
  <c r="BH235"/>
  <c r="BF235"/>
  <c r="BE235"/>
  <c r="T235"/>
  <c r="R235"/>
  <c r="P235"/>
  <c r="BI231"/>
  <c r="BH231"/>
  <c r="BF231"/>
  <c r="BE231"/>
  <c r="T231"/>
  <c r="R231"/>
  <c r="P231"/>
  <c r="BI228"/>
  <c r="BH228"/>
  <c r="BF228"/>
  <c r="BE228"/>
  <c r="T228"/>
  <c r="R228"/>
  <c r="P228"/>
  <c r="BI225"/>
  <c r="BH225"/>
  <c r="BF225"/>
  <c r="BE225"/>
  <c r="T225"/>
  <c r="R225"/>
  <c r="P225"/>
  <c r="BI222"/>
  <c r="BH222"/>
  <c r="BF222"/>
  <c r="BE222"/>
  <c r="T222"/>
  <c r="R222"/>
  <c r="P222"/>
  <c r="BI218"/>
  <c r="BH218"/>
  <c r="BF218"/>
  <c r="BE218"/>
  <c r="T218"/>
  <c r="R218"/>
  <c r="P218"/>
  <c r="BI216"/>
  <c r="BH216"/>
  <c r="BF216"/>
  <c r="BE216"/>
  <c r="T216"/>
  <c r="R216"/>
  <c r="P216"/>
  <c r="BI213"/>
  <c r="BH213"/>
  <c r="BF213"/>
  <c r="BE213"/>
  <c r="T213"/>
  <c r="R213"/>
  <c r="P213"/>
  <c r="BI210"/>
  <c r="BH210"/>
  <c r="BF210"/>
  <c r="BE210"/>
  <c r="T210"/>
  <c r="R210"/>
  <c r="P210"/>
  <c r="BI206"/>
  <c r="BH206"/>
  <c r="BF206"/>
  <c r="BE206"/>
  <c r="T206"/>
  <c r="R206"/>
  <c r="P206"/>
  <c r="BI203"/>
  <c r="BH203"/>
  <c r="BF203"/>
  <c r="BE203"/>
  <c r="T203"/>
  <c r="R203"/>
  <c r="P203"/>
  <c r="BI200"/>
  <c r="BH200"/>
  <c r="BF200"/>
  <c r="BE200"/>
  <c r="T200"/>
  <c r="R200"/>
  <c r="P200"/>
  <c r="BI196"/>
  <c r="BH196"/>
  <c r="BF196"/>
  <c r="BE196"/>
  <c r="T196"/>
  <c r="R196"/>
  <c r="P196"/>
  <c r="BI193"/>
  <c r="BH193"/>
  <c r="BF193"/>
  <c r="BE193"/>
  <c r="T193"/>
  <c r="R193"/>
  <c r="P193"/>
  <c r="BI190"/>
  <c r="BH190"/>
  <c r="BF190"/>
  <c r="BE190"/>
  <c r="T190"/>
  <c r="R190"/>
  <c r="P190"/>
  <c r="BI187"/>
  <c r="BH187"/>
  <c r="BF187"/>
  <c r="BE187"/>
  <c r="T187"/>
  <c r="R187"/>
  <c r="P187"/>
  <c r="BI184"/>
  <c r="BH184"/>
  <c r="BF184"/>
  <c r="BE184"/>
  <c r="T184"/>
  <c r="R184"/>
  <c r="P184"/>
  <c r="BI181"/>
  <c r="BH181"/>
  <c r="BF181"/>
  <c r="BE181"/>
  <c r="T181"/>
  <c r="R181"/>
  <c r="P181"/>
  <c r="BI178"/>
  <c r="BH178"/>
  <c r="BF178"/>
  <c r="BE178"/>
  <c r="T178"/>
  <c r="R178"/>
  <c r="P178"/>
  <c r="BI175"/>
  <c r="BH175"/>
  <c r="BF175"/>
  <c r="BE175"/>
  <c r="T175"/>
  <c r="R175"/>
  <c r="P175"/>
  <c r="BI171"/>
  <c r="BH171"/>
  <c r="BF171"/>
  <c r="BE171"/>
  <c r="T171"/>
  <c r="R171"/>
  <c r="P171"/>
  <c r="BI168"/>
  <c r="BH168"/>
  <c r="BF168"/>
  <c r="BE168"/>
  <c r="T168"/>
  <c r="R168"/>
  <c r="P168"/>
  <c r="BI165"/>
  <c r="BH165"/>
  <c r="BF165"/>
  <c r="BE165"/>
  <c r="T165"/>
  <c r="R165"/>
  <c r="P165"/>
  <c r="BI162"/>
  <c r="BH162"/>
  <c r="BF162"/>
  <c r="BE162"/>
  <c r="T162"/>
  <c r="R162"/>
  <c r="P162"/>
  <c r="BI159"/>
  <c r="BH159"/>
  <c r="BF159"/>
  <c r="BE159"/>
  <c r="T159"/>
  <c r="R159"/>
  <c r="P159"/>
  <c r="BI156"/>
  <c r="BH156"/>
  <c r="BF156"/>
  <c r="BE156"/>
  <c r="T156"/>
  <c r="R156"/>
  <c r="P156"/>
  <c r="J149"/>
  <c r="F149"/>
  <c r="F147"/>
  <c r="E145"/>
  <c r="J93"/>
  <c r="F93"/>
  <c r="F91"/>
  <c r="E89"/>
  <c r="J26"/>
  <c r="E26"/>
  <c r="J94"/>
  <c r="J25"/>
  <c r="J20"/>
  <c r="E20"/>
  <c r="F150"/>
  <c r="J19"/>
  <c r="J14"/>
  <c r="J147"/>
  <c r="E7"/>
  <c r="E85"/>
  <c i="1" r="L90"/>
  <c r="AM90"/>
  <c r="AM89"/>
  <c r="L89"/>
  <c r="AM87"/>
  <c r="L87"/>
  <c r="L85"/>
  <c r="L84"/>
  <c i="2" r="J880"/>
  <c r="J868"/>
  <c r="J861"/>
  <c r="BK848"/>
  <c r="J838"/>
  <c r="J835"/>
  <c r="BK826"/>
  <c r="BK817"/>
  <c r="J811"/>
  <c r="BK805"/>
  <c r="BK792"/>
  <c r="J780"/>
  <c r="J762"/>
  <c r="BK756"/>
  <c r="BK752"/>
  <c r="BK743"/>
  <c r="BK733"/>
  <c r="J723"/>
  <c r="J717"/>
  <c r="BK701"/>
  <c r="J694"/>
  <c r="BK685"/>
  <c r="J679"/>
  <c r="J673"/>
  <c r="BK667"/>
  <c r="BK658"/>
  <c r="BK652"/>
  <c r="J638"/>
  <c r="J631"/>
  <c r="BK624"/>
  <c r="J610"/>
  <c r="BK604"/>
  <c r="BK584"/>
  <c r="BK579"/>
  <c r="J573"/>
  <c r="BK559"/>
  <c r="J549"/>
  <c r="J543"/>
  <c r="J532"/>
  <c r="BK522"/>
  <c r="J516"/>
  <c r="J509"/>
  <c r="J500"/>
  <c r="J488"/>
  <c r="J481"/>
  <c r="BK470"/>
  <c r="BK468"/>
  <c r="BK461"/>
  <c r="J451"/>
  <c r="J437"/>
  <c r="J431"/>
  <c r="BK421"/>
  <c r="BK415"/>
  <c r="BK405"/>
  <c r="J393"/>
  <c r="BK378"/>
  <c r="J369"/>
  <c r="BK366"/>
  <c r="J359"/>
  <c r="J348"/>
  <c r="J342"/>
  <c r="BK331"/>
  <c r="BK315"/>
  <c r="BK306"/>
  <c r="J292"/>
  <c r="BK281"/>
  <c r="J275"/>
  <c r="J268"/>
  <c r="BK253"/>
  <c r="BK248"/>
  <c r="J241"/>
  <c r="J228"/>
  <c r="BK218"/>
  <c r="BK213"/>
  <c r="J200"/>
  <c r="BK193"/>
  <c r="J181"/>
  <c r="J175"/>
  <c r="BK168"/>
  <c r="J162"/>
  <c r="BK925"/>
  <c r="BK917"/>
  <c r="BK912"/>
  <c r="BK908"/>
  <c r="BK902"/>
  <c r="BK896"/>
  <c r="J890"/>
  <c r="J872"/>
  <c r="BK864"/>
  <c r="J857"/>
  <c r="J848"/>
  <c r="BK838"/>
  <c r="BK836"/>
  <c r="J823"/>
  <c r="BK806"/>
  <c r="BK789"/>
  <c r="BK783"/>
  <c r="J777"/>
  <c r="J771"/>
  <c r="BK768"/>
  <c r="BK759"/>
  <c r="J743"/>
  <c r="J736"/>
  <c r="J729"/>
  <c r="J714"/>
  <c r="J710"/>
  <c r="J701"/>
  <c r="J688"/>
  <c r="BK670"/>
  <c r="BK661"/>
  <c r="J649"/>
  <c r="J641"/>
  <c r="BK621"/>
  <c r="BK614"/>
  <c r="J604"/>
  <c r="J591"/>
  <c r="J581"/>
  <c r="BK568"/>
  <c r="BK555"/>
  <c r="BK550"/>
  <c r="BK543"/>
  <c r="J533"/>
  <c r="J528"/>
  <c r="J522"/>
  <c r="BK519"/>
  <c r="BK500"/>
  <c r="J494"/>
  <c r="BK481"/>
  <c r="J468"/>
  <c r="J462"/>
  <c r="BK451"/>
  <c r="J440"/>
  <c r="BK412"/>
  <c r="J405"/>
  <c r="J399"/>
  <c r="BK390"/>
  <c r="BK386"/>
  <c r="BK382"/>
  <c r="BK373"/>
  <c r="J366"/>
  <c r="BK359"/>
  <c r="BK351"/>
  <c r="BK348"/>
  <c r="BK342"/>
  <c r="J334"/>
  <c r="J321"/>
  <c r="J315"/>
  <c r="J306"/>
  <c r="BK272"/>
  <c r="BK265"/>
  <c r="BK252"/>
  <c r="J238"/>
  <c r="BK231"/>
  <c r="J218"/>
  <c r="BK206"/>
  <c r="BK187"/>
  <c r="BK181"/>
  <c r="J159"/>
  <c r="BK156"/>
  <c i="1" r="AS102"/>
  <c r="AS95"/>
  <c i="2" r="BK899"/>
  <c r="J893"/>
  <c r="BK880"/>
  <c r="BK872"/>
  <c r="BK861"/>
  <c r="BK851"/>
  <c r="BK842"/>
  <c r="J832"/>
  <c r="J826"/>
  <c r="J820"/>
  <c r="BK808"/>
  <c r="J805"/>
  <c r="J786"/>
  <c r="BK777"/>
  <c r="J768"/>
  <c r="J759"/>
  <c r="J756"/>
  <c r="J749"/>
  <c r="BK739"/>
  <c r="BK729"/>
  <c r="BK723"/>
  <c r="J720"/>
  <c r="BK714"/>
  <c r="BK707"/>
  <c r="BK697"/>
  <c r="BK688"/>
  <c r="BK682"/>
  <c r="BK673"/>
  <c r="BK664"/>
  <c r="J652"/>
  <c r="BK649"/>
  <c r="BK638"/>
  <c r="J627"/>
  <c r="J621"/>
  <c r="J614"/>
  <c r="BK601"/>
  <c r="BK597"/>
  <c r="J584"/>
  <c r="BK573"/>
  <c r="J563"/>
  <c r="J550"/>
  <c r="BK535"/>
  <c r="BK533"/>
  <c r="BK516"/>
  <c r="BK509"/>
  <c r="BK503"/>
  <c r="BK491"/>
  <c r="BK484"/>
  <c r="BK475"/>
  <c r="J470"/>
  <c r="J461"/>
  <c r="BK454"/>
  <c r="J444"/>
  <c r="BK437"/>
  <c r="BK431"/>
  <c r="J418"/>
  <c r="BK408"/>
  <c r="BK399"/>
  <c r="BK334"/>
  <c r="J325"/>
  <c r="J318"/>
  <c r="BK309"/>
  <c r="BK285"/>
  <c r="J278"/>
  <c r="J265"/>
  <c r="BK257"/>
  <c r="J244"/>
  <c r="BK238"/>
  <c r="BK228"/>
  <c r="J222"/>
  <c r="BK210"/>
  <c r="BK203"/>
  <c r="J193"/>
  <c r="J187"/>
  <c r="J178"/>
  <c r="J171"/>
  <c r="J165"/>
  <c i="1" r="AS107"/>
  <c i="3" r="BK222"/>
  <c r="BK219"/>
  <c r="J218"/>
  <c r="BK212"/>
  <c r="BK210"/>
  <c r="BK204"/>
  <c r="BK201"/>
  <c r="J198"/>
  <c r="BK195"/>
  <c r="BK193"/>
  <c r="J189"/>
  <c r="J186"/>
  <c r="BK166"/>
  <c r="BK161"/>
  <c r="BK159"/>
  <c r="J156"/>
  <c r="J136"/>
  <c r="J235"/>
  <c r="BK228"/>
  <c r="J226"/>
  <c r="BK223"/>
  <c r="J219"/>
  <c r="J214"/>
  <c r="BK211"/>
  <c r="BK208"/>
  <c r="J205"/>
  <c r="BK202"/>
  <c r="BK197"/>
  <c r="J195"/>
  <c r="J193"/>
  <c r="BK190"/>
  <c r="BK188"/>
  <c r="J168"/>
  <c r="J165"/>
  <c r="J163"/>
  <c r="J161"/>
  <c r="J158"/>
  <c r="BK155"/>
  <c r="J129"/>
  <c r="BK209"/>
  <c r="BK206"/>
  <c r="J204"/>
  <c r="J203"/>
  <c r="BK198"/>
  <c r="BK194"/>
  <c r="BK191"/>
  <c r="J188"/>
  <c r="BK163"/>
  <c r="J159"/>
  <c r="BK156"/>
  <c r="BK136"/>
  <c r="BK236"/>
  <c r="J234"/>
  <c r="BK226"/>
  <c r="J223"/>
  <c i="4" r="BK370"/>
  <c r="J369"/>
  <c r="J357"/>
  <c r="J330"/>
  <c r="BK308"/>
  <c r="J303"/>
  <c r="BK291"/>
  <c r="BK278"/>
  <c r="J272"/>
  <c r="BK262"/>
  <c r="J260"/>
  <c r="J247"/>
  <c r="J243"/>
  <c r="BK225"/>
  <c r="BK217"/>
  <c r="J210"/>
  <c r="BK205"/>
  <c r="BK200"/>
  <c r="BK198"/>
  <c r="BK195"/>
  <c r="J191"/>
  <c r="BK171"/>
  <c r="J164"/>
  <c r="J145"/>
  <c r="J132"/>
  <c r="BK345"/>
  <c r="BK336"/>
  <c r="BK332"/>
  <c r="J312"/>
  <c r="BK305"/>
  <c r="BK292"/>
  <c r="BK279"/>
  <c r="J275"/>
  <c r="BK273"/>
  <c r="J265"/>
  <c r="J263"/>
  <c r="J246"/>
  <c r="BK227"/>
  <c r="J224"/>
  <c r="J220"/>
  <c r="BK216"/>
  <c r="BK206"/>
  <c r="J204"/>
  <c r="J200"/>
  <c r="J197"/>
  <c r="J195"/>
  <c r="BK192"/>
  <c r="BK181"/>
  <c r="BK165"/>
  <c r="BK143"/>
  <c r="J131"/>
  <c r="J345"/>
  <c r="J339"/>
  <c r="BK334"/>
  <c r="BK303"/>
  <c r="J281"/>
  <c r="BK372"/>
  <c r="J370"/>
  <c r="BK357"/>
  <c r="J351"/>
  <c r="BK321"/>
  <c r="J280"/>
  <c r="J276"/>
  <c r="J273"/>
  <c r="BK263"/>
  <c r="BK260"/>
  <c r="BK247"/>
  <c r="J226"/>
  <c r="BK224"/>
  <c r="BK220"/>
  <c r="BK210"/>
  <c r="J203"/>
  <c r="BK197"/>
  <c r="BK193"/>
  <c r="BK191"/>
  <c r="BK189"/>
  <c r="J171"/>
  <c r="BK164"/>
  <c r="BK145"/>
  <c r="J143"/>
  <c i="5" r="J569"/>
  <c r="J566"/>
  <c r="J563"/>
  <c r="J548"/>
  <c r="BK538"/>
  <c r="J532"/>
  <c r="J519"/>
  <c r="BK510"/>
  <c r="BK507"/>
  <c r="J506"/>
  <c r="BK496"/>
  <c r="BK491"/>
  <c r="BK470"/>
  <c r="J466"/>
  <c r="BK460"/>
  <c r="BK452"/>
  <c r="J447"/>
  <c r="BK436"/>
  <c r="BK431"/>
  <c r="BK429"/>
  <c r="BK428"/>
  <c r="BK414"/>
  <c r="BK412"/>
  <c r="J408"/>
  <c r="BK405"/>
  <c r="J401"/>
  <c r="J391"/>
  <c r="J387"/>
  <c r="BK367"/>
  <c r="BK335"/>
  <c r="J311"/>
  <c r="BK292"/>
  <c r="BK274"/>
  <c r="J259"/>
  <c r="BK256"/>
  <c r="J253"/>
  <c r="J250"/>
  <c r="BK248"/>
  <c r="J245"/>
  <c r="J242"/>
  <c r="J239"/>
  <c r="BK237"/>
  <c r="J235"/>
  <c r="BK232"/>
  <c r="J228"/>
  <c r="J225"/>
  <c r="BK210"/>
  <c r="J200"/>
  <c r="BK186"/>
  <c r="BK184"/>
  <c r="J182"/>
  <c r="J180"/>
  <c r="BK177"/>
  <c r="J174"/>
  <c r="BK173"/>
  <c r="J171"/>
  <c r="J168"/>
  <c r="J162"/>
  <c r="BK157"/>
  <c r="BK155"/>
  <c r="J147"/>
  <c r="J576"/>
  <c r="BK572"/>
  <c r="BK567"/>
  <c r="BK562"/>
  <c r="J552"/>
  <c r="J545"/>
  <c r="J538"/>
  <c r="J530"/>
  <c r="BK506"/>
  <c r="BK499"/>
  <c r="BK495"/>
  <c r="BK487"/>
  <c r="J468"/>
  <c r="J463"/>
  <c r="BK461"/>
  <c r="BK455"/>
  <c r="BK451"/>
  <c r="BK447"/>
  <c r="BK438"/>
  <c r="J429"/>
  <c r="BK415"/>
  <c r="BK413"/>
  <c r="BK411"/>
  <c r="BK409"/>
  <c r="J406"/>
  <c r="BK403"/>
  <c r="BK401"/>
  <c r="J393"/>
  <c r="J386"/>
  <c r="BK355"/>
  <c r="J335"/>
  <c r="J301"/>
  <c r="J292"/>
  <c r="BK268"/>
  <c r="BK257"/>
  <c r="BK251"/>
  <c r="BK247"/>
  <c r="BK245"/>
  <c r="BK242"/>
  <c r="J240"/>
  <c r="J237"/>
  <c r="BK234"/>
  <c r="J232"/>
  <c r="BK229"/>
  <c r="J226"/>
  <c r="J222"/>
  <c r="J207"/>
  <c r="BK201"/>
  <c r="BK199"/>
  <c r="J185"/>
  <c r="BK183"/>
  <c r="BK181"/>
  <c r="J178"/>
  <c r="J175"/>
  <c r="J172"/>
  <c r="BK168"/>
  <c r="J164"/>
  <c r="BK158"/>
  <c r="BK153"/>
  <c r="J150"/>
  <c r="J579"/>
  <c r="BK576"/>
  <c r="J572"/>
  <c r="BK566"/>
  <c r="J564"/>
  <c r="J562"/>
  <c r="J554"/>
  <c r="BK545"/>
  <c r="J541"/>
  <c r="BK530"/>
  <c r="BK511"/>
  <c r="J507"/>
  <c r="J499"/>
  <c r="BK497"/>
  <c r="BK493"/>
  <c r="J491"/>
  <c r="BK481"/>
  <c r="J470"/>
  <c r="BK467"/>
  <c r="J464"/>
  <c r="J460"/>
  <c r="J455"/>
  <c r="J453"/>
  <c r="J451"/>
  <c r="J438"/>
  <c r="J436"/>
  <c r="J431"/>
  <c r="BK421"/>
  <c r="J409"/>
  <c r="BK402"/>
  <c r="BK391"/>
  <c r="BK386"/>
  <c r="J355"/>
  <c r="BK298"/>
  <c r="BK280"/>
  <c r="J268"/>
  <c r="BK259"/>
  <c r="J256"/>
  <c r="BK254"/>
  <c r="BK252"/>
  <c r="BK250"/>
  <c r="BK244"/>
  <c r="BK241"/>
  <c r="BK235"/>
  <c r="BK231"/>
  <c r="J229"/>
  <c r="BK226"/>
  <c r="J224"/>
  <c r="BK222"/>
  <c r="BK198"/>
  <c r="BK180"/>
  <c r="J177"/>
  <c r="BK171"/>
  <c r="BK165"/>
  <c r="J163"/>
  <c r="BK161"/>
  <c r="J156"/>
  <c r="J153"/>
  <c r="J151"/>
  <c r="BK147"/>
  <c i="6" r="BK491"/>
  <c r="BK485"/>
  <c r="J480"/>
  <c r="BK470"/>
  <c r="J459"/>
  <c r="BK450"/>
  <c r="J444"/>
  <c r="J435"/>
  <c r="J426"/>
  <c r="BK413"/>
  <c r="BK395"/>
  <c r="BK386"/>
  <c r="BK368"/>
  <c r="BK348"/>
  <c r="J339"/>
  <c r="BK333"/>
  <c r="BK325"/>
  <c r="J317"/>
  <c r="J310"/>
  <c r="J306"/>
  <c r="BK300"/>
  <c r="J294"/>
  <c r="J284"/>
  <c r="J274"/>
  <c r="J257"/>
  <c r="BK246"/>
  <c r="J231"/>
  <c r="J221"/>
  <c r="BK210"/>
  <c r="J198"/>
  <c r="BK186"/>
  <c r="BK177"/>
  <c r="J162"/>
  <c r="J154"/>
  <c r="J140"/>
  <c r="BK480"/>
  <c r="J467"/>
  <c r="J456"/>
  <c r="BK444"/>
  <c r="BK435"/>
  <c r="BK432"/>
  <c r="BK426"/>
  <c r="J419"/>
  <c r="J413"/>
  <c r="BK407"/>
  <c r="J401"/>
  <c r="J399"/>
  <c r="BK392"/>
  <c r="J383"/>
  <c r="J377"/>
  <c r="J365"/>
  <c r="BK351"/>
  <c r="J345"/>
  <c r="BK339"/>
  <c r="BK317"/>
  <c r="BK310"/>
  <c r="BK303"/>
  <c r="J291"/>
  <c r="J277"/>
  <c r="J264"/>
  <c r="BK254"/>
  <c r="J246"/>
  <c r="BK232"/>
  <c r="BK221"/>
  <c r="J210"/>
  <c r="J194"/>
  <c r="J177"/>
  <c r="J170"/>
  <c r="J150"/>
  <c r="BK143"/>
  <c r="BK494"/>
  <c r="J488"/>
  <c r="BK482"/>
  <c r="J473"/>
  <c r="BK467"/>
  <c r="J461"/>
  <c r="BK456"/>
  <c r="BK429"/>
  <c r="BK416"/>
  <c r="J407"/>
  <c r="BK401"/>
  <c r="J392"/>
  <c r="BK383"/>
  <c r="BK377"/>
  <c r="BK365"/>
  <c r="BK357"/>
  <c r="BK345"/>
  <c r="J328"/>
  <c r="J320"/>
  <c r="J300"/>
  <c r="BK291"/>
  <c r="BK274"/>
  <c r="BK268"/>
  <c r="J260"/>
  <c r="BK251"/>
  <c r="BK237"/>
  <c r="J226"/>
  <c r="BK213"/>
  <c r="BK202"/>
  <c r="BK194"/>
  <c r="J180"/>
  <c r="BK170"/>
  <c r="J158"/>
  <c r="J146"/>
  <c r="BK137"/>
  <c i="7" r="BK199"/>
  <c r="BK196"/>
  <c r="BK180"/>
  <c r="J177"/>
  <c r="J175"/>
  <c r="BK174"/>
  <c r="BK172"/>
  <c r="J169"/>
  <c r="J167"/>
  <c r="J165"/>
  <c r="BK163"/>
  <c r="J161"/>
  <c r="J158"/>
  <c r="BK156"/>
  <c r="BK154"/>
  <c r="J151"/>
  <c r="BK149"/>
  <c r="BK146"/>
  <c r="BK144"/>
  <c r="J142"/>
  <c r="J139"/>
  <c r="BK137"/>
  <c r="BK135"/>
  <c r="J133"/>
  <c r="BK131"/>
  <c r="BK200"/>
  <c r="BK198"/>
  <c r="J195"/>
  <c r="BK178"/>
  <c r="J176"/>
  <c r="J174"/>
  <c r="J172"/>
  <c r="BK169"/>
  <c r="BK167"/>
  <c r="BK165"/>
  <c r="J163"/>
  <c r="BK161"/>
  <c r="BK158"/>
  <c r="J156"/>
  <c r="J154"/>
  <c r="BK151"/>
  <c r="J149"/>
  <c r="J146"/>
  <c r="J144"/>
  <c r="BK142"/>
  <c r="BK140"/>
  <c r="BK138"/>
  <c r="BK136"/>
  <c r="J135"/>
  <c r="BK133"/>
  <c r="J131"/>
  <c i="8" r="J389"/>
  <c r="BK372"/>
  <c r="J360"/>
  <c r="BK354"/>
  <c r="BK350"/>
  <c r="J347"/>
  <c r="BK327"/>
  <c r="BK318"/>
  <c r="J294"/>
  <c r="J287"/>
  <c r="J284"/>
  <c r="BK274"/>
  <c r="BK263"/>
  <c r="BK256"/>
  <c r="J247"/>
  <c r="J235"/>
  <c r="BK229"/>
  <c r="BK217"/>
  <c r="BK201"/>
  <c r="BK187"/>
  <c r="J181"/>
  <c r="J166"/>
  <c r="J148"/>
  <c r="J141"/>
  <c r="J415"/>
  <c r="J410"/>
  <c r="J407"/>
  <c r="BK404"/>
  <c r="J401"/>
  <c r="J395"/>
  <c r="BK384"/>
  <c r="J369"/>
  <c r="J363"/>
  <c r="J356"/>
  <c r="J353"/>
  <c r="BK337"/>
  <c r="BK330"/>
  <c r="J321"/>
  <c r="J304"/>
  <c r="BK297"/>
  <c r="J281"/>
  <c r="J269"/>
  <c r="J259"/>
  <c r="BK241"/>
  <c r="BK235"/>
  <c r="J226"/>
  <c r="BK214"/>
  <c r="J193"/>
  <c r="BK174"/>
  <c r="BK163"/>
  <c r="J155"/>
  <c r="BK415"/>
  <c r="BK410"/>
  <c r="J404"/>
  <c r="J398"/>
  <c r="J392"/>
  <c r="J384"/>
  <c r="BK378"/>
  <c r="BK369"/>
  <c r="BK363"/>
  <c r="BK360"/>
  <c r="J348"/>
  <c r="J340"/>
  <c r="J334"/>
  <c r="BK324"/>
  <c r="J318"/>
  <c r="J312"/>
  <c r="BK304"/>
  <c r="J297"/>
  <c r="BK287"/>
  <c r="BK281"/>
  <c r="J275"/>
  <c r="BK269"/>
  <c r="J256"/>
  <c r="J250"/>
  <c r="J244"/>
  <c r="BK238"/>
  <c r="J229"/>
  <c r="J223"/>
  <c r="J217"/>
  <c r="J209"/>
  <c r="J201"/>
  <c r="BK193"/>
  <c r="J187"/>
  <c r="BK181"/>
  <c r="J174"/>
  <c r="BK166"/>
  <c r="BK155"/>
  <c r="BK148"/>
  <c i="9" r="J178"/>
  <c r="BK172"/>
  <c r="J163"/>
  <c r="BK160"/>
  <c r="J158"/>
  <c r="BK156"/>
  <c r="J148"/>
  <c r="J145"/>
  <c r="J174"/>
  <c r="J156"/>
  <c r="J154"/>
  <c r="J152"/>
  <c r="J149"/>
  <c r="BK146"/>
  <c r="BK180"/>
  <c r="BK171"/>
  <c r="J159"/>
  <c r="BK150"/>
  <c r="J146"/>
  <c r="J144"/>
  <c r="BK179"/>
  <c r="J160"/>
  <c r="BK157"/>
  <c r="BK153"/>
  <c r="J150"/>
  <c r="BK144"/>
  <c i="10" r="BK361"/>
  <c r="BK356"/>
  <c r="BK353"/>
  <c r="J350"/>
  <c r="BK347"/>
  <c r="J342"/>
  <c r="BK335"/>
  <c r="J328"/>
  <c r="J321"/>
  <c r="BK309"/>
  <c r="J296"/>
  <c r="BK292"/>
  <c r="BK276"/>
  <c r="BK264"/>
  <c r="BK261"/>
  <c r="BK258"/>
  <c r="J256"/>
  <c r="J237"/>
  <c r="BK235"/>
  <c r="BK231"/>
  <c r="BK229"/>
  <c r="BK220"/>
  <c r="BK208"/>
  <c r="J206"/>
  <c r="BK204"/>
  <c r="J202"/>
  <c r="J199"/>
  <c r="J185"/>
  <c r="BK183"/>
  <c r="BK179"/>
  <c r="BK174"/>
  <c r="J164"/>
  <c r="BK161"/>
  <c r="J158"/>
  <c r="J154"/>
  <c r="J150"/>
  <c r="J361"/>
  <c r="J356"/>
  <c r="BK348"/>
  <c r="BK342"/>
  <c r="J326"/>
  <c r="BK321"/>
  <c r="J313"/>
  <c r="J295"/>
  <c r="J291"/>
  <c r="J285"/>
  <c r="BK281"/>
  <c r="J277"/>
  <c r="BK265"/>
  <c r="J262"/>
  <c r="BK259"/>
  <c r="J253"/>
  <c r="J249"/>
  <c r="BK234"/>
  <c r="J232"/>
  <c r="J229"/>
  <c r="J220"/>
  <c r="J204"/>
  <c r="BK199"/>
  <c r="BK198"/>
  <c r="J196"/>
  <c r="BK194"/>
  <c r="BK186"/>
  <c r="J184"/>
  <c r="J182"/>
  <c r="J180"/>
  <c r="BK177"/>
  <c r="J175"/>
  <c r="BK165"/>
  <c r="J163"/>
  <c r="BK156"/>
  <c r="J153"/>
  <c r="J151"/>
  <c r="BK149"/>
  <c r="J355"/>
  <c r="J352"/>
  <c r="J348"/>
  <c r="BK346"/>
  <c r="J337"/>
  <c r="BK328"/>
  <c r="J320"/>
  <c r="BK300"/>
  <c r="J294"/>
  <c r="BK285"/>
  <c r="J282"/>
  <c r="BK278"/>
  <c r="J276"/>
  <c r="J265"/>
  <c r="J264"/>
  <c r="J263"/>
  <c r="J260"/>
  <c r="J258"/>
  <c r="J252"/>
  <c r="J235"/>
  <c r="J233"/>
  <c r="BK232"/>
  <c r="J231"/>
  <c r="J208"/>
  <c r="BK206"/>
  <c r="BK205"/>
  <c r="BK203"/>
  <c r="BK202"/>
  <c r="BK201"/>
  <c r="BK200"/>
  <c r="J198"/>
  <c r="J197"/>
  <c r="BK196"/>
  <c r="J195"/>
  <c r="J194"/>
  <c r="J186"/>
  <c r="BK182"/>
  <c r="BK181"/>
  <c r="J179"/>
  <c r="BK178"/>
  <c r="BK176"/>
  <c r="BK175"/>
  <c r="J174"/>
  <c r="J173"/>
  <c r="BK166"/>
  <c r="J165"/>
  <c r="J162"/>
  <c r="J159"/>
  <c r="BK158"/>
  <c r="BK157"/>
  <c r="J156"/>
  <c r="BK153"/>
  <c r="BK152"/>
  <c r="J149"/>
  <c r="BK147"/>
  <c i="11" r="J185"/>
  <c r="BK184"/>
  <c r="BK181"/>
  <c r="J180"/>
  <c r="BK173"/>
  <c r="J165"/>
  <c r="BK163"/>
  <c r="BK162"/>
  <c r="J161"/>
  <c r="BK160"/>
  <c r="J159"/>
  <c r="BK154"/>
  <c r="BK152"/>
  <c r="BK151"/>
  <c r="J150"/>
  <c r="BK148"/>
  <c r="J147"/>
  <c r="BK144"/>
  <c r="J142"/>
  <c r="BK141"/>
  <c r="J138"/>
  <c r="BK137"/>
  <c r="J135"/>
  <c r="BK133"/>
  <c r="J130"/>
  <c r="J183"/>
  <c r="J181"/>
  <c r="J173"/>
  <c r="J162"/>
  <c r="BK159"/>
  <c r="BK156"/>
  <c r="J154"/>
  <c r="J152"/>
  <c r="J149"/>
  <c r="BK147"/>
  <c r="J144"/>
  <c r="J137"/>
  <c r="BK136"/>
  <c r="BK131"/>
  <c r="J184"/>
  <c r="BK180"/>
  <c r="J163"/>
  <c r="J160"/>
  <c r="J156"/>
  <c r="J153"/>
  <c r="BK149"/>
  <c r="BK142"/>
  <c r="BK140"/>
  <c r="J136"/>
  <c r="J134"/>
  <c r="J131"/>
  <c i="12" r="J261"/>
  <c r="BK257"/>
  <c r="BK249"/>
  <c r="BK244"/>
  <c r="J237"/>
  <c r="J229"/>
  <c r="BK202"/>
  <c r="BK198"/>
  <c r="J191"/>
  <c r="J182"/>
  <c r="BK176"/>
  <c r="J166"/>
  <c r="J158"/>
  <c r="J146"/>
  <c r="BK134"/>
  <c r="BK263"/>
  <c r="BK258"/>
  <c r="J254"/>
  <c r="BK246"/>
  <c r="BK241"/>
  <c r="J222"/>
  <c r="J219"/>
  <c r="J217"/>
  <c r="BK208"/>
  <c r="BK204"/>
  <c r="BK185"/>
  <c r="BK179"/>
  <c r="J169"/>
  <c r="J144"/>
  <c r="J134"/>
  <c r="BK132"/>
  <c r="J263"/>
  <c r="J262"/>
  <c r="BK261"/>
  <c r="J257"/>
  <c r="J249"/>
  <c r="BK247"/>
  <c r="BK237"/>
  <c r="BK231"/>
  <c r="BK223"/>
  <c r="BK221"/>
  <c r="BK218"/>
  <c r="BK215"/>
  <c r="BK206"/>
  <c r="J202"/>
  <c r="J200"/>
  <c r="J188"/>
  <c r="J176"/>
  <c r="BK166"/>
  <c r="J162"/>
  <c r="BK146"/>
  <c r="J141"/>
  <c r="BK133"/>
  <c i="13" r="J128"/>
  <c r="BK126"/>
  <c r="BK128"/>
  <c r="J126"/>
  <c i="14" r="J652"/>
  <c r="J644"/>
  <c r="BK638"/>
  <c r="J614"/>
  <c r="BK610"/>
  <c r="J608"/>
  <c r="J603"/>
  <c r="J550"/>
  <c r="BK542"/>
  <c r="J493"/>
  <c r="BK489"/>
  <c r="BK486"/>
  <c r="J483"/>
  <c r="BK433"/>
  <c r="BK426"/>
  <c r="BK423"/>
  <c r="BK414"/>
  <c r="J377"/>
  <c r="BK368"/>
  <c r="J353"/>
  <c r="BK337"/>
  <c r="BK291"/>
  <c r="J289"/>
  <c r="J229"/>
  <c r="J193"/>
  <c r="BK146"/>
  <c r="J670"/>
  <c r="BK659"/>
  <c r="BK650"/>
  <c r="BK644"/>
  <c r="J618"/>
  <c r="BK612"/>
  <c r="BK609"/>
  <c r="J607"/>
  <c r="BK601"/>
  <c r="J557"/>
  <c r="BK553"/>
  <c r="BK551"/>
  <c r="J548"/>
  <c r="J545"/>
  <c r="J542"/>
  <c r="BK493"/>
  <c r="J488"/>
  <c r="BK483"/>
  <c r="J430"/>
  <c r="J418"/>
  <c r="J415"/>
  <c r="BK411"/>
  <c r="BK386"/>
  <c r="BK353"/>
  <c r="J345"/>
  <c r="BK326"/>
  <c r="BK289"/>
  <c r="BK193"/>
  <c r="J172"/>
  <c r="BK673"/>
  <c r="BK663"/>
  <c r="J658"/>
  <c r="BK656"/>
  <c r="J648"/>
  <c r="J642"/>
  <c r="BK614"/>
  <c r="J610"/>
  <c r="BK606"/>
  <c r="BK603"/>
  <c r="J554"/>
  <c r="J553"/>
  <c r="BK549"/>
  <c r="BK545"/>
  <c r="J502"/>
  <c r="BK494"/>
  <c r="J491"/>
  <c r="BK488"/>
  <c r="BK437"/>
  <c r="J433"/>
  <c r="J426"/>
  <c r="J423"/>
  <c r="BK421"/>
  <c r="J419"/>
  <c r="J416"/>
  <c r="J414"/>
  <c r="J394"/>
  <c r="J373"/>
  <c r="J363"/>
  <c r="BK345"/>
  <c r="J303"/>
  <c r="BK247"/>
  <c r="BK176"/>
  <c r="BK161"/>
  <c r="J673"/>
  <c r="J657"/>
  <c r="BK655"/>
  <c r="BK642"/>
  <c r="BK618"/>
  <c r="J606"/>
  <c r="J602"/>
  <c r="J560"/>
  <c r="BK552"/>
  <c r="BK547"/>
  <c r="BK544"/>
  <c r="J541"/>
  <c r="BK498"/>
  <c r="J492"/>
  <c r="J487"/>
  <c r="J485"/>
  <c r="BK427"/>
  <c r="J424"/>
  <c r="BK419"/>
  <c r="BK416"/>
  <c r="BK412"/>
  <c r="BK363"/>
  <c r="J319"/>
  <c r="J291"/>
  <c r="J247"/>
  <c r="BK229"/>
  <c r="J176"/>
  <c r="J161"/>
  <c r="J133"/>
  <c i="15" r="J507"/>
  <c r="J492"/>
  <c r="J490"/>
  <c r="BK484"/>
  <c r="BK479"/>
  <c r="J475"/>
  <c r="BK471"/>
  <c r="BK464"/>
  <c r="BK458"/>
  <c r="BK449"/>
  <c r="J444"/>
  <c r="J432"/>
  <c r="J423"/>
  <c r="BK415"/>
  <c r="BK408"/>
  <c r="BK401"/>
  <c r="J392"/>
  <c r="J357"/>
  <c r="BK353"/>
  <c r="J347"/>
  <c r="J345"/>
  <c r="J340"/>
  <c r="J329"/>
  <c r="J287"/>
  <c r="J280"/>
  <c r="J276"/>
  <c r="BK271"/>
  <c r="J267"/>
  <c r="J243"/>
  <c r="BK223"/>
  <c r="J213"/>
  <c r="BK189"/>
  <c r="BK155"/>
  <c r="BK150"/>
  <c r="BK507"/>
  <c r="J496"/>
  <c r="BK491"/>
  <c r="BK481"/>
  <c r="J479"/>
  <c r="J476"/>
  <c r="BK468"/>
  <c r="J458"/>
  <c r="J451"/>
  <c r="J440"/>
  <c r="J436"/>
  <c r="BK432"/>
  <c r="BK425"/>
  <c r="J422"/>
  <c r="J415"/>
  <c r="BK410"/>
  <c r="J406"/>
  <c r="J403"/>
  <c r="J397"/>
  <c r="BK383"/>
  <c r="J353"/>
  <c r="J348"/>
  <c r="BK338"/>
  <c r="BK327"/>
  <c r="J302"/>
  <c r="BK289"/>
  <c r="BK287"/>
  <c r="J283"/>
  <c r="J277"/>
  <c r="BK260"/>
  <c r="BK245"/>
  <c r="J241"/>
  <c r="J220"/>
  <c r="BK212"/>
  <c r="J204"/>
  <c r="J174"/>
  <c r="BK164"/>
  <c r="BK149"/>
  <c r="BK505"/>
  <c r="BK495"/>
  <c r="J483"/>
  <c r="BK476"/>
  <c r="J473"/>
  <c r="J468"/>
  <c r="J462"/>
  <c r="J454"/>
  <c r="BK444"/>
  <c r="BK440"/>
  <c r="J430"/>
  <c r="BK418"/>
  <c r="BK406"/>
  <c r="BK404"/>
  <c r="J401"/>
  <c r="BK399"/>
  <c r="BK365"/>
  <c r="J351"/>
  <c r="J344"/>
  <c r="J342"/>
  <c r="BK332"/>
  <c r="BK302"/>
  <c r="BK285"/>
  <c r="BK283"/>
  <c r="BK276"/>
  <c r="BK274"/>
  <c r="BK267"/>
  <c r="BK244"/>
  <c r="BK242"/>
  <c r="BK239"/>
  <c r="BK225"/>
  <c r="J223"/>
  <c r="J212"/>
  <c r="J208"/>
  <c r="BK194"/>
  <c r="J184"/>
  <c r="J167"/>
  <c r="J155"/>
  <c r="BK512"/>
  <c r="BK511"/>
  <c r="BK510"/>
  <c r="BK508"/>
  <c r="J504"/>
  <c r="BK496"/>
  <c r="BK492"/>
  <c r="BK489"/>
  <c r="BK483"/>
  <c r="BK478"/>
  <c r="BK473"/>
  <c r="J464"/>
  <c r="BK451"/>
  <c r="BK447"/>
  <c r="J434"/>
  <c r="BK422"/>
  <c r="BK413"/>
  <c r="J410"/>
  <c r="BK403"/>
  <c r="BK400"/>
  <c r="J398"/>
  <c r="BK392"/>
  <c r="J365"/>
  <c r="J352"/>
  <c r="J349"/>
  <c r="BK347"/>
  <c r="BK345"/>
  <c r="BK342"/>
  <c r="J339"/>
  <c r="J335"/>
  <c r="BK328"/>
  <c r="BK315"/>
  <c r="J290"/>
  <c r="BK288"/>
  <c r="J284"/>
  <c r="J281"/>
  <c r="BK277"/>
  <c r="J273"/>
  <c r="J271"/>
  <c r="BK265"/>
  <c r="J245"/>
  <c r="BK241"/>
  <c r="J239"/>
  <c r="J225"/>
  <c r="BK222"/>
  <c r="J219"/>
  <c r="J194"/>
  <c r="BK174"/>
  <c r="BK167"/>
  <c r="BK157"/>
  <c r="J150"/>
  <c i="16" r="J358"/>
  <c r="J355"/>
  <c r="J353"/>
  <c r="BK347"/>
  <c r="J342"/>
  <c r="J340"/>
  <c r="J336"/>
  <c r="J334"/>
  <c r="J329"/>
  <c r="BK326"/>
  <c r="BK318"/>
  <c r="J313"/>
  <c r="J284"/>
  <c r="BK279"/>
  <c r="J277"/>
  <c r="J275"/>
  <c r="J269"/>
  <c r="J263"/>
  <c r="J254"/>
  <c r="BK204"/>
  <c r="BK192"/>
  <c r="J188"/>
  <c r="BK186"/>
  <c r="J179"/>
  <c r="J175"/>
  <c r="J169"/>
  <c r="BK164"/>
  <c r="BK136"/>
  <c r="J373"/>
  <c r="BK364"/>
  <c r="BK362"/>
  <c r="BK353"/>
  <c r="BK349"/>
  <c r="J343"/>
  <c r="BK340"/>
  <c r="BK336"/>
  <c r="BK333"/>
  <c r="J328"/>
  <c r="BK325"/>
  <c r="J318"/>
  <c r="BK316"/>
  <c r="BK283"/>
  <c r="J281"/>
  <c r="BK277"/>
  <c r="J272"/>
  <c r="J270"/>
  <c r="BK267"/>
  <c r="J260"/>
  <c r="BK251"/>
  <c r="J228"/>
  <c r="BK194"/>
  <c r="J190"/>
  <c r="J187"/>
  <c r="J185"/>
  <c r="J182"/>
  <c r="J180"/>
  <c r="BK178"/>
  <c r="J176"/>
  <c r="BK170"/>
  <c r="BK152"/>
  <c r="BK150"/>
  <c r="BK141"/>
  <c r="BK374"/>
  <c r="BK372"/>
  <c r="J370"/>
  <c r="J362"/>
  <c r="BK357"/>
  <c r="J349"/>
  <c r="J345"/>
  <c r="BK343"/>
  <c r="BK339"/>
  <c r="BK335"/>
  <c r="J332"/>
  <c r="BK329"/>
  <c r="J326"/>
  <c r="J324"/>
  <c r="BK313"/>
  <c r="BK295"/>
  <c r="BK282"/>
  <c r="BK280"/>
  <c r="BK278"/>
  <c r="BK274"/>
  <c r="BK271"/>
  <c r="BK269"/>
  <c r="BK265"/>
  <c r="BK260"/>
  <c r="J251"/>
  <c r="BK228"/>
  <c r="J192"/>
  <c r="BK190"/>
  <c r="J184"/>
  <c r="BK182"/>
  <c r="BK180"/>
  <c r="J177"/>
  <c r="BK174"/>
  <c r="J165"/>
  <c r="J151"/>
  <c r="J147"/>
  <c r="J138"/>
  <c r="J166"/>
  <c r="J152"/>
  <c r="BK148"/>
  <c r="BK138"/>
  <c i="17" r="J631"/>
  <c r="BK614"/>
  <c r="BK611"/>
  <c r="BK606"/>
  <c r="BK602"/>
  <c r="BK595"/>
  <c r="BK565"/>
  <c r="J563"/>
  <c r="J560"/>
  <c r="BK558"/>
  <c r="BK556"/>
  <c r="J543"/>
  <c r="BK513"/>
  <c r="BK496"/>
  <c r="J490"/>
  <c r="J487"/>
  <c r="BK471"/>
  <c r="BK456"/>
  <c r="BK440"/>
  <c r="BK437"/>
  <c r="BK423"/>
  <c r="J403"/>
  <c r="J399"/>
  <c r="J397"/>
  <c r="BK383"/>
  <c r="J341"/>
  <c r="BK325"/>
  <c r="J321"/>
  <c r="BK319"/>
  <c r="BK316"/>
  <c r="J314"/>
  <c r="J308"/>
  <c r="J306"/>
  <c r="BK304"/>
  <c r="J301"/>
  <c r="J297"/>
  <c r="J283"/>
  <c r="BK270"/>
  <c r="J262"/>
  <c r="J254"/>
  <c r="BK238"/>
  <c r="J226"/>
  <c r="BK217"/>
  <c r="J197"/>
  <c r="J189"/>
  <c r="BK172"/>
  <c r="BK143"/>
  <c r="J669"/>
  <c r="BK631"/>
  <c r="BK592"/>
  <c r="J567"/>
  <c r="J562"/>
  <c r="J559"/>
  <c r="J540"/>
  <c r="J494"/>
  <c r="BK492"/>
  <c r="BK489"/>
  <c r="J486"/>
  <c r="BK480"/>
  <c r="BK477"/>
  <c r="J446"/>
  <c r="BK444"/>
  <c r="BK401"/>
  <c r="BK397"/>
  <c r="BK393"/>
  <c r="BK380"/>
  <c r="J319"/>
  <c r="BK313"/>
  <c r="J309"/>
  <c r="BK305"/>
  <c r="J303"/>
  <c r="BK299"/>
  <c r="BK292"/>
  <c r="J270"/>
  <c r="J263"/>
  <c r="J247"/>
  <c r="BK227"/>
  <c r="J225"/>
  <c r="J216"/>
  <c r="BK197"/>
  <c r="BK185"/>
  <c r="J147"/>
  <c r="BK676"/>
  <c r="BK675"/>
  <c r="BK674"/>
  <c r="BK672"/>
  <c r="BK669"/>
  <c r="BK666"/>
  <c r="J611"/>
  <c r="J606"/>
  <c r="J602"/>
  <c r="J599"/>
  <c r="BK566"/>
  <c r="J558"/>
  <c r="J556"/>
  <c r="BK495"/>
  <c r="J492"/>
  <c r="BK490"/>
  <c r="BK487"/>
  <c r="BK485"/>
  <c r="BK481"/>
  <c r="J475"/>
  <c r="J441"/>
  <c r="BK439"/>
  <c r="J437"/>
  <c r="J417"/>
  <c r="J404"/>
  <c r="BK402"/>
  <c r="J394"/>
  <c r="J383"/>
  <c r="BK369"/>
  <c r="BK322"/>
  <c r="BK320"/>
  <c r="J315"/>
  <c r="J310"/>
  <c r="BK300"/>
  <c r="BK271"/>
  <c r="BK261"/>
  <c r="J252"/>
  <c r="BK247"/>
  <c r="BK216"/>
  <c r="J185"/>
  <c r="J172"/>
  <c r="J151"/>
  <c r="BK668"/>
  <c r="J658"/>
  <c r="BK599"/>
  <c r="J595"/>
  <c r="BK567"/>
  <c r="BK562"/>
  <c r="BK549"/>
  <c r="BK543"/>
  <c r="BK497"/>
  <c r="J495"/>
  <c r="J484"/>
  <c r="J482"/>
  <c r="J480"/>
  <c r="BK476"/>
  <c r="J471"/>
  <c r="J456"/>
  <c r="BK445"/>
  <c r="J443"/>
  <c r="J439"/>
  <c r="J423"/>
  <c r="BK417"/>
  <c r="J402"/>
  <c r="BK400"/>
  <c r="J396"/>
  <c r="J393"/>
  <c r="J335"/>
  <c r="BK318"/>
  <c r="BK314"/>
  <c r="J312"/>
  <c r="BK310"/>
  <c r="J300"/>
  <c r="BK272"/>
  <c r="BK264"/>
  <c r="BK218"/>
  <c r="J209"/>
  <c r="BK181"/>
  <c r="J163"/>
  <c i="18" r="BK296"/>
  <c r="BK293"/>
  <c r="BK281"/>
  <c r="J278"/>
  <c r="BK274"/>
  <c r="J271"/>
  <c r="BK269"/>
  <c r="BK221"/>
  <c r="BK217"/>
  <c r="BK215"/>
  <c r="J212"/>
  <c r="J209"/>
  <c r="BK165"/>
  <c r="BK158"/>
  <c r="BK144"/>
  <c r="J293"/>
  <c r="BK278"/>
  <c r="BK272"/>
  <c r="J262"/>
  <c r="BK256"/>
  <c r="J250"/>
  <c r="BK222"/>
  <c r="J220"/>
  <c r="J217"/>
  <c r="J215"/>
  <c r="BK211"/>
  <c r="BK189"/>
  <c r="BK170"/>
  <c r="J158"/>
  <c r="J153"/>
  <c r="J296"/>
  <c r="J287"/>
  <c r="BK280"/>
  <c r="J276"/>
  <c r="BK271"/>
  <c r="BK259"/>
  <c r="J253"/>
  <c r="J222"/>
  <c r="BK219"/>
  <c r="BK214"/>
  <c r="BK212"/>
  <c r="BK209"/>
  <c r="J170"/>
  <c r="BK133"/>
  <c i="19" r="J359"/>
  <c r="J351"/>
  <c r="J335"/>
  <c r="J331"/>
  <c r="BK307"/>
  <c r="BK283"/>
  <c r="BK275"/>
  <c r="BK271"/>
  <c r="BK262"/>
  <c r="J256"/>
  <c r="J241"/>
  <c r="J236"/>
  <c r="J234"/>
  <c r="J210"/>
  <c r="BK207"/>
  <c r="J136"/>
  <c r="BK359"/>
  <c r="BK345"/>
  <c r="BK331"/>
  <c r="J322"/>
  <c r="J317"/>
  <c r="J311"/>
  <c r="BK296"/>
  <c r="BK290"/>
  <c r="J277"/>
  <c r="BK241"/>
  <c r="BK236"/>
  <c r="J232"/>
  <c r="J209"/>
  <c r="BK204"/>
  <c r="BK197"/>
  <c r="BK365"/>
  <c r="BK364"/>
  <c r="J346"/>
  <c r="BK335"/>
  <c r="J324"/>
  <c r="J315"/>
  <c r="J309"/>
  <c r="J305"/>
  <c r="J283"/>
  <c r="J271"/>
  <c r="J262"/>
  <c r="J260"/>
  <c r="BK238"/>
  <c r="BK233"/>
  <c r="J211"/>
  <c r="BK203"/>
  <c r="J187"/>
  <c r="J154"/>
  <c r="BK362"/>
  <c r="J357"/>
  <c r="BK346"/>
  <c r="BK333"/>
  <c r="J319"/>
  <c r="BK315"/>
  <c r="BK309"/>
  <c r="J290"/>
  <c r="J279"/>
  <c r="J275"/>
  <c r="BK234"/>
  <c r="BK232"/>
  <c r="BK212"/>
  <c r="BK210"/>
  <c r="J207"/>
  <c r="J205"/>
  <c r="J197"/>
  <c r="BK187"/>
  <c r="BK154"/>
  <c i="20" r="J312"/>
  <c r="BK303"/>
  <c r="J300"/>
  <c r="BK296"/>
  <c r="J293"/>
  <c r="BK272"/>
  <c r="J252"/>
  <c r="BK194"/>
  <c r="J192"/>
  <c r="J188"/>
  <c r="J186"/>
  <c r="J184"/>
  <c r="BK181"/>
  <c r="J177"/>
  <c r="BK175"/>
  <c r="J172"/>
  <c r="J168"/>
  <c r="BK163"/>
  <c r="BK160"/>
  <c r="BK158"/>
  <c r="BK156"/>
  <c r="J149"/>
  <c r="J147"/>
  <c r="BK142"/>
  <c r="J133"/>
  <c r="BK129"/>
  <c r="J127"/>
  <c r="J313"/>
  <c r="BK312"/>
  <c r="BK311"/>
  <c r="BK310"/>
  <c r="J306"/>
  <c r="J304"/>
  <c r="J296"/>
  <c r="J292"/>
  <c r="J279"/>
  <c r="J266"/>
  <c r="J224"/>
  <c r="BK199"/>
  <c r="J193"/>
  <c r="BK191"/>
  <c r="BK186"/>
  <c r="BK180"/>
  <c r="BK174"/>
  <c r="J169"/>
  <c r="J165"/>
  <c r="J155"/>
  <c r="BK152"/>
  <c r="J150"/>
  <c r="J148"/>
  <c r="BK144"/>
  <c r="J141"/>
  <c r="J135"/>
  <c r="BK133"/>
  <c r="J130"/>
  <c r="BK307"/>
  <c r="J303"/>
  <c r="BK295"/>
  <c r="J285"/>
  <c r="BK252"/>
  <c r="BK236"/>
  <c r="J199"/>
  <c r="BK196"/>
  <c r="BK190"/>
  <c r="BK187"/>
  <c r="BK184"/>
  <c r="J180"/>
  <c r="J171"/>
  <c r="J166"/>
  <c r="J163"/>
  <c r="J161"/>
  <c r="BK159"/>
  <c r="BK155"/>
  <c r="J153"/>
  <c r="J151"/>
  <c r="BK147"/>
  <c r="BK145"/>
  <c r="J142"/>
  <c r="J139"/>
  <c r="J137"/>
  <c r="BK135"/>
  <c r="J129"/>
  <c r="BK314"/>
  <c r="BK313"/>
  <c r="J308"/>
  <c r="BK302"/>
  <c r="BK293"/>
  <c r="BK285"/>
  <c r="J258"/>
  <c r="BK212"/>
  <c r="BK195"/>
  <c r="BK188"/>
  <c r="J176"/>
  <c r="BK170"/>
  <c r="BK169"/>
  <c r="BK165"/>
  <c r="BK157"/>
  <c r="BK141"/>
  <c r="J138"/>
  <c r="BK136"/>
  <c r="BK130"/>
  <c i="21" r="BK125"/>
  <c r="J127"/>
  <c r="J123"/>
  <c i="22" r="BK138"/>
  <c r="BK132"/>
  <c r="BK126"/>
  <c r="J139"/>
  <c r="J134"/>
  <c r="BK128"/>
  <c r="BK125"/>
  <c r="BK137"/>
  <c r="BK131"/>
  <c r="J128"/>
  <c r="J124"/>
  <c r="J138"/>
  <c r="BK134"/>
  <c r="J126"/>
  <c i="2" r="J883"/>
  <c r="J876"/>
  <c r="BK862"/>
  <c r="BK854"/>
  <c r="J842"/>
  <c r="J836"/>
  <c r="BK832"/>
  <c r="BK820"/>
  <c r="J814"/>
  <c r="J808"/>
  <c r="J795"/>
  <c r="J789"/>
  <c r="BK771"/>
  <c r="BK765"/>
  <c r="BK753"/>
  <c r="BK746"/>
  <c r="BK736"/>
  <c r="J734"/>
  <c r="BK726"/>
  <c r="BK720"/>
  <c r="J704"/>
  <c r="J697"/>
  <c r="BK691"/>
  <c r="J682"/>
  <c r="BK676"/>
  <c r="J670"/>
  <c r="J661"/>
  <c r="J655"/>
  <c r="J650"/>
  <c r="BK634"/>
  <c r="BK627"/>
  <c r="BK618"/>
  <c r="BK607"/>
  <c r="J597"/>
  <c r="BK581"/>
  <c r="J578"/>
  <c r="BK563"/>
  <c r="J552"/>
  <c r="J546"/>
  <c r="BK538"/>
  <c r="BK528"/>
  <c r="J519"/>
  <c r="BK512"/>
  <c r="J503"/>
  <c r="BK494"/>
  <c r="J484"/>
  <c r="BK478"/>
  <c r="J469"/>
  <c r="BK464"/>
  <c r="J454"/>
  <c r="BK444"/>
  <c r="BK434"/>
  <c r="J428"/>
  <c r="BK418"/>
  <c r="J412"/>
  <c r="J396"/>
  <c r="J382"/>
  <c r="J373"/>
  <c r="J363"/>
  <c r="BK356"/>
  <c r="BK345"/>
  <c r="J338"/>
  <c r="BK328"/>
  <c r="BK325"/>
  <c r="BK312"/>
  <c r="J299"/>
  <c r="J285"/>
  <c r="BK278"/>
  <c r="J272"/>
  <c r="BK262"/>
  <c r="J252"/>
  <c r="BK244"/>
  <c r="J231"/>
  <c r="BK222"/>
  <c r="BK216"/>
  <c r="J210"/>
  <c r="J203"/>
  <c r="BK196"/>
  <c r="BK190"/>
  <c r="BK178"/>
  <c r="BK171"/>
  <c r="BK165"/>
  <c r="BK159"/>
  <c r="J925"/>
  <c r="J917"/>
  <c r="J912"/>
  <c r="BK905"/>
  <c r="J899"/>
  <c r="BK893"/>
  <c r="BK883"/>
  <c r="BK868"/>
  <c r="J862"/>
  <c r="J854"/>
  <c r="J851"/>
  <c r="J845"/>
  <c r="J829"/>
  <c r="BK814"/>
  <c r="BK811"/>
  <c r="J792"/>
  <c r="BK786"/>
  <c r="BK780"/>
  <c r="BK774"/>
  <c r="J765"/>
  <c r="J753"/>
  <c r="BK749"/>
  <c r="J739"/>
  <c r="J733"/>
  <c r="J721"/>
  <c r="J707"/>
  <c r="BK694"/>
  <c r="J676"/>
  <c r="J664"/>
  <c r="BK655"/>
  <c r="J644"/>
  <c r="BK631"/>
  <c r="J618"/>
  <c r="BK610"/>
  <c r="J601"/>
  <c r="J588"/>
  <c r="BK578"/>
  <c r="J559"/>
  <c r="BK552"/>
  <c r="BK549"/>
  <c r="J538"/>
  <c r="J535"/>
  <c r="BK532"/>
  <c r="BK525"/>
  <c r="BK506"/>
  <c r="BK497"/>
  <c r="J491"/>
  <c r="BK469"/>
  <c r="J464"/>
  <c r="J457"/>
  <c r="BK448"/>
  <c r="J421"/>
  <c r="J408"/>
  <c r="BK402"/>
  <c r="BK396"/>
  <c r="J390"/>
  <c r="J386"/>
  <c r="J378"/>
  <c r="BK369"/>
  <c r="BK363"/>
  <c r="J356"/>
  <c r="J351"/>
  <c r="J345"/>
  <c r="BK338"/>
  <c r="J328"/>
  <c r="BK318"/>
  <c r="J309"/>
  <c r="BK292"/>
  <c r="BK268"/>
  <c r="J257"/>
  <c r="J248"/>
  <c r="BK235"/>
  <c r="J225"/>
  <c r="J216"/>
  <c r="J196"/>
  <c r="J184"/>
  <c r="BK162"/>
  <c i="1" r="AS110"/>
  <c i="2" r="J908"/>
  <c r="J905"/>
  <c r="J902"/>
  <c r="J896"/>
  <c r="BK890"/>
  <c r="BK876"/>
  <c r="J864"/>
  <c r="BK857"/>
  <c r="BK845"/>
  <c r="BK835"/>
  <c r="BK829"/>
  <c r="BK823"/>
  <c r="J817"/>
  <c r="J806"/>
  <c r="BK795"/>
  <c r="J783"/>
  <c r="J774"/>
  <c r="BK762"/>
  <c r="J752"/>
  <c r="J746"/>
  <c r="BK734"/>
  <c r="J726"/>
  <c r="BK721"/>
  <c r="BK717"/>
  <c r="BK710"/>
  <c r="BK704"/>
  <c r="J691"/>
  <c r="J685"/>
  <c r="BK679"/>
  <c r="J667"/>
  <c r="J658"/>
  <c r="BK650"/>
  <c r="BK644"/>
  <c r="BK641"/>
  <c r="J634"/>
  <c r="J624"/>
  <c r="J607"/>
  <c r="BK591"/>
  <c r="BK588"/>
  <c r="J579"/>
  <c r="J568"/>
  <c r="J555"/>
  <c r="BK546"/>
  <c r="J525"/>
  <c r="J512"/>
  <c r="J506"/>
  <c r="J497"/>
  <c r="BK488"/>
  <c r="J478"/>
  <c r="J475"/>
  <c r="BK462"/>
  <c r="BK457"/>
  <c r="J448"/>
  <c r="BK440"/>
  <c r="J434"/>
  <c r="BK428"/>
  <c r="J415"/>
  <c r="J402"/>
  <c r="BK393"/>
  <c r="J331"/>
  <c r="BK321"/>
  <c r="J312"/>
  <c r="BK299"/>
  <c r="J281"/>
  <c r="BK275"/>
  <c r="J262"/>
  <c r="J253"/>
  <c r="BK241"/>
  <c r="J235"/>
  <c r="BK225"/>
  <c r="J213"/>
  <c r="J206"/>
  <c r="BK200"/>
  <c r="J190"/>
  <c r="BK184"/>
  <c r="BK175"/>
  <c r="J168"/>
  <c r="J156"/>
  <c i="3" r="BK234"/>
  <c r="J228"/>
  <c r="J227"/>
  <c r="J220"/>
  <c r="BK214"/>
  <c r="J211"/>
  <c r="J208"/>
  <c r="J206"/>
  <c r="J202"/>
  <c r="BK200"/>
  <c r="J196"/>
  <c r="J194"/>
  <c r="J191"/>
  <c r="J187"/>
  <c r="BK168"/>
  <c r="BK164"/>
  <c r="J160"/>
  <c r="BK158"/>
  <c r="J155"/>
  <c r="J236"/>
  <c r="BK230"/>
  <c r="BK227"/>
  <c r="J224"/>
  <c r="J222"/>
  <c r="BK218"/>
  <c r="J212"/>
  <c r="J209"/>
  <c r="J207"/>
  <c r="BK203"/>
  <c r="J201"/>
  <c r="BK196"/>
  <c r="BK192"/>
  <c r="BK189"/>
  <c r="BK187"/>
  <c r="BK186"/>
  <c r="J166"/>
  <c r="J164"/>
  <c r="J162"/>
  <c r="BK160"/>
  <c r="J157"/>
  <c r="BK154"/>
  <c r="J210"/>
  <c r="BK207"/>
  <c r="BK205"/>
  <c r="J200"/>
  <c r="J197"/>
  <c r="J192"/>
  <c r="J190"/>
  <c r="BK165"/>
  <c r="BK162"/>
  <c r="BK157"/>
  <c r="J154"/>
  <c r="BK129"/>
  <c r="BK235"/>
  <c r="J230"/>
  <c r="BK224"/>
  <c r="BK220"/>
  <c i="4" r="BK369"/>
  <c r="J368"/>
  <c r="J332"/>
  <c r="J314"/>
  <c r="J305"/>
  <c r="J301"/>
  <c r="J279"/>
  <c r="BK274"/>
  <c r="BK265"/>
  <c r="BK261"/>
  <c r="BK259"/>
  <c r="BK246"/>
  <c r="J219"/>
  <c r="J216"/>
  <c r="J206"/>
  <c r="BK204"/>
  <c r="J199"/>
  <c r="J196"/>
  <c r="J193"/>
  <c r="J189"/>
  <c r="J165"/>
  <c r="BK148"/>
  <c r="J142"/>
  <c r="BK131"/>
  <c r="BK339"/>
  <c r="J334"/>
  <c r="J321"/>
  <c r="J308"/>
  <c r="BK301"/>
  <c r="BK281"/>
  <c r="BK276"/>
  <c r="J274"/>
  <c r="BK272"/>
  <c r="BK264"/>
  <c r="J262"/>
  <c r="BK243"/>
  <c r="BK226"/>
  <c r="J221"/>
  <c r="J217"/>
  <c r="J209"/>
  <c r="J205"/>
  <c r="BK203"/>
  <c r="J198"/>
  <c r="BK196"/>
  <c r="J194"/>
  <c r="BK190"/>
  <c r="J168"/>
  <c r="BK144"/>
  <c r="BK132"/>
  <c r="BK351"/>
  <c r="J336"/>
  <c r="BK312"/>
  <c r="J292"/>
  <c r="J291"/>
  <c r="BK280"/>
  <c r="J372"/>
  <c r="BK368"/>
  <c r="BK330"/>
  <c r="BK314"/>
  <c r="J278"/>
  <c r="BK275"/>
  <c r="J264"/>
  <c r="J261"/>
  <c r="J259"/>
  <c r="J227"/>
  <c r="J225"/>
  <c r="BK221"/>
  <c r="BK219"/>
  <c r="BK209"/>
  <c r="BK199"/>
  <c r="BK194"/>
  <c r="J192"/>
  <c r="J190"/>
  <c r="J181"/>
  <c r="BK168"/>
  <c r="J148"/>
  <c r="J144"/>
  <c r="BK142"/>
  <c i="5" r="BK570"/>
  <c r="J567"/>
  <c r="BK565"/>
  <c r="J559"/>
  <c r="BK541"/>
  <c r="BK535"/>
  <c r="J520"/>
  <c r="J511"/>
  <c r="J508"/>
  <c r="J505"/>
  <c r="J504"/>
  <c r="J498"/>
  <c r="J497"/>
  <c r="J492"/>
  <c r="BK473"/>
  <c r="J467"/>
  <c r="BK463"/>
  <c r="J461"/>
  <c r="BK453"/>
  <c r="BK449"/>
  <c r="J437"/>
  <c r="J432"/>
  <c r="J430"/>
  <c r="J415"/>
  <c r="J413"/>
  <c r="BK410"/>
  <c r="J407"/>
  <c r="BK406"/>
  <c r="J403"/>
  <c r="BK393"/>
  <c r="J388"/>
  <c r="J375"/>
  <c r="J345"/>
  <c r="BK317"/>
  <c r="BK301"/>
  <c r="J286"/>
  <c r="BK265"/>
  <c r="J258"/>
  <c r="J254"/>
  <c r="J252"/>
  <c r="J249"/>
  <c r="BK246"/>
  <c r="J244"/>
  <c r="BK240"/>
  <c r="J238"/>
  <c r="BK236"/>
  <c r="J234"/>
  <c r="BK230"/>
  <c r="J227"/>
  <c r="J223"/>
  <c r="BK207"/>
  <c r="BK204"/>
  <c r="J199"/>
  <c r="BK185"/>
  <c r="J183"/>
  <c r="J181"/>
  <c r="J179"/>
  <c r="BK175"/>
  <c r="BK172"/>
  <c r="J170"/>
  <c r="J165"/>
  <c r="J161"/>
  <c r="BK159"/>
  <c r="J158"/>
  <c r="BK156"/>
  <c r="BK151"/>
  <c r="J577"/>
  <c r="BK573"/>
  <c r="J570"/>
  <c r="BK564"/>
  <c r="BK554"/>
  <c r="BK548"/>
  <c r="J544"/>
  <c r="BK532"/>
  <c r="BK520"/>
  <c r="BK508"/>
  <c r="BK504"/>
  <c r="J496"/>
  <c r="J493"/>
  <c r="J481"/>
  <c r="BK464"/>
  <c r="J462"/>
  <c r="J459"/>
  <c r="J454"/>
  <c r="J449"/>
  <c r="BK439"/>
  <c r="BK430"/>
  <c r="J421"/>
  <c r="J414"/>
  <c r="J412"/>
  <c r="J410"/>
  <c r="BK408"/>
  <c r="J405"/>
  <c r="J402"/>
  <c r="J400"/>
  <c r="BK387"/>
  <c r="J367"/>
  <c r="BK345"/>
  <c r="J317"/>
  <c r="J298"/>
  <c r="J280"/>
  <c r="BK258"/>
  <c r="J255"/>
  <c r="BK249"/>
  <c r="J248"/>
  <c r="J246"/>
  <c r="BK243"/>
  <c r="J241"/>
  <c r="BK238"/>
  <c r="J236"/>
  <c r="BK233"/>
  <c r="J231"/>
  <c r="BK228"/>
  <c r="BK224"/>
  <c r="J210"/>
  <c r="J204"/>
  <c r="BK200"/>
  <c r="J198"/>
  <c r="J184"/>
  <c r="BK182"/>
  <c r="BK179"/>
  <c r="J176"/>
  <c r="J173"/>
  <c r="BK170"/>
  <c r="BK166"/>
  <c r="BK163"/>
  <c r="J157"/>
  <c r="BK152"/>
  <c r="BK579"/>
  <c r="BK577"/>
  <c r="J573"/>
  <c r="BK569"/>
  <c r="J565"/>
  <c r="BK563"/>
  <c r="BK559"/>
  <c r="BK552"/>
  <c r="BK544"/>
  <c r="J535"/>
  <c r="BK519"/>
  <c r="J510"/>
  <c r="BK505"/>
  <c r="BK498"/>
  <c r="J495"/>
  <c r="BK492"/>
  <c r="J487"/>
  <c r="J473"/>
  <c r="BK468"/>
  <c r="BK466"/>
  <c r="BK462"/>
  <c r="BK459"/>
  <c r="BK454"/>
  <c r="J452"/>
  <c r="J439"/>
  <c r="BK437"/>
  <c r="BK432"/>
  <c r="J428"/>
  <c r="J411"/>
  <c r="BK407"/>
  <c r="BK400"/>
  <c r="BK388"/>
  <c r="BK375"/>
  <c r="BK311"/>
  <c r="BK286"/>
  <c r="J274"/>
  <c r="J265"/>
  <c r="J257"/>
  <c r="BK255"/>
  <c r="BK253"/>
  <c r="J251"/>
  <c r="J247"/>
  <c r="J243"/>
  <c r="BK239"/>
  <c r="J233"/>
  <c r="J230"/>
  <c r="BK227"/>
  <c r="BK225"/>
  <c r="BK223"/>
  <c r="J201"/>
  <c r="J186"/>
  <c r="BK178"/>
  <c r="BK176"/>
  <c r="BK174"/>
  <c r="J166"/>
  <c r="BK164"/>
  <c r="BK162"/>
  <c r="J159"/>
  <c r="J155"/>
  <c r="J152"/>
  <c r="BK150"/>
  <c i="6" r="J494"/>
  <c r="BK488"/>
  <c r="J482"/>
  <c r="BK479"/>
  <c r="BK461"/>
  <c r="BK453"/>
  <c r="J447"/>
  <c r="J438"/>
  <c r="J432"/>
  <c r="BK419"/>
  <c r="BK400"/>
  <c r="J389"/>
  <c r="BK373"/>
  <c r="J357"/>
  <c r="BK342"/>
  <c r="J336"/>
  <c r="BK328"/>
  <c r="BK320"/>
  <c r="J314"/>
  <c r="BK309"/>
  <c r="J303"/>
  <c r="BK297"/>
  <c r="BK287"/>
  <c r="BK277"/>
  <c r="BK271"/>
  <c r="J254"/>
  <c r="J237"/>
  <c r="BK226"/>
  <c r="J218"/>
  <c r="BK207"/>
  <c r="BK190"/>
  <c r="BK180"/>
  <c r="BK166"/>
  <c r="BK158"/>
  <c r="BK150"/>
  <c r="J137"/>
  <c r="BK473"/>
  <c r="BK464"/>
  <c r="J453"/>
  <c r="BK447"/>
  <c r="BK438"/>
  <c r="J429"/>
  <c r="BK422"/>
  <c r="J416"/>
  <c r="J410"/>
  <c r="J404"/>
  <c r="J400"/>
  <c r="J395"/>
  <c r="J386"/>
  <c r="J380"/>
  <c r="J368"/>
  <c r="J360"/>
  <c r="J348"/>
  <c r="J342"/>
  <c r="BK336"/>
  <c r="BK314"/>
  <c r="J309"/>
  <c r="BK294"/>
  <c r="BK284"/>
  <c r="J268"/>
  <c r="BK260"/>
  <c r="J251"/>
  <c r="BK243"/>
  <c r="BK231"/>
  <c r="J213"/>
  <c r="J202"/>
  <c r="J186"/>
  <c r="BK174"/>
  <c r="J166"/>
  <c r="BK146"/>
  <c r="BK140"/>
  <c r="J491"/>
  <c r="J485"/>
  <c r="J479"/>
  <c r="J470"/>
  <c r="J464"/>
  <c r="BK459"/>
  <c r="J450"/>
  <c r="J422"/>
  <c r="BK410"/>
  <c r="BK404"/>
  <c r="BK399"/>
  <c r="BK389"/>
  <c r="BK380"/>
  <c r="J373"/>
  <c r="BK360"/>
  <c r="J351"/>
  <c r="J333"/>
  <c r="J325"/>
  <c r="BK306"/>
  <c r="J297"/>
  <c r="J287"/>
  <c r="J271"/>
  <c r="BK264"/>
  <c r="BK257"/>
  <c r="J243"/>
  <c r="J232"/>
  <c r="BK218"/>
  <c r="J207"/>
  <c r="BK198"/>
  <c r="J190"/>
  <c r="J174"/>
  <c r="BK162"/>
  <c r="BK154"/>
  <c r="J143"/>
  <c i="7" r="J200"/>
  <c r="J198"/>
  <c r="BK195"/>
  <c r="J178"/>
  <c r="BK176"/>
  <c r="J173"/>
  <c r="J170"/>
  <c r="BK168"/>
  <c r="J166"/>
  <c r="J164"/>
  <c r="J162"/>
  <c r="BK160"/>
  <c r="J157"/>
  <c r="BK155"/>
  <c r="J152"/>
  <c r="BK150"/>
  <c r="J147"/>
  <c r="BK145"/>
  <c r="BK143"/>
  <c r="J141"/>
  <c r="J138"/>
  <c r="J136"/>
  <c r="BK134"/>
  <c r="J132"/>
  <c r="BK130"/>
  <c r="J199"/>
  <c r="J196"/>
  <c r="J180"/>
  <c r="BK177"/>
  <c r="BK175"/>
  <c r="BK173"/>
  <c r="BK170"/>
  <c r="J168"/>
  <c r="BK166"/>
  <c r="BK164"/>
  <c r="BK162"/>
  <c r="J160"/>
  <c r="BK157"/>
  <c r="J155"/>
  <c r="BK152"/>
  <c r="J150"/>
  <c r="BK147"/>
  <c r="J145"/>
  <c r="J143"/>
  <c r="BK141"/>
  <c r="J140"/>
  <c r="BK139"/>
  <c r="J137"/>
  <c r="J134"/>
  <c r="BK132"/>
  <c r="J130"/>
  <c i="8" r="J378"/>
  <c r="BK375"/>
  <c r="BK366"/>
  <c r="BK353"/>
  <c r="BK348"/>
  <c r="BK340"/>
  <c r="J324"/>
  <c r="BK315"/>
  <c r="J308"/>
  <c r="J291"/>
  <c r="J278"/>
  <c r="BK272"/>
  <c r="J266"/>
  <c r="BK259"/>
  <c r="BK253"/>
  <c r="BK244"/>
  <c r="J232"/>
  <c r="BK220"/>
  <c r="BK205"/>
  <c r="J197"/>
  <c r="J184"/>
  <c r="BK178"/>
  <c r="J159"/>
  <c r="J145"/>
  <c r="BK398"/>
  <c r="BK392"/>
  <c r="J381"/>
  <c r="J366"/>
  <c r="BK361"/>
  <c r="J354"/>
  <c r="J350"/>
  <c r="BK334"/>
  <c r="J327"/>
  <c r="BK312"/>
  <c r="J301"/>
  <c r="BK291"/>
  <c r="BK275"/>
  <c r="J272"/>
  <c r="J263"/>
  <c r="BK250"/>
  <c r="J238"/>
  <c r="BK223"/>
  <c r="BK209"/>
  <c r="BK190"/>
  <c r="BK170"/>
  <c r="BK159"/>
  <c r="BK151"/>
  <c r="BK141"/>
  <c r="BK407"/>
  <c r="BK401"/>
  <c r="BK395"/>
  <c r="BK389"/>
  <c r="BK381"/>
  <c r="J375"/>
  <c r="J372"/>
  <c r="J361"/>
  <c r="BK356"/>
  <c r="BK347"/>
  <c r="J337"/>
  <c r="J330"/>
  <c r="BK321"/>
  <c r="J315"/>
  <c r="BK308"/>
  <c r="BK301"/>
  <c r="BK294"/>
  <c r="BK284"/>
  <c r="BK278"/>
  <c r="J274"/>
  <c r="BK266"/>
  <c r="J253"/>
  <c r="BK247"/>
  <c r="J241"/>
  <c r="BK232"/>
  <c r="BK226"/>
  <c r="J220"/>
  <c r="J214"/>
  <c r="J205"/>
  <c r="BK197"/>
  <c r="J190"/>
  <c r="BK184"/>
  <c r="J178"/>
  <c r="J170"/>
  <c r="J163"/>
  <c r="J151"/>
  <c r="BK145"/>
  <c i="9" r="BK174"/>
  <c r="J171"/>
  <c r="J161"/>
  <c r="BK159"/>
  <c r="J157"/>
  <c r="BK155"/>
  <c r="BK147"/>
  <c r="J179"/>
  <c r="J172"/>
  <c r="J155"/>
  <c r="J153"/>
  <c r="BK151"/>
  <c r="J147"/>
  <c r="BK125"/>
  <c r="BK178"/>
  <c r="BK163"/>
  <c r="BK152"/>
  <c r="BK148"/>
  <c r="BK145"/>
  <c r="J180"/>
  <c r="BK161"/>
  <c r="BK158"/>
  <c r="BK154"/>
  <c r="J151"/>
  <c r="BK149"/>
  <c r="J125"/>
  <c i="10" r="J362"/>
  <c r="BK359"/>
  <c r="BK355"/>
  <c r="BK352"/>
  <c r="J349"/>
  <c r="J346"/>
  <c r="BK337"/>
  <c r="BK332"/>
  <c r="J322"/>
  <c r="BK313"/>
  <c r="J300"/>
  <c r="BK294"/>
  <c r="BK290"/>
  <c r="J274"/>
  <c r="BK262"/>
  <c r="BK260"/>
  <c r="J257"/>
  <c r="BK248"/>
  <c r="J236"/>
  <c r="J234"/>
  <c r="BK230"/>
  <c r="J228"/>
  <c r="J214"/>
  <c r="BK207"/>
  <c r="J205"/>
  <c r="J203"/>
  <c r="J200"/>
  <c r="J193"/>
  <c r="BK184"/>
  <c r="BK180"/>
  <c r="J177"/>
  <c r="J166"/>
  <c r="BK163"/>
  <c r="BK162"/>
  <c r="BK159"/>
  <c r="J157"/>
  <c r="BK151"/>
  <c r="BK362"/>
  <c r="J359"/>
  <c r="BK349"/>
  <c r="BK345"/>
  <c r="J332"/>
  <c r="BK322"/>
  <c r="BK320"/>
  <c r="BK296"/>
  <c r="J292"/>
  <c r="J290"/>
  <c r="J283"/>
  <c r="BK282"/>
  <c r="J278"/>
  <c r="BK263"/>
  <c r="J261"/>
  <c r="BK257"/>
  <c r="BK256"/>
  <c r="BK252"/>
  <c r="J240"/>
  <c r="BK233"/>
  <c r="J230"/>
  <c r="BK228"/>
  <c r="BK214"/>
  <c r="J207"/>
  <c r="J201"/>
  <c r="BK197"/>
  <c r="BK195"/>
  <c r="BK193"/>
  <c r="BK185"/>
  <c r="J183"/>
  <c r="J181"/>
  <c r="J178"/>
  <c r="J176"/>
  <c r="BK173"/>
  <c r="BK164"/>
  <c r="J161"/>
  <c r="BK154"/>
  <c r="J152"/>
  <c r="BK150"/>
  <c r="J147"/>
  <c r="J353"/>
  <c r="BK350"/>
  <c r="J347"/>
  <c r="J345"/>
  <c r="J335"/>
  <c r="BK326"/>
  <c r="J309"/>
  <c r="BK295"/>
  <c r="BK291"/>
  <c r="BK283"/>
  <c r="J281"/>
  <c r="BK277"/>
  <c r="BK274"/>
  <c r="J259"/>
  <c r="BK253"/>
  <c r="BK249"/>
  <c r="J248"/>
  <c r="BK240"/>
  <c r="BK237"/>
  <c r="BK236"/>
  <c i="11" r="J158"/>
  <c r="BK155"/>
  <c r="BK153"/>
  <c r="J151"/>
  <c r="J148"/>
  <c r="J145"/>
  <c r="J140"/>
  <c r="BK134"/>
  <c r="J133"/>
  <c r="BK132"/>
  <c r="BK185"/>
  <c r="BK183"/>
  <c r="BK165"/>
  <c r="BK161"/>
  <c r="BK158"/>
  <c r="J155"/>
  <c r="BK150"/>
  <c r="BK145"/>
  <c r="J141"/>
  <c r="BK138"/>
  <c r="BK135"/>
  <c r="J132"/>
  <c r="BK130"/>
  <c i="12" r="J258"/>
  <c r="BK254"/>
  <c r="J247"/>
  <c r="J241"/>
  <c r="J234"/>
  <c r="J223"/>
  <c r="BK200"/>
  <c r="J194"/>
  <c r="BK188"/>
  <c r="J179"/>
  <c r="J172"/>
  <c r="BK162"/>
  <c r="J149"/>
  <c r="BK141"/>
  <c r="J132"/>
  <c r="BK262"/>
  <c r="BK255"/>
  <c r="J248"/>
  <c r="J244"/>
  <c r="J231"/>
  <c r="J221"/>
  <c r="J218"/>
  <c r="J215"/>
  <c r="J206"/>
  <c r="BK194"/>
  <c r="BK191"/>
  <c r="BK182"/>
  <c r="BK172"/>
  <c r="BK158"/>
  <c r="BK137"/>
  <c r="J133"/>
  <c r="J255"/>
  <c r="BK248"/>
  <c r="J246"/>
  <c r="BK234"/>
  <c r="BK229"/>
  <c r="BK222"/>
  <c r="BK219"/>
  <c r="BK217"/>
  <c r="J208"/>
  <c r="J204"/>
  <c r="J198"/>
  <c r="J185"/>
  <c r="BK169"/>
  <c r="BK149"/>
  <c r="BK144"/>
  <c r="J137"/>
  <c i="13" r="J124"/>
  <c r="BK127"/>
  <c r="BK124"/>
  <c r="J127"/>
  <c i="14" r="J655"/>
  <c r="BK646"/>
  <c r="BK640"/>
  <c r="BK622"/>
  <c r="J612"/>
  <c r="J609"/>
  <c r="J605"/>
  <c r="J564"/>
  <c r="J547"/>
  <c r="J494"/>
  <c r="BK491"/>
  <c r="BK487"/>
  <c r="BK485"/>
  <c r="BK482"/>
  <c r="J427"/>
  <c r="J425"/>
  <c r="J421"/>
  <c r="J411"/>
  <c r="BK373"/>
  <c r="J358"/>
  <c r="BK341"/>
  <c r="BK310"/>
  <c r="J265"/>
  <c r="J211"/>
  <c r="BK172"/>
  <c r="J674"/>
  <c r="J667"/>
  <c r="BK658"/>
  <c r="BK648"/>
  <c r="J640"/>
  <c r="J613"/>
  <c r="J611"/>
  <c r="BK608"/>
  <c r="BK602"/>
  <c r="BK560"/>
  <c r="BK554"/>
  <c r="J552"/>
  <c r="J549"/>
  <c r="BK546"/>
  <c r="BK543"/>
  <c r="BK541"/>
  <c r="J489"/>
  <c r="BK484"/>
  <c r="J437"/>
  <c r="J420"/>
  <c r="J417"/>
  <c r="BK413"/>
  <c r="BK394"/>
  <c r="BK358"/>
  <c r="BK349"/>
  <c r="J341"/>
  <c r="J337"/>
  <c r="BK319"/>
  <c r="J276"/>
  <c r="J180"/>
  <c r="BK674"/>
  <c r="BK670"/>
  <c r="J659"/>
  <c r="BK657"/>
  <c r="J650"/>
  <c r="J646"/>
  <c r="J622"/>
  <c r="BK613"/>
  <c r="BK607"/>
  <c r="BK605"/>
  <c r="J604"/>
  <c r="BK564"/>
  <c r="J551"/>
  <c r="BK548"/>
  <c r="J544"/>
  <c r="J498"/>
  <c r="BK495"/>
  <c r="BK492"/>
  <c r="BK490"/>
  <c r="J482"/>
  <c r="BK430"/>
  <c r="BK424"/>
  <c r="BK422"/>
  <c r="BK420"/>
  <c r="BK417"/>
  <c r="BK415"/>
  <c r="J412"/>
  <c r="J386"/>
  <c r="J368"/>
  <c r="J349"/>
  <c r="J310"/>
  <c r="BK276"/>
  <c r="BK211"/>
  <c r="J168"/>
  <c r="BK133"/>
  <c r="BK667"/>
  <c r="J663"/>
  <c r="J656"/>
  <c r="BK652"/>
  <c r="J638"/>
  <c r="BK611"/>
  <c r="BK604"/>
  <c r="J601"/>
  <c r="BK557"/>
  <c r="BK550"/>
  <c r="J546"/>
  <c r="J543"/>
  <c r="BK502"/>
  <c r="J495"/>
  <c r="J490"/>
  <c r="J486"/>
  <c r="J484"/>
  <c r="BK425"/>
  <c r="J422"/>
  <c r="BK418"/>
  <c r="J413"/>
  <c r="BK377"/>
  <c r="J326"/>
  <c r="BK303"/>
  <c r="BK265"/>
  <c r="BK180"/>
  <c r="BK168"/>
  <c r="J146"/>
  <c i="15" r="J495"/>
  <c r="J491"/>
  <c r="J489"/>
  <c r="J480"/>
  <c r="J477"/>
  <c r="J474"/>
  <c r="BK466"/>
  <c r="BK460"/>
  <c r="BK454"/>
  <c r="J445"/>
  <c r="BK436"/>
  <c r="J427"/>
  <c r="J421"/>
  <c r="BK409"/>
  <c r="J404"/>
  <c r="BK397"/>
  <c r="J383"/>
  <c r="BK354"/>
  <c r="BK349"/>
  <c r="J346"/>
  <c r="J343"/>
  <c r="J332"/>
  <c r="J315"/>
  <c r="BK286"/>
  <c r="BK281"/>
  <c r="J278"/>
  <c r="BK273"/>
  <c r="J269"/>
  <c r="J265"/>
  <c r="J236"/>
  <c r="BK219"/>
  <c r="BK197"/>
  <c r="J164"/>
  <c r="J151"/>
  <c r="J508"/>
  <c r="BK504"/>
  <c r="J493"/>
  <c r="J484"/>
  <c r="BK480"/>
  <c r="BK477"/>
  <c r="J471"/>
  <c r="J460"/>
  <c r="J456"/>
  <c r="BK442"/>
  <c r="BK438"/>
  <c r="BK434"/>
  <c r="BK430"/>
  <c r="BK423"/>
  <c r="J418"/>
  <c r="J413"/>
  <c r="J408"/>
  <c r="J405"/>
  <c r="BK398"/>
  <c r="BK389"/>
  <c r="BK357"/>
  <c r="BK350"/>
  <c r="BK339"/>
  <c r="J328"/>
  <c r="BK326"/>
  <c r="BK290"/>
  <c r="J288"/>
  <c r="J285"/>
  <c r="J282"/>
  <c r="J275"/>
  <c r="J246"/>
  <c r="J244"/>
  <c r="BK237"/>
  <c r="BK213"/>
  <c r="BK210"/>
  <c r="BK184"/>
  <c r="BK170"/>
  <c r="BK160"/>
  <c r="BK143"/>
  <c r="BK497"/>
  <c r="BK488"/>
  <c r="J478"/>
  <c r="BK474"/>
  <c r="J472"/>
  <c r="J466"/>
  <c r="BK456"/>
  <c r="J447"/>
  <c r="J442"/>
  <c r="J438"/>
  <c r="J425"/>
  <c r="BK411"/>
  <c r="BK405"/>
  <c r="BK402"/>
  <c r="J400"/>
  <c r="BK395"/>
  <c r="BK352"/>
  <c r="J350"/>
  <c r="BK343"/>
  <c r="BK335"/>
  <c r="J326"/>
  <c r="BK291"/>
  <c r="BK284"/>
  <c r="BK280"/>
  <c r="BK275"/>
  <c r="J272"/>
  <c r="J260"/>
  <c r="BK243"/>
  <c r="J240"/>
  <c r="BK236"/>
  <c r="J224"/>
  <c r="J222"/>
  <c r="J210"/>
  <c r="BK204"/>
  <c r="J189"/>
  <c r="J179"/>
  <c r="J157"/>
  <c r="J143"/>
  <c r="J512"/>
  <c r="J511"/>
  <c r="J510"/>
  <c r="J505"/>
  <c r="J497"/>
  <c r="BK493"/>
  <c r="BK490"/>
  <c r="J488"/>
  <c r="J481"/>
  <c r="BK475"/>
  <c r="BK472"/>
  <c r="BK462"/>
  <c r="J449"/>
  <c r="BK445"/>
  <c r="BK427"/>
  <c r="BK421"/>
  <c r="J411"/>
  <c r="J409"/>
  <c r="J402"/>
  <c r="J399"/>
  <c r="J395"/>
  <c r="J389"/>
  <c r="J354"/>
  <c r="BK351"/>
  <c r="BK348"/>
  <c r="BK346"/>
  <c r="BK344"/>
  <c r="BK340"/>
  <c r="J338"/>
  <c r="BK329"/>
  <c r="J327"/>
  <c r="J291"/>
  <c r="J289"/>
  <c r="J286"/>
  <c r="BK282"/>
  <c r="BK278"/>
  <c r="J274"/>
  <c r="BK272"/>
  <c r="BK269"/>
  <c r="BK246"/>
  <c r="J242"/>
  <c r="BK240"/>
  <c r="J237"/>
  <c r="BK224"/>
  <c r="BK220"/>
  <c r="BK208"/>
  <c r="J197"/>
  <c r="BK179"/>
  <c r="J170"/>
  <c r="J160"/>
  <c r="BK151"/>
  <c r="J149"/>
  <c i="16" r="BK363"/>
  <c r="J357"/>
  <c r="J354"/>
  <c r="J351"/>
  <c r="BK344"/>
  <c r="BK341"/>
  <c r="J337"/>
  <c r="J335"/>
  <c r="BK331"/>
  <c r="BK328"/>
  <c r="BK324"/>
  <c r="J316"/>
  <c r="J295"/>
  <c r="J283"/>
  <c r="J278"/>
  <c r="BK276"/>
  <c r="J274"/>
  <c r="BK268"/>
  <c r="J257"/>
  <c r="BK214"/>
  <c r="J194"/>
  <c r="BK189"/>
  <c r="BK187"/>
  <c r="BK183"/>
  <c r="BK176"/>
  <c r="J170"/>
  <c r="BK166"/>
  <c r="J153"/>
  <c r="J374"/>
  <c r="BK370"/>
  <c r="J363"/>
  <c r="BK355"/>
  <c r="BK351"/>
  <c r="BK345"/>
  <c r="J341"/>
  <c r="J339"/>
  <c r="BK334"/>
  <c r="BK332"/>
  <c r="BK327"/>
  <c r="BK320"/>
  <c r="J310"/>
  <c r="J282"/>
  <c r="J280"/>
  <c r="BK275"/>
  <c r="J271"/>
  <c r="J268"/>
  <c r="J265"/>
  <c r="BK254"/>
  <c r="J248"/>
  <c r="J204"/>
  <c r="BK191"/>
  <c r="J189"/>
  <c r="BK188"/>
  <c r="J186"/>
  <c r="BK184"/>
  <c r="BK181"/>
  <c r="BK179"/>
  <c r="BK177"/>
  <c r="J174"/>
  <c r="BK165"/>
  <c r="BK151"/>
  <c r="BK147"/>
  <c r="BK140"/>
  <c r="BK373"/>
  <c r="J372"/>
  <c r="J364"/>
  <c r="BK358"/>
  <c r="BK354"/>
  <c r="J347"/>
  <c r="J344"/>
  <c r="BK342"/>
  <c r="BK337"/>
  <c r="J333"/>
  <c r="J331"/>
  <c r="J327"/>
  <c r="J325"/>
  <c r="J320"/>
  <c r="BK310"/>
  <c r="BK284"/>
  <c r="BK281"/>
  <c r="J279"/>
  <c r="J276"/>
  <c r="BK272"/>
  <c r="BK270"/>
  <c r="J267"/>
  <c r="BK263"/>
  <c r="BK257"/>
  <c r="BK248"/>
  <c r="J214"/>
  <c r="J191"/>
  <c r="BK185"/>
  <c r="J183"/>
  <c r="J181"/>
  <c r="J178"/>
  <c r="BK175"/>
  <c r="BK169"/>
  <c r="J164"/>
  <c r="J148"/>
  <c r="J140"/>
  <c r="J136"/>
  <c r="BK153"/>
  <c r="J150"/>
  <c r="J141"/>
  <c i="17" r="J662"/>
  <c r="BK628"/>
  <c r="J612"/>
  <c r="J608"/>
  <c r="J604"/>
  <c r="J600"/>
  <c r="J566"/>
  <c r="J564"/>
  <c r="J561"/>
  <c r="BK559"/>
  <c r="J557"/>
  <c r="J549"/>
  <c r="J537"/>
  <c r="J497"/>
  <c r="BK494"/>
  <c r="J489"/>
  <c r="BK484"/>
  <c r="BK468"/>
  <c r="J444"/>
  <c r="BK438"/>
  <c r="BK426"/>
  <c r="BK407"/>
  <c r="J400"/>
  <c r="BK398"/>
  <c r="BK394"/>
  <c r="J369"/>
  <c r="BK335"/>
  <c r="J322"/>
  <c r="J320"/>
  <c r="BK317"/>
  <c r="BK315"/>
  <c r="BK309"/>
  <c r="BK307"/>
  <c r="J305"/>
  <c r="BK303"/>
  <c r="J299"/>
  <c r="J293"/>
  <c r="J272"/>
  <c r="BK263"/>
  <c r="J261"/>
  <c r="BK248"/>
  <c r="J227"/>
  <c r="J218"/>
  <c r="BK209"/>
  <c r="BK193"/>
  <c r="J181"/>
  <c r="BK163"/>
  <c r="BK671"/>
  <c r="J666"/>
  <c r="J628"/>
  <c r="J589"/>
  <c r="BK564"/>
  <c r="BK561"/>
  <c r="J546"/>
  <c r="J513"/>
  <c r="BK493"/>
  <c r="BK491"/>
  <c r="J488"/>
  <c r="BK483"/>
  <c r="J478"/>
  <c r="J476"/>
  <c r="J445"/>
  <c r="J442"/>
  <c r="J398"/>
  <c r="BK396"/>
  <c r="BK386"/>
  <c r="BK377"/>
  <c r="J318"/>
  <c r="BK312"/>
  <c r="BK308"/>
  <c r="J304"/>
  <c r="BK301"/>
  <c r="BK297"/>
  <c r="BK283"/>
  <c r="J264"/>
  <c r="BK252"/>
  <c r="J238"/>
  <c r="BK226"/>
  <c r="BK219"/>
  <c r="BK203"/>
  <c r="J193"/>
  <c r="BK177"/>
  <c r="J143"/>
  <c r="J676"/>
  <c r="J675"/>
  <c r="J674"/>
  <c r="J672"/>
  <c r="J671"/>
  <c r="J668"/>
  <c r="BK658"/>
  <c r="BK608"/>
  <c r="BK604"/>
  <c r="BK600"/>
  <c r="BK589"/>
  <c r="BK563"/>
  <c r="BK557"/>
  <c r="BK540"/>
  <c r="J493"/>
  <c r="J491"/>
  <c r="BK488"/>
  <c r="BK486"/>
  <c r="BK482"/>
  <c r="BK478"/>
  <c r="BK443"/>
  <c r="J440"/>
  <c r="J438"/>
  <c r="J420"/>
  <c r="J407"/>
  <c r="BK403"/>
  <c r="J395"/>
  <c r="J386"/>
  <c r="J380"/>
  <c r="BK341"/>
  <c r="BK321"/>
  <c r="J317"/>
  <c r="J311"/>
  <c r="J307"/>
  <c r="BK293"/>
  <c r="BK262"/>
  <c r="BK254"/>
  <c r="J248"/>
  <c r="J219"/>
  <c r="J203"/>
  <c r="J177"/>
  <c r="BK168"/>
  <c r="BK147"/>
  <c r="BK662"/>
  <c r="J614"/>
  <c r="BK612"/>
  <c r="J592"/>
  <c r="J565"/>
  <c r="BK560"/>
  <c r="BK546"/>
  <c r="BK537"/>
  <c r="J496"/>
  <c r="J485"/>
  <c r="J483"/>
  <c r="J481"/>
  <c r="J477"/>
  <c r="BK475"/>
  <c r="J468"/>
  <c r="BK446"/>
  <c r="BK442"/>
  <c r="BK441"/>
  <c r="J426"/>
  <c r="BK420"/>
  <c r="BK404"/>
  <c r="J401"/>
  <c r="BK399"/>
  <c r="BK395"/>
  <c r="J377"/>
  <c r="J325"/>
  <c r="J316"/>
  <c r="J313"/>
  <c r="BK311"/>
  <c r="BK306"/>
  <c r="J292"/>
  <c r="J271"/>
  <c r="BK225"/>
  <c r="J217"/>
  <c r="BK189"/>
  <c r="J168"/>
  <c r="BK151"/>
  <c i="18" r="BK295"/>
  <c r="BK287"/>
  <c r="J280"/>
  <c r="BK276"/>
  <c r="J272"/>
  <c r="BK270"/>
  <c r="BK250"/>
  <c r="J219"/>
  <c r="BK216"/>
  <c r="J214"/>
  <c r="J210"/>
  <c r="BK173"/>
  <c r="J160"/>
  <c r="BK154"/>
  <c r="BK153"/>
  <c r="J133"/>
  <c r="BK277"/>
  <c r="J270"/>
  <c r="J269"/>
  <c r="J259"/>
  <c r="BK253"/>
  <c r="BK234"/>
  <c r="J221"/>
  <c r="BK218"/>
  <c r="J216"/>
  <c r="BK213"/>
  <c r="BK210"/>
  <c r="J173"/>
  <c r="BK160"/>
  <c r="J154"/>
  <c r="J144"/>
  <c r="J295"/>
  <c r="J281"/>
  <c r="J277"/>
  <c r="J274"/>
  <c r="BK262"/>
  <c r="J256"/>
  <c r="J234"/>
  <c r="BK220"/>
  <c r="J218"/>
  <c r="J213"/>
  <c r="J211"/>
  <c r="J189"/>
  <c r="J165"/>
  <c i="19" r="J360"/>
  <c r="BK357"/>
  <c r="BK334"/>
  <c r="J332"/>
  <c r="BK319"/>
  <c r="J296"/>
  <c r="BK279"/>
  <c r="BK274"/>
  <c r="J263"/>
  <c r="BK260"/>
  <c r="BK253"/>
  <c r="J238"/>
  <c r="BK235"/>
  <c r="J233"/>
  <c r="BK209"/>
  <c r="J206"/>
  <c r="J362"/>
  <c r="BK351"/>
  <c r="J333"/>
  <c r="BK324"/>
  <c r="BK321"/>
  <c r="BK313"/>
  <c r="BK305"/>
  <c r="BK293"/>
  <c r="BK281"/>
  <c r="J253"/>
  <c r="J237"/>
  <c r="J235"/>
  <c r="J212"/>
  <c r="BK205"/>
  <c r="J203"/>
  <c r="J365"/>
  <c r="BK350"/>
  <c r="J345"/>
  <c r="BK332"/>
  <c r="BK322"/>
  <c r="BK311"/>
  <c r="J307"/>
  <c r="BK303"/>
  <c r="J293"/>
  <c r="J274"/>
  <c r="BK263"/>
  <c r="BK261"/>
  <c r="BK256"/>
  <c r="BK216"/>
  <c r="J208"/>
  <c r="BK196"/>
  <c r="J167"/>
  <c r="J364"/>
  <c r="BK360"/>
  <c r="J350"/>
  <c r="J334"/>
  <c r="J321"/>
  <c r="BK317"/>
  <c r="J313"/>
  <c r="J303"/>
  <c r="J281"/>
  <c r="BK277"/>
  <c r="J261"/>
  <c r="BK237"/>
  <c r="J216"/>
  <c r="BK211"/>
  <c r="BK208"/>
  <c r="BK206"/>
  <c r="J204"/>
  <c r="J196"/>
  <c r="BK167"/>
  <c r="BK136"/>
  <c i="20" r="BK308"/>
  <c r="BK304"/>
  <c r="J302"/>
  <c r="J297"/>
  <c r="J295"/>
  <c r="BK292"/>
  <c r="J197"/>
  <c r="BK193"/>
  <c r="J191"/>
  <c r="J187"/>
  <c r="BK185"/>
  <c r="J182"/>
  <c r="J178"/>
  <c r="BK176"/>
  <c r="J174"/>
  <c r="J170"/>
  <c r="BK164"/>
  <c r="BK161"/>
  <c r="J159"/>
  <c r="J157"/>
  <c r="BK154"/>
  <c r="BK148"/>
  <c r="J145"/>
  <c r="BK134"/>
  <c r="BK131"/>
  <c r="BK128"/>
  <c r="J307"/>
  <c r="J305"/>
  <c r="BK299"/>
  <c r="BK294"/>
  <c r="J272"/>
  <c r="BK258"/>
  <c r="J212"/>
  <c r="J195"/>
  <c r="BK192"/>
  <c r="BK189"/>
  <c r="BK182"/>
  <c r="J175"/>
  <c r="BK172"/>
  <c r="BK167"/>
  <c r="BK166"/>
  <c r="J156"/>
  <c r="BK153"/>
  <c r="BK151"/>
  <c r="BK149"/>
  <c r="J146"/>
  <c r="BK143"/>
  <c r="BK139"/>
  <c r="J134"/>
  <c r="J132"/>
  <c r="J311"/>
  <c r="BK306"/>
  <c r="J299"/>
  <c r="J294"/>
  <c r="BK279"/>
  <c r="BK245"/>
  <c r="BK224"/>
  <c r="BK197"/>
  <c r="J194"/>
  <c r="J189"/>
  <c r="J185"/>
  <c r="J181"/>
  <c r="BK177"/>
  <c r="BK168"/>
  <c r="J164"/>
  <c r="BK162"/>
  <c r="J160"/>
  <c r="J158"/>
  <c r="J154"/>
  <c r="J152"/>
  <c r="BK150"/>
  <c r="BK146"/>
  <c r="J143"/>
  <c r="BK140"/>
  <c r="BK138"/>
  <c r="J136"/>
  <c r="J131"/>
  <c r="BK127"/>
  <c r="J314"/>
  <c r="J310"/>
  <c r="BK305"/>
  <c r="BK300"/>
  <c r="BK297"/>
  <c r="BK266"/>
  <c r="J245"/>
  <c r="J236"/>
  <c r="J196"/>
  <c r="J190"/>
  <c r="BK178"/>
  <c r="BK171"/>
  <c r="J167"/>
  <c r="J162"/>
  <c r="J144"/>
  <c r="J140"/>
  <c r="BK137"/>
  <c r="BK132"/>
  <c r="J128"/>
  <c i="21" r="BK123"/>
  <c r="J125"/>
  <c r="BK127"/>
  <c i="22" r="BK139"/>
  <c r="J137"/>
  <c r="J131"/>
  <c r="BK130"/>
  <c r="J127"/>
  <c r="BK140"/>
  <c r="BK135"/>
  <c r="J132"/>
  <c r="J130"/>
  <c r="J125"/>
  <c r="J140"/>
  <c r="J135"/>
  <c r="BK127"/>
  <c r="BK124"/>
  <c i="2" l="1" r="BK155"/>
  <c r="J155"/>
  <c r="J100"/>
  <c r="T155"/>
  <c r="T221"/>
  <c r="R261"/>
  <c r="BK271"/>
  <c r="J271"/>
  <c r="J103"/>
  <c r="P284"/>
  <c r="BK355"/>
  <c r="J355"/>
  <c r="J105"/>
  <c r="R355"/>
  <c r="BK460"/>
  <c r="J460"/>
  <c r="J106"/>
  <c r="T460"/>
  <c r="T487"/>
  <c r="T474"/>
  <c r="BK518"/>
  <c r="J518"/>
  <c r="J111"/>
  <c r="T518"/>
  <c r="BK551"/>
  <c r="J551"/>
  <c r="J113"/>
  <c r="T551"/>
  <c r="R580"/>
  <c r="P587"/>
  <c r="R587"/>
  <c r="P600"/>
  <c r="R617"/>
  <c r="P630"/>
  <c r="T630"/>
  <c r="P651"/>
  <c r="BK700"/>
  <c r="J700"/>
  <c r="J121"/>
  <c r="T700"/>
  <c r="BK742"/>
  <c r="J742"/>
  <c r="J124"/>
  <c r="T742"/>
  <c r="T807"/>
  <c r="BK841"/>
  <c r="J841"/>
  <c r="J127"/>
  <c r="R841"/>
  <c r="P863"/>
  <c r="T863"/>
  <c r="P889"/>
  <c r="R889"/>
  <c r="BK916"/>
  <c r="J916"/>
  <c r="J131"/>
  <c r="T916"/>
  <c r="T915"/>
  <c i="3" r="R135"/>
  <c r="R127"/>
  <c r="BK167"/>
  <c r="J167"/>
  <c r="J101"/>
  <c r="R167"/>
  <c r="P199"/>
  <c r="BK213"/>
  <c r="J213"/>
  <c r="J103"/>
  <c r="T213"/>
  <c r="BK225"/>
  <c r="J225"/>
  <c r="J105"/>
  <c r="P225"/>
  <c i="4" r="R130"/>
  <c r="P147"/>
  <c r="BK218"/>
  <c r="J218"/>
  <c r="J102"/>
  <c r="R218"/>
  <c r="P320"/>
  <c r="P277"/>
  <c r="BK338"/>
  <c r="J338"/>
  <c r="J105"/>
  <c r="T338"/>
  <c r="T367"/>
  <c i="5" r="P149"/>
  <c r="P146"/>
  <c r="P154"/>
  <c r="BK160"/>
  <c r="J160"/>
  <c r="J103"/>
  <c r="R160"/>
  <c r="P169"/>
  <c r="P167"/>
  <c r="R169"/>
  <c r="R167"/>
  <c r="R221"/>
  <c r="P385"/>
  <c r="BK404"/>
  <c r="J404"/>
  <c r="J109"/>
  <c r="T404"/>
  <c r="T399"/>
  <c r="R427"/>
  <c r="P435"/>
  <c r="R450"/>
  <c r="BK469"/>
  <c r="J469"/>
  <c r="J115"/>
  <c r="T469"/>
  <c r="BK494"/>
  <c r="J494"/>
  <c r="J117"/>
  <c r="T494"/>
  <c r="T490"/>
  <c r="R503"/>
  <c r="R558"/>
  <c r="R509"/>
  <c r="T575"/>
  <c i="6" r="BK136"/>
  <c r="J136"/>
  <c r="J100"/>
  <c r="T136"/>
  <c r="BK206"/>
  <c r="J206"/>
  <c r="J102"/>
  <c r="T206"/>
  <c r="R242"/>
  <c r="BK267"/>
  <c r="J267"/>
  <c r="J104"/>
  <c r="R267"/>
  <c r="P283"/>
  <c r="BK364"/>
  <c r="J364"/>
  <c r="J106"/>
  <c r="T364"/>
  <c r="T398"/>
  <c r="BK443"/>
  <c r="J443"/>
  <c r="J111"/>
  <c r="R443"/>
  <c r="P481"/>
  <c i="7" r="R129"/>
  <c r="P148"/>
  <c r="BK153"/>
  <c r="J153"/>
  <c r="J101"/>
  <c r="R153"/>
  <c r="P159"/>
  <c r="BK171"/>
  <c r="J171"/>
  <c r="J103"/>
  <c r="T171"/>
  <c r="P194"/>
  <c r="BK197"/>
  <c r="J197"/>
  <c r="J106"/>
  <c r="R197"/>
  <c i="8" r="P140"/>
  <c r="P158"/>
  <c r="BK213"/>
  <c r="J213"/>
  <c r="J102"/>
  <c r="R213"/>
  <c r="T290"/>
  <c r="T273"/>
  <c r="T311"/>
  <c r="T302"/>
  <c r="R333"/>
  <c r="P349"/>
  <c r="BK355"/>
  <c r="J355"/>
  <c r="J112"/>
  <c r="BK362"/>
  <c r="J362"/>
  <c r="J113"/>
  <c r="R362"/>
  <c r="R388"/>
  <c i="9" r="T124"/>
  <c r="BK170"/>
  <c r="J170"/>
  <c r="J101"/>
  <c r="T170"/>
  <c i="10" r="R148"/>
  <c r="R146"/>
  <c r="P155"/>
  <c r="T155"/>
  <c r="R160"/>
  <c r="P172"/>
  <c r="R172"/>
  <c r="P192"/>
  <c r="BK227"/>
  <c r="BK226"/>
  <c r="T227"/>
  <c r="T226"/>
  <c r="P247"/>
  <c r="T247"/>
  <c r="P255"/>
  <c r="P275"/>
  <c r="P272"/>
  <c r="P271"/>
  <c r="BK280"/>
  <c r="J280"/>
  <c r="J115"/>
  <c r="R280"/>
  <c r="R289"/>
  <c r="BK341"/>
  <c r="J341"/>
  <c r="J120"/>
  <c r="R341"/>
  <c r="R299"/>
  <c r="T360"/>
  <c i="11" r="R129"/>
  <c r="P139"/>
  <c r="BK143"/>
  <c r="J143"/>
  <c r="J101"/>
  <c r="BK146"/>
  <c r="J146"/>
  <c r="J102"/>
  <c r="T146"/>
  <c r="R157"/>
  <c r="BK179"/>
  <c r="J179"/>
  <c r="J105"/>
  <c r="BK182"/>
  <c r="J182"/>
  <c r="J106"/>
  <c r="P182"/>
  <c i="12" r="P145"/>
  <c r="P131"/>
  <c r="P130"/>
  <c i="1" r="AU108"/>
  <c i="12" r="BK165"/>
  <c r="J165"/>
  <c r="J101"/>
  <c r="BK175"/>
  <c r="J175"/>
  <c r="J102"/>
  <c r="T175"/>
  <c r="P197"/>
  <c r="P216"/>
  <c r="P214"/>
  <c r="T216"/>
  <c r="T214"/>
  <c r="R220"/>
  <c r="P253"/>
  <c r="BK260"/>
  <c r="J260"/>
  <c r="J108"/>
  <c r="T260"/>
  <c i="13" r="R125"/>
  <c r="R122"/>
  <c i="14" r="T132"/>
  <c r="R410"/>
  <c r="R357"/>
  <c r="P481"/>
  <c r="BK540"/>
  <c r="J540"/>
  <c r="J104"/>
  <c r="R540"/>
  <c r="P600"/>
  <c r="BK637"/>
  <c r="J637"/>
  <c r="J106"/>
  <c r="T637"/>
  <c r="T654"/>
  <c r="P672"/>
  <c i="15" r="R156"/>
  <c r="R142"/>
  <c r="BK173"/>
  <c r="J173"/>
  <c r="J102"/>
  <c r="R173"/>
  <c r="P207"/>
  <c r="BK238"/>
  <c r="J238"/>
  <c r="J106"/>
  <c r="T238"/>
  <c r="BK279"/>
  <c r="J279"/>
  <c r="J109"/>
  <c r="R279"/>
  <c r="T341"/>
  <c r="R396"/>
  <c r="P407"/>
  <c r="BK414"/>
  <c r="J414"/>
  <c r="J114"/>
  <c r="T414"/>
  <c r="T412"/>
  <c r="R426"/>
  <c r="P453"/>
  <c r="R453"/>
  <c r="R470"/>
  <c r="P503"/>
  <c r="BK509"/>
  <c r="J509"/>
  <c r="J119"/>
  <c r="P509"/>
  <c i="2" r="P155"/>
  <c r="BK221"/>
  <c r="J221"/>
  <c r="J101"/>
  <c r="R221"/>
  <c r="P261"/>
  <c r="T261"/>
  <c r="P271"/>
  <c r="R271"/>
  <c r="T271"/>
  <c r="R284"/>
  <c r="T355"/>
  <c r="R460"/>
  <c r="P487"/>
  <c r="P474"/>
  <c r="R518"/>
  <c r="P534"/>
  <c r="T534"/>
  <c r="R551"/>
  <c r="P580"/>
  <c r="T580"/>
  <c r="BK600"/>
  <c r="J600"/>
  <c r="J116"/>
  <c r="T600"/>
  <c r="P617"/>
  <c r="T617"/>
  <c r="BK651"/>
  <c r="J651"/>
  <c r="J120"/>
  <c r="T651"/>
  <c r="R700"/>
  <c r="BK722"/>
  <c r="J722"/>
  <c r="J122"/>
  <c r="R722"/>
  <c r="BK735"/>
  <c r="J735"/>
  <c r="J123"/>
  <c r="P735"/>
  <c r="T735"/>
  <c r="P742"/>
  <c r="BK807"/>
  <c r="J807"/>
  <c r="J125"/>
  <c r="P807"/>
  <c r="P841"/>
  <c r="BK863"/>
  <c r="J863"/>
  <c r="J128"/>
  <c r="R863"/>
  <c r="BK889"/>
  <c r="J889"/>
  <c r="J129"/>
  <c r="T889"/>
  <c r="P916"/>
  <c r="P915"/>
  <c r="R916"/>
  <c r="R915"/>
  <c i="3" r="P135"/>
  <c r="P127"/>
  <c i="1" r="AU97"/>
  <c i="3" r="BK199"/>
  <c r="J199"/>
  <c r="J102"/>
  <c r="T199"/>
  <c r="R213"/>
  <c r="P221"/>
  <c r="T221"/>
  <c r="T225"/>
  <c i="4" r="BK130"/>
  <c r="J130"/>
  <c r="J99"/>
  <c r="P130"/>
  <c r="T130"/>
  <c r="R147"/>
  <c r="P218"/>
  <c r="BK320"/>
  <c r="J320"/>
  <c r="J104"/>
  <c r="R320"/>
  <c r="R277"/>
  <c r="P338"/>
  <c r="BK367"/>
  <c r="J367"/>
  <c r="J106"/>
  <c r="R367"/>
  <c i="5" r="R149"/>
  <c r="R146"/>
  <c r="BK154"/>
  <c r="J154"/>
  <c r="J102"/>
  <c r="T154"/>
  <c r="T160"/>
  <c r="BK169"/>
  <c r="J169"/>
  <c r="J105"/>
  <c r="T169"/>
  <c r="T167"/>
  <c r="T221"/>
  <c r="R385"/>
  <c r="P404"/>
  <c r="P399"/>
  <c r="BK427"/>
  <c r="J427"/>
  <c r="J110"/>
  <c r="T427"/>
  <c r="R435"/>
  <c r="BK450"/>
  <c r="J450"/>
  <c r="J112"/>
  <c r="T450"/>
  <c r="P465"/>
  <c r="P458"/>
  <c r="R465"/>
  <c r="R458"/>
  <c r="P469"/>
  <c r="P494"/>
  <c r="P490"/>
  <c r="BK503"/>
  <c r="J503"/>
  <c r="J118"/>
  <c r="T503"/>
  <c r="P558"/>
  <c r="P509"/>
  <c r="BK575"/>
  <c r="J575"/>
  <c r="J121"/>
  <c r="P575"/>
  <c i="6" r="R136"/>
  <c r="R206"/>
  <c r="P242"/>
  <c r="T242"/>
  <c r="P267"/>
  <c r="T267"/>
  <c r="R283"/>
  <c r="R364"/>
  <c r="P398"/>
  <c r="BK425"/>
  <c r="J425"/>
  <c r="J109"/>
  <c r="R425"/>
  <c r="R403"/>
  <c r="T443"/>
  <c r="R481"/>
  <c i="7" r="BK129"/>
  <c r="J129"/>
  <c r="J99"/>
  <c r="T129"/>
  <c r="R148"/>
  <c r="P153"/>
  <c r="T153"/>
  <c r="R159"/>
  <c r="P171"/>
  <c r="R171"/>
  <c r="BK194"/>
  <c r="J194"/>
  <c r="J105"/>
  <c r="R194"/>
  <c r="T197"/>
  <c i="8" r="BK140"/>
  <c r="J140"/>
  <c r="J100"/>
  <c r="R140"/>
  <c r="T140"/>
  <c r="R158"/>
  <c r="T213"/>
  <c r="R290"/>
  <c r="R273"/>
  <c r="BK311"/>
  <c r="J311"/>
  <c r="J109"/>
  <c r="R311"/>
  <c r="R302"/>
  <c r="P333"/>
  <c r="BK349"/>
  <c r="J349"/>
  <c r="J111"/>
  <c r="T349"/>
  <c r="R355"/>
  <c r="T355"/>
  <c r="T362"/>
  <c r="P388"/>
  <c i="9" r="R124"/>
  <c r="R123"/>
  <c r="R170"/>
  <c i="10" r="BK148"/>
  <c r="J148"/>
  <c r="J101"/>
  <c r="T148"/>
  <c r="T146"/>
  <c r="R155"/>
  <c r="P160"/>
  <c r="BK172"/>
  <c r="J172"/>
  <c r="J104"/>
  <c r="T172"/>
  <c r="R192"/>
  <c r="R227"/>
  <c r="R226"/>
  <c r="BK255"/>
  <c r="J255"/>
  <c r="J110"/>
  <c r="T255"/>
  <c r="R275"/>
  <c r="R272"/>
  <c r="R271"/>
  <c r="P280"/>
  <c r="P289"/>
  <c r="BK293"/>
  <c r="J293"/>
  <c r="J118"/>
  <c r="R293"/>
  <c r="P341"/>
  <c r="P299"/>
  <c r="BK360"/>
  <c r="J360"/>
  <c r="J122"/>
  <c r="R360"/>
  <c i="11" r="BK129"/>
  <c r="J129"/>
  <c r="J99"/>
  <c r="T129"/>
  <c r="R139"/>
  <c r="P143"/>
  <c r="T143"/>
  <c r="P146"/>
  <c r="BK157"/>
  <c r="J157"/>
  <c r="J103"/>
  <c r="T157"/>
  <c r="P179"/>
  <c r="T179"/>
  <c r="R182"/>
  <c i="12" r="R145"/>
  <c r="R131"/>
  <c r="R130"/>
  <c r="P165"/>
  <c r="T165"/>
  <c r="R175"/>
  <c r="R197"/>
  <c r="BK216"/>
  <c r="J216"/>
  <c r="J105"/>
  <c r="R216"/>
  <c r="R214"/>
  <c r="P220"/>
  <c r="BK253"/>
  <c r="J253"/>
  <c r="J107"/>
  <c r="T253"/>
  <c r="R260"/>
  <c i="13" r="P125"/>
  <c r="P122"/>
  <c i="1" r="AU109"/>
  <c i="14" r="P132"/>
  <c r="BK410"/>
  <c r="J410"/>
  <c r="J102"/>
  <c r="T410"/>
  <c r="T357"/>
  <c r="R481"/>
  <c r="P540"/>
  <c r="BK600"/>
  <c r="J600"/>
  <c r="J105"/>
  <c r="T600"/>
  <c r="R637"/>
  <c r="P654"/>
  <c r="BK672"/>
  <c r="J672"/>
  <c r="J108"/>
  <c r="T672"/>
  <c i="15" r="P156"/>
  <c r="P142"/>
  <c r="BK163"/>
  <c r="J163"/>
  <c r="J101"/>
  <c r="R163"/>
  <c r="P173"/>
  <c r="BK207"/>
  <c r="J207"/>
  <c r="J104"/>
  <c r="R207"/>
  <c r="R238"/>
  <c r="R235"/>
  <c r="R264"/>
  <c r="R263"/>
  <c r="P279"/>
  <c r="BK341"/>
  <c r="J341"/>
  <c r="J110"/>
  <c r="R341"/>
  <c r="P396"/>
  <c r="BK407"/>
  <c r="J407"/>
  <c r="J112"/>
  <c r="R407"/>
  <c r="P414"/>
  <c r="P412"/>
  <c r="R414"/>
  <c r="R412"/>
  <c r="P426"/>
  <c r="BK453"/>
  <c r="J453"/>
  <c r="J116"/>
  <c r="T453"/>
  <c r="P470"/>
  <c r="BK503"/>
  <c r="J503"/>
  <c r="J118"/>
  <c r="T503"/>
  <c r="T509"/>
  <c i="16" r="T135"/>
  <c r="P262"/>
  <c r="T262"/>
  <c r="R273"/>
  <c r="P323"/>
  <c r="BK338"/>
  <c r="J338"/>
  <c r="J110"/>
  <c r="R338"/>
  <c r="P371"/>
  <c i="17" r="R162"/>
  <c r="R142"/>
  <c r="P188"/>
  <c r="P180"/>
  <c r="BK208"/>
  <c r="J208"/>
  <c r="J106"/>
  <c r="T208"/>
  <c r="BK302"/>
  <c r="R302"/>
  <c r="R298"/>
  <c r="P392"/>
  <c r="BK436"/>
  <c r="J436"/>
  <c r="J111"/>
  <c r="R436"/>
  <c r="P479"/>
  <c r="P474"/>
  <c r="BK555"/>
  <c r="J555"/>
  <c r="J114"/>
  <c r="T555"/>
  <c r="BK610"/>
  <c r="J610"/>
  <c r="J117"/>
  <c r="T610"/>
  <c r="R667"/>
  <c r="R673"/>
  <c i="18" r="BK132"/>
  <c r="J132"/>
  <c r="J101"/>
  <c r="R132"/>
  <c r="R131"/>
  <c r="P208"/>
  <c r="P159"/>
  <c r="BK268"/>
  <c r="J268"/>
  <c r="J104"/>
  <c r="T268"/>
  <c r="T275"/>
  <c r="T294"/>
  <c i="19" r="P135"/>
  <c r="BK202"/>
  <c r="J202"/>
  <c r="J102"/>
  <c r="T202"/>
  <c r="T231"/>
  <c r="R259"/>
  <c r="P276"/>
  <c r="BK289"/>
  <c r="J289"/>
  <c r="J106"/>
  <c r="T289"/>
  <c r="R306"/>
  <c r="R302"/>
  <c r="P330"/>
  <c r="BK358"/>
  <c r="J358"/>
  <c r="J110"/>
  <c r="T358"/>
  <c r="R363"/>
  <c i="20" r="BK126"/>
  <c r="J126"/>
  <c r="J97"/>
  <c r="R126"/>
  <c r="P173"/>
  <c r="BK179"/>
  <c r="J179"/>
  <c r="J99"/>
  <c r="R179"/>
  <c r="BK183"/>
  <c r="J183"/>
  <c r="J100"/>
  <c r="R183"/>
  <c r="T198"/>
  <c r="R291"/>
  <c r="R298"/>
  <c r="P301"/>
  <c r="BK309"/>
  <c r="J309"/>
  <c r="J105"/>
  <c r="T309"/>
  <c i="22" r="T123"/>
  <c r="T129"/>
  <c r="R133"/>
  <c r="R136"/>
  <c i="5" r="BK149"/>
  <c r="J149"/>
  <c r="J101"/>
  <c r="T149"/>
  <c r="T146"/>
  <c r="R154"/>
  <c r="P160"/>
  <c r="BK221"/>
  <c r="J221"/>
  <c r="J106"/>
  <c r="P221"/>
  <c r="BK385"/>
  <c r="J385"/>
  <c r="J107"/>
  <c r="T385"/>
  <c r="R404"/>
  <c r="R399"/>
  <c r="P427"/>
  <c r="BK435"/>
  <c r="J435"/>
  <c r="J111"/>
  <c r="T435"/>
  <c r="P450"/>
  <c r="BK465"/>
  <c r="J465"/>
  <c r="J114"/>
  <c r="T465"/>
  <c r="T458"/>
  <c r="R469"/>
  <c r="R494"/>
  <c r="R490"/>
  <c r="P503"/>
  <c r="BK558"/>
  <c r="J558"/>
  <c r="J120"/>
  <c r="T558"/>
  <c r="T509"/>
  <c r="R575"/>
  <c i="6" r="P136"/>
  <c r="P206"/>
  <c r="BK242"/>
  <c r="J242"/>
  <c r="J103"/>
  <c r="BK283"/>
  <c r="J283"/>
  <c r="J105"/>
  <c r="T283"/>
  <c r="P364"/>
  <c r="BK398"/>
  <c r="J398"/>
  <c r="J107"/>
  <c r="R398"/>
  <c r="P425"/>
  <c r="P403"/>
  <c r="T425"/>
  <c r="T403"/>
  <c r="P443"/>
  <c r="P442"/>
  <c r="BK481"/>
  <c r="J481"/>
  <c r="J112"/>
  <c r="T481"/>
  <c i="7" r="P129"/>
  <c r="BK148"/>
  <c r="J148"/>
  <c r="J100"/>
  <c r="T148"/>
  <c r="BK159"/>
  <c r="J159"/>
  <c r="J102"/>
  <c r="T159"/>
  <c r="T194"/>
  <c r="P197"/>
  <c i="8" r="BK158"/>
  <c r="J158"/>
  <c r="J101"/>
  <c r="T158"/>
  <c r="P213"/>
  <c r="BK290"/>
  <c r="J290"/>
  <c r="J104"/>
  <c r="P290"/>
  <c r="P273"/>
  <c r="P311"/>
  <c r="P302"/>
  <c r="BK333"/>
  <c r="J333"/>
  <c r="J110"/>
  <c r="T333"/>
  <c r="R349"/>
  <c r="P355"/>
  <c r="P362"/>
  <c r="BK388"/>
  <c r="J388"/>
  <c r="J114"/>
  <c r="T388"/>
  <c i="9" r="BK124"/>
  <c r="J124"/>
  <c r="J99"/>
  <c r="P124"/>
  <c r="P123"/>
  <c i="1" r="AU104"/>
  <c i="9" r="P170"/>
  <c i="10" r="P148"/>
  <c r="P146"/>
  <c r="BK155"/>
  <c r="J155"/>
  <c r="J102"/>
  <c r="BK160"/>
  <c r="J160"/>
  <c r="J103"/>
  <c r="T160"/>
  <c r="BK192"/>
  <c r="J192"/>
  <c r="J105"/>
  <c r="T192"/>
  <c r="P227"/>
  <c r="P226"/>
  <c r="BK247"/>
  <c r="J247"/>
  <c r="J109"/>
  <c r="R247"/>
  <c r="R255"/>
  <c r="BK275"/>
  <c r="J275"/>
  <c r="J114"/>
  <c r="T275"/>
  <c r="T272"/>
  <c r="T271"/>
  <c r="T280"/>
  <c r="BK289"/>
  <c r="J289"/>
  <c r="J117"/>
  <c r="T289"/>
  <c r="P293"/>
  <c r="T293"/>
  <c r="T341"/>
  <c r="T299"/>
  <c r="P360"/>
  <c i="11" r="P129"/>
  <c r="BK139"/>
  <c r="J139"/>
  <c r="J100"/>
  <c r="T139"/>
  <c r="R143"/>
  <c r="R146"/>
  <c r="P157"/>
  <c r="R179"/>
  <c r="T182"/>
  <c i="12" r="BK145"/>
  <c r="J145"/>
  <c r="J100"/>
  <c r="T145"/>
  <c r="T131"/>
  <c r="T130"/>
  <c r="R165"/>
  <c r="P175"/>
  <c r="BK197"/>
  <c r="J197"/>
  <c r="J103"/>
  <c r="T197"/>
  <c r="BK220"/>
  <c r="J220"/>
  <c r="J106"/>
  <c r="T220"/>
  <c r="R253"/>
  <c r="P260"/>
  <c i="13" r="BK125"/>
  <c r="J125"/>
  <c r="J100"/>
  <c r="T125"/>
  <c r="T122"/>
  <c i="14" r="BK132"/>
  <c r="J132"/>
  <c r="J100"/>
  <c r="R132"/>
  <c r="P410"/>
  <c r="P357"/>
  <c r="BK481"/>
  <c r="J481"/>
  <c r="J103"/>
  <c r="T481"/>
  <c r="T540"/>
  <c r="R600"/>
  <c r="P637"/>
  <c r="BK654"/>
  <c r="J654"/>
  <c r="J107"/>
  <c r="R654"/>
  <c r="R672"/>
  <c i="15" r="BK156"/>
  <c r="J156"/>
  <c r="J100"/>
  <c r="T156"/>
  <c r="T142"/>
  <c r="P163"/>
  <c r="T163"/>
  <c r="T173"/>
  <c r="T207"/>
  <c r="P238"/>
  <c r="P235"/>
  <c r="BK264"/>
  <c r="J264"/>
  <c r="J108"/>
  <c r="P264"/>
  <c r="P263"/>
  <c r="T264"/>
  <c r="T279"/>
  <c r="P341"/>
  <c r="BK396"/>
  <c r="J396"/>
  <c r="J111"/>
  <c r="T396"/>
  <c r="T407"/>
  <c r="BK426"/>
  <c r="J426"/>
  <c r="J115"/>
  <c r="T426"/>
  <c r="BK470"/>
  <c r="J470"/>
  <c r="J117"/>
  <c r="T470"/>
  <c r="R503"/>
  <c r="R509"/>
  <c i="16" r="P135"/>
  <c r="BK262"/>
  <c r="J262"/>
  <c r="J106"/>
  <c r="R262"/>
  <c r="R261"/>
  <c r="R173"/>
  <c r="R163"/>
  <c r="T273"/>
  <c r="R323"/>
  <c r="BK330"/>
  <c r="J330"/>
  <c r="J109"/>
  <c r="R330"/>
  <c r="T338"/>
  <c r="R371"/>
  <c i="17" r="P162"/>
  <c r="P142"/>
  <c r="BK188"/>
  <c r="J188"/>
  <c r="J103"/>
  <c r="R188"/>
  <c r="R180"/>
  <c r="R208"/>
  <c r="P253"/>
  <c r="T253"/>
  <c r="T302"/>
  <c r="T298"/>
  <c r="R392"/>
  <c r="P436"/>
  <c r="T436"/>
  <c r="R479"/>
  <c r="R474"/>
  <c r="P555"/>
  <c r="BK598"/>
  <c r="J598"/>
  <c r="J115"/>
  <c r="R598"/>
  <c r="BK601"/>
  <c r="J601"/>
  <c r="J116"/>
  <c r="R601"/>
  <c r="R610"/>
  <c r="P667"/>
  <c r="BK673"/>
  <c r="J673"/>
  <c r="J119"/>
  <c r="T673"/>
  <c i="18" r="P132"/>
  <c r="P131"/>
  <c r="T132"/>
  <c r="T131"/>
  <c r="R208"/>
  <c r="R159"/>
  <c r="P268"/>
  <c r="BK275"/>
  <c r="J275"/>
  <c r="J106"/>
  <c r="R275"/>
  <c r="P294"/>
  <c i="19" r="R135"/>
  <c r="P202"/>
  <c r="BK231"/>
  <c r="J231"/>
  <c r="J103"/>
  <c r="R231"/>
  <c r="P259"/>
  <c r="BK276"/>
  <c r="J276"/>
  <c r="J105"/>
  <c r="T276"/>
  <c r="R289"/>
  <c r="P306"/>
  <c r="P302"/>
  <c r="BK330"/>
  <c r="J330"/>
  <c r="J109"/>
  <c r="T330"/>
  <c r="R358"/>
  <c r="P363"/>
  <c i="20" r="P126"/>
  <c r="BK173"/>
  <c r="J173"/>
  <c r="J98"/>
  <c r="T173"/>
  <c r="BK198"/>
  <c r="J198"/>
  <c r="J101"/>
  <c r="R198"/>
  <c r="P291"/>
  <c r="BK298"/>
  <c r="J298"/>
  <c r="J103"/>
  <c r="BK301"/>
  <c r="J301"/>
  <c r="J104"/>
  <c r="T301"/>
  <c r="P309"/>
  <c i="22" r="P123"/>
  <c r="BK129"/>
  <c r="J129"/>
  <c r="J99"/>
  <c r="R129"/>
  <c r="T133"/>
  <c r="T136"/>
  <c i="2" r="R155"/>
  <c r="P221"/>
  <c r="BK261"/>
  <c r="J261"/>
  <c r="J102"/>
  <c r="BK284"/>
  <c r="J284"/>
  <c r="J104"/>
  <c r="T284"/>
  <c r="P355"/>
  <c r="P460"/>
  <c r="BK487"/>
  <c r="J487"/>
  <c r="J108"/>
  <c r="R487"/>
  <c r="R474"/>
  <c r="P518"/>
  <c r="BK534"/>
  <c r="J534"/>
  <c r="J112"/>
  <c r="R534"/>
  <c r="P551"/>
  <c r="BK580"/>
  <c r="J580"/>
  <c r="J114"/>
  <c r="BK587"/>
  <c r="J587"/>
  <c r="J115"/>
  <c r="T587"/>
  <c r="R600"/>
  <c r="BK617"/>
  <c r="J617"/>
  <c r="J118"/>
  <c r="BK630"/>
  <c r="J630"/>
  <c r="J119"/>
  <c r="R630"/>
  <c r="R651"/>
  <c r="P700"/>
  <c r="P722"/>
  <c r="T722"/>
  <c r="R735"/>
  <c r="R742"/>
  <c r="R807"/>
  <c r="T841"/>
  <c i="3" r="BK135"/>
  <c r="J135"/>
  <c r="J100"/>
  <c r="T135"/>
  <c r="T127"/>
  <c r="P167"/>
  <c r="T167"/>
  <c r="R199"/>
  <c r="P213"/>
  <c r="BK221"/>
  <c r="J221"/>
  <c r="J104"/>
  <c r="R221"/>
  <c r="R225"/>
  <c i="4" r="BK147"/>
  <c r="J147"/>
  <c r="J101"/>
  <c r="T147"/>
  <c r="T218"/>
  <c r="T320"/>
  <c r="T277"/>
  <c r="R338"/>
  <c r="P367"/>
  <c i="16" r="BK135"/>
  <c r="R135"/>
  <c r="BK273"/>
  <c r="J273"/>
  <c r="J107"/>
  <c r="P273"/>
  <c r="BK323"/>
  <c r="J323"/>
  <c r="J108"/>
  <c r="T323"/>
  <c r="P330"/>
  <c r="T330"/>
  <c r="P338"/>
  <c r="BK371"/>
  <c r="J371"/>
  <c r="J111"/>
  <c r="T371"/>
  <c i="17" r="BK162"/>
  <c r="J162"/>
  <c r="J101"/>
  <c r="T162"/>
  <c r="T142"/>
  <c r="T188"/>
  <c r="T180"/>
  <c r="P208"/>
  <c r="P207"/>
  <c r="BK253"/>
  <c r="J253"/>
  <c r="J107"/>
  <c r="R253"/>
  <c r="P302"/>
  <c r="P298"/>
  <c r="BK392"/>
  <c r="J392"/>
  <c r="J110"/>
  <c r="T392"/>
  <c r="BK479"/>
  <c r="BK474"/>
  <c r="J474"/>
  <c r="J112"/>
  <c r="T479"/>
  <c r="T474"/>
  <c r="R555"/>
  <c r="P598"/>
  <c r="T598"/>
  <c r="P601"/>
  <c r="T601"/>
  <c r="P610"/>
  <c r="BK667"/>
  <c r="J667"/>
  <c r="J118"/>
  <c r="T667"/>
  <c r="P673"/>
  <c i="18" r="BK208"/>
  <c r="J208"/>
  <c r="J103"/>
  <c r="T208"/>
  <c r="T159"/>
  <c r="R268"/>
  <c r="P275"/>
  <c r="BK294"/>
  <c r="J294"/>
  <c r="J107"/>
  <c r="R294"/>
  <c i="19" r="BK135"/>
  <c r="J135"/>
  <c r="J100"/>
  <c r="T135"/>
  <c r="R202"/>
  <c r="R201"/>
  <c r="P231"/>
  <c r="BK259"/>
  <c r="J259"/>
  <c r="J104"/>
  <c r="T259"/>
  <c r="R276"/>
  <c r="P289"/>
  <c r="BK306"/>
  <c r="J306"/>
  <c r="J108"/>
  <c r="T306"/>
  <c r="T302"/>
  <c r="R330"/>
  <c r="P358"/>
  <c r="BK363"/>
  <c r="J363"/>
  <c r="J111"/>
  <c r="T363"/>
  <c i="20" r="T126"/>
  <c r="R173"/>
  <c r="P179"/>
  <c r="T179"/>
  <c r="P183"/>
  <c r="T183"/>
  <c r="P198"/>
  <c r="BK291"/>
  <c r="J291"/>
  <c r="J102"/>
  <c r="T291"/>
  <c r="P298"/>
  <c r="T298"/>
  <c r="R301"/>
  <c r="R309"/>
  <c i="22" r="BK123"/>
  <c r="J123"/>
  <c r="J98"/>
  <c r="R123"/>
  <c r="R122"/>
  <c r="R121"/>
  <c r="P129"/>
  <c r="BK133"/>
  <c r="J133"/>
  <c r="J100"/>
  <c r="P133"/>
  <c r="BK136"/>
  <c r="J136"/>
  <c r="J101"/>
  <c r="P136"/>
  <c i="2" r="BK613"/>
  <c r="J613"/>
  <c r="J117"/>
  <c i="3" r="BK128"/>
  <c r="J128"/>
  <c r="J99"/>
  <c i="5" r="BK146"/>
  <c r="J146"/>
  <c r="J100"/>
  <c r="BK167"/>
  <c r="J167"/>
  <c r="J104"/>
  <c r="BK509"/>
  <c r="J509"/>
  <c r="J119"/>
  <c i="6" r="BK403"/>
  <c r="J403"/>
  <c r="J108"/>
  <c i="8" r="BK273"/>
  <c r="J273"/>
  <c r="J103"/>
  <c r="BK303"/>
  <c r="J303"/>
  <c r="J107"/>
  <c r="BK414"/>
  <c r="BK413"/>
  <c i="10" r="BK273"/>
  <c r="J273"/>
  <c r="J113"/>
  <c r="BK358"/>
  <c r="J358"/>
  <c r="J121"/>
  <c i="12" r="BK131"/>
  <c r="J131"/>
  <c r="J99"/>
  <c r="BK214"/>
  <c r="J214"/>
  <c r="J104"/>
  <c i="15" r="BK142"/>
  <c i="2" r="BK474"/>
  <c r="J474"/>
  <c r="J107"/>
  <c r="BK837"/>
  <c r="J837"/>
  <c r="J126"/>
  <c i="5" r="BK399"/>
  <c r="J399"/>
  <c r="J108"/>
  <c r="BK490"/>
  <c r="J490"/>
  <c r="J116"/>
  <c r="BK578"/>
  <c r="J578"/>
  <c r="J122"/>
  <c i="10" r="BK284"/>
  <c r="J284"/>
  <c r="J116"/>
  <c r="BK299"/>
  <c r="J299"/>
  <c r="J119"/>
  <c i="13" r="BK123"/>
  <c r="J123"/>
  <c r="J99"/>
  <c i="17" r="BK150"/>
  <c r="J150"/>
  <c r="J100"/>
  <c i="18" r="BK159"/>
  <c r="J159"/>
  <c r="J102"/>
  <c i="19" r="BK302"/>
  <c r="J302"/>
  <c r="J107"/>
  <c i="21" r="BK122"/>
  <c r="J122"/>
  <c r="J98"/>
  <c r="BK124"/>
  <c r="J124"/>
  <c r="J99"/>
  <c i="5" r="BK458"/>
  <c r="J458"/>
  <c r="J113"/>
  <c i="6" r="BK201"/>
  <c r="J201"/>
  <c r="J101"/>
  <c i="7" r="BK179"/>
  <c r="J179"/>
  <c r="J104"/>
  <c i="8" r="BK300"/>
  <c r="J300"/>
  <c r="J105"/>
  <c r="BK307"/>
  <c r="J307"/>
  <c r="J108"/>
  <c i="9" r="BK162"/>
  <c r="J162"/>
  <c r="J100"/>
  <c i="10" r="BK146"/>
  <c r="J146"/>
  <c r="J100"/>
  <c i="11" r="BK164"/>
  <c r="J164"/>
  <c r="J104"/>
  <c i="14" r="BK357"/>
  <c r="J357"/>
  <c r="J101"/>
  <c i="15" r="BK412"/>
  <c r="J412"/>
  <c r="J113"/>
  <c i="2" r="BK515"/>
  <c r="J515"/>
  <c r="J109"/>
  <c i="4" r="BK277"/>
  <c r="J277"/>
  <c r="J103"/>
  <c r="BK371"/>
  <c r="J371"/>
  <c r="J107"/>
  <c i="17" r="BK142"/>
  <c r="J142"/>
  <c r="J99"/>
  <c r="BK180"/>
  <c r="J180"/>
  <c r="J102"/>
  <c i="18" r="BK273"/>
  <c r="J273"/>
  <c r="J105"/>
  <c i="21" r="BK126"/>
  <c r="J126"/>
  <c r="J100"/>
  <c i="22" r="F118"/>
  <c r="BG126"/>
  <c r="J89"/>
  <c r="E111"/>
  <c r="BG127"/>
  <c r="BG128"/>
  <c r="BG130"/>
  <c r="BG132"/>
  <c r="BG134"/>
  <c r="BG137"/>
  <c r="BG139"/>
  <c r="J118"/>
  <c r="BG124"/>
  <c r="BG125"/>
  <c r="BG131"/>
  <c r="BG135"/>
  <c r="BG138"/>
  <c r="BG140"/>
  <c i="21" r="F92"/>
  <c r="J114"/>
  <c r="BG125"/>
  <c r="BG127"/>
  <c r="J117"/>
  <c r="BG123"/>
  <c r="E85"/>
  <c i="19" r="BK201"/>
  <c r="J201"/>
  <c r="J101"/>
  <c i="20" r="E85"/>
  <c r="J92"/>
  <c r="BG131"/>
  <c r="BG137"/>
  <c r="BG140"/>
  <c r="BG156"/>
  <c r="BG169"/>
  <c r="BG187"/>
  <c r="BG189"/>
  <c r="BG195"/>
  <c r="BG236"/>
  <c r="BG294"/>
  <c r="BG296"/>
  <c r="BG297"/>
  <c r="BG299"/>
  <c r="BG300"/>
  <c r="BG304"/>
  <c r="BG306"/>
  <c r="BG310"/>
  <c r="BG311"/>
  <c r="BG313"/>
  <c r="BG314"/>
  <c r="F92"/>
  <c r="BG134"/>
  <c r="BG136"/>
  <c r="BG138"/>
  <c r="BG141"/>
  <c r="BG142"/>
  <c r="BG145"/>
  <c r="BG147"/>
  <c r="BG151"/>
  <c r="BG154"/>
  <c r="BG159"/>
  <c r="BG161"/>
  <c r="BG163"/>
  <c r="BG167"/>
  <c r="BG170"/>
  <c r="BG182"/>
  <c r="BG186"/>
  <c r="BG192"/>
  <c r="BG193"/>
  <c r="BG196"/>
  <c r="BG199"/>
  <c r="BG212"/>
  <c r="BG224"/>
  <c r="BG272"/>
  <c r="BG279"/>
  <c r="BG305"/>
  <c r="J119"/>
  <c r="BG132"/>
  <c r="BG133"/>
  <c r="BG135"/>
  <c r="BG139"/>
  <c r="BG143"/>
  <c r="BG144"/>
  <c r="BG148"/>
  <c r="BG149"/>
  <c r="BG150"/>
  <c r="BG152"/>
  <c r="BG164"/>
  <c r="BG165"/>
  <c r="BG166"/>
  <c r="BG168"/>
  <c r="BG171"/>
  <c r="BG185"/>
  <c r="BG188"/>
  <c r="BG190"/>
  <c r="BG191"/>
  <c r="BG194"/>
  <c r="BG197"/>
  <c r="BG245"/>
  <c r="BG252"/>
  <c r="BG258"/>
  <c r="BG266"/>
  <c r="BG295"/>
  <c r="BG302"/>
  <c r="BG127"/>
  <c r="BG128"/>
  <c r="BG129"/>
  <c r="BG130"/>
  <c r="BG146"/>
  <c r="BG153"/>
  <c r="BG155"/>
  <c r="BG157"/>
  <c r="BG158"/>
  <c r="BG160"/>
  <c r="BG162"/>
  <c r="BG172"/>
  <c r="BG174"/>
  <c r="BG175"/>
  <c r="BG176"/>
  <c r="BG177"/>
  <c r="BG178"/>
  <c r="BG180"/>
  <c r="BG181"/>
  <c r="BG184"/>
  <c r="BG285"/>
  <c r="BG292"/>
  <c r="BG293"/>
  <c r="BG303"/>
  <c r="BG307"/>
  <c r="BG308"/>
  <c r="BG312"/>
  <c i="19" r="F94"/>
  <c r="BG136"/>
  <c r="BG154"/>
  <c r="BG167"/>
  <c r="BG187"/>
  <c r="BG196"/>
  <c r="BG205"/>
  <c r="BG209"/>
  <c r="BG210"/>
  <c r="BG211"/>
  <c r="BG233"/>
  <c r="BG236"/>
  <c r="BG256"/>
  <c r="BG275"/>
  <c r="BG307"/>
  <c r="BG313"/>
  <c r="BG315"/>
  <c r="BG317"/>
  <c r="BG319"/>
  <c r="BG333"/>
  <c r="BG345"/>
  <c r="BG346"/>
  <c r="E85"/>
  <c r="J130"/>
  <c r="BG207"/>
  <c r="BG212"/>
  <c r="BG237"/>
  <c r="BG253"/>
  <c r="BG260"/>
  <c r="BG261"/>
  <c r="BG283"/>
  <c r="BG296"/>
  <c r="BG309"/>
  <c r="BG321"/>
  <c r="BG324"/>
  <c r="BG331"/>
  <c r="BG335"/>
  <c r="BG357"/>
  <c r="BG364"/>
  <c r="BG365"/>
  <c r="BG197"/>
  <c r="BG203"/>
  <c r="BG204"/>
  <c r="BG216"/>
  <c r="BG238"/>
  <c r="BG262"/>
  <c r="BG279"/>
  <c r="BG290"/>
  <c r="BG303"/>
  <c r="BG311"/>
  <c r="BG322"/>
  <c r="BG332"/>
  <c r="BG334"/>
  <c r="BG350"/>
  <c r="BG359"/>
  <c r="J91"/>
  <c r="BG206"/>
  <c r="BG208"/>
  <c r="BG232"/>
  <c r="BG234"/>
  <c r="BG235"/>
  <c r="BG241"/>
  <c r="BG263"/>
  <c r="BG271"/>
  <c r="BG274"/>
  <c r="BG277"/>
  <c r="BG281"/>
  <c r="BG293"/>
  <c r="BG305"/>
  <c r="BG351"/>
  <c r="BG360"/>
  <c r="BG362"/>
  <c i="17" r="J302"/>
  <c r="J109"/>
  <c r="J479"/>
  <c r="J113"/>
  <c i="18" r="F94"/>
  <c r="J126"/>
  <c r="BG158"/>
  <c r="BG173"/>
  <c r="BG210"/>
  <c r="BG212"/>
  <c r="BG218"/>
  <c r="BG222"/>
  <c r="BG272"/>
  <c r="BG274"/>
  <c r="BG276"/>
  <c r="BG278"/>
  <c r="BG280"/>
  <c r="BG281"/>
  <c r="BG296"/>
  <c i="17" r="BK207"/>
  <c r="J207"/>
  <c r="J105"/>
  <c i="18" r="J91"/>
  <c r="E117"/>
  <c r="BG133"/>
  <c r="BG144"/>
  <c r="BG153"/>
  <c r="BG213"/>
  <c r="BG215"/>
  <c r="BG216"/>
  <c r="BG219"/>
  <c r="BG220"/>
  <c r="BG234"/>
  <c r="BG253"/>
  <c r="BG256"/>
  <c r="BG259"/>
  <c r="BG262"/>
  <c r="BG287"/>
  <c r="BG154"/>
  <c r="BG160"/>
  <c r="BG165"/>
  <c r="BG170"/>
  <c r="BG189"/>
  <c r="BG209"/>
  <c r="BG211"/>
  <c r="BG214"/>
  <c r="BG217"/>
  <c r="BG221"/>
  <c r="BG250"/>
  <c r="BG269"/>
  <c r="BG270"/>
  <c r="BG271"/>
  <c r="BG277"/>
  <c r="BG293"/>
  <c r="BG295"/>
  <c i="16" r="J135"/>
  <c r="J100"/>
  <c i="17" r="E129"/>
  <c r="F138"/>
  <c r="BG151"/>
  <c r="BG168"/>
  <c r="BG185"/>
  <c r="BG217"/>
  <c r="BG271"/>
  <c r="BG292"/>
  <c r="BG303"/>
  <c r="BG309"/>
  <c r="BG311"/>
  <c r="BG394"/>
  <c r="BG398"/>
  <c r="BG400"/>
  <c r="BG401"/>
  <c r="BG403"/>
  <c r="BG441"/>
  <c r="BG445"/>
  <c r="BG468"/>
  <c r="BG475"/>
  <c r="BG476"/>
  <c r="BG481"/>
  <c r="BG496"/>
  <c r="BG513"/>
  <c r="BG540"/>
  <c r="BG543"/>
  <c r="BG546"/>
  <c r="BG559"/>
  <c r="BG561"/>
  <c r="BG562"/>
  <c r="BG566"/>
  <c r="BG602"/>
  <c r="BG612"/>
  <c r="J135"/>
  <c r="J138"/>
  <c r="BG143"/>
  <c r="BG163"/>
  <c r="BG197"/>
  <c r="BG203"/>
  <c r="BG209"/>
  <c r="BG227"/>
  <c r="BG238"/>
  <c r="BG261"/>
  <c r="BG270"/>
  <c r="BG299"/>
  <c r="BG318"/>
  <c r="BG319"/>
  <c r="BG320"/>
  <c r="BG321"/>
  <c r="BG341"/>
  <c r="BG380"/>
  <c r="BG383"/>
  <c r="BG402"/>
  <c r="BG407"/>
  <c r="BG417"/>
  <c r="BG438"/>
  <c r="BG440"/>
  <c r="BG442"/>
  <c r="BG471"/>
  <c r="BG477"/>
  <c r="BG480"/>
  <c r="BG484"/>
  <c r="BG485"/>
  <c r="BG491"/>
  <c r="BG494"/>
  <c r="BG537"/>
  <c r="BG556"/>
  <c r="BG567"/>
  <c r="BG599"/>
  <c r="BG600"/>
  <c r="BG631"/>
  <c r="BG662"/>
  <c r="BG669"/>
  <c r="BG671"/>
  <c r="BG672"/>
  <c r="BG674"/>
  <c r="BG675"/>
  <c r="BG676"/>
  <c i="16" r="BK261"/>
  <c r="J261"/>
  <c r="J105"/>
  <c i="17" r="BG172"/>
  <c r="BG181"/>
  <c r="BG193"/>
  <c r="BG218"/>
  <c r="BG219"/>
  <c r="BG225"/>
  <c r="BG248"/>
  <c r="BG263"/>
  <c r="BG264"/>
  <c r="BG272"/>
  <c r="BG283"/>
  <c r="BG293"/>
  <c r="BG301"/>
  <c r="BG312"/>
  <c r="BG317"/>
  <c r="BG369"/>
  <c r="BG377"/>
  <c r="BG386"/>
  <c r="BG395"/>
  <c r="BG396"/>
  <c r="BG439"/>
  <c r="BG444"/>
  <c r="BG478"/>
  <c r="BG482"/>
  <c r="BG487"/>
  <c r="BG488"/>
  <c r="BG490"/>
  <c r="BG492"/>
  <c r="BG560"/>
  <c r="BG563"/>
  <c r="BG589"/>
  <c r="BG614"/>
  <c r="BG628"/>
  <c r="BG658"/>
  <c r="BG668"/>
  <c r="BG147"/>
  <c r="BG177"/>
  <c r="BG189"/>
  <c r="BG216"/>
  <c r="BG226"/>
  <c r="BG247"/>
  <c r="BG252"/>
  <c r="BG254"/>
  <c r="BG262"/>
  <c r="BG297"/>
  <c r="BG300"/>
  <c r="BG304"/>
  <c r="BG305"/>
  <c r="BG306"/>
  <c r="BG307"/>
  <c r="BG308"/>
  <c r="BG310"/>
  <c r="BG313"/>
  <c r="BG314"/>
  <c r="BG315"/>
  <c r="BG316"/>
  <c r="BG322"/>
  <c r="BG325"/>
  <c r="BG335"/>
  <c r="BG393"/>
  <c r="BG397"/>
  <c r="BG399"/>
  <c r="BG404"/>
  <c r="BG420"/>
  <c r="BG423"/>
  <c r="BG426"/>
  <c r="BG437"/>
  <c r="BG443"/>
  <c r="BG446"/>
  <c r="BG456"/>
  <c r="BG483"/>
  <c r="BG486"/>
  <c r="BG489"/>
  <c r="BG493"/>
  <c r="BG495"/>
  <c r="BG497"/>
  <c r="BG549"/>
  <c r="BG557"/>
  <c r="BG558"/>
  <c r="BG564"/>
  <c r="BG565"/>
  <c r="BG592"/>
  <c r="BG595"/>
  <c r="BG604"/>
  <c r="BG606"/>
  <c r="BG608"/>
  <c r="BG611"/>
  <c r="BG666"/>
  <c i="16" r="J91"/>
  <c r="E121"/>
  <c r="F130"/>
  <c r="BG136"/>
  <c r="BG147"/>
  <c i="15" r="BK263"/>
  <c r="J263"/>
  <c r="J107"/>
  <c i="16" r="J94"/>
  <c r="BG141"/>
  <c r="BG176"/>
  <c r="BG177"/>
  <c r="BG178"/>
  <c r="BG183"/>
  <c r="BG184"/>
  <c r="BG190"/>
  <c r="BG204"/>
  <c r="BG248"/>
  <c r="BG251"/>
  <c r="BG263"/>
  <c r="BG275"/>
  <c r="BG278"/>
  <c r="BG310"/>
  <c r="BG313"/>
  <c r="BG318"/>
  <c r="BG320"/>
  <c r="BG324"/>
  <c r="BG325"/>
  <c r="BG326"/>
  <c r="BG327"/>
  <c r="BG329"/>
  <c r="BG332"/>
  <c r="BG334"/>
  <c r="BG343"/>
  <c r="BG344"/>
  <c r="BG347"/>
  <c r="BG358"/>
  <c r="BG363"/>
  <c r="BG370"/>
  <c r="BG373"/>
  <c i="15" r="J142"/>
  <c r="J99"/>
  <c i="16" r="BG138"/>
  <c r="BG140"/>
  <c r="BG148"/>
  <c r="BG150"/>
  <c r="BG151"/>
  <c r="BG152"/>
  <c r="BG164"/>
  <c r="BG165"/>
  <c r="BG169"/>
  <c r="BG170"/>
  <c r="BG175"/>
  <c r="BG179"/>
  <c r="BG181"/>
  <c r="BG182"/>
  <c r="BG185"/>
  <c r="BG186"/>
  <c r="BG188"/>
  <c r="BG189"/>
  <c r="BG191"/>
  <c r="BG194"/>
  <c r="BG214"/>
  <c r="BG254"/>
  <c r="BG267"/>
  <c r="BG269"/>
  <c r="BG270"/>
  <c r="BG271"/>
  <c r="BG276"/>
  <c r="BG279"/>
  <c r="BG280"/>
  <c r="BG281"/>
  <c r="BG295"/>
  <c r="BG316"/>
  <c r="BG339"/>
  <c r="BG340"/>
  <c r="BG342"/>
  <c r="BG345"/>
  <c r="BG372"/>
  <c r="BG374"/>
  <c r="BG153"/>
  <c r="BG166"/>
  <c r="BG174"/>
  <c r="BG180"/>
  <c r="BG187"/>
  <c r="BG192"/>
  <c r="BG228"/>
  <c r="BG257"/>
  <c r="BG260"/>
  <c r="BG265"/>
  <c r="BG268"/>
  <c r="BG272"/>
  <c r="BG274"/>
  <c r="BG277"/>
  <c r="BG282"/>
  <c r="BG283"/>
  <c r="BG284"/>
  <c r="BG328"/>
  <c r="BG331"/>
  <c r="BG333"/>
  <c r="BG335"/>
  <c r="BG336"/>
  <c r="BG337"/>
  <c r="BG341"/>
  <c r="BG349"/>
  <c r="BG351"/>
  <c r="BG353"/>
  <c r="BG354"/>
  <c r="BG355"/>
  <c r="BG357"/>
  <c r="BG362"/>
  <c r="BG364"/>
  <c i="15" r="F94"/>
  <c r="BG149"/>
  <c r="BG164"/>
  <c r="BG194"/>
  <c r="BG220"/>
  <c r="BG224"/>
  <c r="BG239"/>
  <c r="BG267"/>
  <c r="BG271"/>
  <c r="BG272"/>
  <c r="BG277"/>
  <c r="BG280"/>
  <c r="BG285"/>
  <c r="BG287"/>
  <c r="BG288"/>
  <c r="BG302"/>
  <c r="BG332"/>
  <c r="BG338"/>
  <c r="BG339"/>
  <c r="BG340"/>
  <c r="BG343"/>
  <c r="BG344"/>
  <c r="BG345"/>
  <c r="BG346"/>
  <c r="BG347"/>
  <c r="BG348"/>
  <c r="BG350"/>
  <c r="BG383"/>
  <c r="BG389"/>
  <c r="BG397"/>
  <c r="BG398"/>
  <c r="BG406"/>
  <c r="BG408"/>
  <c r="BG418"/>
  <c r="BG421"/>
  <c r="BG427"/>
  <c r="BG444"/>
  <c r="BG445"/>
  <c r="BG449"/>
  <c r="BG489"/>
  <c r="BG491"/>
  <c r="BG492"/>
  <c r="BG496"/>
  <c r="BG504"/>
  <c r="BG508"/>
  <c r="BG510"/>
  <c r="BG511"/>
  <c r="BG512"/>
  <c r="E85"/>
  <c r="J94"/>
  <c r="J135"/>
  <c r="BG160"/>
  <c r="BG174"/>
  <c r="BG189"/>
  <c r="BG197"/>
  <c r="BG204"/>
  <c r="BG223"/>
  <c r="BG237"/>
  <c r="BG241"/>
  <c r="BG242"/>
  <c r="BG243"/>
  <c r="BG265"/>
  <c r="BG273"/>
  <c r="BG274"/>
  <c r="BG276"/>
  <c r="BG278"/>
  <c r="BG282"/>
  <c r="BG283"/>
  <c r="BG290"/>
  <c r="BG328"/>
  <c r="BG329"/>
  <c r="BG342"/>
  <c r="BG351"/>
  <c r="BG357"/>
  <c r="BG392"/>
  <c r="BG399"/>
  <c r="BG400"/>
  <c r="BG401"/>
  <c r="BG403"/>
  <c r="BG404"/>
  <c r="BG405"/>
  <c r="BG410"/>
  <c r="BG413"/>
  <c r="BG415"/>
  <c r="BG438"/>
  <c r="BG442"/>
  <c r="BG451"/>
  <c r="BG454"/>
  <c r="BG460"/>
  <c r="BG464"/>
  <c r="BG466"/>
  <c r="BG471"/>
  <c r="BG472"/>
  <c r="BG473"/>
  <c r="BG474"/>
  <c r="BG475"/>
  <c r="BG484"/>
  <c r="BG493"/>
  <c r="BG497"/>
  <c r="BG505"/>
  <c r="BG143"/>
  <c r="BG155"/>
  <c r="BG167"/>
  <c r="BG179"/>
  <c r="BG208"/>
  <c r="BG210"/>
  <c r="BG212"/>
  <c r="BG219"/>
  <c r="BG225"/>
  <c r="BG236"/>
  <c r="BG240"/>
  <c r="BG244"/>
  <c r="BG245"/>
  <c r="BG275"/>
  <c r="BG284"/>
  <c r="BG286"/>
  <c r="BG289"/>
  <c r="BG291"/>
  <c r="BG315"/>
  <c r="BG327"/>
  <c r="BG335"/>
  <c r="BG349"/>
  <c r="BG365"/>
  <c r="BG402"/>
  <c r="BG422"/>
  <c r="BG423"/>
  <c r="BG425"/>
  <c r="BG430"/>
  <c r="BG432"/>
  <c r="BG434"/>
  <c r="BG436"/>
  <c r="BG440"/>
  <c r="BG468"/>
  <c r="BG476"/>
  <c r="BG477"/>
  <c r="BG479"/>
  <c r="BG480"/>
  <c r="BG488"/>
  <c r="BG490"/>
  <c r="BG507"/>
  <c r="BG150"/>
  <c r="BG151"/>
  <c r="BG157"/>
  <c r="BG170"/>
  <c r="BG184"/>
  <c r="BG213"/>
  <c r="BG222"/>
  <c r="BG246"/>
  <c r="BG260"/>
  <c r="BG269"/>
  <c r="BG281"/>
  <c r="BG326"/>
  <c r="BG352"/>
  <c r="BG353"/>
  <c r="BG354"/>
  <c r="BG395"/>
  <c r="BG409"/>
  <c r="BG411"/>
  <c r="BG447"/>
  <c r="BG456"/>
  <c r="BG458"/>
  <c r="BG462"/>
  <c r="BG478"/>
  <c r="BG481"/>
  <c r="BG483"/>
  <c r="BG495"/>
  <c i="14" r="J94"/>
  <c r="F127"/>
  <c r="BG176"/>
  <c r="BG211"/>
  <c r="BG247"/>
  <c r="BG291"/>
  <c r="BG310"/>
  <c r="BG319"/>
  <c r="BG358"/>
  <c r="BG373"/>
  <c r="BG377"/>
  <c r="BG417"/>
  <c r="BG421"/>
  <c r="BG424"/>
  <c r="BG426"/>
  <c r="BG486"/>
  <c r="BG490"/>
  <c r="BG491"/>
  <c r="BG498"/>
  <c r="BG542"/>
  <c r="BG546"/>
  <c r="BG557"/>
  <c r="BG564"/>
  <c r="BG603"/>
  <c r="BG610"/>
  <c r="BG640"/>
  <c r="BG650"/>
  <c r="BG655"/>
  <c r="BG659"/>
  <c r="BG663"/>
  <c r="BG670"/>
  <c r="E118"/>
  <c r="BG146"/>
  <c r="BG161"/>
  <c r="BG172"/>
  <c r="BG229"/>
  <c r="BG265"/>
  <c r="BG353"/>
  <c r="BG386"/>
  <c r="BG411"/>
  <c r="BG414"/>
  <c r="BG415"/>
  <c r="BG416"/>
  <c r="BG418"/>
  <c r="BG419"/>
  <c r="BG420"/>
  <c r="BG423"/>
  <c r="BG487"/>
  <c r="BG489"/>
  <c r="BG493"/>
  <c r="BG494"/>
  <c r="BG495"/>
  <c r="BG543"/>
  <c r="BG545"/>
  <c r="BG547"/>
  <c r="BG548"/>
  <c r="BG553"/>
  <c r="BG560"/>
  <c r="BG602"/>
  <c r="BG604"/>
  <c r="BG605"/>
  <c r="BG606"/>
  <c r="BG613"/>
  <c r="BG614"/>
  <c r="BG618"/>
  <c r="BG646"/>
  <c r="BG652"/>
  <c r="BG657"/>
  <c r="BG667"/>
  <c r="BG674"/>
  <c r="J124"/>
  <c r="BG133"/>
  <c r="BG180"/>
  <c r="BG276"/>
  <c r="BG337"/>
  <c r="BG341"/>
  <c r="BG345"/>
  <c r="BG412"/>
  <c r="BG427"/>
  <c r="BG433"/>
  <c r="BG483"/>
  <c r="BG492"/>
  <c r="BG502"/>
  <c r="BG541"/>
  <c r="BG544"/>
  <c r="BG550"/>
  <c r="BG551"/>
  <c r="BG552"/>
  <c r="BG554"/>
  <c r="BG601"/>
  <c r="BG607"/>
  <c r="BG611"/>
  <c r="BG612"/>
  <c r="BG642"/>
  <c r="BG648"/>
  <c r="BG656"/>
  <c r="BG658"/>
  <c r="BG673"/>
  <c r="BG168"/>
  <c r="BG193"/>
  <c r="BG289"/>
  <c r="BG303"/>
  <c r="BG326"/>
  <c r="BG349"/>
  <c r="BG363"/>
  <c r="BG368"/>
  <c r="BG394"/>
  <c r="BG413"/>
  <c r="BG422"/>
  <c r="BG425"/>
  <c r="BG430"/>
  <c r="BG437"/>
  <c r="BG482"/>
  <c r="BG484"/>
  <c r="BG485"/>
  <c r="BG488"/>
  <c r="BG549"/>
  <c r="BG608"/>
  <c r="BG609"/>
  <c r="BG622"/>
  <c r="BG638"/>
  <c r="BG644"/>
  <c i="13" r="E85"/>
  <c r="J94"/>
  <c r="BG126"/>
  <c r="BG127"/>
  <c r="J91"/>
  <c r="F94"/>
  <c r="BG124"/>
  <c r="BG128"/>
  <c i="12" r="E85"/>
  <c r="J91"/>
  <c r="F94"/>
  <c r="J127"/>
  <c r="BG134"/>
  <c r="BG137"/>
  <c r="BG158"/>
  <c r="BG172"/>
  <c r="BG176"/>
  <c r="BG182"/>
  <c r="BG185"/>
  <c r="BG188"/>
  <c r="BG194"/>
  <c r="BG198"/>
  <c r="BG202"/>
  <c r="BG219"/>
  <c r="BG244"/>
  <c r="BG254"/>
  <c r="BG258"/>
  <c r="BG261"/>
  <c r="BG263"/>
  <c r="BG132"/>
  <c r="BG133"/>
  <c r="BG141"/>
  <c r="BG166"/>
  <c r="BG204"/>
  <c r="BG208"/>
  <c r="BG215"/>
  <c r="BG217"/>
  <c r="BG218"/>
  <c r="BG221"/>
  <c r="BG229"/>
  <c r="BG241"/>
  <c r="BG247"/>
  <c r="BG248"/>
  <c r="BG249"/>
  <c r="BG262"/>
  <c r="BG144"/>
  <c r="BG146"/>
  <c r="BG149"/>
  <c r="BG162"/>
  <c r="BG169"/>
  <c r="BG179"/>
  <c r="BG191"/>
  <c r="BG200"/>
  <c r="BG206"/>
  <c r="BG222"/>
  <c r="BG223"/>
  <c r="BG231"/>
  <c r="BG234"/>
  <c r="BG237"/>
  <c r="BG246"/>
  <c r="BG255"/>
  <c r="BG257"/>
  <c i="10" r="J226"/>
  <c r="J106"/>
  <c r="J227"/>
  <c r="J107"/>
  <c i="11" r="E85"/>
  <c r="J91"/>
  <c r="J94"/>
  <c r="BG130"/>
  <c r="BG131"/>
  <c r="BG132"/>
  <c r="BG135"/>
  <c r="BG136"/>
  <c r="BG140"/>
  <c r="BG142"/>
  <c r="BG152"/>
  <c r="BG153"/>
  <c r="BG154"/>
  <c r="BG162"/>
  <c r="BG163"/>
  <c r="BG165"/>
  <c r="BG180"/>
  <c r="F94"/>
  <c r="BG138"/>
  <c r="BG144"/>
  <c r="BG149"/>
  <c r="BG150"/>
  <c r="BG151"/>
  <c r="BG161"/>
  <c r="BG181"/>
  <c r="BG183"/>
  <c r="BG133"/>
  <c r="BG134"/>
  <c r="BG137"/>
  <c r="BG141"/>
  <c r="BG145"/>
  <c r="BG147"/>
  <c r="BG148"/>
  <c r="BG155"/>
  <c r="BG156"/>
  <c r="BG158"/>
  <c r="BG159"/>
  <c r="BG160"/>
  <c r="BG173"/>
  <c r="BG184"/>
  <c r="BG185"/>
  <c i="9" r="BK123"/>
  <c r="J123"/>
  <c i="10" r="E132"/>
  <c r="BG147"/>
  <c r="BG158"/>
  <c r="BG161"/>
  <c r="BG164"/>
  <c r="BG178"/>
  <c r="BG193"/>
  <c r="BG196"/>
  <c r="BG200"/>
  <c r="BG201"/>
  <c r="BG202"/>
  <c r="BG207"/>
  <c r="BG214"/>
  <c r="BG229"/>
  <c r="BG232"/>
  <c r="BG249"/>
  <c r="BG257"/>
  <c r="BG262"/>
  <c r="BG263"/>
  <c r="BG274"/>
  <c r="BG278"/>
  <c r="BG313"/>
  <c r="BG322"/>
  <c r="BG332"/>
  <c r="BG342"/>
  <c r="BG346"/>
  <c r="BG347"/>
  <c r="BG352"/>
  <c r="J91"/>
  <c r="J94"/>
  <c r="BG151"/>
  <c r="BG152"/>
  <c r="BG159"/>
  <c r="BG162"/>
  <c r="BG166"/>
  <c r="BG174"/>
  <c r="BG175"/>
  <c r="BG179"/>
  <c r="BG181"/>
  <c r="BG182"/>
  <c r="BG183"/>
  <c r="BG195"/>
  <c r="BG197"/>
  <c r="BG203"/>
  <c r="BG204"/>
  <c r="BG205"/>
  <c r="BG220"/>
  <c r="BG228"/>
  <c r="BG231"/>
  <c r="BG236"/>
  <c r="BG237"/>
  <c r="BG240"/>
  <c r="BG253"/>
  <c r="BG256"/>
  <c r="BG261"/>
  <c r="BG264"/>
  <c r="BG276"/>
  <c r="BG277"/>
  <c r="BG283"/>
  <c r="BG290"/>
  <c r="BG291"/>
  <c r="BG292"/>
  <c r="BG294"/>
  <c r="BG309"/>
  <c r="BG321"/>
  <c r="BG328"/>
  <c r="BG335"/>
  <c r="BG350"/>
  <c r="BG353"/>
  <c r="BG359"/>
  <c r="BG361"/>
  <c r="F94"/>
  <c r="BG149"/>
  <c r="BG150"/>
  <c r="BG153"/>
  <c r="BG154"/>
  <c r="BG156"/>
  <c r="BG157"/>
  <c r="BG163"/>
  <c r="BG165"/>
  <c r="BG173"/>
  <c r="BG176"/>
  <c r="BG177"/>
  <c r="BG180"/>
  <c r="BG184"/>
  <c r="BG185"/>
  <c r="BG186"/>
  <c r="BG194"/>
  <c r="BG198"/>
  <c r="BG199"/>
  <c r="BG206"/>
  <c r="BG208"/>
  <c r="BG230"/>
  <c r="BG233"/>
  <c r="BG234"/>
  <c r="BG235"/>
  <c r="BG248"/>
  <c r="BG252"/>
  <c r="BG258"/>
  <c r="BG259"/>
  <c r="BG260"/>
  <c r="BG265"/>
  <c r="BG281"/>
  <c r="BG282"/>
  <c r="BG285"/>
  <c r="BG295"/>
  <c r="BG296"/>
  <c r="BG300"/>
  <c r="BG320"/>
  <c r="BG326"/>
  <c r="BG337"/>
  <c r="BG345"/>
  <c r="BG348"/>
  <c r="BG349"/>
  <c r="BG355"/>
  <c r="BG356"/>
  <c r="BG362"/>
  <c i="8" r="J413"/>
  <c r="J115"/>
  <c i="9" r="E85"/>
  <c r="BG125"/>
  <c r="BG148"/>
  <c r="BG153"/>
  <c r="BG157"/>
  <c r="BG171"/>
  <c r="BG174"/>
  <c r="J117"/>
  <c r="J120"/>
  <c r="BG149"/>
  <c r="BG151"/>
  <c r="BG178"/>
  <c r="BG179"/>
  <c i="8" r="J414"/>
  <c r="J116"/>
  <c i="9" r="F94"/>
  <c r="BG145"/>
  <c r="BG155"/>
  <c r="BG172"/>
  <c r="BG180"/>
  <c r="BG144"/>
  <c r="BG146"/>
  <c r="BG147"/>
  <c r="BG150"/>
  <c r="BG152"/>
  <c r="BG154"/>
  <c r="BG156"/>
  <c r="BG158"/>
  <c r="BG159"/>
  <c r="BG160"/>
  <c r="BG161"/>
  <c r="BG163"/>
  <c i="8" r="E85"/>
  <c r="J94"/>
  <c r="F135"/>
  <c r="BG148"/>
  <c r="BG151"/>
  <c r="BG159"/>
  <c r="BG163"/>
  <c r="BG166"/>
  <c r="BG170"/>
  <c r="BG174"/>
  <c r="BG184"/>
  <c r="BG187"/>
  <c r="BG197"/>
  <c r="BG201"/>
  <c r="BG205"/>
  <c r="BG209"/>
  <c r="BG214"/>
  <c r="BG217"/>
  <c r="BG220"/>
  <c r="BG223"/>
  <c r="BG226"/>
  <c r="BG238"/>
  <c r="BG247"/>
  <c r="BG253"/>
  <c r="BG274"/>
  <c r="BG294"/>
  <c r="BG308"/>
  <c r="BG312"/>
  <c r="BG315"/>
  <c r="BG327"/>
  <c r="BG330"/>
  <c r="BG334"/>
  <c r="BG337"/>
  <c r="BG347"/>
  <c r="BG360"/>
  <c r="BG389"/>
  <c r="BG392"/>
  <c r="BG395"/>
  <c r="BG401"/>
  <c r="BG407"/>
  <c r="BG410"/>
  <c i="7" r="BK128"/>
  <c r="J128"/>
  <c r="J98"/>
  <c i="8" r="BG155"/>
  <c r="BG229"/>
  <c r="BG235"/>
  <c r="BG241"/>
  <c r="BG244"/>
  <c r="BG259"/>
  <c r="BG266"/>
  <c r="BG269"/>
  <c r="BG278"/>
  <c r="BG297"/>
  <c r="BG301"/>
  <c r="BG304"/>
  <c r="BG318"/>
  <c r="BG324"/>
  <c r="BG348"/>
  <c r="BG350"/>
  <c r="BG354"/>
  <c r="BG361"/>
  <c r="BG363"/>
  <c r="BG366"/>
  <c r="BG369"/>
  <c r="BG381"/>
  <c r="BG398"/>
  <c r="BG404"/>
  <c r="BG415"/>
  <c r="J91"/>
  <c r="BG141"/>
  <c r="BG145"/>
  <c r="BG178"/>
  <c r="BG181"/>
  <c r="BG190"/>
  <c r="BG193"/>
  <c r="BG232"/>
  <c r="BG250"/>
  <c r="BG256"/>
  <c r="BG263"/>
  <c r="BG272"/>
  <c r="BG275"/>
  <c r="BG281"/>
  <c r="BG284"/>
  <c r="BG287"/>
  <c r="BG291"/>
  <c r="BG321"/>
  <c r="BG340"/>
  <c r="BG353"/>
  <c r="BG356"/>
  <c r="BG372"/>
  <c r="BG375"/>
  <c r="BG378"/>
  <c r="BG384"/>
  <c i="7" r="F94"/>
  <c r="E116"/>
  <c r="BG131"/>
  <c r="BG132"/>
  <c r="BG135"/>
  <c r="BG137"/>
  <c r="BG138"/>
  <c r="BG140"/>
  <c r="BG141"/>
  <c r="BG142"/>
  <c r="BG146"/>
  <c r="BG147"/>
  <c r="BG149"/>
  <c r="BG150"/>
  <c r="BG151"/>
  <c r="BG155"/>
  <c r="BG156"/>
  <c r="BG157"/>
  <c r="BG160"/>
  <c r="BG161"/>
  <c r="BG163"/>
  <c r="BG164"/>
  <c r="BG165"/>
  <c r="BG166"/>
  <c r="BG168"/>
  <c r="BG170"/>
  <c r="BG172"/>
  <c r="BG176"/>
  <c r="BG177"/>
  <c r="BG178"/>
  <c r="J91"/>
  <c r="J94"/>
  <c r="BG130"/>
  <c r="BG133"/>
  <c r="BG134"/>
  <c r="BG136"/>
  <c r="BG139"/>
  <c r="BG143"/>
  <c r="BG144"/>
  <c r="BG145"/>
  <c r="BG152"/>
  <c r="BG154"/>
  <c r="BG158"/>
  <c r="BG162"/>
  <c r="BG167"/>
  <c r="BG169"/>
  <c r="BG173"/>
  <c r="BG174"/>
  <c r="BG175"/>
  <c r="BG180"/>
  <c r="BG195"/>
  <c r="BG196"/>
  <c r="BG198"/>
  <c r="BG199"/>
  <c r="BG200"/>
  <c i="6" r="E85"/>
  <c r="J91"/>
  <c r="F131"/>
  <c r="BG140"/>
  <c r="BG143"/>
  <c r="BG154"/>
  <c r="BG158"/>
  <c r="BG166"/>
  <c r="BG170"/>
  <c r="BG177"/>
  <c r="BG186"/>
  <c r="BG202"/>
  <c r="BG207"/>
  <c r="BG210"/>
  <c r="BG221"/>
  <c r="BG237"/>
  <c r="BG251"/>
  <c r="BG257"/>
  <c r="BG268"/>
  <c r="BG284"/>
  <c r="BG294"/>
  <c r="BG297"/>
  <c r="BG306"/>
  <c r="BG309"/>
  <c r="BG314"/>
  <c r="BG320"/>
  <c r="BG325"/>
  <c r="BG348"/>
  <c r="BG395"/>
  <c r="BG401"/>
  <c r="BG404"/>
  <c r="BG438"/>
  <c r="BG447"/>
  <c r="BG456"/>
  <c r="BG461"/>
  <c r="BG467"/>
  <c r="BG470"/>
  <c r="BG473"/>
  <c r="BG491"/>
  <c r="BG494"/>
  <c r="J94"/>
  <c r="BG146"/>
  <c r="BG162"/>
  <c r="BG174"/>
  <c r="BG180"/>
  <c r="BG198"/>
  <c r="BG231"/>
  <c r="BG243"/>
  <c r="BG260"/>
  <c r="BG264"/>
  <c r="BG271"/>
  <c r="BG274"/>
  <c r="BG287"/>
  <c r="BG303"/>
  <c r="BG328"/>
  <c r="BG339"/>
  <c r="BG342"/>
  <c r="BG357"/>
  <c r="BG360"/>
  <c r="BG365"/>
  <c r="BG368"/>
  <c r="BG373"/>
  <c r="BG380"/>
  <c r="BG383"/>
  <c r="BG392"/>
  <c r="BG407"/>
  <c r="BG410"/>
  <c r="BG413"/>
  <c r="BG416"/>
  <c r="BG419"/>
  <c r="BG426"/>
  <c r="BG444"/>
  <c r="BG450"/>
  <c r="BG453"/>
  <c r="BG459"/>
  <c r="BG479"/>
  <c r="BG137"/>
  <c r="BG150"/>
  <c r="BG190"/>
  <c r="BG194"/>
  <c r="BG213"/>
  <c r="BG218"/>
  <c r="BG226"/>
  <c r="BG232"/>
  <c r="BG246"/>
  <c r="BG254"/>
  <c r="BG277"/>
  <c r="BG291"/>
  <c r="BG300"/>
  <c r="BG310"/>
  <c r="BG317"/>
  <c r="BG333"/>
  <c r="BG336"/>
  <c r="BG345"/>
  <c r="BG351"/>
  <c r="BG377"/>
  <c r="BG386"/>
  <c r="BG389"/>
  <c r="BG399"/>
  <c r="BG400"/>
  <c r="BG422"/>
  <c r="BG429"/>
  <c r="BG432"/>
  <c r="BG435"/>
  <c r="BG464"/>
  <c r="BG480"/>
  <c r="BG482"/>
  <c r="BG485"/>
  <c r="BG488"/>
  <c i="5" r="E85"/>
  <c r="F94"/>
  <c r="J138"/>
  <c r="BG147"/>
  <c r="BG150"/>
  <c r="BG151"/>
  <c r="BG152"/>
  <c r="BG155"/>
  <c r="BG158"/>
  <c r="BG161"/>
  <c r="BG162"/>
  <c r="BG165"/>
  <c r="BG166"/>
  <c r="BG180"/>
  <c r="BG200"/>
  <c r="BG207"/>
  <c r="BG226"/>
  <c r="BG228"/>
  <c r="BG229"/>
  <c r="BG232"/>
  <c r="BG242"/>
  <c r="BG245"/>
  <c r="BG246"/>
  <c r="BG268"/>
  <c r="BG301"/>
  <c r="BG345"/>
  <c r="BG387"/>
  <c r="BG408"/>
  <c r="BG421"/>
  <c r="BG429"/>
  <c r="BG430"/>
  <c r="BG437"/>
  <c r="BG438"/>
  <c r="BG449"/>
  <c r="BG451"/>
  <c r="BG452"/>
  <c r="BG454"/>
  <c r="BG460"/>
  <c r="BG464"/>
  <c r="BG467"/>
  <c r="BG468"/>
  <c r="BG470"/>
  <c r="BG487"/>
  <c r="BG498"/>
  <c r="BG499"/>
  <c r="BG506"/>
  <c r="BG532"/>
  <c r="BG538"/>
  <c r="BG541"/>
  <c r="BG552"/>
  <c r="BG559"/>
  <c r="BG563"/>
  <c r="BG570"/>
  <c r="BG577"/>
  <c r="BG579"/>
  <c r="J94"/>
  <c r="BG156"/>
  <c r="BG168"/>
  <c r="BG171"/>
  <c r="BG172"/>
  <c r="BG175"/>
  <c r="BG176"/>
  <c r="BG177"/>
  <c r="BG178"/>
  <c r="BG183"/>
  <c r="BG184"/>
  <c r="BG185"/>
  <c r="BG186"/>
  <c r="BG201"/>
  <c r="BG204"/>
  <c r="BG210"/>
  <c r="BG231"/>
  <c r="BG235"/>
  <c r="BG236"/>
  <c r="BG239"/>
  <c r="BG240"/>
  <c r="BG247"/>
  <c r="BG253"/>
  <c r="BG254"/>
  <c r="BG255"/>
  <c r="BG256"/>
  <c r="BG259"/>
  <c r="BG274"/>
  <c r="BG286"/>
  <c r="BG298"/>
  <c r="BG317"/>
  <c r="BG367"/>
  <c r="BG375"/>
  <c r="BG391"/>
  <c r="BG393"/>
  <c r="BG401"/>
  <c r="BG405"/>
  <c r="BG406"/>
  <c r="BG411"/>
  <c r="BG413"/>
  <c r="BG414"/>
  <c r="BG415"/>
  <c r="BG428"/>
  <c r="BG432"/>
  <c r="BG447"/>
  <c r="BG455"/>
  <c r="BG459"/>
  <c r="BG461"/>
  <c r="BG462"/>
  <c r="BG463"/>
  <c r="BG466"/>
  <c r="BG492"/>
  <c r="BG493"/>
  <c r="BG495"/>
  <c r="BG496"/>
  <c r="BG497"/>
  <c r="BG511"/>
  <c r="BG520"/>
  <c r="BG535"/>
  <c r="BG548"/>
  <c r="BG562"/>
  <c r="BG566"/>
  <c r="BG572"/>
  <c r="BG573"/>
  <c r="BG576"/>
  <c i="4" r="BK146"/>
  <c r="J146"/>
  <c r="J100"/>
  <c i="5" r="BG153"/>
  <c r="BG157"/>
  <c r="BG159"/>
  <c r="BG163"/>
  <c r="BG164"/>
  <c r="BG170"/>
  <c r="BG173"/>
  <c r="BG174"/>
  <c r="BG179"/>
  <c r="BG181"/>
  <c r="BG182"/>
  <c r="BG198"/>
  <c r="BG199"/>
  <c r="BG222"/>
  <c r="BG223"/>
  <c r="BG224"/>
  <c r="BG225"/>
  <c r="BG227"/>
  <c r="BG230"/>
  <c r="BG233"/>
  <c r="BG234"/>
  <c r="BG237"/>
  <c r="BG238"/>
  <c r="BG241"/>
  <c r="BG243"/>
  <c r="BG244"/>
  <c r="BG248"/>
  <c r="BG249"/>
  <c r="BG250"/>
  <c r="BG251"/>
  <c r="BG252"/>
  <c r="BG257"/>
  <c r="BG258"/>
  <c r="BG265"/>
  <c r="BG280"/>
  <c r="BG292"/>
  <c r="BG311"/>
  <c r="BG335"/>
  <c r="BG355"/>
  <c r="BG386"/>
  <c r="BG388"/>
  <c r="BG400"/>
  <c r="BG402"/>
  <c r="BG403"/>
  <c r="BG407"/>
  <c r="BG409"/>
  <c r="BG410"/>
  <c r="BG412"/>
  <c r="BG431"/>
  <c r="BG436"/>
  <c r="BG439"/>
  <c r="BG453"/>
  <c r="BG473"/>
  <c r="BG481"/>
  <c r="BG491"/>
  <c r="BG504"/>
  <c r="BG505"/>
  <c r="BG507"/>
  <c r="BG508"/>
  <c r="BG510"/>
  <c r="BG519"/>
  <c r="BG530"/>
  <c r="BG544"/>
  <c r="BG545"/>
  <c r="BG554"/>
  <c r="BG564"/>
  <c r="BG565"/>
  <c r="BG567"/>
  <c r="BG569"/>
  <c i="4" r="E85"/>
  <c r="F94"/>
  <c r="BG131"/>
  <c r="BG142"/>
  <c r="BG145"/>
  <c r="BG181"/>
  <c r="BG189"/>
  <c r="BG191"/>
  <c r="BG195"/>
  <c r="BG200"/>
  <c r="BG220"/>
  <c r="BG225"/>
  <c r="BG226"/>
  <c r="BG259"/>
  <c r="BG260"/>
  <c r="BG263"/>
  <c r="BG265"/>
  <c r="BG272"/>
  <c r="BG275"/>
  <c r="BG279"/>
  <c r="BG312"/>
  <c r="BG314"/>
  <c r="BG321"/>
  <c r="BG345"/>
  <c r="BG370"/>
  <c r="BG372"/>
  <c r="BG301"/>
  <c r="BG305"/>
  <c r="BG308"/>
  <c r="BG330"/>
  <c r="BG332"/>
  <c r="BG334"/>
  <c r="BG336"/>
  <c r="BG339"/>
  <c r="BG351"/>
  <c r="BG357"/>
  <c r="J94"/>
  <c r="J123"/>
  <c r="BG143"/>
  <c r="BG165"/>
  <c r="BG168"/>
  <c r="BG193"/>
  <c r="BG196"/>
  <c r="BG197"/>
  <c r="BG198"/>
  <c r="BG199"/>
  <c r="BG203"/>
  <c r="BG204"/>
  <c r="BG206"/>
  <c r="BG216"/>
  <c r="BG243"/>
  <c r="BG247"/>
  <c r="BG261"/>
  <c r="BG262"/>
  <c r="BG264"/>
  <c r="BG273"/>
  <c r="BG274"/>
  <c r="BG278"/>
  <c r="BG280"/>
  <c r="BG291"/>
  <c r="BG292"/>
  <c r="BG303"/>
  <c r="BG369"/>
  <c r="BG132"/>
  <c r="BG144"/>
  <c r="BG148"/>
  <c r="BG164"/>
  <c r="BG171"/>
  <c r="BG190"/>
  <c r="BG192"/>
  <c r="BG194"/>
  <c r="BG205"/>
  <c r="BG209"/>
  <c r="BG210"/>
  <c r="BG217"/>
  <c r="BG219"/>
  <c r="BG221"/>
  <c r="BG224"/>
  <c r="BG227"/>
  <c r="BG246"/>
  <c r="BG276"/>
  <c r="BG281"/>
  <c r="BG368"/>
  <c i="3" r="BG222"/>
  <c r="BG226"/>
  <c r="BG230"/>
  <c r="BG235"/>
  <c r="BG236"/>
  <c r="E85"/>
  <c r="F94"/>
  <c r="J124"/>
  <c r="BG136"/>
  <c r="BG156"/>
  <c r="BG161"/>
  <c r="BG166"/>
  <c r="BG187"/>
  <c r="BG189"/>
  <c r="BG191"/>
  <c r="BG192"/>
  <c r="BG196"/>
  <c r="BG198"/>
  <c r="BG200"/>
  <c r="BG204"/>
  <c r="BG212"/>
  <c i="2" r="BK915"/>
  <c r="J915"/>
  <c r="J130"/>
  <c i="3" r="J91"/>
  <c r="BG157"/>
  <c r="BG158"/>
  <c r="BG160"/>
  <c r="BG162"/>
  <c r="BG163"/>
  <c r="BG164"/>
  <c r="BG194"/>
  <c r="BG195"/>
  <c r="BG203"/>
  <c r="BG205"/>
  <c r="BG208"/>
  <c r="BG209"/>
  <c r="BG210"/>
  <c r="BG211"/>
  <c r="BG223"/>
  <c r="BG234"/>
  <c i="2" r="BK154"/>
  <c r="J154"/>
  <c r="J99"/>
  <c i="3" r="BG129"/>
  <c r="BG154"/>
  <c r="BG155"/>
  <c r="BG159"/>
  <c r="BG165"/>
  <c r="BG168"/>
  <c r="BG186"/>
  <c r="BG188"/>
  <c r="BG190"/>
  <c r="BG193"/>
  <c r="BG197"/>
  <c r="BG201"/>
  <c r="BG202"/>
  <c r="BG206"/>
  <c r="BG207"/>
  <c r="BG214"/>
  <c r="BG218"/>
  <c r="BG219"/>
  <c r="BG220"/>
  <c r="BG224"/>
  <c r="BG227"/>
  <c r="BG228"/>
  <c i="2" r="F94"/>
  <c r="BG156"/>
  <c r="BG162"/>
  <c r="BG171"/>
  <c r="BG184"/>
  <c r="BG187"/>
  <c r="BG190"/>
  <c r="BG203"/>
  <c r="BG228"/>
  <c r="BG238"/>
  <c r="BG241"/>
  <c r="BG252"/>
  <c r="BG257"/>
  <c r="BG262"/>
  <c r="BG275"/>
  <c r="BG278"/>
  <c r="BG309"/>
  <c r="BG315"/>
  <c r="BG321"/>
  <c r="BG328"/>
  <c r="BG331"/>
  <c r="BG399"/>
  <c r="BG412"/>
  <c r="BG415"/>
  <c r="BG418"/>
  <c r="BG431"/>
  <c r="BG440"/>
  <c r="BG444"/>
  <c r="BG457"/>
  <c r="BG469"/>
  <c r="BG475"/>
  <c r="BG478"/>
  <c r="BG494"/>
  <c r="BG528"/>
  <c r="BG538"/>
  <c r="BG549"/>
  <c r="BG552"/>
  <c r="BG559"/>
  <c r="BG563"/>
  <c r="BG578"/>
  <c r="BG579"/>
  <c r="BG588"/>
  <c r="BG601"/>
  <c r="BG607"/>
  <c r="BG610"/>
  <c r="BG618"/>
  <c r="BG621"/>
  <c r="BG624"/>
  <c r="BG631"/>
  <c r="BG638"/>
  <c r="BG650"/>
  <c r="BG655"/>
  <c r="BG664"/>
  <c r="BG682"/>
  <c r="BG739"/>
  <c r="BG743"/>
  <c r="BG746"/>
  <c r="BG749"/>
  <c r="BG756"/>
  <c r="BG759"/>
  <c r="BG765"/>
  <c r="BG780"/>
  <c r="BG792"/>
  <c r="BG817"/>
  <c r="BG823"/>
  <c r="BG836"/>
  <c r="BG862"/>
  <c r="BG864"/>
  <c r="BG876"/>
  <c r="BG880"/>
  <c r="BG905"/>
  <c r="BG908"/>
  <c r="J91"/>
  <c r="E141"/>
  <c r="J150"/>
  <c r="BG159"/>
  <c r="BG181"/>
  <c r="BG193"/>
  <c r="BG210"/>
  <c r="BG213"/>
  <c r="BG216"/>
  <c r="BG218"/>
  <c r="BG222"/>
  <c r="BG225"/>
  <c r="BG244"/>
  <c r="BG248"/>
  <c r="BG253"/>
  <c r="BG299"/>
  <c r="BG306"/>
  <c r="BG318"/>
  <c r="BG325"/>
  <c r="BG334"/>
  <c r="BG338"/>
  <c r="BG345"/>
  <c r="BG351"/>
  <c r="BG356"/>
  <c r="BG359"/>
  <c r="BG366"/>
  <c r="BG378"/>
  <c r="BG382"/>
  <c r="BG386"/>
  <c r="BG390"/>
  <c r="BG396"/>
  <c r="BG402"/>
  <c r="BG405"/>
  <c r="BG421"/>
  <c r="BG437"/>
  <c r="BG454"/>
  <c r="BG461"/>
  <c r="BG462"/>
  <c r="BG464"/>
  <c r="BG488"/>
  <c r="BG491"/>
  <c r="BG503"/>
  <c r="BG506"/>
  <c r="BG509"/>
  <c r="BG525"/>
  <c r="BG532"/>
  <c r="BG535"/>
  <c r="BG555"/>
  <c r="BG581"/>
  <c r="BG584"/>
  <c r="BG597"/>
  <c r="BG604"/>
  <c r="BG614"/>
  <c r="BG627"/>
  <c r="BG641"/>
  <c r="BG644"/>
  <c r="BG661"/>
  <c r="BG673"/>
  <c r="BG679"/>
  <c r="BG685"/>
  <c r="BG688"/>
  <c r="BG704"/>
  <c r="BG707"/>
  <c r="BG710"/>
  <c r="BG720"/>
  <c r="BG729"/>
  <c r="BG734"/>
  <c r="BG736"/>
  <c r="BG752"/>
  <c r="BG753"/>
  <c r="BG768"/>
  <c r="BG771"/>
  <c r="BG789"/>
  <c r="BG814"/>
  <c r="BG820"/>
  <c r="BG829"/>
  <c r="BG845"/>
  <c r="BG848"/>
  <c r="BG851"/>
  <c r="BG854"/>
  <c r="BG857"/>
  <c r="BG861"/>
  <c r="BG868"/>
  <c r="BG872"/>
  <c r="BG883"/>
  <c r="BG893"/>
  <c r="BG896"/>
  <c r="BG899"/>
  <c r="BG902"/>
  <c r="BG912"/>
  <c r="BG917"/>
  <c r="BG925"/>
  <c r="BG165"/>
  <c r="BG168"/>
  <c r="BG175"/>
  <c r="BG178"/>
  <c r="BG196"/>
  <c r="BG200"/>
  <c r="BG206"/>
  <c r="BG231"/>
  <c r="BG235"/>
  <c r="BG265"/>
  <c r="BG268"/>
  <c r="BG272"/>
  <c r="BG281"/>
  <c r="BG285"/>
  <c r="BG292"/>
  <c r="BG312"/>
  <c r="BG342"/>
  <c r="BG348"/>
  <c r="BG363"/>
  <c r="BG369"/>
  <c r="BG373"/>
  <c r="BG393"/>
  <c r="BG408"/>
  <c r="BG428"/>
  <c r="BG434"/>
  <c r="BG448"/>
  <c r="BG451"/>
  <c r="BG468"/>
  <c r="BG470"/>
  <c r="BG481"/>
  <c r="BG484"/>
  <c r="BG497"/>
  <c r="BG500"/>
  <c r="BG512"/>
  <c r="BG516"/>
  <c r="BG519"/>
  <c r="BG522"/>
  <c r="BG533"/>
  <c r="BG543"/>
  <c r="BG546"/>
  <c r="BG550"/>
  <c r="BG568"/>
  <c r="BG573"/>
  <c r="BG591"/>
  <c r="BG634"/>
  <c r="BG649"/>
  <c r="BG652"/>
  <c r="BG658"/>
  <c r="BG667"/>
  <c r="BG670"/>
  <c r="BG676"/>
  <c r="BG691"/>
  <c r="BG694"/>
  <c r="BG697"/>
  <c r="BG701"/>
  <c r="BG714"/>
  <c r="BG717"/>
  <c r="BG721"/>
  <c r="BG723"/>
  <c r="BG726"/>
  <c r="BG733"/>
  <c r="BG762"/>
  <c r="BG774"/>
  <c r="BG777"/>
  <c r="BG783"/>
  <c r="BG786"/>
  <c r="BG795"/>
  <c r="BG805"/>
  <c r="BG806"/>
  <c r="BG808"/>
  <c r="BG811"/>
  <c r="BG826"/>
  <c r="BG832"/>
  <c r="BG835"/>
  <c r="BG838"/>
  <c r="BG842"/>
  <c r="BG890"/>
  <c r="F39"/>
  <c i="1" r="BD96"/>
  <c i="2" r="J36"/>
  <c i="1" r="AW96"/>
  <c r="AS94"/>
  <c i="3" r="F35"/>
  <c i="1" r="AZ97"/>
  <c i="3" r="F36"/>
  <c i="1" r="BA97"/>
  <c i="3" r="J36"/>
  <c i="1" r="AW97"/>
  <c i="4" r="F35"/>
  <c i="1" r="AZ98"/>
  <c i="4" r="J35"/>
  <c i="1" r="AV98"/>
  <c i="5" r="F36"/>
  <c i="1" r="BA99"/>
  <c i="5" r="F35"/>
  <c i="1" r="AZ99"/>
  <c i="6" r="F36"/>
  <c i="1" r="BA100"/>
  <c i="6" r="F38"/>
  <c i="1" r="BC100"/>
  <c i="7" r="F38"/>
  <c i="1" r="BC101"/>
  <c i="8" r="J35"/>
  <c i="1" r="AV103"/>
  <c i="8" r="J36"/>
  <c i="1" r="AW103"/>
  <c i="9" r="F39"/>
  <c i="1" r="BD104"/>
  <c i="9" r="F35"/>
  <c i="1" r="AZ104"/>
  <c i="9" r="J36"/>
  <c i="1" r="AW104"/>
  <c i="10" r="J36"/>
  <c i="1" r="AW105"/>
  <c i="10" r="J35"/>
  <c i="1" r="AV105"/>
  <c i="11" r="J35"/>
  <c i="1" r="AV106"/>
  <c i="11" r="F38"/>
  <c i="1" r="BC106"/>
  <c i="12" r="F39"/>
  <c i="1" r="BD108"/>
  <c i="12" r="F35"/>
  <c i="1" r="AZ108"/>
  <c i="13" r="F36"/>
  <c i="1" r="BA109"/>
  <c i="13" r="J35"/>
  <c i="1" r="AV109"/>
  <c i="14" r="J35"/>
  <c i="1" r="AV111"/>
  <c i="14" r="F35"/>
  <c i="1" r="AZ111"/>
  <c i="15" r="J35"/>
  <c i="1" r="AV112"/>
  <c i="15" r="F36"/>
  <c i="1" r="BA112"/>
  <c i="16" r="F39"/>
  <c i="1" r="BD113"/>
  <c i="16" r="J36"/>
  <c i="1" r="AW113"/>
  <c i="16" r="F38"/>
  <c i="1" r="BC113"/>
  <c i="17" r="F35"/>
  <c i="1" r="AZ114"/>
  <c i="17" r="F38"/>
  <c i="1" r="BC114"/>
  <c i="18" r="F39"/>
  <c i="1" r="BD115"/>
  <c i="19" r="F39"/>
  <c i="1" r="BD116"/>
  <c i="19" r="F38"/>
  <c i="1" r="BC116"/>
  <c i="20" r="F33"/>
  <c i="1" r="AZ117"/>
  <c i="20" r="F37"/>
  <c i="1" r="BD117"/>
  <c i="22" r="J34"/>
  <c i="1" r="AW119"/>
  <c i="2" r="F36"/>
  <c i="1" r="BA96"/>
  <c i="2" r="F38"/>
  <c i="1" r="BC96"/>
  <c i="4" r="J36"/>
  <c i="1" r="AW98"/>
  <c i="4" r="F38"/>
  <c i="1" r="BC98"/>
  <c i="5" r="F39"/>
  <c i="1" r="BD99"/>
  <c i="5" r="J36"/>
  <c i="1" r="AW99"/>
  <c i="6" r="J35"/>
  <c i="1" r="AV100"/>
  <c i="6" r="F39"/>
  <c i="1" r="BD100"/>
  <c i="7" r="J36"/>
  <c i="1" r="AW101"/>
  <c i="8" r="F39"/>
  <c i="1" r="BD103"/>
  <c i="8" r="F35"/>
  <c i="1" r="AZ103"/>
  <c i="9" r="J35"/>
  <c i="1" r="AV104"/>
  <c i="9" r="F36"/>
  <c i="1" r="BA104"/>
  <c i="9" r="F38"/>
  <c i="1" r="BC104"/>
  <c i="10" r="F36"/>
  <c i="1" r="BA105"/>
  <c i="9" r="J32"/>
  <c i="10" r="F38"/>
  <c i="1" r="BC105"/>
  <c i="11" r="J36"/>
  <c i="1" r="AW106"/>
  <c i="11" r="F39"/>
  <c i="1" r="BD106"/>
  <c i="12" r="J36"/>
  <c i="1" r="AW108"/>
  <c i="12" r="J35"/>
  <c i="1" r="AV108"/>
  <c i="13" r="J36"/>
  <c i="1" r="AW109"/>
  <c i="13" r="F38"/>
  <c i="1" r="BC109"/>
  <c i="14" r="F39"/>
  <c i="1" r="BD111"/>
  <c i="14" r="J36"/>
  <c i="1" r="AW111"/>
  <c i="15" r="J36"/>
  <c i="1" r="AW112"/>
  <c i="15" r="F38"/>
  <c i="1" r="BC112"/>
  <c i="16" r="J35"/>
  <c i="1" r="AV113"/>
  <c i="17" r="J35"/>
  <c i="1" r="AV114"/>
  <c i="17" r="F39"/>
  <c i="1" r="BD114"/>
  <c i="18" r="J35"/>
  <c i="1" r="AV115"/>
  <c i="19" r="F36"/>
  <c i="1" r="BA116"/>
  <c i="19" r="J36"/>
  <c i="1" r="AW116"/>
  <c i="20" r="J34"/>
  <c i="1" r="AW117"/>
  <c i="20" r="F36"/>
  <c i="1" r="BC117"/>
  <c i="22" r="J33"/>
  <c i="1" r="AV119"/>
  <c i="22" r="F36"/>
  <c i="1" r="BC119"/>
  <c i="2" r="J35"/>
  <c i="1" r="AV96"/>
  <c i="2" r="F35"/>
  <c i="1" r="AZ96"/>
  <c i="3" r="J35"/>
  <c i="1" r="AV97"/>
  <c i="3" r="F38"/>
  <c i="1" r="BC97"/>
  <c i="3" r="F39"/>
  <c i="1" r="BD97"/>
  <c i="4" r="F36"/>
  <c i="1" r="BA98"/>
  <c i="4" r="F39"/>
  <c i="1" r="BD98"/>
  <c i="5" r="J35"/>
  <c i="1" r="AV99"/>
  <c i="5" r="F38"/>
  <c i="1" r="BC99"/>
  <c i="6" r="F35"/>
  <c i="1" r="AZ100"/>
  <c i="6" r="J36"/>
  <c i="1" r="AW100"/>
  <c i="7" r="F35"/>
  <c i="1" r="AZ101"/>
  <c i="7" r="J35"/>
  <c i="1" r="AV101"/>
  <c i="7" r="F39"/>
  <c i="1" r="BD101"/>
  <c i="7" r="F36"/>
  <c i="1" r="BA101"/>
  <c i="8" r="F36"/>
  <c i="1" r="BA103"/>
  <c i="8" r="F38"/>
  <c i="1" r="BC103"/>
  <c i="10" r="F35"/>
  <c i="1" r="AZ105"/>
  <c i="10" r="F39"/>
  <c i="1" r="BD105"/>
  <c i="11" r="F35"/>
  <c i="1" r="AZ106"/>
  <c i="11" r="F36"/>
  <c i="1" r="BA106"/>
  <c i="12" r="F36"/>
  <c i="1" r="BA108"/>
  <c i="12" r="F38"/>
  <c i="1" r="BC108"/>
  <c i="13" r="F35"/>
  <c i="1" r="AZ109"/>
  <c i="13" r="F39"/>
  <c i="1" r="BD109"/>
  <c i="14" r="F36"/>
  <c i="1" r="BA111"/>
  <c i="14" r="F38"/>
  <c i="1" r="BC111"/>
  <c i="15" r="F39"/>
  <c i="1" r="BD112"/>
  <c i="15" r="F35"/>
  <c i="1" r="AZ112"/>
  <c i="16" r="F36"/>
  <c i="1" r="BA113"/>
  <c i="16" r="F35"/>
  <c i="1" r="AZ113"/>
  <c i="17" r="J36"/>
  <c i="1" r="AW114"/>
  <c i="17" r="F36"/>
  <c i="1" r="BA114"/>
  <c i="18" r="F36"/>
  <c i="1" r="BA115"/>
  <c i="18" r="F38"/>
  <c i="1" r="BC115"/>
  <c i="18" r="F35"/>
  <c i="1" r="AZ115"/>
  <c i="18" r="J36"/>
  <c i="1" r="AW115"/>
  <c i="19" r="J35"/>
  <c i="1" r="AV116"/>
  <c i="19" r="F35"/>
  <c i="1" r="AZ116"/>
  <c i="20" r="F34"/>
  <c i="1" r="BA117"/>
  <c i="20" r="J33"/>
  <c i="1" r="AV117"/>
  <c i="21" r="J33"/>
  <c i="1" r="AV118"/>
  <c i="21" r="F33"/>
  <c i="1" r="AZ118"/>
  <c i="21" r="F37"/>
  <c i="1" r="BD118"/>
  <c i="21" r="J34"/>
  <c i="1" r="AW118"/>
  <c i="21" r="F36"/>
  <c i="1" r="BC118"/>
  <c i="21" r="F34"/>
  <c i="1" r="BA118"/>
  <c i="22" r="F33"/>
  <c i="1" r="AZ119"/>
  <c i="22" r="F37"/>
  <c i="1" r="BD119"/>
  <c i="22" r="F34"/>
  <c i="1" r="BA119"/>
  <c i="5" l="1" r="T145"/>
  <c r="T144"/>
  <c r="R145"/>
  <c r="R144"/>
  <c r="P145"/>
  <c r="P144"/>
  <c i="1" r="AU99"/>
  <c i="17" r="P206"/>
  <c r="P141"/>
  <c i="1" r="AU114"/>
  <c i="2" r="P517"/>
  <c i="20" r="P125"/>
  <c i="1" r="AU117"/>
  <c i="19" r="P201"/>
  <c i="18" r="T130"/>
  <c r="T129"/>
  <c i="17" r="R207"/>
  <c r="R206"/>
  <c r="R141"/>
  <c i="14" r="R131"/>
  <c r="R130"/>
  <c i="6" r="P135"/>
  <c r="P134"/>
  <c i="1" r="AU100"/>
  <c i="22" r="T122"/>
  <c r="T121"/>
  <c i="16" r="T261"/>
  <c r="T173"/>
  <c r="T163"/>
  <c i="14" r="P131"/>
  <c r="P130"/>
  <c i="1" r="AU111"/>
  <c i="11" r="T128"/>
  <c i="8" r="T139"/>
  <c r="T138"/>
  <c i="7" r="T128"/>
  <c i="2" r="P154"/>
  <c r="P153"/>
  <c i="1" r="AU96"/>
  <c i="15" r="P206"/>
  <c r="P141"/>
  <c i="1" r="AU112"/>
  <c i="20" r="T125"/>
  <c i="10" r="R246"/>
  <c r="R145"/>
  <c r="R144"/>
  <c i="19" r="T201"/>
  <c r="T134"/>
  <c r="T133"/>
  <c i="18" r="R130"/>
  <c r="R129"/>
  <c i="17" r="T207"/>
  <c r="T206"/>
  <c r="T141"/>
  <c i="16" r="P261"/>
  <c r="P173"/>
  <c r="P163"/>
  <c r="P134"/>
  <c r="P133"/>
  <c i="1" r="AU113"/>
  <c i="6" r="T442"/>
  <c i="4" r="R146"/>
  <c i="2" r="R154"/>
  <c i="7" r="P128"/>
  <c i="1" r="AU101"/>
  <c i="19" r="P134"/>
  <c r="P133"/>
  <c i="1" r="AU116"/>
  <c i="17" r="BK298"/>
  <c r="J298"/>
  <c r="J108"/>
  <c i="16" r="T134"/>
  <c r="T133"/>
  <c i="2" r="R517"/>
  <c i="10" r="T246"/>
  <c r="T145"/>
  <c r="T144"/>
  <c r="P246"/>
  <c r="P145"/>
  <c r="P144"/>
  <c i="1" r="AU105"/>
  <c i="9" r="T123"/>
  <c i="6" r="T135"/>
  <c r="T134"/>
  <c i="4" r="R129"/>
  <c i="2" r="T517"/>
  <c r="T154"/>
  <c r="T153"/>
  <c i="16" r="R134"/>
  <c r="R133"/>
  <c i="4" r="T146"/>
  <c i="22" r="P122"/>
  <c r="P121"/>
  <c i="1" r="AU119"/>
  <c i="19" r="R134"/>
  <c r="R133"/>
  <c i="18" r="P130"/>
  <c r="P129"/>
  <c i="1" r="AU115"/>
  <c i="15" r="T263"/>
  <c r="T235"/>
  <c r="T206"/>
  <c r="T141"/>
  <c i="11" r="P128"/>
  <c i="1" r="AU106"/>
  <c i="20" r="R125"/>
  <c i="15" r="R206"/>
  <c r="R141"/>
  <c i="8" r="R139"/>
  <c r="R138"/>
  <c i="6" r="R135"/>
  <c i="4" r="T129"/>
  <c i="14" r="T131"/>
  <c r="T130"/>
  <c i="11" r="R128"/>
  <c i="8" r="P139"/>
  <c r="P138"/>
  <c i="1" r="AU103"/>
  <c i="7" r="R128"/>
  <c i="6" r="R442"/>
  <c i="4" r="P146"/>
  <c r="P129"/>
  <c i="1" r="AU98"/>
  <c i="8" r="BK302"/>
  <c r="J302"/>
  <c r="J106"/>
  <c i="14" r="BK131"/>
  <c r="J131"/>
  <c r="J99"/>
  <c i="2" r="BK517"/>
  <c r="J517"/>
  <c r="J110"/>
  <c i="3" r="BK127"/>
  <c r="J127"/>
  <c i="5" r="BK145"/>
  <c r="J145"/>
  <c r="J99"/>
  <c i="6" r="BK135"/>
  <c r="J135"/>
  <c r="J99"/>
  <c r="BK442"/>
  <c r="J442"/>
  <c r="J110"/>
  <c i="10" r="BK272"/>
  <c r="J272"/>
  <c r="J112"/>
  <c i="12" r="BK130"/>
  <c r="J130"/>
  <c r="J98"/>
  <c i="13" r="BK122"/>
  <c r="J122"/>
  <c i="22" r="BK122"/>
  <c r="BK121"/>
  <c r="J121"/>
  <c r="J96"/>
  <c i="8" r="BK139"/>
  <c r="J139"/>
  <c r="J99"/>
  <c i="10" r="BK246"/>
  <c r="J246"/>
  <c r="J108"/>
  <c i="11" r="BK128"/>
  <c r="J128"/>
  <c i="20" r="BK125"/>
  <c r="J125"/>
  <c i="18" r="BK131"/>
  <c r="J131"/>
  <c r="J100"/>
  <c i="21" r="BK121"/>
  <c r="J121"/>
  <c r="J97"/>
  <c i="19" r="BK134"/>
  <c r="J134"/>
  <c r="J99"/>
  <c i="17" r="BK206"/>
  <c r="J206"/>
  <c r="J104"/>
  <c i="16" r="BK173"/>
  <c r="J173"/>
  <c r="J104"/>
  <c i="15" r="BK235"/>
  <c r="J235"/>
  <c r="J105"/>
  <c i="1" r="AG104"/>
  <c i="9" r="J98"/>
  <c r="J41"/>
  <c i="4" r="BK129"/>
  <c r="J129"/>
  <c r="J98"/>
  <c i="2" r="BK153"/>
  <c r="J153"/>
  <c r="J98"/>
  <c i="1" r="AU107"/>
  <c r="AT96"/>
  <c r="AT97"/>
  <c i="4" r="F37"/>
  <c i="1" r="BB98"/>
  <c r="AT100"/>
  <c i="6" r="F37"/>
  <c i="1" r="BB100"/>
  <c r="BC95"/>
  <c r="AY95"/>
  <c r="AT103"/>
  <c i="10" r="F37"/>
  <c i="1" r="BB105"/>
  <c r="BC107"/>
  <c r="AY107"/>
  <c r="BD107"/>
  <c i="13" r="F37"/>
  <c i="1" r="BB109"/>
  <c r="AT112"/>
  <c i="15" r="F37"/>
  <c i="1" r="BB112"/>
  <c r="BD110"/>
  <c i="19" r="F37"/>
  <c i="1" r="BB116"/>
  <c r="AT117"/>
  <c r="AT118"/>
  <c r="AT119"/>
  <c i="11" r="J32"/>
  <c i="1" r="AG106"/>
  <c i="3" r="F37"/>
  <c i="1" r="BB97"/>
  <c r="AT98"/>
  <c r="AT99"/>
  <c i="5" r="F37"/>
  <c i="1" r="BB99"/>
  <c r="BD95"/>
  <c i="7" r="F37"/>
  <c i="1" r="BB101"/>
  <c r="AT101"/>
  <c r="BA95"/>
  <c r="AW95"/>
  <c i="7" r="J32"/>
  <c i="1" r="AG101"/>
  <c r="AT104"/>
  <c r="AN104"/>
  <c i="9" r="F37"/>
  <c i="1" r="BB104"/>
  <c r="AT105"/>
  <c i="11" r="F37"/>
  <c i="1" r="BB106"/>
  <c r="BC102"/>
  <c r="AY102"/>
  <c r="AT106"/>
  <c r="AN106"/>
  <c r="BD102"/>
  <c r="AZ102"/>
  <c r="AV102"/>
  <c r="BA102"/>
  <c r="AW102"/>
  <c r="AT108"/>
  <c i="12" r="F37"/>
  <c i="1" r="BB108"/>
  <c r="AT113"/>
  <c i="16" r="F37"/>
  <c i="1" r="BB113"/>
  <c i="17" r="F37"/>
  <c i="1" r="BB114"/>
  <c i="21" r="F35"/>
  <c i="1" r="BB118"/>
  <c i="22" r="F35"/>
  <c i="1" r="BB119"/>
  <c i="3" r="J32"/>
  <c i="1" r="AG97"/>
  <c i="13" r="J32"/>
  <c i="1" r="AG109"/>
  <c i="20" r="J30"/>
  <c i="1" r="AG117"/>
  <c i="2" r="F37"/>
  <c i="1" r="BB96"/>
  <c r="AZ95"/>
  <c i="8" r="F37"/>
  <c i="1" r="BB103"/>
  <c r="AZ107"/>
  <c r="AV107"/>
  <c r="BA107"/>
  <c r="AW107"/>
  <c r="AT109"/>
  <c r="AN109"/>
  <c r="AT111"/>
  <c i="14" r="F37"/>
  <c i="1" r="BB111"/>
  <c r="AT114"/>
  <c r="AT115"/>
  <c i="18" r="F37"/>
  <c i="1" r="BB115"/>
  <c r="AT116"/>
  <c r="AZ110"/>
  <c r="AV110"/>
  <c r="BC110"/>
  <c r="AY110"/>
  <c r="BA110"/>
  <c r="AW110"/>
  <c i="20" r="F35"/>
  <c i="1" r="BB117"/>
  <c i="6" l="1" r="R134"/>
  <c i="2" r="R153"/>
  <c i="11" r="J41"/>
  <c i="13" r="J41"/>
  <c i="20" r="J39"/>
  <c i="3" r="J41"/>
  <c i="8" r="BK138"/>
  <c r="J138"/>
  <c i="20" r="J96"/>
  <c i="10" r="BK271"/>
  <c r="J271"/>
  <c r="J111"/>
  <c i="14" r="BK130"/>
  <c r="J130"/>
  <c i="5" r="BK144"/>
  <c r="J144"/>
  <c r="J98"/>
  <c i="3" r="J98"/>
  <c i="6" r="BK134"/>
  <c r="J134"/>
  <c r="J98"/>
  <c i="22" r="J122"/>
  <c r="J97"/>
  <c i="11" r="J98"/>
  <c i="13" r="J98"/>
  <c i="18" r="BK130"/>
  <c r="J130"/>
  <c r="J99"/>
  <c i="21" r="BK120"/>
  <c r="J120"/>
  <c r="J96"/>
  <c i="19" r="BK133"/>
  <c r="J133"/>
  <c r="J98"/>
  <c i="17" r="BK141"/>
  <c r="J141"/>
  <c i="16" r="BK163"/>
  <c r="J163"/>
  <c r="J101"/>
  <c i="15" r="BK206"/>
  <c r="J206"/>
  <c r="J103"/>
  <c i="1" r="AN101"/>
  <c i="7" r="J41"/>
  <c i="1" r="AN97"/>
  <c r="AN117"/>
  <c r="AU110"/>
  <c r="AU102"/>
  <c r="AU95"/>
  <c r="AU94"/>
  <c i="14" r="J32"/>
  <c i="1" r="AG111"/>
  <c r="AT102"/>
  <c r="BB107"/>
  <c r="AX107"/>
  <c r="BB110"/>
  <c r="AX110"/>
  <c r="AZ94"/>
  <c r="W29"/>
  <c i="8" r="J32"/>
  <c i="1" r="AG103"/>
  <c i="12" r="J32"/>
  <c r="J41"/>
  <c i="2" r="J32"/>
  <c i="1" r="AG96"/>
  <c r="BB95"/>
  <c r="AX95"/>
  <c r="AT107"/>
  <c r="AT110"/>
  <c r="BA94"/>
  <c r="W30"/>
  <c i="22" r="J30"/>
  <c i="1" r="AG119"/>
  <c i="4" r="J32"/>
  <c i="1" r="AG98"/>
  <c r="AN98"/>
  <c r="AV95"/>
  <c r="AT95"/>
  <c r="BB102"/>
  <c r="AX102"/>
  <c i="17" r="J32"/>
  <c i="1" r="AG114"/>
  <c r="AN114"/>
  <c r="BD94"/>
  <c r="W33"/>
  <c r="BC94"/>
  <c r="W32"/>
  <c i="10" l="1" r="BK145"/>
  <c r="J145"/>
  <c r="J99"/>
  <c i="1" r="AG108"/>
  <c i="14" r="J41"/>
  <c i="8" r="J41"/>
  <c r="J98"/>
  <c i="14" r="J98"/>
  <c i="22" r="J39"/>
  <c i="18" r="BK129"/>
  <c r="J129"/>
  <c r="J98"/>
  <c i="17" r="J41"/>
  <c r="J98"/>
  <c i="16" r="BK134"/>
  <c r="J134"/>
  <c r="J99"/>
  <c i="15" r="BK141"/>
  <c r="J141"/>
  <c r="J98"/>
  <c i="4" r="J41"/>
  <c i="1" r="AN96"/>
  <c i="2" r="J41"/>
  <c i="1" r="AN103"/>
  <c r="AN119"/>
  <c r="AN108"/>
  <c r="AN111"/>
  <c i="21" r="J30"/>
  <c i="1" r="AG118"/>
  <c r="AG107"/>
  <c i="6" r="J32"/>
  <c i="1" r="AG100"/>
  <c r="AY94"/>
  <c i="5" r="J32"/>
  <c i="1" r="AG99"/>
  <c r="AV94"/>
  <c r="AK29"/>
  <c i="19" r="J32"/>
  <c i="1" r="AG116"/>
  <c r="AN116"/>
  <c r="AW94"/>
  <c r="AK30"/>
  <c r="BB94"/>
  <c r="W31"/>
  <c i="5" l="1" r="J41"/>
  <c i="6" r="J41"/>
  <c i="21" r="J39"/>
  <c i="10" r="BK144"/>
  <c r="J144"/>
  <c i="19" r="J41"/>
  <c i="16" r="BK133"/>
  <c r="J133"/>
  <c i="1" r="AN100"/>
  <c r="AN118"/>
  <c r="AN99"/>
  <c r="AN107"/>
  <c r="AG95"/>
  <c r="AT94"/>
  <c i="18" r="J32"/>
  <c i="1" r="AG115"/>
  <c i="16" r="J32"/>
  <c i="1" r="AG113"/>
  <c r="AN113"/>
  <c i="10" r="J32"/>
  <c r="J41"/>
  <c i="15" r="J32"/>
  <c i="1" r="AG112"/>
  <c r="AX94"/>
  <c l="1" r="AN95"/>
  <c r="AG105"/>
  <c i="18" r="J41"/>
  <c i="10" r="J98"/>
  <c i="16" r="J98"/>
  <c r="J41"/>
  <c i="1" r="AN112"/>
  <c i="15" r="J41"/>
  <c i="1" r="AN105"/>
  <c r="AN115"/>
  <c r="AG102"/>
  <c r="AG110"/>
  <c l="1" r="AN110"/>
  <c r="AN102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<sst xmlns="http://schemas.openxmlformats.org/spreadsheetml/2006/main">
  <si>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</si>
  <si>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</si>
  <si>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</si>
  <si>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</si>
  <si>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</si>
  <si>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{6ce2b74b-8297-4a35-b141-dce37795b8d3}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</si>
  <si>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</si>
  <si>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</si>
  <si>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</si>
  <si>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</si>
  <si>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</si>
  <si>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</si>
  <si>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</si>
  <si>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</si>
  <si>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PI20001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</si>
  <si>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</si>
  <si>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</si>
  <si>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Změna způsobu dezinfekce</t>
  </si>
  <si>
    <t>KSO:</t>
  </si>
  <si>
    <t>CC-CZ:</t>
  </si>
  <si>
    <t>Místo:</t>
  </si>
  <si>
    <t>Areál úpravny vody Želivka, Hulice 106</t>
  </si>
  <si>
    <t>Datum:</t>
  </si>
  <si>
    <t>31. 8. 2021</t>
  </si>
  <si>
    <t>CZ-CPV:</t>
  </si>
  <si>
    <t>45232150-8</t>
  </si>
  <si>
    <t>CZ-CPA:</t>
  </si>
  <si>
    <t>42.21.23</t>
  </si>
  <si>
    <t>Zadavatel:</t>
  </si>
  <si>
    <t>IČ:</t>
  </si>
  <si>
    <t>26496224</t>
  </si>
  <si>
    <t>Úpravna vody Želivka, a.s.</t>
  </si>
  <si>
    <t>DIČ:</t>
  </si>
  <si>
    <t>CZ26496224</t>
  </si>
  <si>
    <t>Uchazeč:</t>
  </si>
  <si>
    <t>Vyplň údaj</t>
  </si>
  <si>
    <t>Projektant:</t>
  </si>
  <si>
    <t>62585193</t>
  </si>
  <si>
    <t>ERMEX ENGINEERING, spol. s r.o.</t>
  </si>
  <si>
    <t>CZ62585193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</si>
  <si>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</si>
  <si>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</si>
  <si>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</si>
  <si>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</si>
  <si>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Projektant upozorňuje, že cena v KR je platná k datu vydání dokumnentace. Projektant upozorňuje, že ceníkové ceny dle sazebníku URS nemusí odpovídat cenám obvyklím v místě realizace stavby a reálná hodnota se může být vyšší než uvádí KR. Je-li v názvu položky v kontrolním rozpočtu nebo v soupisu prací uvedena v kolonce „Popis“ obchodní značka jakéhokoliv materiálu, výrobku nebo technologie, má tento název pouze informativní charakter. Pro ocenění a následně pro realizaci je možné použít i jiný materiál, výrobek nebo technologii, se srovnatelnými nebo lepšími užitnými vlastnostmi, které odpovídají požadavkům dokumentace. _x000d_
Přesná specifikace materiálu a prací je uvedena v zadávací dokumentaci, která tvoří nedílnou součást rozpočtu. Specifikace materiálů a postupu prací, která je uvedena v technických zprávách, soupisech prací či jinde v zadávací dokumentaci má přednost před popisem položky v rozpočtu (Položky URS nemusí vždy přesně odpovídat požadovanému provedení)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</si>
  <si>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</si>
  <si>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</si>
  <si>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</si>
  <si>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</si>
  <si>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</si>
  <si>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</si>
  <si>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</si>
  <si>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</si>
  <si>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</si>
  <si>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</si>
  <si>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</si>
  <si>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</si>
  <si>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</si>
  <si>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</si>
  <si>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</si>
  <si>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</si>
  <si>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</si>
  <si>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</si>
  <si>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</si>
  <si>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</si>
  <si>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</si>
  <si>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</si>
  <si>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</si>
  <si>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</si>
  <si>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</si>
  <si>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</si>
  <si>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</si>
  <si>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</si>
  <si>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</si>
  <si>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</si>
  <si>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</si>
  <si>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</si>
  <si>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</si>
  <si>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</si>
  <si>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</si>
  <si>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</si>
  <si>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</si>
  <si>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</si>
  <si>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</si>
  <si>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</si>
  <si>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</si>
  <si>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</si>
  <si>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</si>
  <si>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</si>
  <si>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SO01</t>
  </si>
  <si>
    <t>Chlorovna 2 - změna využití objektu na budovu dávkování NaClO</t>
  </si>
  <si>
    <t>STA</t>
  </si>
  <si>
    <t>1</t>
  </si>
  <si>
    <t>{8aa28d5e-1814-4c0d-a3df-500982e057e9}</t>
  </si>
  <si>
    <t>2</t>
  </si>
  <si>
    <t>/</t>
  </si>
  <si>
    <t>SO01.1</t>
  </si>
  <si>
    <t>Stavebně technické řešení</t>
  </si>
  <si>
    <t>Soupis</t>
  </si>
  <si>
    <t>{b1f688fc-6918-4504-8918-be26fa4a6c99}</t>
  </si>
  <si>
    <t>SO01.3</t>
  </si>
  <si>
    <t>Úprava stávající VZT</t>
  </si>
  <si>
    <t>{1b2ed479-74b1-4fa6-9ebc-dda17630b50f}</t>
  </si>
  <si>
    <t>SO01.4</t>
  </si>
  <si>
    <t>Úprava ÚT</t>
  </si>
  <si>
    <t>{e09609b6-2dd1-4d95-a69d-d5df71c6cf33}</t>
  </si>
  <si>
    <t>SO01.5</t>
  </si>
  <si>
    <t>ZTI</t>
  </si>
  <si>
    <t>{0c12de5f-219c-4d8b-9bda-87ad85a2d550}</t>
  </si>
  <si>
    <t>SO01.6</t>
  </si>
  <si>
    <t>Obnova trubního vedení v neprůchozím kolektoru</t>
  </si>
  <si>
    <t>{889bc46e-d396-4f05-bafc-fb2ca54cf545}</t>
  </si>
  <si>
    <t>SO01.7</t>
  </si>
  <si>
    <t>Úpravy stavební elektroinstalace</t>
  </si>
  <si>
    <t>{436ca238-29be-411b-b1ea-a708a07ac24f}</t>
  </si>
  <si>
    <t>SO02</t>
  </si>
  <si>
    <t>Změna využití skladu chloru na sklad soli a NaClO</t>
  </si>
  <si>
    <t>{bb66e151-c2e8-488c-b312-10c04314b94f}</t>
  </si>
  <si>
    <t>SO02.1</t>
  </si>
  <si>
    <t>{6a9ff1f4-cb6e-4f24-af1c-e6f1f1a1bde6}</t>
  </si>
  <si>
    <t>SO02.2</t>
  </si>
  <si>
    <t>VZT a chlazení skladu NaClO</t>
  </si>
  <si>
    <t>{ce92f205-40c9-4044-9bb3-198a02af9440}</t>
  </si>
  <si>
    <t>SO02.3</t>
  </si>
  <si>
    <t>{6a14c4bd-19a8-4f89-8ef4-26647e259d58}</t>
  </si>
  <si>
    <t>SO02.4</t>
  </si>
  <si>
    <t>{a7932f42-081a-4c7f-ac43-4c98280a9084}</t>
  </si>
  <si>
    <t>SO03</t>
  </si>
  <si>
    <t>Změna využití objektu chlorovny 1 na sklady a dílny</t>
  </si>
  <si>
    <t>{8bdd1e32-8df9-4f4d-8f53-4790bdfb8c6b}</t>
  </si>
  <si>
    <t>SO03.1</t>
  </si>
  <si>
    <t>{19219fe5-c3cb-4fa4-b290-9ce9e600b8a6}</t>
  </si>
  <si>
    <t>SO03.2</t>
  </si>
  <si>
    <t>{dbe99e0f-08ad-4b2c-bc7b-c1b0397c5c4b}</t>
  </si>
  <si>
    <t>PS01</t>
  </si>
  <si>
    <t>Změna způsobu dezinfekce ÚV Želivka - NaClO, strojně technologická část</t>
  </si>
  <si>
    <t>PRO</t>
  </si>
  <si>
    <t>{8ed146c0-5892-44ed-8a48-c0bf1d4857d2}</t>
  </si>
  <si>
    <t>PS01.1</t>
  </si>
  <si>
    <t>Budova dávkování NaClO, strojní část</t>
  </si>
  <si>
    <t>{82562142-e9ac-401f-bc71-f2fdc5fa0f07}</t>
  </si>
  <si>
    <t>PS01.2</t>
  </si>
  <si>
    <t>Měrný objekt, strojní část</t>
  </si>
  <si>
    <t>{4eb1604c-ace4-4978-909c-b5226a8efddb}</t>
  </si>
  <si>
    <t>PS01.3</t>
  </si>
  <si>
    <t>Komora rozdělení průtoků, strojní část</t>
  </si>
  <si>
    <t>{577f6da3-02a1-449f-8d45-e2038f46a6bd}</t>
  </si>
  <si>
    <t>PS01.4</t>
  </si>
  <si>
    <t>Linka 1, dávkování před měrnou hranu a pro prací vodu</t>
  </si>
  <si>
    <t>{0c03d1c5-661e-494b-b82c-45f922791964}</t>
  </si>
  <si>
    <t>PS01.5</t>
  </si>
  <si>
    <t>Šachta u regulačního vodojemu</t>
  </si>
  <si>
    <t>{72bdf342-ca4b-4f72-9ba3-0b4316895984}</t>
  </si>
  <si>
    <t>PS01.6</t>
  </si>
  <si>
    <t>Záložní dávkování NaClO, strojní část</t>
  </si>
  <si>
    <t>{9bb4b7f3-a759-449d-a696-61df14af5901}</t>
  </si>
  <si>
    <t>PS02</t>
  </si>
  <si>
    <t>Změna způsobu dezinfekce ÚV Želivka - NaClO, část elektroinstalace a MaR</t>
  </si>
  <si>
    <t>{78175748-a126-4d35-bf1d-67d1d7dd7995}</t>
  </si>
  <si>
    <t>VRN</t>
  </si>
  <si>
    <t>Vedlejší rozpočtové náklady</t>
  </si>
  <si>
    <t>VON</t>
  </si>
  <si>
    <t>{88f85cf9-f303-40fc-a0f6-ed00d8b88860}</t>
  </si>
  <si>
    <t>ON</t>
  </si>
  <si>
    <t>Ostatní náklady</t>
  </si>
  <si>
    <t>OST</t>
  </si>
  <si>
    <t>{31be6750-9358-491e-ba25-970f12c600dc}</t>
  </si>
  <si>
    <t>KRYCÍ LIST SOUPISU PRACÍ</t>
  </si>
  <si>
    <t>Objekt:</t>
  </si>
  <si>
    <t>SO01 - Chlorovna 2 - změna využití objektu na budovu dávkování NaClO</t>
  </si>
  <si>
    <t>Soupis:</t>
  </si>
  <si>
    <t>SO01.1 - Stavebně technické řešení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</si>
  <si>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Projektant upozorňuje, že cena v KR je platná k datu vydání dokumnentace. Projektant upozorňuje, že ceníkové ceny dle sazebníku URS nemusí odpovídat cenám obvyklím v místě realizace stavby a reálná hodnota se může být vyšší než uvádí KR. Je-li v názvu položky v kontrolním rozpočtu nebo v soupisu prací uvedena v kolonce „Popis“ obchodní značka jakéhokoliv materiálu, výrobku nebo technologie, má tento název pouze informativní charakter. Pro ocenění a následně pro realizaci je možné použít i jiný materiál, výrobek nebo technologii, se srovnatelnými nebo lepšími užitnými vlastnostmi, které odpovídají požadavkům dokumentace.  Přesná specifikace materiálu a prací je uvedena v zadávací dokumentaci, která tvoří nedílnou součást rozpočtu. Specifikace materiálů a postupu prací, která je uvedena v technických zprávách, soupisech prací či jinde v zadávací dokumentaci má přednost před popisem položky v rozpočtu (Položky URS nemusí vždy přesně odpovídat požadovanému provedení)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</si>
  <si>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</si>
  <si>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</si>
  <si>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</si>
  <si>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</si>
  <si>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</si>
  <si>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</si>
  <si>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</si>
  <si>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</si>
  <si>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</si>
  <si>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</si>
  <si>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</si>
  <si>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</si>
  <si>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OPD - Ostatní práce a dodávky</t>
  </si>
  <si>
    <t xml:space="preserve">    997 - Přesun sutě</t>
  </si>
  <si>
    <t xml:space="preserve">      997-s - Skládkovné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</si>
  <si>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</si>
  <si>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</si>
  <si>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</si>
  <si>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</si>
  <si>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</si>
  <si>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</si>
  <si>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</si>
  <si>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</si>
  <si>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</si>
  <si>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733 - Ústřední vytápění + Demontáž technologie pro dávkování plynného chloru uvnitř budovy_x000d_
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</si>
  <si>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</si>
  <si>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</si>
  <si>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</si>
  <si>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</si>
  <si>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</si>
  <si>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</si>
  <si>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</si>
  <si>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</si>
  <si>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</si>
  <si>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</si>
  <si>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</si>
  <si>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</si>
  <si>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</si>
  <si>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</si>
  <si>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</si>
  <si>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</si>
  <si>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</si>
  <si>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</si>
  <si>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</si>
  <si>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</si>
  <si>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</si>
  <si>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</si>
  <si>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</si>
  <si>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</si>
  <si>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</si>
  <si>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</si>
  <si>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</si>
  <si>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</si>
  <si>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</si>
  <si>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</si>
  <si>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</si>
  <si>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</si>
  <si>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</si>
  <si>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</si>
  <si>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2021 02</t>
  </si>
  <si>
    <t>4</t>
  </si>
  <si>
    <t>-188426455</t>
  </si>
  <si>
    <t>VV</t>
  </si>
  <si>
    <t>1,3 "VV, PD"</t>
  </si>
  <si>
    <t>Součet</t>
  </si>
  <si>
    <t>113107123</t>
  </si>
  <si>
    <t>Odstranění podkladu z kameniva drceného tl přes 200 do 300 mm ručně</t>
  </si>
  <si>
    <t>1522154801</t>
  </si>
  <si>
    <t>3</t>
  </si>
  <si>
    <t>113202111</t>
  </si>
  <si>
    <t>Vytrhání obrub krajníků obrubníků stojatých</t>
  </si>
  <si>
    <t>m</t>
  </si>
  <si>
    <t>-545456957</t>
  </si>
  <si>
    <t>1,5 "VV, PD"</t>
  </si>
  <si>
    <t>119001421</t>
  </si>
  <si>
    <t>Dočasné zajištění kabelů a kabelových tratí ze 3 volně ložených kabelů</t>
  </si>
  <si>
    <t>-491829724</t>
  </si>
  <si>
    <t>6+6,1+5,6 "VV, PD"</t>
  </si>
  <si>
    <t>5</t>
  </si>
  <si>
    <t>121112003</t>
  </si>
  <si>
    <t>Sejmutí ornice tl vrstvy do 200 mm ručně</t>
  </si>
  <si>
    <t>751885650</t>
  </si>
  <si>
    <t>40,02 "VV, PD"</t>
  </si>
  <si>
    <t>6</t>
  </si>
  <si>
    <t>131313102</t>
  </si>
  <si>
    <t>Hloubení jam v nesoudržných horninách třídy těžitelnosti II skupiny 4 ručně</t>
  </si>
  <si>
    <t>m3</t>
  </si>
  <si>
    <t>2106906617</t>
  </si>
  <si>
    <t>0,9*0,9*1,3 "VV, PD"</t>
  </si>
  <si>
    <t>19,7 "VV, PD"</t>
  </si>
  <si>
    <t>7</t>
  </si>
  <si>
    <t>-2085792812</t>
  </si>
  <si>
    <t>19,1 "VV, PD"</t>
  </si>
  <si>
    <t>8</t>
  </si>
  <si>
    <t>131351302</t>
  </si>
  <si>
    <t>Hloubení jam nezapažených v hornině třídy těžitelnosti II skupiny 4 objem do 50 m3 strojně v omezeném prostoru</t>
  </si>
  <si>
    <t>3095186</t>
  </si>
  <si>
    <t>28,7 "VV, PD"</t>
  </si>
  <si>
    <t>9</t>
  </si>
  <si>
    <t>162211321</t>
  </si>
  <si>
    <t>Vodorovné přemístění výkopku z horniny třídy těžitelnosti II skupiny 4 a 5 stavebním kolečkem do 10 m</t>
  </si>
  <si>
    <t>1244187036</t>
  </si>
  <si>
    <t>10</t>
  </si>
  <si>
    <t>162211329</t>
  </si>
  <si>
    <t>Příplatek k vodorovnému přemístění výkopku z horniny třídy těžitelnosti II skupiny 4 a 5 stavebním kolečkem ZKD 10 m</t>
  </si>
  <si>
    <t>1964332474</t>
  </si>
  <si>
    <t>10*1,053</t>
  </si>
  <si>
    <t>11</t>
  </si>
  <si>
    <t>162351123</t>
  </si>
  <si>
    <t>Vodorovné přemístění přes 50 do 500 m výkopku/sypaniny z hornin třídy těžitelnosti II skupiny 4 a 5</t>
  </si>
  <si>
    <t>-1023774180</t>
  </si>
  <si>
    <t>28,7+19,1+32,6+2*6+0,9*0,9*1,3 "VV, PD"</t>
  </si>
  <si>
    <t>12</t>
  </si>
  <si>
    <t>162751137</t>
  </si>
  <si>
    <t>Vodorovné přemístění přes 9 000 do 10000 m výkopku/sypaniny z horniny třídy těžitelnosti II skupiny 4 a 5</t>
  </si>
  <si>
    <t>1512518787</t>
  </si>
  <si>
    <t>28,7+19,1+0,9*0,9*1,3-32,6 "VV, PD"</t>
  </si>
  <si>
    <t>13</t>
  </si>
  <si>
    <t>167151101</t>
  </si>
  <si>
    <t>Nakládání výkopku z hornin třídy těžitelnosti I skupiny 1 až 3 do 100 m3</t>
  </si>
  <si>
    <t>1715259798</t>
  </si>
  <si>
    <t>28,7+19,1+6+0,9*0,9*1,3 "VV, PD"</t>
  </si>
  <si>
    <t>14</t>
  </si>
  <si>
    <t>174151101</t>
  </si>
  <si>
    <t>Zásyp jam, šachet rýh nebo kolem objektů sypaninou se zhutněním</t>
  </si>
  <si>
    <t>1707621913</t>
  </si>
  <si>
    <t>32,6 "VV, PD"</t>
  </si>
  <si>
    <t>0,9*0,9*1 "podlaha sociální zařízení, VV, PD"</t>
  </si>
  <si>
    <t>M</t>
  </si>
  <si>
    <t>58331200</t>
  </si>
  <si>
    <t>štěrkopísek netříděný zásypový</t>
  </si>
  <si>
    <t>t</t>
  </si>
  <si>
    <t>-320389862</t>
  </si>
  <si>
    <t>0,9*0,9*1*1,85</t>
  </si>
  <si>
    <t>16</t>
  </si>
  <si>
    <t>175151101</t>
  </si>
  <si>
    <t>Obsypání potrubí strojně sypaninou bez prohození, uloženou do 3 m</t>
  </si>
  <si>
    <t>-1255098170</t>
  </si>
  <si>
    <t>10,7 "VV, PD"</t>
  </si>
  <si>
    <t>17</t>
  </si>
  <si>
    <t>-120011770</t>
  </si>
  <si>
    <t>10,7*1,85</t>
  </si>
  <si>
    <t>19,795*2 'Přepočtené koeficientem množství</t>
  </si>
  <si>
    <t>18</t>
  </si>
  <si>
    <t>181311103</t>
  </si>
  <si>
    <t>Rozprostření ornice tl vrstvy do 200 mm v rovině nebo ve svahu do 1:5 ručně</t>
  </si>
  <si>
    <t>-1654116282</t>
  </si>
  <si>
    <t>19</t>
  </si>
  <si>
    <t>181411121</t>
  </si>
  <si>
    <t>Založení lučního trávníku výsevem pl do 1000 m2 v rovině a ve svahu do 1:5</t>
  </si>
  <si>
    <t>445868224</t>
  </si>
  <si>
    <t>20</t>
  </si>
  <si>
    <t>00572420</t>
  </si>
  <si>
    <t>osivo směs travní parková okrasná</t>
  </si>
  <si>
    <t>kg</t>
  </si>
  <si>
    <t>-1665551580</t>
  </si>
  <si>
    <t>40,02*0,02 'Přepočtené koeficientem množství</t>
  </si>
  <si>
    <t>181912112</t>
  </si>
  <si>
    <t>Úprava pláně v hornině třídy těžitelnosti I skupiny 3 se zhutněním ručně</t>
  </si>
  <si>
    <t>1910032392</t>
  </si>
  <si>
    <t>15,1 "VV, PD"</t>
  </si>
  <si>
    <t>Svislé a kompletní konstrukce</t>
  </si>
  <si>
    <t>22</t>
  </si>
  <si>
    <t>310278842</t>
  </si>
  <si>
    <t>Zazdívka otvorů pl přes 0,25 do 1 m2 ve zdivu nadzákladovém z nepálených tvárnic tl do 300 mm</t>
  </si>
  <si>
    <t>2101453940</t>
  </si>
  <si>
    <t>4*0,5*0,5*0,4 "VV, PD"</t>
  </si>
  <si>
    <t>23</t>
  </si>
  <si>
    <t>317944321</t>
  </si>
  <si>
    <t>Válcované nosníky do č.12 dodatečně osazované do připravených otvorů</t>
  </si>
  <si>
    <t>1137123667</t>
  </si>
  <si>
    <t>2*1,2*0,0111 "dveře, VV, PD"</t>
  </si>
  <si>
    <t>24</t>
  </si>
  <si>
    <t>317944323</t>
  </si>
  <si>
    <t>Válcované nosníky č.14 až 22 dodatečně osazované do připravených otvorů</t>
  </si>
  <si>
    <t>-13197163</t>
  </si>
  <si>
    <t>2*3,1*0,0143 "vrata, VV, PD"</t>
  </si>
  <si>
    <t>25</t>
  </si>
  <si>
    <t>319202321</t>
  </si>
  <si>
    <t>Vyrovnání nerovného povrchu zdiva tl přes 30 do 80 mm přizděním</t>
  </si>
  <si>
    <t>213966827</t>
  </si>
  <si>
    <t>2*3,2*0,2 "vrata, VV, PD"</t>
  </si>
  <si>
    <t>2*1,3*0,2 "dveře, VV, PD"</t>
  </si>
  <si>
    <t>26</t>
  </si>
  <si>
    <t>342272245</t>
  </si>
  <si>
    <t>Příčka z pórobetonových hladkých tvárnic na tenkovrstvou maltu tl 150 mm</t>
  </si>
  <si>
    <t>-624698220</t>
  </si>
  <si>
    <t>6,488 "VV, PD"</t>
  </si>
  <si>
    <t>27</t>
  </si>
  <si>
    <t>342342112</t>
  </si>
  <si>
    <t>Stěny výplňové z betonu lehkého tepelně-izolačního objemové hmotnosti 700 kg/m3</t>
  </si>
  <si>
    <t>-636493412</t>
  </si>
  <si>
    <t>2,32*0,4 "VV, PD"</t>
  </si>
  <si>
    <t>28</t>
  </si>
  <si>
    <t>3431001R0</t>
  </si>
  <si>
    <t>Zapravení malého otvoru v obvodové zdi po demontáži potrubí do DN100</t>
  </si>
  <si>
    <t>kus</t>
  </si>
  <si>
    <t>527615113</t>
  </si>
  <si>
    <t>2 "VV, PD"</t>
  </si>
  <si>
    <t>29</t>
  </si>
  <si>
    <t>380326132</t>
  </si>
  <si>
    <t>Kompletní konstrukce ČOV, nádrží ze ŽB se zvýšenými nároky na prostředí tř. C 30/37 tl přes 150 do 300 mm</t>
  </si>
  <si>
    <t>-1873040296</t>
  </si>
  <si>
    <t>6,16 "VV, PD"</t>
  </si>
  <si>
    <t>2,63 "VV, PD"</t>
  </si>
  <si>
    <t>30</t>
  </si>
  <si>
    <t>380356231</t>
  </si>
  <si>
    <t>Bednění kompletních konstrukcí ČOV, nádrží nebo vodojemů neomítaných ploch rovinných zřízení</t>
  </si>
  <si>
    <t>-1865785093</t>
  </si>
  <si>
    <t>13,7 "VV, PD"</t>
  </si>
  <si>
    <t>3,91 "VV, PD"</t>
  </si>
  <si>
    <t>31</t>
  </si>
  <si>
    <t>380356231R</t>
  </si>
  <si>
    <t xml:space="preserve">Pronájem bednění vč. dopravy, omytí, opotřebení, ztratného atd. po dobu betonáže a zrání betonu </t>
  </si>
  <si>
    <t>kpl</t>
  </si>
  <si>
    <t>1773462435</t>
  </si>
  <si>
    <t>32</t>
  </si>
  <si>
    <t>380356232</t>
  </si>
  <si>
    <t>Bednění kompletních konstrukcí ČOV, nádrží nebo vodojemů neomítaných ploch rovinných odstranění</t>
  </si>
  <si>
    <t>-61000574</t>
  </si>
  <si>
    <t>33</t>
  </si>
  <si>
    <t>380361006</t>
  </si>
  <si>
    <t>Výztuž kompletních konstrukcí ČOV, nádrží nebo vodojemů z betonářské oceli 10 505</t>
  </si>
  <si>
    <t>1390001098</t>
  </si>
  <si>
    <t>0,49272 "VV, PD"</t>
  </si>
  <si>
    <t>0,210121 "VV, PD"</t>
  </si>
  <si>
    <t>Vodorovné konstrukce</t>
  </si>
  <si>
    <t>34</t>
  </si>
  <si>
    <t>411321616</t>
  </si>
  <si>
    <t>Stropy deskové ze ŽB tř. C 30/37</t>
  </si>
  <si>
    <t>1362552314</t>
  </si>
  <si>
    <t>1,15*1,15*0,1 "oprava po VZT, VV, PD"</t>
  </si>
  <si>
    <t>35</t>
  </si>
  <si>
    <t>411361821</t>
  </si>
  <si>
    <t>Výztuž stropů betonářskou ocelí 10 505</t>
  </si>
  <si>
    <t>-352463299</t>
  </si>
  <si>
    <t>1,15*1,15*0,1*0,1"oprava po VZT, VV, PD"</t>
  </si>
  <si>
    <t>36</t>
  </si>
  <si>
    <t>451572111</t>
  </si>
  <si>
    <t>Lože pod potrubí otevřený výkop z kameniva drobného těženého</t>
  </si>
  <si>
    <t>-91468026</t>
  </si>
  <si>
    <t>2,2 "VV, PD"</t>
  </si>
  <si>
    <t>Komunikace pozemní</t>
  </si>
  <si>
    <t>37</t>
  </si>
  <si>
    <t>564281111</t>
  </si>
  <si>
    <t>Podklad nebo podsyp ze štěrkopísku ŠP tl 300 mm</t>
  </si>
  <si>
    <t>1876594289</t>
  </si>
  <si>
    <t>8,1 "VV, PD"</t>
  </si>
  <si>
    <t>38</t>
  </si>
  <si>
    <t>564851114</t>
  </si>
  <si>
    <t>Podklad ze štěrkodrtě ŠD tl 180 mm</t>
  </si>
  <si>
    <t>-1965484167</t>
  </si>
  <si>
    <t>39</t>
  </si>
  <si>
    <t>581141114</t>
  </si>
  <si>
    <t>Kryt cementobetonový vozovek skupiny CB I tl 250 mm</t>
  </si>
  <si>
    <t>711682393</t>
  </si>
  <si>
    <t>40</t>
  </si>
  <si>
    <t>596211130</t>
  </si>
  <si>
    <t>Kladení zámkové dlažby komunikací pro pěší tl 60 mm skupiny C pl do 50 m2</t>
  </si>
  <si>
    <t>-1726957264</t>
  </si>
  <si>
    <t>Úpravy povrchů, podlahy a osazování výplní</t>
  </si>
  <si>
    <t>41</t>
  </si>
  <si>
    <t>612131121</t>
  </si>
  <si>
    <t>Penetrační disperzní nátěr vnitřních stěn nanášený ručně</t>
  </si>
  <si>
    <t>1172616763</t>
  </si>
  <si>
    <t>4,65 "VV, PD"</t>
  </si>
  <si>
    <t>18,52 "VV, PD"</t>
  </si>
  <si>
    <t>4*0,5*0,5 "VV, PD"</t>
  </si>
  <si>
    <t>2*8*0,1*0,1 "VV, PD"</t>
  </si>
  <si>
    <t>2*0,1*0,1 "VV, PD"</t>
  </si>
  <si>
    <t>42</t>
  </si>
  <si>
    <t>612322421</t>
  </si>
  <si>
    <t>Vápenocementová lehčená omítka vyztužená vlákny hladká jednovrstvá vnitřních stěn nanášená ručně</t>
  </si>
  <si>
    <t>931456637</t>
  </si>
  <si>
    <t>43</t>
  </si>
  <si>
    <t>63128282</t>
  </si>
  <si>
    <t>tkanina skelná 350g/m2</t>
  </si>
  <si>
    <t>-360746388</t>
  </si>
  <si>
    <t>4,65*1,1</t>
  </si>
  <si>
    <t>18,5*1,1</t>
  </si>
  <si>
    <t>4*0,5*0,5*1,1</t>
  </si>
  <si>
    <t>2*8*0,1*0,1*1,1</t>
  </si>
  <si>
    <t>2*0,1*0,1</t>
  </si>
  <si>
    <t>44</t>
  </si>
  <si>
    <t>631311235</t>
  </si>
  <si>
    <t>Mazanina tl přes 120 do 240 mm z betonu prostého se zvýšenými nároky na prostředí tř. C 30/37</t>
  </si>
  <si>
    <t>1809181584</t>
  </si>
  <si>
    <t>0,9*0,9*0,3 "podlaha sociální zařízení, VV, PD"</t>
  </si>
  <si>
    <t>45</t>
  </si>
  <si>
    <t>631313231</t>
  </si>
  <si>
    <t>Vytvarování dna nádrží z betonu se zvýšenými nároky C 30/37 s potěrem r zakřivení 200 mm</t>
  </si>
  <si>
    <t>-1174408736</t>
  </si>
  <si>
    <t>0,82 "VV, PD"</t>
  </si>
  <si>
    <t>46</t>
  </si>
  <si>
    <t>632451421</t>
  </si>
  <si>
    <t>Doplnění cementového potěru hlazeného pl do 1 m2 tl přes 10 do 20 mm</t>
  </si>
  <si>
    <t>-1078112131</t>
  </si>
  <si>
    <t>42,6*0,2 "VV, PD"</t>
  </si>
  <si>
    <t>47</t>
  </si>
  <si>
    <t>632481213</t>
  </si>
  <si>
    <t>Separační vrstva z PE fólie</t>
  </si>
  <si>
    <t>488596281</t>
  </si>
  <si>
    <t>10,08 "VV, PD"</t>
  </si>
  <si>
    <t>48</t>
  </si>
  <si>
    <t>632902211</t>
  </si>
  <si>
    <t>Příprava zatvrdlého povrchu betonových mazanin pro cementový potěr cementovým mlékem s přísadou</t>
  </si>
  <si>
    <t>116742635</t>
  </si>
  <si>
    <t>49</t>
  </si>
  <si>
    <t>633992111</t>
  </si>
  <si>
    <t>Odmaštění betonových podlah od olejových nánosů</t>
  </si>
  <si>
    <t>-1813014896</t>
  </si>
  <si>
    <t>192 "VV, PD"</t>
  </si>
  <si>
    <t>42,6 "VV, PD"</t>
  </si>
  <si>
    <t>50</t>
  </si>
  <si>
    <t>634662111</t>
  </si>
  <si>
    <t>Výplň dilatačních spar šířky do 10 mm v mazaninách akrylátovým tmelem</t>
  </si>
  <si>
    <t>-2035396773</t>
  </si>
  <si>
    <t>13,6+2*9,3+2*5,7 "VV, PD"</t>
  </si>
  <si>
    <t>51</t>
  </si>
  <si>
    <t>634911111</t>
  </si>
  <si>
    <t>Řezání dilatačních spár š 5 mm hl do 10 mm v čerstvé betonové mazanině</t>
  </si>
  <si>
    <t>1491387788</t>
  </si>
  <si>
    <t>52</t>
  </si>
  <si>
    <t>642944121</t>
  </si>
  <si>
    <t>Osazování ocelových zárubní dodatečné pl do 2,5 m2</t>
  </si>
  <si>
    <t>-907350354</t>
  </si>
  <si>
    <t>53</t>
  </si>
  <si>
    <t>55331480</t>
  </si>
  <si>
    <t>zárubeň jednokřídlá ocelová pro zdění tl stěny 75-100mm rozměru 600/1970, 2100mm</t>
  </si>
  <si>
    <t>-1792569336</t>
  </si>
  <si>
    <t>P</t>
  </si>
  <si>
    <t>Poznámka k položce:_x000d_
YH, YH s drážkou, YZP</t>
  </si>
  <si>
    <t>54</t>
  </si>
  <si>
    <t>55331483</t>
  </si>
  <si>
    <t>zárubeň jednokřídlá ocelová pro zdění tl stěny 75-100mm rozměru 900/1970, 2100mm</t>
  </si>
  <si>
    <t>538168915</t>
  </si>
  <si>
    <t>55</t>
  </si>
  <si>
    <t>6501001R0</t>
  </si>
  <si>
    <t>Oprava vnější plochy zdi (cca 0,5*0,5 m) - XPS deska, zapěnění PUR pěnou, přeplátování fasádním plechem tl. 0,6 mm, přinýtování, samolepící páska PE</t>
  </si>
  <si>
    <t>597658207</t>
  </si>
  <si>
    <t>4 "VV, PD"</t>
  </si>
  <si>
    <t>56</t>
  </si>
  <si>
    <t>6501001R1</t>
  </si>
  <si>
    <t>Přeplátování otvoru na vnější ploše zdi fasádním plechem tl. 0,6 mm, přinýtování, samolepící těsnící PR páska</t>
  </si>
  <si>
    <t>1990815818</t>
  </si>
  <si>
    <t>57</t>
  </si>
  <si>
    <t>6601001R0</t>
  </si>
  <si>
    <t>Rozebiratelné zakrytí prostupu potrubí (1,4*0,6 m) stěnou do podzemního kolektoru - protipožárním poltářem</t>
  </si>
  <si>
    <t>-580345274</t>
  </si>
  <si>
    <t>221 "VV, PD"</t>
  </si>
  <si>
    <t>58</t>
  </si>
  <si>
    <t>HZS3112</t>
  </si>
  <si>
    <t>Hodinová zúčtovací sazba montér potrubí odborný</t>
  </si>
  <si>
    <t>hod</t>
  </si>
  <si>
    <t>1425914735</t>
  </si>
  <si>
    <t>221*0,2*2</t>
  </si>
  <si>
    <t>5*8*2</t>
  </si>
  <si>
    <t>Ostatní konstrukce a práce, bourání</t>
  </si>
  <si>
    <t>59</t>
  </si>
  <si>
    <t>916231213</t>
  </si>
  <si>
    <t>Osazení chodníkového obrubníku betonového stojatého s boční opěrou do lože z betonu prostého</t>
  </si>
  <si>
    <t>-2056575152</t>
  </si>
  <si>
    <t>60</t>
  </si>
  <si>
    <t>919726122</t>
  </si>
  <si>
    <t>Geotextilie pro ochranu, separaci a filtraci netkaná měrná hm přes 200 do 300 g/m2</t>
  </si>
  <si>
    <t>1156207814</t>
  </si>
  <si>
    <t>9 "VV, PD"</t>
  </si>
  <si>
    <t>2*0,9*0,9 "podlaha sociální zařízení, VV, PD"</t>
  </si>
  <si>
    <t>61</t>
  </si>
  <si>
    <t>9411211R0</t>
  </si>
  <si>
    <t>Lešení po dobu provádění prací - montáž a demontáž, pronájem, doprava</t>
  </si>
  <si>
    <t>soub</t>
  </si>
  <si>
    <t>1668595695</t>
  </si>
  <si>
    <t>1 "VV, PD"</t>
  </si>
  <si>
    <t>62</t>
  </si>
  <si>
    <t>9411211R1</t>
  </si>
  <si>
    <t>Úklid stavby - průběžný a na konci, před předáním objednateli včetně odvozu odpadu a ekologické likvidace</t>
  </si>
  <si>
    <t>-426704579</t>
  </si>
  <si>
    <t>63</t>
  </si>
  <si>
    <t>961055111</t>
  </si>
  <si>
    <t>Bourání základů ze ŽB</t>
  </si>
  <si>
    <t>1854498749</t>
  </si>
  <si>
    <t>0,10125 "zvýšený práh, VV, PD"</t>
  </si>
  <si>
    <t>10,56 "betonový nájezd, VV, PD"</t>
  </si>
  <si>
    <t>64</t>
  </si>
  <si>
    <t>2006671786</t>
  </si>
  <si>
    <t>0,248 "základ pro chloráty, VV, PD"</t>
  </si>
  <si>
    <t>0,4155 "základ pro ventilátory, VV, PD"</t>
  </si>
  <si>
    <t>1,056 "základ pod neutralizační stanici, VV, PD"</t>
  </si>
  <si>
    <t>65</t>
  </si>
  <si>
    <t>962032241</t>
  </si>
  <si>
    <t>Bourání zdiva z cihel pálených nebo vápenopískových na MC přes 1 m3</t>
  </si>
  <si>
    <t>996235355</t>
  </si>
  <si>
    <t>4,612 "VV, PD"</t>
  </si>
  <si>
    <t>2,7*2,7*0,4+2*0,9*0,4 "VV, PD"</t>
  </si>
  <si>
    <t>66</t>
  </si>
  <si>
    <t>962042320</t>
  </si>
  <si>
    <t>Bourání zdiva nadzákladového z betonu prostého do 1 m3</t>
  </si>
  <si>
    <t>1598707297</t>
  </si>
  <si>
    <t>0,336 "VV, PD"</t>
  </si>
  <si>
    <t>3,3*0,3*0,4+2,6*0,3*0,4 "VV, PD"</t>
  </si>
  <si>
    <t>67</t>
  </si>
  <si>
    <t>962042321</t>
  </si>
  <si>
    <t>Bourání zdiva nadzákladového z betonu prostého přes 1 m3</t>
  </si>
  <si>
    <t>-1509528635</t>
  </si>
  <si>
    <t>68</t>
  </si>
  <si>
    <t>964072551</t>
  </si>
  <si>
    <t>Vybourání válcovaných nosníků ze zdiva smíšeného dl přes 8 m hmotnosti přes 55 kg/m</t>
  </si>
  <si>
    <t>1201200603</t>
  </si>
  <si>
    <t>2*13,8*0,0362 "VV, PD"</t>
  </si>
  <si>
    <t>69</t>
  </si>
  <si>
    <t>965043341</t>
  </si>
  <si>
    <t>Bourání podkladů pod dlažby betonových s potěrem nebo teracem tl do 100 mm pl přes 4 m2</t>
  </si>
  <si>
    <t>-1468840084</t>
  </si>
  <si>
    <t>30,8*0,05 "VV, PD"</t>
  </si>
  <si>
    <t>70</t>
  </si>
  <si>
    <t>965046111</t>
  </si>
  <si>
    <t>Broušení stávajících betonových podlah úběr do 3 mm</t>
  </si>
  <si>
    <t>-1939044531</t>
  </si>
  <si>
    <t>42,44 "VV, PD"</t>
  </si>
  <si>
    <t>71</t>
  </si>
  <si>
    <t>965046119</t>
  </si>
  <si>
    <t>Příplatek k broušení stávajících betonových podlah za každý další 1 mm úběru</t>
  </si>
  <si>
    <t>977888920</t>
  </si>
  <si>
    <t>42,44*3</t>
  </si>
  <si>
    <t>72</t>
  </si>
  <si>
    <t>968072455</t>
  </si>
  <si>
    <t>Vybourání kovových dveřních zárubní pl do 2 m2</t>
  </si>
  <si>
    <t>365058610</t>
  </si>
  <si>
    <t>2*2,1*0,9 "VV, PD"</t>
  </si>
  <si>
    <t>73</t>
  </si>
  <si>
    <t>968072456</t>
  </si>
  <si>
    <t>Vybourání kovových dveřních zárubní pl přes 2 m2</t>
  </si>
  <si>
    <t>-821357866</t>
  </si>
  <si>
    <t>3*2,7*2,7 "VV, PD"</t>
  </si>
  <si>
    <t>74</t>
  </si>
  <si>
    <t>977151111R</t>
  </si>
  <si>
    <t>Jádrové vrty diamantovými korunkami do stavebních materiálů D do 35 mm</t>
  </si>
  <si>
    <t>ks</t>
  </si>
  <si>
    <t>-1360579016</t>
  </si>
  <si>
    <t>25"vnitřní stěna, VV, PD"</t>
  </si>
  <si>
    <t>7 "vnější stěna, VV, PD"</t>
  </si>
  <si>
    <t>75</t>
  </si>
  <si>
    <t>977151118R</t>
  </si>
  <si>
    <t>Jádrové vrty diamantovými korunkami do stavebních materiálů D přes 90 do 100 mm</t>
  </si>
  <si>
    <t>-1636958749</t>
  </si>
  <si>
    <t>1 "VZT, Vv, PD"</t>
  </si>
  <si>
    <t>76</t>
  </si>
  <si>
    <t>977151123R</t>
  </si>
  <si>
    <t>Jádrové vrty diamantovými korunkami do stavebních materiálů D přes 130 do 150 mm</t>
  </si>
  <si>
    <t>-1155617048</t>
  </si>
  <si>
    <t>4 "vnější stěna, VV, PD"</t>
  </si>
  <si>
    <t>77</t>
  </si>
  <si>
    <t>977151128R</t>
  </si>
  <si>
    <t>Jádrové vrty diamantovými korunkami do stavebních materiálů D přes 250 do 300 mm</t>
  </si>
  <si>
    <t>463634829</t>
  </si>
  <si>
    <t>2 "VZT, VV, PD"</t>
  </si>
  <si>
    <t>78</t>
  </si>
  <si>
    <t>977151911</t>
  </si>
  <si>
    <t>Příplatek k jádrovým vrtům za práci ve stísněném prostoru</t>
  </si>
  <si>
    <t>-1819399010</t>
  </si>
  <si>
    <t>25*0,4 "vnitřní stěna, VV, PD"</t>
  </si>
  <si>
    <t>7*0,5 "vnější stěna, VV, PD"</t>
  </si>
  <si>
    <t>1*0,5 "VZT, Vv, PD"</t>
  </si>
  <si>
    <t>4*0,48 "vnější stěna, VV, PD"</t>
  </si>
  <si>
    <t>2*0,5 "VZT, VV, PD"</t>
  </si>
  <si>
    <t>79</t>
  </si>
  <si>
    <t>977211124</t>
  </si>
  <si>
    <t>Řezání stěnovou pilou kcí z cihel nebo tvárnic hl přes 420 do 520 mm</t>
  </si>
  <si>
    <t>320942699</t>
  </si>
  <si>
    <t>(2*0,55+2*0,95+2*2*0,45+2*2*0,85+4*0,45)*1,4 "VZT, VV, PD"</t>
  </si>
  <si>
    <t>80</t>
  </si>
  <si>
    <t>977211191</t>
  </si>
  <si>
    <t>Příplatek k řezání stěnovou pilou za práci ve stísněném prostoru</t>
  </si>
  <si>
    <t>-1402761992</t>
  </si>
  <si>
    <t>81</t>
  </si>
  <si>
    <t>9772201R0</t>
  </si>
  <si>
    <t>Úprava prostupu v obvodové zdi po demontáži VZT potrubí, pravděpodobný rozměr 300*500 mm upravit na 450*450 mm</t>
  </si>
  <si>
    <t>838092558</t>
  </si>
  <si>
    <t>1 "VZT, VV, PD"</t>
  </si>
  <si>
    <t>82</t>
  </si>
  <si>
    <t>9781511R0</t>
  </si>
  <si>
    <t>Vrtání děr pr. 25 mm do PIR panelu do tl. 80 mm vykružovacím vrtákem</t>
  </si>
  <si>
    <t>883248332</t>
  </si>
  <si>
    <t>83</t>
  </si>
  <si>
    <t>9781511R2</t>
  </si>
  <si>
    <t>Vyplnění spar mezi trubkou a stěnou trvale pružným tmelem, začištění povrchu vnitřní omítky</t>
  </si>
  <si>
    <t>1303408491</t>
  </si>
  <si>
    <t>25 "vnitřní stěna, VV, PD"</t>
  </si>
  <si>
    <t>84</t>
  </si>
  <si>
    <t>9781511R3</t>
  </si>
  <si>
    <t>Vyplnění mezikruží mezi povrchem trubky a dírou vysokoexpanzní PUR pěnou</t>
  </si>
  <si>
    <t>-380601229</t>
  </si>
  <si>
    <t>85</t>
  </si>
  <si>
    <t>9781511R4</t>
  </si>
  <si>
    <t>Vyplnění spáry mezi trubkou a lícem PIR panelu trvale pružným tmelem odolným venkovnímu prostředí a ÚV záření</t>
  </si>
  <si>
    <t>-1422272873</t>
  </si>
  <si>
    <t>86</t>
  </si>
  <si>
    <t>9781511R5</t>
  </si>
  <si>
    <t>Utěsnění prostupu nízkoexpanzní PUR pěnou, vyplnění a zahlazení zbylé spáry mezi trubkou a stěnou trvale pružným tmelem</t>
  </si>
  <si>
    <t>-882306550</t>
  </si>
  <si>
    <t>6 "VZT, VV, PD"</t>
  </si>
  <si>
    <t>87</t>
  </si>
  <si>
    <t>9781511R6</t>
  </si>
  <si>
    <t>Útěsnění prostupu nízkoexpanzní PUR pěnou, začištění otvoru, oprava vnitřní omítky</t>
  </si>
  <si>
    <t>-1499875713</t>
  </si>
  <si>
    <t>88</t>
  </si>
  <si>
    <t>985131111</t>
  </si>
  <si>
    <t>Očištění ploch stěn, rubu kleneb a podlah tlakovou vodou</t>
  </si>
  <si>
    <t>1647515371</t>
  </si>
  <si>
    <t>OPD</t>
  </si>
  <si>
    <t>Ostatní práce a dodávky</t>
  </si>
  <si>
    <t>89</t>
  </si>
  <si>
    <t>OPD1</t>
  </si>
  <si>
    <t>Montážní a zdvihací mechanismy vč. pronájmu montážní plošiny</t>
  </si>
  <si>
    <t>-343625086</t>
  </si>
  <si>
    <t>90</t>
  </si>
  <si>
    <t>946112115</t>
  </si>
  <si>
    <t>Montáž pojízdných věží trubkových/dílcových š do 1,6 m dl do 3,2 m vpřes 4,5 do 5,5 m</t>
  </si>
  <si>
    <t>-246412146</t>
  </si>
  <si>
    <t>91</t>
  </si>
  <si>
    <t>946112215</t>
  </si>
  <si>
    <t>Příplatek k pojízdným věžím š do 1,6 m dl do 3,2 m v do 5,5 m za první a ZKD den použití</t>
  </si>
  <si>
    <t>319274729</t>
  </si>
  <si>
    <t>počet lešení 5ks</t>
  </si>
  <si>
    <t>doba montáže 30 dní</t>
  </si>
  <si>
    <t>5*30</t>
  </si>
  <si>
    <t>92</t>
  </si>
  <si>
    <t>946112815</t>
  </si>
  <si>
    <t>Demontáž pojízdných věží trubkových/dílcových š přes 0,9 do 1,6 m dl do 3,2 m v přes 4,5 do 5,5 m</t>
  </si>
  <si>
    <t>874847924</t>
  </si>
  <si>
    <t>93</t>
  </si>
  <si>
    <t>997013631R</t>
  </si>
  <si>
    <t xml:space="preserve">Odvoz a likvidace kovového odpadu - Zhotovitel zajistí odvoz šrotu a vážní lístek předá objednateli. Platbu za odevzdaný šrot zašle na účet objednatele. </t>
  </si>
  <si>
    <t>1560335309</t>
  </si>
  <si>
    <t>94</t>
  </si>
  <si>
    <t>952905242</t>
  </si>
  <si>
    <t>Dokončující úklid po zatopení průmyslových budov, objektů výrobních, skladovacích, garáží, dílen</t>
  </si>
  <si>
    <t>168159593</t>
  </si>
  <si>
    <t>Podlaha</t>
  </si>
  <si>
    <t>18,8*16,3</t>
  </si>
  <si>
    <t>997</t>
  </si>
  <si>
    <t>Přesun sutě</t>
  </si>
  <si>
    <t>95</t>
  </si>
  <si>
    <t>997013211</t>
  </si>
  <si>
    <t>Vnitrostaveništní doprava suti a vybouraných hmot pro budovy v do 6 m ručně</t>
  </si>
  <si>
    <t>512</t>
  </si>
  <si>
    <t>406793745</t>
  </si>
  <si>
    <t>63,983+13,768</t>
  </si>
  <si>
    <t>96</t>
  </si>
  <si>
    <t>997221571</t>
  </si>
  <si>
    <t>Vodorovná doprava vybouraných hmot do 1 km</t>
  </si>
  <si>
    <t>79577827</t>
  </si>
  <si>
    <t>97</t>
  </si>
  <si>
    <t>997221579</t>
  </si>
  <si>
    <t>Příplatek ZKD 1 km u vodorovné dopravy vybouraných hmot</t>
  </si>
  <si>
    <t>1630769527</t>
  </si>
  <si>
    <t>9*(63,983+13,768)</t>
  </si>
  <si>
    <t>98</t>
  </si>
  <si>
    <t>997221612</t>
  </si>
  <si>
    <t>Nakládání vybouraných hmot na dopravní prostředky pro vodorovnou dopravu</t>
  </si>
  <si>
    <t>-647179788</t>
  </si>
  <si>
    <t>63,983*2</t>
  </si>
  <si>
    <t>997-s</t>
  </si>
  <si>
    <t>Skládkovné</t>
  </si>
  <si>
    <t>99</t>
  </si>
  <si>
    <t>997013601</t>
  </si>
  <si>
    <t>Poplatek za uložení na skládce (skládkovné) stavebního odpadu betonového kód odpadu 17 01 01</t>
  </si>
  <si>
    <t>-228789134</t>
  </si>
  <si>
    <t>21,322+3,388</t>
  </si>
  <si>
    <t>100</t>
  </si>
  <si>
    <t>997013602</t>
  </si>
  <si>
    <t>Poplatek za uložení na skládce (skládkovné) stavebního odpadu železobetonového kód odpadu 17 01 01</t>
  </si>
  <si>
    <t>1743394960</t>
  </si>
  <si>
    <t>4,128</t>
  </si>
  <si>
    <t>101</t>
  </si>
  <si>
    <t>997013603</t>
  </si>
  <si>
    <t>Poplatek za uložení na skládce (skládkovné) stavebního odpadu cihelného kód odpadu 17 01 02</t>
  </si>
  <si>
    <t>-859177655</t>
  </si>
  <si>
    <t>16,084</t>
  </si>
  <si>
    <t>102</t>
  </si>
  <si>
    <t>997013607</t>
  </si>
  <si>
    <t>Poplatek za uložení na skládce (skládkovné) stavebního odpadu keramického kód odpadu 17 01 03</t>
  </si>
  <si>
    <t>-2122141808</t>
  </si>
  <si>
    <t>0,019+2,858+3,936</t>
  </si>
  <si>
    <t>103</t>
  </si>
  <si>
    <t>997013631</t>
  </si>
  <si>
    <t>Poplatek za uložení na skládce (skládkovné) stavebního odpadu směsného kód odpadu 17 09 04</t>
  </si>
  <si>
    <t>2114558917</t>
  </si>
  <si>
    <t>0,538+13,33</t>
  </si>
  <si>
    <t>104</t>
  </si>
  <si>
    <t>997013645</t>
  </si>
  <si>
    <t>Poplatek za uložení na skládce (skládkovné) odpadu asfaltového bez dehtu kód odpadu 17 03 02</t>
  </si>
  <si>
    <t>-366336640</t>
  </si>
  <si>
    <t>0,275</t>
  </si>
  <si>
    <t>105</t>
  </si>
  <si>
    <t>997013655</t>
  </si>
  <si>
    <t>Poplatek za uložení na skládce (skládkovné) zeminy a kamení kód odpadu 17 05 04</t>
  </si>
  <si>
    <t>-537814568</t>
  </si>
  <si>
    <t>(28,7+19,1-32,6+0,9*0,9*1,3)*1,75 "VV, PD"</t>
  </si>
  <si>
    <t>106</t>
  </si>
  <si>
    <t>997013813</t>
  </si>
  <si>
    <t>Poplatek za uložení na skládce (skládkovné) stavebního odpadu z plastických hmot kód odpadu 17 02 03</t>
  </si>
  <si>
    <t>-181768509</t>
  </si>
  <si>
    <t>0,005+0,09+1,223+0,002+0,014+0,011</t>
  </si>
  <si>
    <t>107</t>
  </si>
  <si>
    <t>997013814</t>
  </si>
  <si>
    <t>Poplatek za uložení na skládce (skládkovné) stavebního odpadu izolací kód odpadu 17 06 04</t>
  </si>
  <si>
    <t>1561108841</t>
  </si>
  <si>
    <t>998</t>
  </si>
  <si>
    <t>Přesun hmot</t>
  </si>
  <si>
    <t>108</t>
  </si>
  <si>
    <t>998018001</t>
  </si>
  <si>
    <t>Přesun hmot ruční pro budovy v do 6 m</t>
  </si>
  <si>
    <t>-839918707</t>
  </si>
  <si>
    <t>PSV</t>
  </si>
  <si>
    <t>Práce a dodávky PSV</t>
  </si>
  <si>
    <t>711</t>
  </si>
  <si>
    <t>Izolace proti vodě, vlhkosti a plynům</t>
  </si>
  <si>
    <t>109</t>
  </si>
  <si>
    <t>711141559</t>
  </si>
  <si>
    <t>Provedení izolace proti zemní vlhkosti pásy přitavením vodorovné NAIP</t>
  </si>
  <si>
    <t>798440494</t>
  </si>
  <si>
    <t>0,9*0,9 "podlaha sociální zařízení, VV, PD"</t>
  </si>
  <si>
    <t>110</t>
  </si>
  <si>
    <t>62832134</t>
  </si>
  <si>
    <t>pás asfaltový natavitelný oxidovaný tl 4,0mm typu V60 S40 s vložkou ze skleněné rohože, s jemnozrnným minerálním posypem</t>
  </si>
  <si>
    <t>273931466</t>
  </si>
  <si>
    <t>0,9*0,9*1,1</t>
  </si>
  <si>
    <t>0,891*1,1655 'Přepočtené koeficientem množství</t>
  </si>
  <si>
    <t>111</t>
  </si>
  <si>
    <t>711191001</t>
  </si>
  <si>
    <t>Provedení adhezního můstku na vodorovné ploše</t>
  </si>
  <si>
    <t>-2137320452</t>
  </si>
  <si>
    <t>112</t>
  </si>
  <si>
    <t>24551391</t>
  </si>
  <si>
    <t>adhezní můstek epoxidový 2-složkový</t>
  </si>
  <si>
    <t>841522212</t>
  </si>
  <si>
    <t>42,6</t>
  </si>
  <si>
    <t>42,6*0,21075 'Přepočtené koeficientem množství</t>
  </si>
  <si>
    <t>113</t>
  </si>
  <si>
    <t>998711101</t>
  </si>
  <si>
    <t>Přesun hmot tonážní pro izolace proti vodě, vlhkosti a plynům v objektech v do 6 m</t>
  </si>
  <si>
    <t>1936121911</t>
  </si>
  <si>
    <t>114</t>
  </si>
  <si>
    <t>998711181</t>
  </si>
  <si>
    <t>Příplatek k přesunu hmot tonážní 711 prováděný bez použití mechanizace</t>
  </si>
  <si>
    <t>9018909</t>
  </si>
  <si>
    <t>712</t>
  </si>
  <si>
    <t>Povlakové krytiny</t>
  </si>
  <si>
    <t>115</t>
  </si>
  <si>
    <t>712311101</t>
  </si>
  <si>
    <t>Provedení povlakové krytiny střech do 10° za studena lakem penetračním nebo asfaltovým</t>
  </si>
  <si>
    <t>-1135791067</t>
  </si>
  <si>
    <t>2,7*2,7 "oprava po VZT, VV, PD"</t>
  </si>
  <si>
    <t>116</t>
  </si>
  <si>
    <t>11163150</t>
  </si>
  <si>
    <t>lak penetrační asfaltový</t>
  </si>
  <si>
    <t>-1140762672</t>
  </si>
  <si>
    <t>Poznámka k položce:_x000d_
Spotřeba 0,3-0,4kg/m2</t>
  </si>
  <si>
    <t>2,7*2,7</t>
  </si>
  <si>
    <t>7,29*0,00032 'Přepočtené koeficientem množství</t>
  </si>
  <si>
    <t>117</t>
  </si>
  <si>
    <t>712341559</t>
  </si>
  <si>
    <t>Provedení povlakové krytiny střech do 10° pásy NAIP přitavením v plné ploše</t>
  </si>
  <si>
    <t>-92352089</t>
  </si>
  <si>
    <t>118</t>
  </si>
  <si>
    <t>2054796035</t>
  </si>
  <si>
    <t>7,29*1,1655 'Přepočtené koeficientem množství</t>
  </si>
  <si>
    <t>119</t>
  </si>
  <si>
    <t>998712101</t>
  </si>
  <si>
    <t>Přesun hmot tonážní tonážní pro krytiny povlakové v objektech v do 6 m</t>
  </si>
  <si>
    <t>-2032315903</t>
  </si>
  <si>
    <t>120</t>
  </si>
  <si>
    <t>998712181</t>
  </si>
  <si>
    <t>Příplatek k přesunu hmot tonážní 712 prováděný bez použití mechanizace</t>
  </si>
  <si>
    <t>1783652233</t>
  </si>
  <si>
    <t>713</t>
  </si>
  <si>
    <t>Izolace tepelné</t>
  </si>
  <si>
    <t>121</t>
  </si>
  <si>
    <t>713141151</t>
  </si>
  <si>
    <t>Montáž izolace tepelné střech plochých kladené volně 1 vrstva rohoží, pásů, dílců, desek</t>
  </si>
  <si>
    <t>1606949255</t>
  </si>
  <si>
    <t>0,95*0,95 "oprava po VZT, VV, PD"</t>
  </si>
  <si>
    <t>122</t>
  </si>
  <si>
    <t>28376417</t>
  </si>
  <si>
    <t>deska z polystyrénu XPS, hrana polodrážková a hladký povrch 300kPA tl 50mm</t>
  </si>
  <si>
    <t>-1540510454</t>
  </si>
  <si>
    <t>0,95*0,95*1,1</t>
  </si>
  <si>
    <t>0,993*1,02 'Přepočtené koeficientem množství</t>
  </si>
  <si>
    <t>123</t>
  </si>
  <si>
    <t>713490811</t>
  </si>
  <si>
    <t>Demontáž izolace tepelné oplechování pevné potrubí vnějšího obvodu do 500 mm</t>
  </si>
  <si>
    <t>1421996520</t>
  </si>
  <si>
    <t>2*84 "horkovod v neprůchozím kolrktoru, VV, PD"</t>
  </si>
  <si>
    <t>2*18,5 "uvnitř objektu, VV, PD"</t>
  </si>
  <si>
    <t>124</t>
  </si>
  <si>
    <t>713490812</t>
  </si>
  <si>
    <t>Demontáž izolace tepelné oplechování pevné ohybů vnějšího obvodu do 500 mm</t>
  </si>
  <si>
    <t>971452682</t>
  </si>
  <si>
    <t>205*0,2</t>
  </si>
  <si>
    <t>125</t>
  </si>
  <si>
    <t>713490815</t>
  </si>
  <si>
    <t>Demontáž izolace tepelné oplechování pevné armatur vnějšího obvodu do 500 mm</t>
  </si>
  <si>
    <t>1440287004</t>
  </si>
  <si>
    <t>205*0,1</t>
  </si>
  <si>
    <t>126</t>
  </si>
  <si>
    <t>713490816</t>
  </si>
  <si>
    <t>Demontáž izolace tepelné oplechování pevné tvarových kusů vnějšího obvodu do 500 mm</t>
  </si>
  <si>
    <t>27972362</t>
  </si>
  <si>
    <t>205*0,05</t>
  </si>
  <si>
    <t>127</t>
  </si>
  <si>
    <t>998713101</t>
  </si>
  <si>
    <t>Přesun hmot tonážní pro izolace tepelné v objektech v do 6 m</t>
  </si>
  <si>
    <t>1631198430</t>
  </si>
  <si>
    <t>128</t>
  </si>
  <si>
    <t>998713181</t>
  </si>
  <si>
    <t>Příplatek k přesunu hmot tonážní 713 prováděný bez použití mechanizace</t>
  </si>
  <si>
    <t>-2106519174</t>
  </si>
  <si>
    <t>721</t>
  </si>
  <si>
    <t>Zdravotechnika - vnitřní kanalizace</t>
  </si>
  <si>
    <t>129</t>
  </si>
  <si>
    <t>721171803</t>
  </si>
  <si>
    <t>Demontáž potrubí z PVC D do 75</t>
  </si>
  <si>
    <t>165238458</t>
  </si>
  <si>
    <t>130</t>
  </si>
  <si>
    <t>721220801</t>
  </si>
  <si>
    <t>Demontáž uzávěrek zápachových DN 70</t>
  </si>
  <si>
    <t>1111855312</t>
  </si>
  <si>
    <t>722</t>
  </si>
  <si>
    <t>Zdravotechnika - vnitřní vodovod</t>
  </si>
  <si>
    <t>131</t>
  </si>
  <si>
    <t>722170804</t>
  </si>
  <si>
    <t>Demontáž rozvodů vody z plastů D přes 25 do 50</t>
  </si>
  <si>
    <t>26876467</t>
  </si>
  <si>
    <t>30 "VV, PD"</t>
  </si>
  <si>
    <t>132</t>
  </si>
  <si>
    <t>722170807</t>
  </si>
  <si>
    <t>Demontáž rozvodů vody z plastů D přes 50 do 110</t>
  </si>
  <si>
    <t>-766173332</t>
  </si>
  <si>
    <t>demontáž vnitřního podtlakového rozvodu chloru vč. armatur - PVC-U / PVC-C do DN50 v délce do 400 m,</t>
  </si>
  <si>
    <t>400</t>
  </si>
  <si>
    <t>Demontáž podtlakového potrubí dávkování plynného chloru v neprůchozím kolektoru</t>
  </si>
  <si>
    <t>4*84</t>
  </si>
  <si>
    <t>133</t>
  </si>
  <si>
    <t>722211813</t>
  </si>
  <si>
    <t>Demontáž armatur přírubových se dvěma přírubami DN do 80</t>
  </si>
  <si>
    <t>1741807860</t>
  </si>
  <si>
    <t xml:space="preserve">demontáž vnitřního podtlakového rozvodu chloru vč. armatur - PVC-U / PVC-C do DN50 </t>
  </si>
  <si>
    <t>724</t>
  </si>
  <si>
    <t>Zdravotechnika - strojní vybavení</t>
  </si>
  <si>
    <t>134</t>
  </si>
  <si>
    <t>7242218R2</t>
  </si>
  <si>
    <t>Odčerpání, odvoz a likvidace náplně neutralizační stanice oprávněnou osobou ve smyslu zákona o odpadech (obsahuje 6000 l 20% roztoku NaOH - nebezpečný odpad)</t>
  </si>
  <si>
    <t>soubor</t>
  </si>
  <si>
    <t>306387216</t>
  </si>
  <si>
    <t>135</t>
  </si>
  <si>
    <t>7242218R3</t>
  </si>
  <si>
    <t>Dekontaminace neutralizační stanice</t>
  </si>
  <si>
    <t>-1233738957</t>
  </si>
  <si>
    <t>136</t>
  </si>
  <si>
    <t>7242218R4</t>
  </si>
  <si>
    <t>Demontáž neutralizační stanice, odvoz, ekologická likvidace</t>
  </si>
  <si>
    <t>-476395716</t>
  </si>
  <si>
    <t>137</t>
  </si>
  <si>
    <t>724221R8R5</t>
  </si>
  <si>
    <t>Demontáž elektrokotle, doprava, ekologická likvidace</t>
  </si>
  <si>
    <t>-1451149776</t>
  </si>
  <si>
    <t>725</t>
  </si>
  <si>
    <t>Zdravotechnika - zařizovací předměty</t>
  </si>
  <si>
    <t>138</t>
  </si>
  <si>
    <t>725210821</t>
  </si>
  <si>
    <t>Demontáž umyvadel bez výtokových armatur</t>
  </si>
  <si>
    <t>2090592496</t>
  </si>
  <si>
    <t>733</t>
  </si>
  <si>
    <t xml:space="preserve">Ústřední vytápění + Demontáž technologie pro dávkování plynného chloru uvnitř budovy_x000d_
</t>
  </si>
  <si>
    <t>139</t>
  </si>
  <si>
    <t>733140802R</t>
  </si>
  <si>
    <t>Demontáž chlorátorů, odvoz ekologická likvidace</t>
  </si>
  <si>
    <t>-764259768</t>
  </si>
  <si>
    <t>3 "VV, PD"</t>
  </si>
  <si>
    <t>140</t>
  </si>
  <si>
    <t>7331808R4</t>
  </si>
  <si>
    <t>Odvoz a ekologická likvidace vnitřního rozvodu chloru (PVC) a armatur do DN 50 (délka do 400 m)</t>
  </si>
  <si>
    <t>118195188</t>
  </si>
  <si>
    <t>141</t>
  </si>
  <si>
    <t>7331808R5</t>
  </si>
  <si>
    <t>Demontáž venkovního čidla úniku chloru v areálu ÚV vč. upevňovací konstrukce, odvoz, ekologická likvidace</t>
  </si>
  <si>
    <t>-1632746705</t>
  </si>
  <si>
    <t>5 "VV, PD"</t>
  </si>
  <si>
    <t>142</t>
  </si>
  <si>
    <t>-83707098</t>
  </si>
  <si>
    <t>24*2 "účast při demontáži potrubí horkovodu, specifikace činností viz VV, PD"</t>
  </si>
  <si>
    <t>741</t>
  </si>
  <si>
    <t>Elektroinstalace - silnoproud</t>
  </si>
  <si>
    <t>143</t>
  </si>
  <si>
    <t>741910501</t>
  </si>
  <si>
    <t>Montáž se zhotovením konstrukce pro rozvodny z profilů válcovaných</t>
  </si>
  <si>
    <t>181388078</t>
  </si>
  <si>
    <t>(5,57+5,65)*63,2 "VV, PD"</t>
  </si>
  <si>
    <t>144</t>
  </si>
  <si>
    <t>13010746R</t>
  </si>
  <si>
    <t>ocel profilová jakost S235JR (11 375) průřez HEM 140</t>
  </si>
  <si>
    <t>-1896113503</t>
  </si>
  <si>
    <t>Poznámka k položce:_x000d_
Hmotnost: 13,40 kg/m</t>
  </si>
  <si>
    <t>2*6*0,0652</t>
  </si>
  <si>
    <t>145</t>
  </si>
  <si>
    <t>7419201R0</t>
  </si>
  <si>
    <t>Úprava vysekaných kapes, podbetonování, zapravení kapes</t>
  </si>
  <si>
    <t>-205868336</t>
  </si>
  <si>
    <t>2*2 "VV, PD"</t>
  </si>
  <si>
    <t>146</t>
  </si>
  <si>
    <t>7419201R1</t>
  </si>
  <si>
    <t>Elektrický kladkostroj s elektrickým pojezdem, nosnost 1600 kg, snížená stavební výška, D+M</t>
  </si>
  <si>
    <t>1880730875</t>
  </si>
  <si>
    <t>2 "VV, DVZ"</t>
  </si>
  <si>
    <t>147</t>
  </si>
  <si>
    <t>7419201R2</t>
  </si>
  <si>
    <t>Ostatní práce a dodávky, D+M</t>
  </si>
  <si>
    <t>-934057710</t>
  </si>
  <si>
    <t>1 "napájecí trolej, - C profil a platové vozíčky, délka napájení 11 m, uzamykatelný hlavní vypínač, posuvné šroubované dorazy"</t>
  </si>
  <si>
    <t>"výchozí revize el. zařízení, zkouška způsobilosti k používání zdvihadla, ověřovací zkouška zdvihadla, pasport kladkostroje"</t>
  </si>
  <si>
    <t>"elektrodokumentace, provozní návod pro kladkostroj, VV, PD"</t>
  </si>
  <si>
    <t>"ostatní práce"</t>
  </si>
  <si>
    <t>148</t>
  </si>
  <si>
    <t>998741101</t>
  </si>
  <si>
    <t>Přesun hmot tonážní pro silnoproud v objektech v do 6 m</t>
  </si>
  <si>
    <t>2074723906</t>
  </si>
  <si>
    <t>149</t>
  </si>
  <si>
    <t>998741181</t>
  </si>
  <si>
    <t>Příplatek k přesunu hmot tonážní 741 prováděný bez použití mechanizace</t>
  </si>
  <si>
    <t>-1988705843</t>
  </si>
  <si>
    <t>751</t>
  </si>
  <si>
    <t>Vzduchotechnika</t>
  </si>
  <si>
    <t>150</t>
  </si>
  <si>
    <t>751123822</t>
  </si>
  <si>
    <t>Demontáž ventilátoru radiálního nízkotlakého čtyřhranné potrubí průřezu přes 0,070 do 0,140 m2</t>
  </si>
  <si>
    <t>-865079847</t>
  </si>
  <si>
    <t>151</t>
  </si>
  <si>
    <t>751123824</t>
  </si>
  <si>
    <t>Demontáž ventilátoru radiálního nízkotlakého čtyřhranné potrubí průřezu přes 0,280 do 0,420 m2</t>
  </si>
  <si>
    <t>1089882799</t>
  </si>
  <si>
    <t>152</t>
  </si>
  <si>
    <t>751398814</t>
  </si>
  <si>
    <t>Demontáž větrací mřížky z potrubí kruhového D přes 300 do 400 mm</t>
  </si>
  <si>
    <t>-64606949</t>
  </si>
  <si>
    <t>153</t>
  </si>
  <si>
    <t>751398842</t>
  </si>
  <si>
    <t>Demontáž protidešťové žaluzie nebo žaluziové klapky z potrubí kruhového D přes 300 do 400 mm</t>
  </si>
  <si>
    <t>-1597223644</t>
  </si>
  <si>
    <t>154</t>
  </si>
  <si>
    <t>751398856</t>
  </si>
  <si>
    <t>Demontáž protidešťové žaluzie nebo žaluziové klapky z potrubí čtyřhranného průřezu přes 0,750 m2</t>
  </si>
  <si>
    <t>1488269389</t>
  </si>
  <si>
    <t>155</t>
  </si>
  <si>
    <t>751511834</t>
  </si>
  <si>
    <t>Demontáž potrubí plechového skupiny II čtyřhranného s přírubou nebo bez příruby tloušťky plechu 1,5 mm průřezu do 0,13 m2</t>
  </si>
  <si>
    <t>-386829059</t>
  </si>
  <si>
    <t>25,6+21,4 "VV, PD"</t>
  </si>
  <si>
    <t>156</t>
  </si>
  <si>
    <t>751511835</t>
  </si>
  <si>
    <t>Demontáž potrubí plechového skupiny II čtyřhranného s přírubou nebo bez příruby tloušťky plechu 1,5 mm průřezu přes 0,13 do 0,28 m2</t>
  </si>
  <si>
    <t>1794696644</t>
  </si>
  <si>
    <t>17,8+31,4+1,2 "VV, PD"</t>
  </si>
  <si>
    <t>157</t>
  </si>
  <si>
    <t>751511837</t>
  </si>
  <si>
    <t>Demontáž potrubí plechového skupiny II čtyřhranného s přírubou nebo bez příruby tloušťky plechu 1,5 mm průřezu přes 0,50 do 0,79 m2</t>
  </si>
  <si>
    <t>1004249647</t>
  </si>
  <si>
    <t>1,2 "VV, PD"</t>
  </si>
  <si>
    <t>158</t>
  </si>
  <si>
    <t>751511854</t>
  </si>
  <si>
    <t>Demontáž potrubí plechového skupiny II kruhového s přírubou nebo bez příruby tloušťky plechu 1,5 mm D do 400 mm</t>
  </si>
  <si>
    <t>-1024015165</t>
  </si>
  <si>
    <t>10,5 "VV, PD"</t>
  </si>
  <si>
    <t>159</t>
  </si>
  <si>
    <t>751511856</t>
  </si>
  <si>
    <t>Demontáž potrubí plechového skupiny II kruhového s přírubou nebo bez příruby tloušťky plechu 1,5 mm D přes 600 do 800 mm</t>
  </si>
  <si>
    <t>-283677294</t>
  </si>
  <si>
    <t>5,4 "VV, PD"</t>
  </si>
  <si>
    <t>160</t>
  </si>
  <si>
    <t>751525842</t>
  </si>
  <si>
    <t>Demontáž vzduchotechnického potrubí plastového kruhového s přírubou nebo bez příruby D do 200 mm</t>
  </si>
  <si>
    <t>-1968003304</t>
  </si>
  <si>
    <t>7,5 "VV, PD"</t>
  </si>
  <si>
    <t>161</t>
  </si>
  <si>
    <t>751525843</t>
  </si>
  <si>
    <t>Demontáž vzduchotechnického potrubí plastového kruhového s přírubou nebo bez příruby D přes 200 do 400 mm</t>
  </si>
  <si>
    <t>1967445761</t>
  </si>
  <si>
    <t>21,3 "VV, PD"</t>
  </si>
  <si>
    <t>162</t>
  </si>
  <si>
    <t>751526883</t>
  </si>
  <si>
    <t>Demontáž protidešťové stříšky nebo výfukové hlavice z plastového potrubí kruhového s přírubou nebo bez příruby D přes 600 do 800 mm</t>
  </si>
  <si>
    <t>-165199024</t>
  </si>
  <si>
    <t>163</t>
  </si>
  <si>
    <t>751571822</t>
  </si>
  <si>
    <t>Demontáž uchycení potrubí čtyřhranného pomocí závěsu kotveného do betonu</t>
  </si>
  <si>
    <t>-134717799</t>
  </si>
  <si>
    <t>17,8+31,4+286+21,4+1,3+1,2 "VV, PD"</t>
  </si>
  <si>
    <t>164</t>
  </si>
  <si>
    <t>751572812</t>
  </si>
  <si>
    <t>Demontáž uchycení potrubí kruhového pomocí objímky kotvené do betonu</t>
  </si>
  <si>
    <t>-1428754699</t>
  </si>
  <si>
    <t>5,4+10,5+21,3+7,5 "VV, PD"</t>
  </si>
  <si>
    <t>165</t>
  </si>
  <si>
    <t>751622811</t>
  </si>
  <si>
    <t>Demontáž vytápěcí cirkulační jednotky s elektrickým ohřevem nástěnné s výměnou vzduchu do 7000 m3/h</t>
  </si>
  <si>
    <t>41036474</t>
  </si>
  <si>
    <t>1 "sahara, VV, PD"</t>
  </si>
  <si>
    <t>762</t>
  </si>
  <si>
    <t>Konstrukce tesařské</t>
  </si>
  <si>
    <t>166</t>
  </si>
  <si>
    <t>762591130</t>
  </si>
  <si>
    <t>Montáž dočasného zakrytí prostupů a otvorů fošnami tl do 60 mm volně kladenými</t>
  </si>
  <si>
    <t>-1913159063</t>
  </si>
  <si>
    <t>1,75*1,2 "VV, PD"</t>
  </si>
  <si>
    <t>167</t>
  </si>
  <si>
    <t>60511125</t>
  </si>
  <si>
    <t>řezivo stavební fošny prismované středové š do 160mm dl 2-5m</t>
  </si>
  <si>
    <t>1390776543</t>
  </si>
  <si>
    <t>4*0,4*0,14*1,2</t>
  </si>
  <si>
    <t>168</t>
  </si>
  <si>
    <t>762621120</t>
  </si>
  <si>
    <t>Osazení dveří tesařských jednokřídlových</t>
  </si>
  <si>
    <t>1268904508</t>
  </si>
  <si>
    <t>1*0,9*2+1*0,6*2 "VV, PD"</t>
  </si>
  <si>
    <t>169</t>
  </si>
  <si>
    <t>61173212</t>
  </si>
  <si>
    <t>Nové vnitřní dveře 900 x 1970 mm</t>
  </si>
  <si>
    <t>1520168879</t>
  </si>
  <si>
    <t>Poznámka k položce:_x000d_
rám/zárubeň, kování a zámek v ceně</t>
  </si>
  <si>
    <t>170</t>
  </si>
  <si>
    <t>61160050</t>
  </si>
  <si>
    <t>dveře jednokřídlé dřevěné bez povrchové úpravy plné 600x1970mm</t>
  </si>
  <si>
    <t>-276828233</t>
  </si>
  <si>
    <t>171</t>
  </si>
  <si>
    <t>762810023</t>
  </si>
  <si>
    <t>Záklop stropů z desek OSB tl 15 mm na pero a drážku šroubovaných na trámy</t>
  </si>
  <si>
    <t>-415827266</t>
  </si>
  <si>
    <t>172</t>
  </si>
  <si>
    <t>998762101</t>
  </si>
  <si>
    <t>Přesun hmot tonážní pro kce tesařské v objektech v do 6 m</t>
  </si>
  <si>
    <t>-1682453096</t>
  </si>
  <si>
    <t>173</t>
  </si>
  <si>
    <t>998762181</t>
  </si>
  <si>
    <t>Příplatek k přesunu hmot tonážní 762 prováděný bez použití mechanizace</t>
  </si>
  <si>
    <t>-1335706154</t>
  </si>
  <si>
    <t>763</t>
  </si>
  <si>
    <t>Konstrukce suché výstavby</t>
  </si>
  <si>
    <t>174</t>
  </si>
  <si>
    <t>763131412</t>
  </si>
  <si>
    <t>SDK podhled desky 1xA 12,5 s izolací dvouvrstvá spodní kce profil CD+UD</t>
  </si>
  <si>
    <t>459329921</t>
  </si>
  <si>
    <t>175</t>
  </si>
  <si>
    <t>763131751</t>
  </si>
  <si>
    <t>Montáž parotěsné zábrany do SDK podhledu</t>
  </si>
  <si>
    <t>-450304567</t>
  </si>
  <si>
    <t>176</t>
  </si>
  <si>
    <t>28329274</t>
  </si>
  <si>
    <t>fólie PE vyztužená pro parotěsnou vrstvu (reakce na oheň - třída E) 110g/m2</t>
  </si>
  <si>
    <t>-1832906359</t>
  </si>
  <si>
    <t>1,75*1,2*1,1 "VV, PD"</t>
  </si>
  <si>
    <t>2,31*1,1235 'Přepočtené koeficientem množství</t>
  </si>
  <si>
    <t>177</t>
  </si>
  <si>
    <t>998763100</t>
  </si>
  <si>
    <t>Přesun hmot tonážní pro dřevostavby v objektech v do 6 m</t>
  </si>
  <si>
    <t>93534863</t>
  </si>
  <si>
    <t>178</t>
  </si>
  <si>
    <t>998763181</t>
  </si>
  <si>
    <t>Příplatek k přesunu hmot tonážní pro 763 dřevostavby prováděný bez použití mechanizace</t>
  </si>
  <si>
    <t>1946353133</t>
  </si>
  <si>
    <t>766</t>
  </si>
  <si>
    <t>Konstrukce truhlářské</t>
  </si>
  <si>
    <t>179</t>
  </si>
  <si>
    <t>766660723</t>
  </si>
  <si>
    <t>Montáž dveřního kování - zhotovení lůžka na osazení protiplechu</t>
  </si>
  <si>
    <t>-446325623</t>
  </si>
  <si>
    <t>180</t>
  </si>
  <si>
    <t>54914622</t>
  </si>
  <si>
    <t>kování dveřní vrchní klika včetně štítu a montážního materiálu BB 72 matný nikl</t>
  </si>
  <si>
    <t>1664609833</t>
  </si>
  <si>
    <t>767</t>
  </si>
  <si>
    <t>Konstrukce zámečnické</t>
  </si>
  <si>
    <t>181</t>
  </si>
  <si>
    <t>767161814</t>
  </si>
  <si>
    <t>Demontáž zábradlí rovného nerozebíratelného hmotnosti 1 m zábradlí přes 20 kg do suti</t>
  </si>
  <si>
    <t>1238512081</t>
  </si>
  <si>
    <t>3,8 "VV, PD"</t>
  </si>
  <si>
    <t>182</t>
  </si>
  <si>
    <t>631262R0</t>
  </si>
  <si>
    <t>kompozitový litý rošt s oky 44x44 mm s protiskluzovou úpravou, dvě snímatelné části roštu 1,06*1,06 a 0,8*0,625 m</t>
  </si>
  <si>
    <t>2057179491</t>
  </si>
  <si>
    <t>9,3*4 "VV, PD"</t>
  </si>
  <si>
    <t>183</t>
  </si>
  <si>
    <t>767591013</t>
  </si>
  <si>
    <t>Montáž podlah nebo podest z kompozitních pochůzných skládaných roštů o hm přes 30 do 50 kg/m2</t>
  </si>
  <si>
    <t>29319062</t>
  </si>
  <si>
    <t>26,7 "VV, PD"</t>
  </si>
  <si>
    <t>184</t>
  </si>
  <si>
    <t>767591021</t>
  </si>
  <si>
    <t>Příplatek k montáži podlahového kompozitního roštu za zkrácení a úpravu</t>
  </si>
  <si>
    <t>1609588624</t>
  </si>
  <si>
    <t>185</t>
  </si>
  <si>
    <t>631262R1</t>
  </si>
  <si>
    <t>kompozitní profily L 51x51/6</t>
  </si>
  <si>
    <t>2138883637</t>
  </si>
  <si>
    <t xml:space="preserve">1 </t>
  </si>
  <si>
    <t>186</t>
  </si>
  <si>
    <t>631262R2</t>
  </si>
  <si>
    <t>kompozitní profily I 152*80/10</t>
  </si>
  <si>
    <t>-344673266</t>
  </si>
  <si>
    <t>187</t>
  </si>
  <si>
    <t>631262R3</t>
  </si>
  <si>
    <t>kotvící a spojovací materiál, nerez/kompozit</t>
  </si>
  <si>
    <t>1164965599</t>
  </si>
  <si>
    <t>188</t>
  </si>
  <si>
    <t>HZS3122</t>
  </si>
  <si>
    <t>Hodinová zúčtovací sazba montér ocelových konstrukcí odborný</t>
  </si>
  <si>
    <t>-1993951001</t>
  </si>
  <si>
    <t xml:space="preserve">Montáž konstrukce kompozitního roštu </t>
  </si>
  <si>
    <t>4*8*2</t>
  </si>
  <si>
    <t>189</t>
  </si>
  <si>
    <t>7675921R0</t>
  </si>
  <si>
    <t>Kompozitní plošina sestavená z rámové konstrukce pr. I 152*80/10, čtv. trubek 51x51/6 a roštu 44x44/50 včetně nerezového spojovacího a kotevního materiálu, D+M</t>
  </si>
  <si>
    <t>677004179</t>
  </si>
  <si>
    <t>2,9*1,6 "VV, PD"</t>
  </si>
  <si>
    <t>190</t>
  </si>
  <si>
    <t>7675921R1</t>
  </si>
  <si>
    <t>Žebřík s madly, mat. kompozit, 2 ks výjezdových madel, nerezové kotevní prvky, D+M</t>
  </si>
  <si>
    <t>2128662686</t>
  </si>
  <si>
    <t>2,47 "VV, PD"</t>
  </si>
  <si>
    <t>191</t>
  </si>
  <si>
    <t>7675921R2</t>
  </si>
  <si>
    <t>Stříška s odvětráním 1280x1280 mm, mat. pozink. plech</t>
  </si>
  <si>
    <t>1320052999</t>
  </si>
  <si>
    <t xml:space="preserve">1 "zakrytí otvoru po demontáži výfuku VZT, VV, PD" </t>
  </si>
  <si>
    <t>192</t>
  </si>
  <si>
    <t>767641800</t>
  </si>
  <si>
    <t>Demontáž zárubní dveří odřezáním plochy do 2,5 m2</t>
  </si>
  <si>
    <t>-911281606</t>
  </si>
  <si>
    <t>193</t>
  </si>
  <si>
    <t>767652220</t>
  </si>
  <si>
    <t>Montáž vrat garážových otvíravých do ocelové konstrukce pl přes 6 do 9 m2</t>
  </si>
  <si>
    <t>248093817</t>
  </si>
  <si>
    <t>194</t>
  </si>
  <si>
    <t>553447R0</t>
  </si>
  <si>
    <t>vrata ocelová otočná s rámem 2,7x 2,7m s tepelnou izolací, nerez kování, příprava pro montáž EZS</t>
  </si>
  <si>
    <t>754950333</t>
  </si>
  <si>
    <t>195</t>
  </si>
  <si>
    <t>553447R1</t>
  </si>
  <si>
    <t>vrata ocelová otočná s rámem 2,7x 2,7 s vestavěnými vstupními dveřmi 900x1970, příprava na montáž EZS</t>
  </si>
  <si>
    <t>1237808095</t>
  </si>
  <si>
    <t>196</t>
  </si>
  <si>
    <t>7676523R0</t>
  </si>
  <si>
    <t>Chladírenská vrata dvoukřídlá s rámem 2,7x 2,7 s vestavěnými vstupními dveřmi 900x1970, nepožární, PUR panely tl. 60 mm, D+M</t>
  </si>
  <si>
    <t>-1971205788</t>
  </si>
  <si>
    <t>197</t>
  </si>
  <si>
    <t>767833801</t>
  </si>
  <si>
    <t>Demontáž vnitřních kovových žebříků přímých dl do 2 m kotvených do zdiva</t>
  </si>
  <si>
    <t>-1765428453</t>
  </si>
  <si>
    <t>198</t>
  </si>
  <si>
    <t>7678338R2</t>
  </si>
  <si>
    <t>Demontáž ocelových lůžek provizorních stání sudů, naložení, odvoz, ekologická likvidace</t>
  </si>
  <si>
    <t>-1881201270</t>
  </si>
  <si>
    <t>12 "VV, PD"</t>
  </si>
  <si>
    <t>199</t>
  </si>
  <si>
    <t>767996801</t>
  </si>
  <si>
    <t>Demontáž atypických zámečnických konstrukcí rozebráním hm jednotlivých dílů do 50 kg</t>
  </si>
  <si>
    <t>1702942918</t>
  </si>
  <si>
    <t>Demontáž technologie pro dávkování plynného chloru uvnitř budovy</t>
  </si>
  <si>
    <t>"počet ks" 400/3=134</t>
  </si>
  <si>
    <t xml:space="preserve">"váha jednoho kusu x počet ks"   5*134</t>
  </si>
  <si>
    <t>Demontáž ocelového potrubí horkovodu DN50 s tepelnou izolací, vč. demontáže upevňovacích konstrukcí</t>
  </si>
  <si>
    <t>demontáž upevňovacích konstrukcí cca 80 ks</t>
  </si>
  <si>
    <t>80*5</t>
  </si>
  <si>
    <t>Demontáž podpůrných kcí ocelového VZT potrubí do šrotu</t>
  </si>
  <si>
    <t>1211</t>
  </si>
  <si>
    <t>200</t>
  </si>
  <si>
    <t>998767101</t>
  </si>
  <si>
    <t>Přesun hmot tonážní pro zámečnické konstrukce v objektech v do 6 m</t>
  </si>
  <si>
    <t>789437490</t>
  </si>
  <si>
    <t>201</t>
  </si>
  <si>
    <t>998767181</t>
  </si>
  <si>
    <t>Příplatek k přesunu hmot tonážní 767 prováděný bez použití mechanizace</t>
  </si>
  <si>
    <t>952127048</t>
  </si>
  <si>
    <t>771</t>
  </si>
  <si>
    <t>Podlahy z dlaždic</t>
  </si>
  <si>
    <t>202</t>
  </si>
  <si>
    <t>771111011</t>
  </si>
  <si>
    <t>Vysátí podkladu před pokládkou dlažby</t>
  </si>
  <si>
    <t>820887568</t>
  </si>
  <si>
    <t>1,9 "VV, PD"</t>
  </si>
  <si>
    <t>203</t>
  </si>
  <si>
    <t>771121011</t>
  </si>
  <si>
    <t>Nátěr penetrační na podlahu</t>
  </si>
  <si>
    <t>-1620848184</t>
  </si>
  <si>
    <t>204</t>
  </si>
  <si>
    <t>771151022</t>
  </si>
  <si>
    <t>Samonivelační stěrka podlah pevnosti 30 MPa tl přes 3 do 5 mm</t>
  </si>
  <si>
    <t>1854311669</t>
  </si>
  <si>
    <t>205</t>
  </si>
  <si>
    <t>771471810</t>
  </si>
  <si>
    <t>Demontáž soklíků z dlaždic keramických kladených do malty rovných</t>
  </si>
  <si>
    <t>-25771907</t>
  </si>
  <si>
    <t>19,9 "VV, PD"</t>
  </si>
  <si>
    <t>206</t>
  </si>
  <si>
    <t>771474114</t>
  </si>
  <si>
    <t>Montáž soklů z dlaždic keramických rovných flexibilní lepidlo v přes 120 do 150 mm</t>
  </si>
  <si>
    <t>2044932622</t>
  </si>
  <si>
    <t>47,04 "VV, PD"</t>
  </si>
  <si>
    <t>207</t>
  </si>
  <si>
    <t>59761430</t>
  </si>
  <si>
    <t>dlažba keramická slinutá hladká do interiéru i exteriéru pro vysoké mechanické namáhání přes 35 do 45ks/m2</t>
  </si>
  <si>
    <t>-1061036543</t>
  </si>
  <si>
    <t>47,04*0,3</t>
  </si>
  <si>
    <t>208</t>
  </si>
  <si>
    <t>771571810</t>
  </si>
  <si>
    <t>Demontáž podlah z dlaždic keramických kladených do malty</t>
  </si>
  <si>
    <t>-2018612845</t>
  </si>
  <si>
    <t>30,8 "VV, PD"</t>
  </si>
  <si>
    <t>209</t>
  </si>
  <si>
    <t>771573916</t>
  </si>
  <si>
    <t>Oprava podlah z keramických lepených přes 22 do 25 ks/m2</t>
  </si>
  <si>
    <t>-1104561567</t>
  </si>
  <si>
    <t>48 "VV, PD"</t>
  </si>
  <si>
    <t>210</t>
  </si>
  <si>
    <t>63232630</t>
  </si>
  <si>
    <t>dlaždice z taveného čediče protiskluzové jemný rastr 200x200x30mm</t>
  </si>
  <si>
    <t>443027591</t>
  </si>
  <si>
    <t>1,9</t>
  </si>
  <si>
    <t>211</t>
  </si>
  <si>
    <t>998771101</t>
  </si>
  <si>
    <t>Přesun hmot tonážní pro podlahy z dlaždic v objektech v do 6 m</t>
  </si>
  <si>
    <t>-1055480711</t>
  </si>
  <si>
    <t>212</t>
  </si>
  <si>
    <t>998771181</t>
  </si>
  <si>
    <t>Příplatek k přesunu hmot tonážní 771 prováděný bez použití mechanizace</t>
  </si>
  <si>
    <t>-886718235</t>
  </si>
  <si>
    <t>777</t>
  </si>
  <si>
    <t>Podlahy lité</t>
  </si>
  <si>
    <t>213</t>
  </si>
  <si>
    <t>777131103</t>
  </si>
  <si>
    <t>Penetrační epoxidový nátěr podlahy na vlhký nebo nenasákavý podklad</t>
  </si>
  <si>
    <t>-803232552</t>
  </si>
  <si>
    <t>781</t>
  </si>
  <si>
    <t>Dokončovací práce - obklady</t>
  </si>
  <si>
    <t>214</t>
  </si>
  <si>
    <t>781111011</t>
  </si>
  <si>
    <t>Ometení (oprášení) stěny při přípravě podkladu</t>
  </si>
  <si>
    <t>-656839749</t>
  </si>
  <si>
    <t>54 "VV, PD"</t>
  </si>
  <si>
    <t>215</t>
  </si>
  <si>
    <t>781121011</t>
  </si>
  <si>
    <t>Nátěr penetrační na stěnu</t>
  </si>
  <si>
    <t>2091347931</t>
  </si>
  <si>
    <t>216</t>
  </si>
  <si>
    <t>781151013</t>
  </si>
  <si>
    <t>Lokální vyrovnání podkladu stěrkou do tl 3 mm pl přes 0,25 do 0,5 m2</t>
  </si>
  <si>
    <t>-2057849415</t>
  </si>
  <si>
    <t>50 "VV, PD"</t>
  </si>
  <si>
    <t>217</t>
  </si>
  <si>
    <t>781471810</t>
  </si>
  <si>
    <t>Demontáž obkladů z obkladaček keramických kladených do malty</t>
  </si>
  <si>
    <t>1623762416</t>
  </si>
  <si>
    <t>48,3 "VV, PD"</t>
  </si>
  <si>
    <t>218</t>
  </si>
  <si>
    <t>781474117</t>
  </si>
  <si>
    <t>Montáž obkladů vnitřních keramických hladkých přes 35 do 45 ks/m2 lepených flexibilním lepidlem</t>
  </si>
  <si>
    <t>-1861037645</t>
  </si>
  <si>
    <t>219</t>
  </si>
  <si>
    <t>59761255</t>
  </si>
  <si>
    <t>obklad keramický hladký přes 35 do 45ks/m2</t>
  </si>
  <si>
    <t>1909647823</t>
  </si>
  <si>
    <t>54*1,1 'Přepočtené koeficientem množství</t>
  </si>
  <si>
    <t>220</t>
  </si>
  <si>
    <t>998781101</t>
  </si>
  <si>
    <t>Přesun hmot tonážní pro obklady keramické v objektech v do 6 m</t>
  </si>
  <si>
    <t>-1701235902</t>
  </si>
  <si>
    <t>221</t>
  </si>
  <si>
    <t>998781181</t>
  </si>
  <si>
    <t>Příplatek k přesunu hmot tonážní 781 prováděný bez použití mechanizace</t>
  </si>
  <si>
    <t>-962968173</t>
  </si>
  <si>
    <t>783</t>
  </si>
  <si>
    <t>Dokončovací práce - nátěry</t>
  </si>
  <si>
    <t>222</t>
  </si>
  <si>
    <t>783301303</t>
  </si>
  <si>
    <t>Bezoplachové odrezivění zámečnických konstrukcí</t>
  </si>
  <si>
    <t>-10997500</t>
  </si>
  <si>
    <t>43,2 "VV, PD"</t>
  </si>
  <si>
    <t>9,62 "jeřábová dráha, VV, PD"</t>
  </si>
  <si>
    <t>223</t>
  </si>
  <si>
    <t>783301313</t>
  </si>
  <si>
    <t>Odmaštění zámečnických konstrukcí ředidlovým odmašťovačem</t>
  </si>
  <si>
    <t>1320892381</t>
  </si>
  <si>
    <t>224</t>
  </si>
  <si>
    <t>783314201</t>
  </si>
  <si>
    <t>Základní antikorozní jednonásobný syntetický standardní nátěr zámečnických konstrukcí</t>
  </si>
  <si>
    <t>-1075010996</t>
  </si>
  <si>
    <t>225</t>
  </si>
  <si>
    <t>783317101</t>
  </si>
  <si>
    <t>Krycí jednonásobný syntetický standardní nátěr zámečnických konstrukcí</t>
  </si>
  <si>
    <t>-840335769</t>
  </si>
  <si>
    <t>226</t>
  </si>
  <si>
    <t>783913161</t>
  </si>
  <si>
    <t>Penetrační syntetický nátěr pórovitých betonových podlah</t>
  </si>
  <si>
    <t>-2090576899</t>
  </si>
  <si>
    <t>227</t>
  </si>
  <si>
    <t>783937163</t>
  </si>
  <si>
    <t>Krycí dvojnásobný epoxidový rozpouštědlový nátěr betonové podlahy</t>
  </si>
  <si>
    <t>-825326947</t>
  </si>
  <si>
    <t>29,09*2 "VV, PD"</t>
  </si>
  <si>
    <t>9,65*2 "VV, PD"</t>
  </si>
  <si>
    <t>192*2 "VV, PD"</t>
  </si>
  <si>
    <t>42,6 *2"VV, PD"</t>
  </si>
  <si>
    <t>784</t>
  </si>
  <si>
    <t>Dokončovací práce - malby a tapety</t>
  </si>
  <si>
    <t>228</t>
  </si>
  <si>
    <t>784111003</t>
  </si>
  <si>
    <t>Oprášení (ometení ) podkladu v místnostech v přes 3,80 do 5,00 m</t>
  </si>
  <si>
    <t>-838023002</t>
  </si>
  <si>
    <t>118,6+99,52+348+297,1 "VV, PD"</t>
  </si>
  <si>
    <t>229</t>
  </si>
  <si>
    <t>784111013</t>
  </si>
  <si>
    <t>Obroušení podkladu omítnutého v místnostech v přes 3,80 do 5,00 m</t>
  </si>
  <si>
    <t>1372338531</t>
  </si>
  <si>
    <t>230</t>
  </si>
  <si>
    <t>784111043</t>
  </si>
  <si>
    <t>Omytí podkladu s odmaštěním v místnostech v přes 3,80 do 5,00 m</t>
  </si>
  <si>
    <t>-166914161</t>
  </si>
  <si>
    <t>231</t>
  </si>
  <si>
    <t>784121003</t>
  </si>
  <si>
    <t>Oškrabání malby v mísnostech v přes 3,80 do 5,00 m</t>
  </si>
  <si>
    <t>-131633864</t>
  </si>
  <si>
    <t>232</t>
  </si>
  <si>
    <t>784161313</t>
  </si>
  <si>
    <t>Lokální vyrovnání podkladu disperzní stěrkou pl přes 0,1 do 0,25 m2 v místnostech v přes 3,80 do 5,00 m</t>
  </si>
  <si>
    <t>1856982883</t>
  </si>
  <si>
    <t>(118,6+99,52+348+297,1)*0,2 "VV, PD"</t>
  </si>
  <si>
    <t>233</t>
  </si>
  <si>
    <t>784171101</t>
  </si>
  <si>
    <t>Zakrytí vnitřních podlah včetně pozdějšího odkrytí</t>
  </si>
  <si>
    <t>1939071400</t>
  </si>
  <si>
    <t>193 "VV, PD"</t>
  </si>
  <si>
    <t>234</t>
  </si>
  <si>
    <t>58124844</t>
  </si>
  <si>
    <t>fólie pro malířské potřeby zakrývací tl 25µ 4x5m</t>
  </si>
  <si>
    <t>-1571228084</t>
  </si>
  <si>
    <t>193*1,2 "VV, PD"</t>
  </si>
  <si>
    <t>231,6*1,05 'Přepočtené koeficientem množství</t>
  </si>
  <si>
    <t>235</t>
  </si>
  <si>
    <t>784211103</t>
  </si>
  <si>
    <t>Dvojnásobné bílé malby ze směsí za mokra výborně oděruvzdorných v místnostech v přes 3,80 do 5,00 m</t>
  </si>
  <si>
    <t>-1066720216</t>
  </si>
  <si>
    <t>Práce a dodávky M</t>
  </si>
  <si>
    <t>23-M</t>
  </si>
  <si>
    <t>Montáže potrubí</t>
  </si>
  <si>
    <t>236</t>
  </si>
  <si>
    <t>230081039</t>
  </si>
  <si>
    <t>Demontáž potrubí do šrotu do 10 kg D 57 mm, tl 3,2 mm</t>
  </si>
  <si>
    <t>-467054892</t>
  </si>
  <si>
    <t>38 "trubní rozvody k saharám, VV, PD"</t>
  </si>
  <si>
    <t>39,1 "topná voda k ohřívači VZT, VV, PD"</t>
  </si>
  <si>
    <t>Mezisoučet</t>
  </si>
  <si>
    <t>max. délka potrubí = 3m</t>
  </si>
  <si>
    <t>282,1/2</t>
  </si>
  <si>
    <t>237</t>
  </si>
  <si>
    <t>230081068</t>
  </si>
  <si>
    <t>Demontáž potrubí do šrotu do 10 kg D 108 mm, tl 5,0 mm</t>
  </si>
  <si>
    <t>-636719637</t>
  </si>
  <si>
    <t>Demontáž ocelového potrubí skrápěcí vody do DN100</t>
  </si>
  <si>
    <t>SO01.3 - Úprava stávající VZT</t>
  </si>
  <si>
    <t>D1 - Zařízení 1 – Chlazení Dávkování NaClO (m.č. 02)</t>
  </si>
  <si>
    <t>D2 - Zařízení 2 – Větrání Dávkování NaClO (m.č. 02)</t>
  </si>
  <si>
    <t>D3 - Zařízení 3 – Větrání Přípravy solanky (m.č. 03)</t>
  </si>
  <si>
    <t>D4 - Zařízení 4 – Větrání Elektrolyzérů (m.č. 04)</t>
  </si>
  <si>
    <t>D5 - Zařízení 5 – Chlazení Elektrolyzérů (m.č. 04)</t>
  </si>
  <si>
    <t xml:space="preserve">D6 - Zařízení 6 – Odvětrání sociálního zařízení </t>
  </si>
  <si>
    <t>D7 - Ostatní náklady</t>
  </si>
  <si>
    <t>D1</t>
  </si>
  <si>
    <t>Zařízení 1 – Chlazení Dávkování NaClO (m.č. 02)</t>
  </si>
  <si>
    <t>Pol1</t>
  </si>
  <si>
    <t>Chlazení Dávkování NaClO - specifikace dle zadávací dokumnetace</t>
  </si>
  <si>
    <t>-398890672</t>
  </si>
  <si>
    <t>"Venkovní kompresorová jednotkachladicí výkon 9,8 kW / 10°C, R449A4 kW, 230V, 20 A. char C- dodávka vč. montážních konzolí "</t>
  </si>
  <si>
    <t xml:space="preserve">Vnitřní chladící jednotka  - dodávka vč. závěsné konstrukce </t>
  </si>
  <si>
    <t>Rozvaděč včetně elektronického regulátoru a řídící automatiky</t>
  </si>
  <si>
    <t>Rozvod chladiva - Cu - kapalina/plyn vč. izolace, ve venkovním prostředí ochrana izolace proti UV-záření</t>
  </si>
  <si>
    <t>D2</t>
  </si>
  <si>
    <t>Zařízení 2 – Větrání Dávkování NaClO (m.č. 02)</t>
  </si>
  <si>
    <t>Pol2</t>
  </si>
  <si>
    <t xml:space="preserve">Vnitřní jednotka s protiproudým rekuperátorem pro větrání dávkování NaClO  - specifikace dle zadávací dokumentace</t>
  </si>
  <si>
    <t>-1787448822</t>
  </si>
  <si>
    <t>Jednotka splňuje ErP (Ecodesign) - nařízení EU 1253/2014, platné od 1.1.2016 i 1.1.2018.</t>
  </si>
  <si>
    <t xml:space="preserve">Jmenovitý průtok vzduchu: přívod / odvod </t>
  </si>
  <si>
    <t>800 m3/h / 800 m3/h</t>
  </si>
  <si>
    <t>Pohony ventilátorů: s proměnlivými otáčkami</t>
  </si>
  <si>
    <t>přívod: 230 V, 2,5 A, 0,5 kW</t>
  </si>
  <si>
    <t>odvod: 230 V, 2,5 A, 0,5 kW</t>
  </si>
  <si>
    <t>Typ systému pro zpětné získávání tepla: deskový rekuperační výměník s bypassovou klapkou</t>
  </si>
  <si>
    <t>Tepelná účinnost ZZT (zima/léto): 85/81 %</t>
  </si>
  <si>
    <t>Jmenovitý vnější tlak: 250 Pa / 250 Pa (přívod / odvod</t>
  </si>
  <si>
    <t>filtrace: přívod M5, odvod M5,</t>
  </si>
  <si>
    <t xml:space="preserve">ohřev 1: vodní ohřívač, voda 120/80°C, 4 kW, 91 l/h, přípojka média DN15 </t>
  </si>
  <si>
    <t xml:space="preserve">vč. regulačního uzle (odkalovací ventily, 3-cestný směšovací ventil s pohonem, čerpadlo, kulový ventil) </t>
  </si>
  <si>
    <t xml:space="preserve">ohřev 2: záložní elektrický ohřívač, příkon:  1,65 kW</t>
  </si>
  <si>
    <t xml:space="preserve">- autonomní řízeni, součástí je el. rozváděč s řídídcím systémem, ovladačem, časový program, </t>
  </si>
  <si>
    <t>komunikace s nadřazeným systémem MaR</t>
  </si>
  <si>
    <t>viz Technická specifikace VZT jednotek (příloha PD)</t>
  </si>
  <si>
    <t>Pol3</t>
  </si>
  <si>
    <t>4-hr vyúska do potrubí Ø 200- 625x75</t>
  </si>
  <si>
    <t>407205487</t>
  </si>
  <si>
    <t>Pol4</t>
  </si>
  <si>
    <t>4-hr vyúska do potrubí Ø 250- 825x125 s regulací</t>
  </si>
  <si>
    <t>-611489640</t>
  </si>
  <si>
    <t>Pol5</t>
  </si>
  <si>
    <t>Protidešťová žaluzie 400x400 se sítem proti hmyzu</t>
  </si>
  <si>
    <t>1319387127</t>
  </si>
  <si>
    <t>539604760</t>
  </si>
  <si>
    <t>Pol6</t>
  </si>
  <si>
    <t>regulační klapka kruhová ruční, Ø 200</t>
  </si>
  <si>
    <t>-1105024036</t>
  </si>
  <si>
    <t>Pol7</t>
  </si>
  <si>
    <t xml:space="preserve">4-hr. potrubí s přírubami, 40%tvarovky, (ODA),  provedení pozink</t>
  </si>
  <si>
    <t>-184560039</t>
  </si>
  <si>
    <t>Pol8</t>
  </si>
  <si>
    <t>kruhové potrubí SPIRO, vč. tvarovek, (ODA) Ø 250, provedení pozink</t>
  </si>
  <si>
    <t>bm</t>
  </si>
  <si>
    <t>611702558</t>
  </si>
  <si>
    <t>Pol9</t>
  </si>
  <si>
    <t>kruhové potrubí SPIRO, vč. tvarovek, (SUP), Ø 250, provedení pozink</t>
  </si>
  <si>
    <t>-1848518530</t>
  </si>
  <si>
    <t>Pol10</t>
  </si>
  <si>
    <t>kruhové potrubí SPIRO, vč. tvarovek, (ETA), Ø 250, Ø 200 provedení pozink</t>
  </si>
  <si>
    <t>1348741657</t>
  </si>
  <si>
    <t>Pol11</t>
  </si>
  <si>
    <t xml:space="preserve">4-hr. potrubí s přírubami,40%tvarovky, (EHA),  provedení pozink</t>
  </si>
  <si>
    <t>-428672699</t>
  </si>
  <si>
    <t>Pol12</t>
  </si>
  <si>
    <t>kruhové potrubí SPIRO, vč. tvarovek, (EHA) Ø 250, provedení pozink</t>
  </si>
  <si>
    <t>841767144</t>
  </si>
  <si>
    <t>Pol13</t>
  </si>
  <si>
    <t xml:space="preserve">Izolace z minerální vaty (čedičová vlna) Lamelová rohož na hliníkové fólii, tl. 40mm,  (Izolace rozvodů ODA v m. č. 1)</t>
  </si>
  <si>
    <t>-700205953</t>
  </si>
  <si>
    <t>Pol14</t>
  </si>
  <si>
    <t xml:space="preserve">Izolace z minerální vaty (čedičová vlna) Lamelová rohož na hliníkové fólii, tl. 20mm,  (Izolace rozvodů SUP+ETA+EHA v m. č. 1)</t>
  </si>
  <si>
    <t>-831633053</t>
  </si>
  <si>
    <t>D3</t>
  </si>
  <si>
    <t>Zařízení 3 – Větrání Přípravy solanky (m.č. 03)</t>
  </si>
  <si>
    <t>Pol15</t>
  </si>
  <si>
    <t>Vnitřní jednotka s protiproudým rekuperátorem pro větrání přípravy solanky - specifikace dle zadávací dokumnetace</t>
  </si>
  <si>
    <t>-769381263</t>
  </si>
  <si>
    <t>2800 m3/h / 2800 m3/h</t>
  </si>
  <si>
    <t>přívod: 230 V, 4 A, 0,78 kW</t>
  </si>
  <si>
    <t>odvod: 230 V, 4 A, 0,78 kW</t>
  </si>
  <si>
    <t>Tepelná účinnost ZZT (zima/léto): 81/77 %</t>
  </si>
  <si>
    <t xml:space="preserve">ohřev 1: vodní ohřívač, voda 120/80°C, 16 kW, 350 l/h, přípojka média DN15 </t>
  </si>
  <si>
    <t xml:space="preserve">vč. regulačního uzle (odkalovací ventily, směšovací ventil s pohonem, čerpadlo, kulový ventil) </t>
  </si>
  <si>
    <t>ohřev 2: záložní elektrický ohřívač, el. příkon: 5 kW</t>
  </si>
  <si>
    <t>Pol16</t>
  </si>
  <si>
    <t xml:space="preserve">4-hr vyúska do 4-hr potrubí /  600x200</t>
  </si>
  <si>
    <t>-861369198</t>
  </si>
  <si>
    <t>Pol17</t>
  </si>
  <si>
    <t>4-hr vyúska do potrubí Ø 250- 825x125</t>
  </si>
  <si>
    <t>420148117</t>
  </si>
  <si>
    <t>Pol18</t>
  </si>
  <si>
    <t>Protidešťová žaluzie 400x1000 se sítem proti hmyzu</t>
  </si>
  <si>
    <t>1532798366</t>
  </si>
  <si>
    <t>Pol19</t>
  </si>
  <si>
    <t>Protidešťová žaluzie 400x800 se sítem proti hmyzu</t>
  </si>
  <si>
    <t>744648406</t>
  </si>
  <si>
    <t>Pol20</t>
  </si>
  <si>
    <t>regulační klapka kruhová ruční, Ø 250</t>
  </si>
  <si>
    <t>-1047883055</t>
  </si>
  <si>
    <t>Pol21</t>
  </si>
  <si>
    <t xml:space="preserve">závěsná konzole pod VZT jednotku - atyp  - dodávka vč. výrobní dokumentace a kotvícího materiálu) - kotveno do věnce obvodové zdi (SH jednotky 2020mm nad zemí) - hmotnost VZT jednotky 551 kg - půdorysný rozměr jednotky 3304x770mm</t>
  </si>
  <si>
    <t>2009519441</t>
  </si>
  <si>
    <t>Pol22</t>
  </si>
  <si>
    <t xml:space="preserve">4-hr. potrubí s přírubami, 100%tvarovky, (ODA),  provedení pozink</t>
  </si>
  <si>
    <t>-1167564726</t>
  </si>
  <si>
    <t>Pol23</t>
  </si>
  <si>
    <t xml:space="preserve">4-hr. potrubí s přírubami, 40%tvarovky, (SUP),  provedení pozink</t>
  </si>
  <si>
    <t>1075100897</t>
  </si>
  <si>
    <t>Pol24</t>
  </si>
  <si>
    <t xml:space="preserve">4-hr. potrubí s přírubami, 30%tvarovky, (ETA),  provedení pozink</t>
  </si>
  <si>
    <t>1551461469</t>
  </si>
  <si>
    <t>Pol25</t>
  </si>
  <si>
    <t>kruhové potrubí SPIRO, vč. tvarovek, (ETA), Ø 250, provedení pozink</t>
  </si>
  <si>
    <t>1434955411</t>
  </si>
  <si>
    <t>Pol26</t>
  </si>
  <si>
    <t xml:space="preserve">4-hr. potrubí s přírubami, 20%tvarovky, (EHA),  provedení pozink</t>
  </si>
  <si>
    <t>-1740353684</t>
  </si>
  <si>
    <t>Pol27</t>
  </si>
  <si>
    <t xml:space="preserve">Izolace z minerální vaty (čedičová vlna) Lamelová rohož na hliníkové fólii, tl. 40mm,  (Izolace rozvodu ODA)</t>
  </si>
  <si>
    <t>1543079562</t>
  </si>
  <si>
    <t>Pol28</t>
  </si>
  <si>
    <t xml:space="preserve">Izolace z minerální vaty (čedičová vlna) Lamelová rohož na hliníkové fólii, tl. 20mm,  (Izolace rozvodu EHA)</t>
  </si>
  <si>
    <t>585230678</t>
  </si>
  <si>
    <t>D4</t>
  </si>
  <si>
    <t>Zařízení 4 – Větrání Elektrolyzérů (m.č. 04)</t>
  </si>
  <si>
    <t>Pol29</t>
  </si>
  <si>
    <t xml:space="preserve">Vnitřní jednotka s protiproudým rekuperátorem Jednotka splňuje ErP (Ecodesign) - nařízení EU 1253/2014, platné od 1.1.2016 i 1.1.2018. Jmenovitý průtok vzduchu: přívod / odvod  1700 m3/h / 1700 m3/h Pohony ventilátorů: s proměnlivými otáčkami přívod: 230 </t>
  </si>
  <si>
    <t>-1561696399</t>
  </si>
  <si>
    <t>286934161</t>
  </si>
  <si>
    <t>1099140014</t>
  </si>
  <si>
    <t>2112188446</t>
  </si>
  <si>
    <t>Pol30</t>
  </si>
  <si>
    <t xml:space="preserve">výfuková hlavice  Ø 300 - přírubové napojení  (před realizací prověřit rozměr)</t>
  </si>
  <si>
    <t>766436205</t>
  </si>
  <si>
    <t>2090655407</t>
  </si>
  <si>
    <t>Pol31</t>
  </si>
  <si>
    <t xml:space="preserve">4-hr. potrubí s přírubami, 50%tvarovky, (ODA),  provedení pozink</t>
  </si>
  <si>
    <t>1289411349</t>
  </si>
  <si>
    <t>346958554</t>
  </si>
  <si>
    <t>821904239</t>
  </si>
  <si>
    <t>Pol32</t>
  </si>
  <si>
    <t>kruhové potrubí SPIRO, vč. tvarovek, (ETA) Ø 200, provedení pozink</t>
  </si>
  <si>
    <t>-107330293</t>
  </si>
  <si>
    <t>-49945338</t>
  </si>
  <si>
    <t>-654495891</t>
  </si>
  <si>
    <t>854458688</t>
  </si>
  <si>
    <t>D5</t>
  </si>
  <si>
    <t>Zařízení 5 – Chlazení Elektrolyzérů (m.č. 04)</t>
  </si>
  <si>
    <t>Pol33</t>
  </si>
  <si>
    <t>Zařízení chlazení elektrolizerů - specifikace dle zadávací dokumentace</t>
  </si>
  <si>
    <t>-1993707372</t>
  </si>
  <si>
    <t>"Venkovní jednotka (výkonové parametry pro 1 zařízení)
Chl. výkon: 3,6 kW, topný výkon: 4 kW, R32A
El. napájení: 230 V, jištění 1x16 A, 
příkon: topen</t>
  </si>
  <si>
    <t>Vnitřní jednotka VxŠxH = 550x780x290</t>
  </si>
  <si>
    <t>Pol34</t>
  </si>
  <si>
    <t xml:space="preserve">Kabelový ovladač - montáž na stěnu,  časový program atd..</t>
  </si>
  <si>
    <t>-1664928505</t>
  </si>
  <si>
    <t>Pol35</t>
  </si>
  <si>
    <t xml:space="preserve">Rozvod chladiva,  ∅ sání 12,7 (½) / ∅ kapalina 6,3 (¼)  vč. izolace a ochraně proti UV záření</t>
  </si>
  <si>
    <t>235897550</t>
  </si>
  <si>
    <t>-1820404925</t>
  </si>
  <si>
    <t>D6</t>
  </si>
  <si>
    <t xml:space="preserve">Zařízení 6 – Odvětrání sociálního zařízení </t>
  </si>
  <si>
    <t>Pol36</t>
  </si>
  <si>
    <t>Nástěnný axiální ventilátor, Ø 125, kuličková ložiska, zpětná klapka, nastavitelný doběh.</t>
  </si>
  <si>
    <t>-1122748945</t>
  </si>
  <si>
    <t>Pol37</t>
  </si>
  <si>
    <t>Plastová mřížka Ø 125 se sítem proti hmyzu</t>
  </si>
  <si>
    <t>-121796320</t>
  </si>
  <si>
    <t>Pol38</t>
  </si>
  <si>
    <t>kruhové potrubí SPIRO, (EHA) Ø 125, provedení pozink</t>
  </si>
  <si>
    <t>1065384953</t>
  </si>
  <si>
    <t>D7</t>
  </si>
  <si>
    <t>Pol39</t>
  </si>
  <si>
    <t>Spojovací, kotvící materiál pro rozvody VZT</t>
  </si>
  <si>
    <t>1761379257</t>
  </si>
  <si>
    <t>1844797843</t>
  </si>
  <si>
    <t>-921801450</t>
  </si>
  <si>
    <t>-1283400574</t>
  </si>
  <si>
    <t>počet lešení 4ks</t>
  </si>
  <si>
    <t>doba montáže 14 dní</t>
  </si>
  <si>
    <t>4*14</t>
  </si>
  <si>
    <t>1625374480</t>
  </si>
  <si>
    <t>OPD 7</t>
  </si>
  <si>
    <t>Označení potrubí a armatur</t>
  </si>
  <si>
    <t>sada</t>
  </si>
  <si>
    <t>124775012</t>
  </si>
  <si>
    <t>-1987311262</t>
  </si>
  <si>
    <t>kolektor</t>
  </si>
  <si>
    <t>1,8*(10,6+29,6+42,2)</t>
  </si>
  <si>
    <t>naUT</t>
  </si>
  <si>
    <t>Nátěry potrubí ÚT</t>
  </si>
  <si>
    <t>75,916</t>
  </si>
  <si>
    <t>PUT</t>
  </si>
  <si>
    <t>Délka potrubí UT</t>
  </si>
  <si>
    <t>189,2</t>
  </si>
  <si>
    <t>Phv</t>
  </si>
  <si>
    <t>délka potrubí horká voda</t>
  </si>
  <si>
    <t>250,8</t>
  </si>
  <si>
    <t>SO01.4 - Úprava ÚT</t>
  </si>
  <si>
    <t>D - Demontáže</t>
  </si>
  <si>
    <t>SDM - Soupis dodávek a montáží</t>
  </si>
  <si>
    <t xml:space="preserve">    UOS - Úprava otopné soustavy_x000d_
</t>
  </si>
  <si>
    <t xml:space="preserve">    VHV - Výměna horkovodního potrubí_x000d_
</t>
  </si>
  <si>
    <t xml:space="preserve">      NUT - Nátěry potrubí ÚT_x000d_
</t>
  </si>
  <si>
    <t xml:space="preserve">      TIUT - Tepelné izolace vnitřního potrubí ÚT</t>
  </si>
  <si>
    <t>998 - Přesun hmot</t>
  </si>
  <si>
    <t>997 - Přesun sutě</t>
  </si>
  <si>
    <t>Demontáže</t>
  </si>
  <si>
    <t>HZS3112R</t>
  </si>
  <si>
    <t>Odborný dohled při demontáži horkovodního potrubí</t>
  </si>
  <si>
    <t>769872151</t>
  </si>
  <si>
    <t>-1867631088</t>
  </si>
  <si>
    <t>Šetrná demontáž el. přímotopu</t>
  </si>
  <si>
    <t>3*2</t>
  </si>
  <si>
    <t>Demontáž čerpadla M27 pro větrací jednotku</t>
  </si>
  <si>
    <t>1*2</t>
  </si>
  <si>
    <t>Demontáž třícestného ventilu větrací jednotky</t>
  </si>
  <si>
    <t>Odpojení, uzavření, příp. zaslepení dotčených úseků rozvodu ÚT před zahájením demontáží</t>
  </si>
  <si>
    <t>733191918</t>
  </si>
  <si>
    <t>Zaslepení potrubí ocelového závitového zavařením a skováním DN 50</t>
  </si>
  <si>
    <t>464912985</t>
  </si>
  <si>
    <t>735494811</t>
  </si>
  <si>
    <t>Vypuštění vody z otopných těles</t>
  </si>
  <si>
    <t>-1221130680</t>
  </si>
  <si>
    <t>735111810r</t>
  </si>
  <si>
    <t>Šetrná demontáž litinového topného tělesa s příslušenstvím k dalšímu využití</t>
  </si>
  <si>
    <t>512735474</t>
  </si>
  <si>
    <t>735111810</t>
  </si>
  <si>
    <t>Demontáž otopného tělesa litinového článkového</t>
  </si>
  <si>
    <t>-1737437372</t>
  </si>
  <si>
    <t>SDM</t>
  </si>
  <si>
    <t>Soupis dodávek a montáží</t>
  </si>
  <si>
    <t>UOS</t>
  </si>
  <si>
    <t xml:space="preserve">Úprava otopné soustavy_x000d_
</t>
  </si>
  <si>
    <t>735141111</t>
  </si>
  <si>
    <t>Montáž tělesa lamelového výšky do 1400 mm na stěnu</t>
  </si>
  <si>
    <t>1405796879</t>
  </si>
  <si>
    <t>Zpětná montáž litinového topného tělesa vč. příslušenství (ventily, šroubení)</t>
  </si>
  <si>
    <t xml:space="preserve">ventily </t>
  </si>
  <si>
    <t xml:space="preserve">šroubení </t>
  </si>
  <si>
    <t>Litinové topné těleso vč. příslušenství (radiátorový ventil, šroubení) Kalor 25/500/160</t>
  </si>
  <si>
    <t>ventil</t>
  </si>
  <si>
    <t>šoubení</t>
  </si>
  <si>
    <t>R1</t>
  </si>
  <si>
    <t>1553779537</t>
  </si>
  <si>
    <t>456587446</t>
  </si>
  <si>
    <t>Montáž regulační sestavy v dodávce VZT jednotky do DN15</t>
  </si>
  <si>
    <t>3*2,5</t>
  </si>
  <si>
    <t>734209102</t>
  </si>
  <si>
    <t>Montáž armatury závitové s jedním závitem G 3/8</t>
  </si>
  <si>
    <t>-705726169</t>
  </si>
  <si>
    <t>Odvzdušňovací ventil 3/8" vč. přivařovacího nátrubku</t>
  </si>
  <si>
    <t>734209113</t>
  </si>
  <si>
    <t>Montáž armatury závitové s dvěma závity G 1/2</t>
  </si>
  <si>
    <t>280065574</t>
  </si>
  <si>
    <t>Kulový kohout závitový DN15 s pákou a prodlouženým ovládáním</t>
  </si>
  <si>
    <t>Kulový kohout závitový DN15 se zátkou</t>
  </si>
  <si>
    <t>Filtr závitový MS DN15, max. 120 °C</t>
  </si>
  <si>
    <t>Vyvažovací ventil DN15 PN25,max. 120 °C, kv= 2,56 m3/h</t>
  </si>
  <si>
    <t>734209114</t>
  </si>
  <si>
    <t>Montáž armatury závitové s dvěma závity G 3/4</t>
  </si>
  <si>
    <t>1679457620</t>
  </si>
  <si>
    <t>Kulový kohout závitový DN20 s pákou a prodlouženým ovládáním</t>
  </si>
  <si>
    <t>Filtr závitový MS DN20, max. 120 °C</t>
  </si>
  <si>
    <t>Vyvažovací ventil DN20 PN25,max. 120 °C, kv= 5,39 m3/h</t>
  </si>
  <si>
    <t>KK15</t>
  </si>
  <si>
    <t>1580244448</t>
  </si>
  <si>
    <t>KK20</t>
  </si>
  <si>
    <t>2080043621</t>
  </si>
  <si>
    <t>KK15Z</t>
  </si>
  <si>
    <t>1647286710</t>
  </si>
  <si>
    <t>734163441</t>
  </si>
  <si>
    <t>Filtr DN 15 PN 40 do 400°C z uhlíkové oceli s vypouštěcí přírubou</t>
  </si>
  <si>
    <t>-2084900509</t>
  </si>
  <si>
    <t>734163442</t>
  </si>
  <si>
    <t>Filtr DN 20 PN 40 do 400°C z uhlíkové oceli s vypouštěcí přírubou</t>
  </si>
  <si>
    <t>1481550081</t>
  </si>
  <si>
    <t>VV20</t>
  </si>
  <si>
    <t>45254775</t>
  </si>
  <si>
    <t>VV15</t>
  </si>
  <si>
    <t>-1631301340</t>
  </si>
  <si>
    <t>OV38</t>
  </si>
  <si>
    <t>-1907796014</t>
  </si>
  <si>
    <t>733121210</t>
  </si>
  <si>
    <t>Potrubí ocelové hladké bezešvé v kotelnách nebo strojovnách spojované svařováním D 22x2,6</t>
  </si>
  <si>
    <t>-1049100751</t>
  </si>
  <si>
    <t>733192910</t>
  </si>
  <si>
    <t>Montáž potrubí ocelového hladkého při opravě D 22</t>
  </si>
  <si>
    <t>1316458698</t>
  </si>
  <si>
    <t>k9021</t>
  </si>
  <si>
    <t xml:space="preserve">koleno 90°,  21,6x2,6 mm</t>
  </si>
  <si>
    <t>-720027481</t>
  </si>
  <si>
    <t>230022008</t>
  </si>
  <si>
    <t>Montáž trubní díly přivařovací tř.11-13 do 3 kg D 22 mm tl 2,6 mm</t>
  </si>
  <si>
    <t>885684028</t>
  </si>
  <si>
    <t>44*2</t>
  </si>
  <si>
    <t>733121212</t>
  </si>
  <si>
    <t>Potrubí ocelové hladké bezešvé v kotelnách nebo strojovnách spojované svařováním D 28x2,6</t>
  </si>
  <si>
    <t>363840313</t>
  </si>
  <si>
    <t>733192912</t>
  </si>
  <si>
    <t>Montáž potrubí ocelového hladkého při opravě D 28</t>
  </si>
  <si>
    <t>-1732715637</t>
  </si>
  <si>
    <t>k9027</t>
  </si>
  <si>
    <t xml:space="preserve">koleno 90°,  26,9x2,6 mm</t>
  </si>
  <si>
    <t>-1534855426</t>
  </si>
  <si>
    <t>230022017</t>
  </si>
  <si>
    <t>Montáž trubní díly přivařovací tř.11-13 do 3 kg D 28 mm tl 2,6 mm</t>
  </si>
  <si>
    <t>-1445517613</t>
  </si>
  <si>
    <t>30*2</t>
  </si>
  <si>
    <t>Zpv20</t>
  </si>
  <si>
    <t>Závitové přivařovací vsuvky do DN20</t>
  </si>
  <si>
    <t>-1010555077</t>
  </si>
  <si>
    <t>733191924</t>
  </si>
  <si>
    <t>Navaření odbočky na potrubí ocelové závitové DN 20</t>
  </si>
  <si>
    <t>-543743698</t>
  </si>
  <si>
    <t>734261235</t>
  </si>
  <si>
    <t>Šroubení topenářské přímé G 1 PN 16 do 120°C</t>
  </si>
  <si>
    <t>355792666</t>
  </si>
  <si>
    <t>P1</t>
  </si>
  <si>
    <t>Uložení potrubí do DN20</t>
  </si>
  <si>
    <t>-2124205090</t>
  </si>
  <si>
    <t>VHV</t>
  </si>
  <si>
    <t xml:space="preserve">Výměna horkovodního potrubí_x000d_
</t>
  </si>
  <si>
    <t>KK50</t>
  </si>
  <si>
    <t>Kulový kohout přivařovací plnoprůtočný DN50 PN16, max. 120°C, s pákou s prodlouženým ovládáním	</t>
  </si>
  <si>
    <t>871007230</t>
  </si>
  <si>
    <t>1894935976</t>
  </si>
  <si>
    <t>2147130618</t>
  </si>
  <si>
    <t>733121219</t>
  </si>
  <si>
    <t>Potrubí ocelové hladké bezešvé v kotelnách nebo strojovnách spojované svařováním D 60,3x2,9</t>
  </si>
  <si>
    <t>-1145890561</t>
  </si>
  <si>
    <t>733192919</t>
  </si>
  <si>
    <t>Montáž potrubí ocelového hladkého při opravě D 60,3</t>
  </si>
  <si>
    <t>990486721</t>
  </si>
  <si>
    <t>K9060</t>
  </si>
  <si>
    <t xml:space="preserve">koleno 90°,  60,3x2,9 mm, mat. 11 353.1</t>
  </si>
  <si>
    <t>181307496</t>
  </si>
  <si>
    <t>230023045</t>
  </si>
  <si>
    <t>Montáž trubní díly přivařovací tř.11-13 do 10 kg D 60,3 mm tl 2,9 mm</t>
  </si>
  <si>
    <t>251529819</t>
  </si>
  <si>
    <t>14*2</t>
  </si>
  <si>
    <t>Kulový kohout přivařovací plnoprůtočný DN50 PN16, max. 120°C, s pákou s prodlouženým ovládáním</t>
  </si>
  <si>
    <t xml:space="preserve">Předizolované koleno 90°,  60,3 x 2,9 mm, mat. 11 353.1, + PUR pěna tl. 47 mm, opláštění PEHD, vnější průměr 160 mm</t>
  </si>
  <si>
    <t>4*2</t>
  </si>
  <si>
    <t xml:space="preserve">Předizolované koleno 45°,  60,3 x 2,9 mm, mat. 11 353.1, + PUR pěna tl. 47 mm, opláštění PEHD, vnější průměr 160 mm</t>
  </si>
  <si>
    <t xml:space="preserve">Předizolované koleno 20°,  60,3 x 2,9 mm, mat. 11 353.1, + PUR pěna tl. 47 mm, opláštění PEHD, vnější průměr 160 mm</t>
  </si>
  <si>
    <t>2*2</t>
  </si>
  <si>
    <t xml:space="preserve">Předizolované koleno 13,5°,  60,3 x 2,9 mm, mat. 11 353.1, + PUR pěna tl. 47 mm, opláštění PEHD, vnější průměr 160 mm</t>
  </si>
  <si>
    <t>Předizolovaný úsek pro pevný bod, tr. 60,3 x 2,9 mm, mat. 11 353.1, + PUR pěna tl. 47 mm, opláštění PEHD, vnější průměr 160 mm</t>
  </si>
  <si>
    <t>230025045</t>
  </si>
  <si>
    <t>Montáž trubní díly přivařovací tř.11-13 do 250 kg D 60,3 mm tl 2,9 mm</t>
  </si>
  <si>
    <t>-71038589</t>
  </si>
  <si>
    <t>Předizolovaná tr. 60,3 x 2,9 mm, mat. 11 353.1, + PUR pěna tl. 47 mm, opláštění PEHD, vnější průměr 160 mm</t>
  </si>
  <si>
    <t>180/6+11</t>
  </si>
  <si>
    <t>ptr60</t>
  </si>
  <si>
    <t>Předizolovaná tr. 60,3 x 2,9 mm, mat. 11 353.1, + PUR pěna tl. 47 mm, opláštění PEHD, vnější průměr 160 mm	</t>
  </si>
  <si>
    <t>256</t>
  </si>
  <si>
    <t>-1507636433</t>
  </si>
  <si>
    <t>230011045</t>
  </si>
  <si>
    <t>Montáž potrubí trouby ocelové hladké tř.11-13 D 60,3 mm, tl 2,9 mm</t>
  </si>
  <si>
    <t>1453086977</t>
  </si>
  <si>
    <t>4*0,5</t>
  </si>
  <si>
    <t>4*0,4</t>
  </si>
  <si>
    <t>4*0,3</t>
  </si>
  <si>
    <t>pk90-60</t>
  </si>
  <si>
    <t xml:space="preserve">Předizolované koleno 90°,  60,3 x 2,9 mm, mat. 11 353.1, + PUR pěna tl. 47 mm, opláštění PEHD, vnější průměr 160 mm	</t>
  </si>
  <si>
    <t>-353047657</t>
  </si>
  <si>
    <t>pk45-60</t>
  </si>
  <si>
    <t xml:space="preserve">Předizolované koleno 45°,  60,3 x 2,9 mm, mat. 11 353.1, + PUR pěna tl. 47 mm, opláštění PEHD, vnější průměr 160 mm	</t>
  </si>
  <si>
    <t>-406258962</t>
  </si>
  <si>
    <t>pkr15-60</t>
  </si>
  <si>
    <t xml:space="preserve">Předizolované koleno 15°,  60,3 x 2,9 mm, mat. 11 353.1, + PUR pěna tl. 47 mm, opláštění PEHD, vnější průměr 160 mm	</t>
  </si>
  <si>
    <t>233464692</t>
  </si>
  <si>
    <t>ppb60</t>
  </si>
  <si>
    <t>Předizolovaný úsek pro pevný bod, tr. 60,3 x 2,9 mm, mat. 11 353.1, + PUR pěna tl. 47 mm, opláštění PEHD, vnější průměr 160 mm	</t>
  </si>
  <si>
    <t>93811752</t>
  </si>
  <si>
    <t>prt60-izo</t>
  </si>
  <si>
    <t>Izolační pouzdro pro trubní spoj vnější průměr 160 mm vč. vypěnění PUR pěnou po ukončení tlakové zkoušky 	</t>
  </si>
  <si>
    <t>-1230098172</t>
  </si>
  <si>
    <t>kti50</t>
  </si>
  <si>
    <t>Koncové těsnění izolace DN50 / d160	</t>
  </si>
  <si>
    <t>-1988886669</t>
  </si>
  <si>
    <t>1009655807</t>
  </si>
  <si>
    <t xml:space="preserve">Izolační pouzdro pro trubní spoj vnější průměr 160 mm vč. vypěnění PUR pěnou po ukončení tlakové zkoušky </t>
  </si>
  <si>
    <t>38 ks</t>
  </si>
  <si>
    <t>38*2*0,7</t>
  </si>
  <si>
    <t>Koncové těsnění izolace DN50 / d160</t>
  </si>
  <si>
    <t>4*2*1</t>
  </si>
  <si>
    <t>na-opr-tr60</t>
  </si>
  <si>
    <t>Oprava nátěru ocelového potrubí v místě svarů do plochy 0,5 m2	</t>
  </si>
  <si>
    <t>-713558366</t>
  </si>
  <si>
    <t>KKU50</t>
  </si>
  <si>
    <t>Křížové kluzné uložení předizolovaného potrubí DN50 vnější průměr 160 mm, svislé zatížení 270 N specifikace dle dokumentace - D+ M</t>
  </si>
  <si>
    <t>2124466033</t>
  </si>
  <si>
    <t>KU50</t>
  </si>
  <si>
    <t>Kluzné uložení předizolovaného potrubí DN50 vnější průměr 160 mm, svislé zatížení 270 N - specifikace dle dokumentace - D+M</t>
  </si>
  <si>
    <t>2036527756</t>
  </si>
  <si>
    <t>PB50</t>
  </si>
  <si>
    <t xml:space="preserve">Konstrukce pevného bodu pro upevnění předizolovaného potrubí DN50 vnější průměr 160 mm, 
svislé zatížení 270 N
Celonerezový montážní systém. </t>
  </si>
  <si>
    <t>111010831</t>
  </si>
  <si>
    <t>Z50</t>
  </si>
  <si>
    <t>Závěs izolovaného potrubí DN50 uvnitř objektu 
svislé zatížení 200 N specifikace dle dokumentace - D+M</t>
  </si>
  <si>
    <t>-1473443911</t>
  </si>
  <si>
    <t>977151121R</t>
  </si>
  <si>
    <t>Jádrové vrty diamantovými korunkami do stavebních materiálů D110mm</t>
  </si>
  <si>
    <t>308461055</t>
  </si>
  <si>
    <t>977151124R</t>
  </si>
  <si>
    <t>Jádrové vrty diamantovými korunkami do stavebních materiálů D150mm do 0,5m</t>
  </si>
  <si>
    <t>1585042331</t>
  </si>
  <si>
    <t>230170001</t>
  </si>
  <si>
    <t>Tlakové zkoušky těsnosti potrubí - příprava DN do 40</t>
  </si>
  <si>
    <t>-1836279869</t>
  </si>
  <si>
    <t>230170011</t>
  </si>
  <si>
    <t>Tlakové zkoušky těsnosti potrubí - zkouška DN do 40</t>
  </si>
  <si>
    <t>-583343137</t>
  </si>
  <si>
    <t xml:space="preserve">Tr. 21,3x2,6 mm, mat. 11 353.1 </t>
  </si>
  <si>
    <t>kolena a armatury 10%</t>
  </si>
  <si>
    <t>81*0,1</t>
  </si>
  <si>
    <t xml:space="preserve">Tr. 26,9x2,6 mm, mat. 11 353.1 </t>
  </si>
  <si>
    <t>91*0,1</t>
  </si>
  <si>
    <t>230170002</t>
  </si>
  <si>
    <t>Tlakové zkoušky těsnosti potrubí - příprava DN přes 40 do 80</t>
  </si>
  <si>
    <t>-1893809165</t>
  </si>
  <si>
    <t>230170012</t>
  </si>
  <si>
    <t>Tlakové zkoušky těsnosti potrubí - zkouška DN přes 40 do 80</t>
  </si>
  <si>
    <t>1056696645</t>
  </si>
  <si>
    <t xml:space="preserve">Tr. 60,3x2,9 mm, mat. 11 353.1 </t>
  </si>
  <si>
    <t xml:space="preserve">kolena  armatury 10%</t>
  </si>
  <si>
    <t>228*0,1</t>
  </si>
  <si>
    <t>230120041</t>
  </si>
  <si>
    <t>Čištění potrubí profukováním nebo proplachováním DN 32</t>
  </si>
  <si>
    <t>CS ÚRS 2021 01</t>
  </si>
  <si>
    <t>-944216177</t>
  </si>
  <si>
    <t>230120043</t>
  </si>
  <si>
    <t>Čištění potrubí profukováním nebo proplachováním DN 50</t>
  </si>
  <si>
    <t>-246941275</t>
  </si>
  <si>
    <t>946112112</t>
  </si>
  <si>
    <t>Montáž pojízdných věží trubkových/dílcových š do 1,6 m dl do 3,2 m v přes 1,5 do 2,5 m</t>
  </si>
  <si>
    <t>371898870</t>
  </si>
  <si>
    <t>dva kusy lešení 2x stavěné</t>
  </si>
  <si>
    <t>946111212</t>
  </si>
  <si>
    <t>Příplatek k pojízdným věžím š přes 0,6 do 0,9 m dl do 3,2 m v do 2,5 m za první a ZKD den použití</t>
  </si>
  <si>
    <t>1113254206</t>
  </si>
  <si>
    <t>počet lešení 2ks</t>
  </si>
  <si>
    <t>doba montáže 1 měsíc</t>
  </si>
  <si>
    <t>2*30*1</t>
  </si>
  <si>
    <t>946112812</t>
  </si>
  <si>
    <t>Demontáž pojízdných věží trubkových/dílcových š přes 0,9 do 1,6 m dl do 3,2 m v přes 1,5 do 2,5 m</t>
  </si>
  <si>
    <t>1062347596</t>
  </si>
  <si>
    <t>-1687381311</t>
  </si>
  <si>
    <t>NUT</t>
  </si>
  <si>
    <t xml:space="preserve">Nátěry potrubí ÚT_x000d_
</t>
  </si>
  <si>
    <t>783601301</t>
  </si>
  <si>
    <t>Odrezivění žebrových trub před provedením nátěru</t>
  </si>
  <si>
    <t>1773135000</t>
  </si>
  <si>
    <t>Obnova nátěru stávajících topných těles Kalor 20/500/160</t>
  </si>
  <si>
    <t xml:space="preserve"> plocha jednoho 1ks </t>
  </si>
  <si>
    <t>20*0,16*0,58*4</t>
  </si>
  <si>
    <t>celkem ks 9</t>
  </si>
  <si>
    <t>9*7,424</t>
  </si>
  <si>
    <t>Obnova a doplnění neizolovaného nátěru potrubí ÚT do DN20</t>
  </si>
  <si>
    <t>9,1</t>
  </si>
  <si>
    <t>66,816+9,1</t>
  </si>
  <si>
    <t>783601305</t>
  </si>
  <si>
    <t>Odmaštění žebrových trub vodou ředitelným odmašťovačem před provedením nátěru</t>
  </si>
  <si>
    <t>174475531</t>
  </si>
  <si>
    <t>783601401</t>
  </si>
  <si>
    <t>Ometení žebrových trub před provedením nátěru</t>
  </si>
  <si>
    <t>1720057449</t>
  </si>
  <si>
    <t>783617107</t>
  </si>
  <si>
    <t>Krycí dvojnásobný syntetický nátěr žebrových trub</t>
  </si>
  <si>
    <t>-1333352874</t>
  </si>
  <si>
    <t>783624101</t>
  </si>
  <si>
    <t>Základní jednonásobný akrylátový nátěr žebrových trub</t>
  </si>
  <si>
    <t>-512600823</t>
  </si>
  <si>
    <t>TIUT</t>
  </si>
  <si>
    <t>Tepelné izolace vnitřního potrubí ÚT</t>
  </si>
  <si>
    <t>733811251R</t>
  </si>
  <si>
    <t>Ochrana potrubí ústředního vytápění termoizolačními trubicemi tl 40 mm tr.21,2mm</t>
  </si>
  <si>
    <t>1640716699</t>
  </si>
  <si>
    <t>tr. 21,2, tl. izolace 40 mm</t>
  </si>
  <si>
    <t>koleno 90°, 21,2 mm</t>
  </si>
  <si>
    <t>12*0,2</t>
  </si>
  <si>
    <t>733811251R2</t>
  </si>
  <si>
    <t>Ochrana potrubí ústředního vytápění termoizolačními trubicemi tl 40 mm tr.26,9mm</t>
  </si>
  <si>
    <t>666223904</t>
  </si>
  <si>
    <t>tr. 26,9, tl. izolace 40 mm</t>
  </si>
  <si>
    <t>koleno 90°, 26,9 mm</t>
  </si>
  <si>
    <t>30*0,2</t>
  </si>
  <si>
    <t>733811251R3</t>
  </si>
  <si>
    <t>-1146450871</t>
  </si>
  <si>
    <t>tr. 60,3, tl. izolace 40 mm</t>
  </si>
  <si>
    <t>koleno 90°, 60,3 mm</t>
  </si>
  <si>
    <t>14*0,5</t>
  </si>
  <si>
    <t>460935028</t>
  </si>
  <si>
    <t xml:space="preserve">zvýšená pracnost s izolováním kolen </t>
  </si>
  <si>
    <t>12*0,5</t>
  </si>
  <si>
    <t>30*0,7</t>
  </si>
  <si>
    <t>14*1</t>
  </si>
  <si>
    <t>998731101</t>
  </si>
  <si>
    <t>Přesun hmot tonážní pro kotelny v objektech v do 6 m</t>
  </si>
  <si>
    <t>824206811</t>
  </si>
  <si>
    <t>998731181</t>
  </si>
  <si>
    <t>Příplatek k přesunu hmot tonážní 731 prováděný bez použití mechanizace</t>
  </si>
  <si>
    <t>1879170996</t>
  </si>
  <si>
    <t>998731194</t>
  </si>
  <si>
    <t>Příplatek k přesunu hmot tonážní 731 za zvětšený přesun do 1000 m</t>
  </si>
  <si>
    <t>1735220466</t>
  </si>
  <si>
    <t>997013609</t>
  </si>
  <si>
    <t>Poplatek za uložení na skládce (skládkovné) stavebního odpadu ze směsí nebo oddělených frakcí betonu, cihel a keramických výrobků kód odpadu 17 01 07</t>
  </si>
  <si>
    <t>-1476347659</t>
  </si>
  <si>
    <t>TR40</t>
  </si>
  <si>
    <t>potrubí do DN40</t>
  </si>
  <si>
    <t>50,27</t>
  </si>
  <si>
    <t>SO01.5 - ZTI</t>
  </si>
  <si>
    <t xml:space="preserve">    ZP - Zařizovací předměty</t>
  </si>
  <si>
    <t xml:space="preserve">      ZP3 - Bezpečnostní sprcha pro oplach očí, mat. nerezová ocel, k montáži na stěnu_x000d_
</t>
  </si>
  <si>
    <t xml:space="preserve">      ZP2 - WC kombi s hlubokým splachováním a zadním odpadem	_x000d_
</t>
  </si>
  <si>
    <t xml:space="preserve">      ZP1 - Umyvadlo vč. zápachové uzávěrky a výtokové baterie (výška umyvadla 1 m nad podlahou)	_x000d_
</t>
  </si>
  <si>
    <t xml:space="preserve">    ROZ - Rozvod pitné vody, odvod vody z elektrolyzérů, rozvod požární vody</t>
  </si>
  <si>
    <t xml:space="preserve">      ROZ1 - Napojení na stáv. přívod vody_x000d_
</t>
  </si>
  <si>
    <t xml:space="preserve">      PPaT - Plastové potrubí a tvarovky, mat. PP-R S3.2</t>
  </si>
  <si>
    <t xml:space="preserve">      KK - Kulové kohouty</t>
  </si>
  <si>
    <t xml:space="preserve">    OOV - Odvod odpadní vody</t>
  </si>
  <si>
    <t xml:space="preserve">      PHPT - Plastové hrdlové potrubí a tvarovky, mat. PP-HT</t>
  </si>
  <si>
    <t xml:space="preserve">      PHTPPVC - Plastové hrdlové potrubí a tvarovky, mat. PVC KG hladké SN4</t>
  </si>
  <si>
    <t xml:space="preserve">    OK - Odvod kondenzátu</t>
  </si>
  <si>
    <t xml:space="preserve">    PO - Požární ochrana</t>
  </si>
  <si>
    <t xml:space="preserve">    MM - Montážní materiál</t>
  </si>
  <si>
    <t xml:space="preserve">      PZ - Podpěry a závěsy potrubí</t>
  </si>
  <si>
    <t xml:space="preserve">      TI - Tepelná izolace vnitřního rozvodu pitné vody z pěnového kaučuku, tl. 13 mm - spec. dle dokumentace</t>
  </si>
  <si>
    <t xml:space="preserve">    PPvs - Prostupy potrubí vnější stěnou</t>
  </si>
  <si>
    <t xml:space="preserve">      PPvs1 - Zhotovení a utěsnění nového prostupu potrubí základem objektu</t>
  </si>
  <si>
    <t xml:space="preserve">    PPvns - Prostupy potrubí vnitřní stěnou</t>
  </si>
  <si>
    <t xml:space="preserve">      ZNP - Zhotovení nátěru na potrubí požární vody</t>
  </si>
  <si>
    <t>ZP</t>
  </si>
  <si>
    <t>Zařizovací předměty</t>
  </si>
  <si>
    <t>R2</t>
  </si>
  <si>
    <t>Čerpadlo pro odvod kondenzátu - specifikace dle dokumentace</t>
  </si>
  <si>
    <t>222379887</t>
  </si>
  <si>
    <t xml:space="preserve">Poznámka k položce:_x000d_
"M2850,
M2851"_x000d_
</t>
  </si>
  <si>
    <t>ZP3</t>
  </si>
  <si>
    <t xml:space="preserve">Bezpečnostní sprcha pro oplach očí, mat. nerezová ocel, k montáži na stěnu_x000d_
</t>
  </si>
  <si>
    <t>725851325</t>
  </si>
  <si>
    <t>Ventil odpadní umyvadlový bez přepadu G 5/4"</t>
  </si>
  <si>
    <t>-567724696</t>
  </si>
  <si>
    <t>725861101</t>
  </si>
  <si>
    <t>Zápachová uzávěrka pro umyvadla DN 32</t>
  </si>
  <si>
    <t>-1714326798</t>
  </si>
  <si>
    <t>725811202</t>
  </si>
  <si>
    <t>Ventil nástěnný dolní výtok G 1/2"</t>
  </si>
  <si>
    <t>-2026769343</t>
  </si>
  <si>
    <t>Bezpečnostní sprcha pro oplach očí, mat. nerezová ocel</t>
  </si>
  <si>
    <t>-931162758</t>
  </si>
  <si>
    <t>ZP2</t>
  </si>
  <si>
    <t xml:space="preserve">WC kombi s hlubokým splachováním a zadním odpadem	_x000d_
</t>
  </si>
  <si>
    <t>725111361</t>
  </si>
  <si>
    <t>Splachovač automatický pro splachovací nádržku</t>
  </si>
  <si>
    <t>1468826463</t>
  </si>
  <si>
    <t>725112171</t>
  </si>
  <si>
    <t>Kombi klozet s hlubokým splachováním odpad vodorovný</t>
  </si>
  <si>
    <t>-1356688563</t>
  </si>
  <si>
    <t>725119112</t>
  </si>
  <si>
    <t>Montáž splachovače nádržkového keramického s úspornou armaturou</t>
  </si>
  <si>
    <t>427656176</t>
  </si>
  <si>
    <t>725119122</t>
  </si>
  <si>
    <t>Montáž klozetových mís kombi</t>
  </si>
  <si>
    <t>-1507651877</t>
  </si>
  <si>
    <t>742346372</t>
  </si>
  <si>
    <t>ZP1</t>
  </si>
  <si>
    <t xml:space="preserve">Umyvadlo vč. zápachové uzávěrky a výtokové baterie (výška umyvadla 1 m nad podlahou)	_x000d_
</t>
  </si>
  <si>
    <t>725211618</t>
  </si>
  <si>
    <t>Umyvadlo keramické bílé šířky 650 mm s krytem na sifon připevněné na stěnu šrouby</t>
  </si>
  <si>
    <t>37079232</t>
  </si>
  <si>
    <t>725812311</t>
  </si>
  <si>
    <t>Ventil stojánkový nášlapný s omezenou dobou výtoku 6 l/min G 1/2"</t>
  </si>
  <si>
    <t>223498070</t>
  </si>
  <si>
    <t>725822613</t>
  </si>
  <si>
    <t>Baterie umyvadlová stojánková páková s výpustí</t>
  </si>
  <si>
    <t>2132151210</t>
  </si>
  <si>
    <t>-876092480</t>
  </si>
  <si>
    <t>-348105705</t>
  </si>
  <si>
    <t>-97571040</t>
  </si>
  <si>
    <t>ROZ</t>
  </si>
  <si>
    <t>Rozvod pitné vody, odvod vody z elektrolyzérů, rozvod požární vody</t>
  </si>
  <si>
    <t>ODMM1</t>
  </si>
  <si>
    <t>Ostatní drobný a montážní materiál</t>
  </si>
  <si>
    <t>1510824392</t>
  </si>
  <si>
    <t>ROZ1</t>
  </si>
  <si>
    <t xml:space="preserve">Napojení na stáv. přívod vody_x000d_
</t>
  </si>
  <si>
    <t>LIT1</t>
  </si>
  <si>
    <t>závitová příruba s vnitřním závitem DN100 x 21/2"</t>
  </si>
  <si>
    <t>259620885</t>
  </si>
  <si>
    <t>LIT2</t>
  </si>
  <si>
    <t>vsuvka 21/2", ocel pozink</t>
  </si>
  <si>
    <t>351699977</t>
  </si>
  <si>
    <t>LIT3</t>
  </si>
  <si>
    <t>koleno 90° závitové 21/2", ocel pozink</t>
  </si>
  <si>
    <t>KS</t>
  </si>
  <si>
    <t>-972071598</t>
  </si>
  <si>
    <t>LIT4</t>
  </si>
  <si>
    <t>tr. 21/2" s oboustranným vnějším závitem, ocel pozink, L = 0,5 m</t>
  </si>
  <si>
    <t>-2129033906</t>
  </si>
  <si>
    <t>LIT5</t>
  </si>
  <si>
    <t>šroubení 21/2", závit vnitřní/vnější, ocel pozink</t>
  </si>
  <si>
    <t>-792635826</t>
  </si>
  <si>
    <t>LIT6</t>
  </si>
  <si>
    <t>T-kus závitový 21/2", ocel pozink</t>
  </si>
  <si>
    <t>1342986506</t>
  </si>
  <si>
    <t>LIT7</t>
  </si>
  <si>
    <t>závitová redukce 21/2" x 1", ocel pozink</t>
  </si>
  <si>
    <t>-721320951</t>
  </si>
  <si>
    <t>LIT8</t>
  </si>
  <si>
    <t>vsuvka 1", ocel pozink</t>
  </si>
  <si>
    <t>-1242407906</t>
  </si>
  <si>
    <t>LIT9</t>
  </si>
  <si>
    <t>závitová příruba s vnitřním závitem DN65 x 21/2"</t>
  </si>
  <si>
    <t>-1829346642</t>
  </si>
  <si>
    <t>LIT10</t>
  </si>
  <si>
    <t>Šoupě DN65 PN16 s ručním kolem - specifikace dle dokumentace</t>
  </si>
  <si>
    <t>-1242543730</t>
  </si>
  <si>
    <t>LIT11</t>
  </si>
  <si>
    <t>Přírubový filtr DN65 PN16 - specifikace dle dokumnetace</t>
  </si>
  <si>
    <t>273500752</t>
  </si>
  <si>
    <t>LIT12</t>
  </si>
  <si>
    <t>Přírubový vodoměr DN65 PN16 - specifikace dle dokumentace</t>
  </si>
  <si>
    <t>-737593392</t>
  </si>
  <si>
    <t>LIT13</t>
  </si>
  <si>
    <t>TP-kus DN65 PN16, L = 200 mm</t>
  </si>
  <si>
    <t>2138269128</t>
  </si>
  <si>
    <t>LIT14</t>
  </si>
  <si>
    <t>TP-kus DN65 PN16, L = 400 mm</t>
  </si>
  <si>
    <t>1921630671</t>
  </si>
  <si>
    <t>LIT15</t>
  </si>
  <si>
    <t>zpětný ventil DN65 PN16</t>
  </si>
  <si>
    <t>-467406689</t>
  </si>
  <si>
    <t>LIT16</t>
  </si>
  <si>
    <t>Volná příruba s lemovým nákružkem DN65/D75, mat. PP-R</t>
  </si>
  <si>
    <t>376482911</t>
  </si>
  <si>
    <t>852241122</t>
  </si>
  <si>
    <t>Montáž potrubí z trub litinových tlakových přírubových normálních délek otevřený výkop DN 80</t>
  </si>
  <si>
    <t>956944055</t>
  </si>
  <si>
    <t>Přírubový filtr DN65 PN16</t>
  </si>
  <si>
    <t>852241192</t>
  </si>
  <si>
    <t>Příplatek za práci ve štole na potrubí z trub litinových přírubových normálních délek DN 80 až 250</t>
  </si>
  <si>
    <t>-589743090</t>
  </si>
  <si>
    <t>891181295</t>
  </si>
  <si>
    <t>Příplatek za montáž šoupátek v objektech DN 40 až 1200</t>
  </si>
  <si>
    <t>625944018</t>
  </si>
  <si>
    <t>891185395</t>
  </si>
  <si>
    <t>Příplatek za montáž klapek v objektech DN 40 až 1000</t>
  </si>
  <si>
    <t>-1789817245</t>
  </si>
  <si>
    <t>891231112</t>
  </si>
  <si>
    <t>Montáž vodovodních šoupátek otevřený výkop DN 65</t>
  </si>
  <si>
    <t>-1430210805</t>
  </si>
  <si>
    <t>Šoupě DN65 PN16 s ručním kolem</t>
  </si>
  <si>
    <t>891235321</t>
  </si>
  <si>
    <t>Montáž zpětných klapek DN 65</t>
  </si>
  <si>
    <t>1866773776</t>
  </si>
  <si>
    <t>891242312</t>
  </si>
  <si>
    <t>Montáž přírubového vodoměru DN 80 v šachtě</t>
  </si>
  <si>
    <t>1873692725</t>
  </si>
  <si>
    <t>Přírubový vodoměr DN65 PN16</t>
  </si>
  <si>
    <t>2098688078</t>
  </si>
  <si>
    <t>3*8*2</t>
  </si>
  <si>
    <t>PPaT</t>
  </si>
  <si>
    <t>Plastové potrubí a tvarovky, mat. PP-R S3.2</t>
  </si>
  <si>
    <t>Tr. Ø 75 x 10,3</t>
  </si>
  <si>
    <t>-1031577449</t>
  </si>
  <si>
    <t>Tr. Ø 63 x 8,6</t>
  </si>
  <si>
    <t>2060328091</t>
  </si>
  <si>
    <t>Tr. Ø 50 x 6,9</t>
  </si>
  <si>
    <t>1854969585</t>
  </si>
  <si>
    <t>Tr. Ø 40 x 5,5</t>
  </si>
  <si>
    <t>1371551370</t>
  </si>
  <si>
    <t>Tr. Ø 32 x 4,4</t>
  </si>
  <si>
    <t>1540386327</t>
  </si>
  <si>
    <t>Tr. Ø 25 x 3,5</t>
  </si>
  <si>
    <t>1601916499</t>
  </si>
  <si>
    <t>Tr. Ø 20 x 2,8</t>
  </si>
  <si>
    <t>-162310857</t>
  </si>
  <si>
    <t>T-kus D32 x 32 x 32</t>
  </si>
  <si>
    <t>1244938960</t>
  </si>
  <si>
    <t>T-kus D20 x 20 x 20</t>
  </si>
  <si>
    <t>448188530</t>
  </si>
  <si>
    <t>T-kus redukovaný D75 x 50 x 75</t>
  </si>
  <si>
    <t>1282163308</t>
  </si>
  <si>
    <t>T-kus redukovaný D63 x 32 x 63</t>
  </si>
  <si>
    <t>1080575738</t>
  </si>
  <si>
    <t>T-kus redukovaný D50 x 25 x 50</t>
  </si>
  <si>
    <t>477735822</t>
  </si>
  <si>
    <t>T-kus redukovaný D40 x 20 x 40</t>
  </si>
  <si>
    <t>333237761</t>
  </si>
  <si>
    <t>T-kus redukovaný D32 x 20 x 32</t>
  </si>
  <si>
    <t>-1965010494</t>
  </si>
  <si>
    <t>Redukce D63/40</t>
  </si>
  <si>
    <t>-533304</t>
  </si>
  <si>
    <t>Redukce D50/40</t>
  </si>
  <si>
    <t>-1295815765</t>
  </si>
  <si>
    <t>Redukce D50/32</t>
  </si>
  <si>
    <t>838590310</t>
  </si>
  <si>
    <t>Redukce D40/32</t>
  </si>
  <si>
    <t>1206696401</t>
  </si>
  <si>
    <t>Redukce D40/20</t>
  </si>
  <si>
    <t>-1097152169</t>
  </si>
  <si>
    <t>Redukce D32/20</t>
  </si>
  <si>
    <t>2000300663</t>
  </si>
  <si>
    <t>T-kus s vnějším kovovým závitem 20 x 1/2"</t>
  </si>
  <si>
    <t>768643156</t>
  </si>
  <si>
    <t>Koleno 90° D75</t>
  </si>
  <si>
    <t>902264711</t>
  </si>
  <si>
    <t>Koleno 90° D63</t>
  </si>
  <si>
    <t>253868020</t>
  </si>
  <si>
    <t>Koleno 90° D50</t>
  </si>
  <si>
    <t>-1915604921</t>
  </si>
  <si>
    <t>Koleno 90° D40</t>
  </si>
  <si>
    <t>-927796615</t>
  </si>
  <si>
    <t>Koleno 90° D32</t>
  </si>
  <si>
    <t>1193579353</t>
  </si>
  <si>
    <t>Koleno 90° D20</t>
  </si>
  <si>
    <t>-43644533</t>
  </si>
  <si>
    <t>Koleno 90° s vnitřním kovovým závitem 20 x 1/2"</t>
  </si>
  <si>
    <t>-1537383496</t>
  </si>
  <si>
    <t>Přechodka s vnějším kovovým závitem 50 x 6/4"</t>
  </si>
  <si>
    <t>-540867786</t>
  </si>
  <si>
    <t>Přechodka s vnějším kovovým závitem 32 x 1"</t>
  </si>
  <si>
    <t>-22036682</t>
  </si>
  <si>
    <t>Přechodka s vnějším kovovým závitem 20 x 1/2"</t>
  </si>
  <si>
    <t>-1771404242</t>
  </si>
  <si>
    <t>Přechodka s vnitřním kovovým závitem 25 x 1/2"</t>
  </si>
  <si>
    <t>-246016216</t>
  </si>
  <si>
    <t>Přechodka s vnitřním kovovým závitem 20 x 1/2"</t>
  </si>
  <si>
    <t>603108291</t>
  </si>
  <si>
    <t>Trojodbočka 20 x 20 x 20</t>
  </si>
  <si>
    <t>1429104854</t>
  </si>
  <si>
    <t>Nátrubek D75</t>
  </si>
  <si>
    <t>718535631</t>
  </si>
  <si>
    <t>Nátrubek D32</t>
  </si>
  <si>
    <t>893545618</t>
  </si>
  <si>
    <t>Nátrubek D20</t>
  </si>
  <si>
    <t>1947193698</t>
  </si>
  <si>
    <t>722176112</t>
  </si>
  <si>
    <t>Montáž potrubí plastové spojované svary polyfuzně D přes 16 do 20 mm</t>
  </si>
  <si>
    <t>1274121247</t>
  </si>
  <si>
    <t>32,7</t>
  </si>
  <si>
    <t>ostatní 20%</t>
  </si>
  <si>
    <t>32,7*0,2</t>
  </si>
  <si>
    <t>722176113</t>
  </si>
  <si>
    <t>Montáž potrubí plastové spojované svary polyfuzně D přes 20 do 25 mm</t>
  </si>
  <si>
    <t>-32407178</t>
  </si>
  <si>
    <t>722176114</t>
  </si>
  <si>
    <t>Montáž potrubí plastové spojované svary polyfuzně D přes 22 do 32 mm</t>
  </si>
  <si>
    <t>1911063341</t>
  </si>
  <si>
    <t>ostaní 20%</t>
  </si>
  <si>
    <t>0,2*12</t>
  </si>
  <si>
    <t>722176115</t>
  </si>
  <si>
    <t>Montáž potrubí plastové spojované svary polyfuzně D přes 32 do 40 mm</t>
  </si>
  <si>
    <t>-1965420333</t>
  </si>
  <si>
    <t>13,9</t>
  </si>
  <si>
    <t>13,9*0,2</t>
  </si>
  <si>
    <t>722176116</t>
  </si>
  <si>
    <t>Montáž potrubí plastové spojované svary polyfuzně D přes 40 do 50 mm</t>
  </si>
  <si>
    <t>1391782649</t>
  </si>
  <si>
    <t>10,4</t>
  </si>
  <si>
    <t>10,4*0,2</t>
  </si>
  <si>
    <t>722176117</t>
  </si>
  <si>
    <t>Montáž potrubí plastové spojované svary polyfuzně D přes 50 do 63 mm</t>
  </si>
  <si>
    <t>1119958751</t>
  </si>
  <si>
    <t>8,1</t>
  </si>
  <si>
    <t>8,1*0,2</t>
  </si>
  <si>
    <t>722176118</t>
  </si>
  <si>
    <t>Montáž potrubí plastové spojované svary polyfuzně D přes 63 do 75 mm</t>
  </si>
  <si>
    <t>334251412</t>
  </si>
  <si>
    <t>30,7</t>
  </si>
  <si>
    <t>30,7*0,2</t>
  </si>
  <si>
    <t>722190401</t>
  </si>
  <si>
    <t>Vyvedení a upevnění výpustku DN do 25</t>
  </si>
  <si>
    <t>-1586901903</t>
  </si>
  <si>
    <t>722190402</t>
  </si>
  <si>
    <t>Vyvedení a upevnění výpustku DN přes 25 do 50</t>
  </si>
  <si>
    <t>-1624575203</t>
  </si>
  <si>
    <t>722190403</t>
  </si>
  <si>
    <t>Vyvedení a upevnění výpustku DN přes 50 do 100</t>
  </si>
  <si>
    <t>-1255076602</t>
  </si>
  <si>
    <t>722249122</t>
  </si>
  <si>
    <t>Montáž armatury plastové PPR DN 20 ostatní typ</t>
  </si>
  <si>
    <t>-2072351147</t>
  </si>
  <si>
    <t>722249124</t>
  </si>
  <si>
    <t>Montáž armatury plastové PPR DN 32 ostatní typ</t>
  </si>
  <si>
    <t>1876142700</t>
  </si>
  <si>
    <t>722249125</t>
  </si>
  <si>
    <t>Montáž armatury plastové PPR DN 40 ostatní typ</t>
  </si>
  <si>
    <t>-649441542</t>
  </si>
  <si>
    <t>722249126</t>
  </si>
  <si>
    <t>Montáž armatury plastové PPR DN 50 ostatní typ</t>
  </si>
  <si>
    <t>-662721099</t>
  </si>
  <si>
    <t>722249127</t>
  </si>
  <si>
    <t>Montáž armatury plastové PPR DN 63 ostatní typ</t>
  </si>
  <si>
    <t>-939290422</t>
  </si>
  <si>
    <t>722249127R</t>
  </si>
  <si>
    <t>Montáž armatury plastové PPR DN 75 ostatní typ</t>
  </si>
  <si>
    <t>-1973181032</t>
  </si>
  <si>
    <t>KK</t>
  </si>
  <si>
    <t>Kulové kohouty</t>
  </si>
  <si>
    <t>Kulový kohout G6/4", závit vnitřní/vnitřní, celonerezové provedení, dvoudílný</t>
  </si>
  <si>
    <t>-780095604</t>
  </si>
  <si>
    <t>Pol40</t>
  </si>
  <si>
    <t>Kulový kohout G1/2", závit vnitřní/vnitřní, celonerezové provedení, dvoudílný</t>
  </si>
  <si>
    <t>-1031594102</t>
  </si>
  <si>
    <t>722230105</t>
  </si>
  <si>
    <t>Ventil přímý G 6/4" se dvěma závity</t>
  </si>
  <si>
    <t>1572557488</t>
  </si>
  <si>
    <t>Pol41</t>
  </si>
  <si>
    <t>Zahradní kohout G1/2", závit vnější, celonerezové provedení</t>
  </si>
  <si>
    <t>1055212507</t>
  </si>
  <si>
    <t>Poznámka k položce:_x000d_
vč. těsnění</t>
  </si>
  <si>
    <t>722230101</t>
  </si>
  <si>
    <t>Ventil přímý G 1/2" se dvěma závity</t>
  </si>
  <si>
    <t>793487697</t>
  </si>
  <si>
    <t>OOV</t>
  </si>
  <si>
    <t>Odvod odpadní vody</t>
  </si>
  <si>
    <t>ODMM2</t>
  </si>
  <si>
    <t xml:space="preserve">Ostatní drobný a montážní materiál </t>
  </si>
  <si>
    <t>-1221642613</t>
  </si>
  <si>
    <t>RP325/4</t>
  </si>
  <si>
    <t>Závitová přechodka 32 x 5/4", PP-HT</t>
  </si>
  <si>
    <t>-1224077222</t>
  </si>
  <si>
    <t>382413113</t>
  </si>
  <si>
    <t>Osazení jímky z PP 2200 l pro usazení do terénu</t>
  </si>
  <si>
    <t>-1831928814</t>
  </si>
  <si>
    <t>PBJ2200</t>
  </si>
  <si>
    <t>Podzemní bezodtoká jímka 2200 l - rozměry 2400 x 1230 x 1515 mm
- materiál: polyetylen
- rozsah dodávky: samonosná jímka o objemu 2200 l, vyvrtání otvoru vtoku pro potrubí d160 vč. těsnění, pochozí plastový poklop</t>
  </si>
  <si>
    <t>-2055761670</t>
  </si>
  <si>
    <t>PHPT</t>
  </si>
  <si>
    <t>Plastové hrdlové potrubí a tvarovky, mat. PP-HT</t>
  </si>
  <si>
    <t>Pol42</t>
  </si>
  <si>
    <t>Tr. Ø 110 x 2,7</t>
  </si>
  <si>
    <t>1855942620</t>
  </si>
  <si>
    <t>Pol43</t>
  </si>
  <si>
    <t>Tr. Ø 40 x 1,8</t>
  </si>
  <si>
    <t>-987364109</t>
  </si>
  <si>
    <t>Pol44</t>
  </si>
  <si>
    <t>Koleno 87° DN100</t>
  </si>
  <si>
    <t>317878093</t>
  </si>
  <si>
    <t>Pol45</t>
  </si>
  <si>
    <t>Koleno 87° DN40</t>
  </si>
  <si>
    <t>-614183074</t>
  </si>
  <si>
    <t>Pol46</t>
  </si>
  <si>
    <t>Jednoduchá odbočka 87° DN100/100</t>
  </si>
  <si>
    <t>-33831880</t>
  </si>
  <si>
    <t>Pol47</t>
  </si>
  <si>
    <t>Jednoduchá odbočka 87° DN100/40</t>
  </si>
  <si>
    <t>-1587881074</t>
  </si>
  <si>
    <t>Pol48</t>
  </si>
  <si>
    <t>Jednoduchá odbočka 87° DN40/40</t>
  </si>
  <si>
    <t>1977865951</t>
  </si>
  <si>
    <t>Pol49</t>
  </si>
  <si>
    <t>Redukce DN150/100</t>
  </si>
  <si>
    <t>-1044072471</t>
  </si>
  <si>
    <t>Pol50</t>
  </si>
  <si>
    <t>Redukce DN100/40</t>
  </si>
  <si>
    <t>-972541689</t>
  </si>
  <si>
    <t>Pol51</t>
  </si>
  <si>
    <t>Redukce DN40/32</t>
  </si>
  <si>
    <t>-1488996926</t>
  </si>
  <si>
    <t>721174025</t>
  </si>
  <si>
    <t>Potrubí kanalizační z PP odpadní DN 110</t>
  </si>
  <si>
    <t>226443673</t>
  </si>
  <si>
    <t>37,72</t>
  </si>
  <si>
    <t>ostatní 15%</t>
  </si>
  <si>
    <t>37,72*0,15</t>
  </si>
  <si>
    <t>721174042</t>
  </si>
  <si>
    <t>Potrubí kanalizační z PP připojovací DN 40</t>
  </si>
  <si>
    <t>1741688500</t>
  </si>
  <si>
    <t>6,9</t>
  </si>
  <si>
    <t>6,9*0,2</t>
  </si>
  <si>
    <t>PHTPPVC</t>
  </si>
  <si>
    <t>Plastové hrdlové potrubí a tvarovky, mat. PVC KG hladké SN4</t>
  </si>
  <si>
    <t>Pol52</t>
  </si>
  <si>
    <t>Tr. Ø 160 x 4,0</t>
  </si>
  <si>
    <t>-622898821</t>
  </si>
  <si>
    <t>Pol53</t>
  </si>
  <si>
    <t>Jednoduchá odbočka 87°30 DN150/100</t>
  </si>
  <si>
    <t>-1094546149</t>
  </si>
  <si>
    <t>Pol54</t>
  </si>
  <si>
    <t>Koleno 87°30 DN150</t>
  </si>
  <si>
    <t>1309855588</t>
  </si>
  <si>
    <t>Pol55</t>
  </si>
  <si>
    <t>Koleno 87°30 DN100</t>
  </si>
  <si>
    <t>453669494</t>
  </si>
  <si>
    <t>721173317</t>
  </si>
  <si>
    <t>Potrubí kanalizační z PVC SN 4 dešťové DN 160</t>
  </si>
  <si>
    <t>-1481727476</t>
  </si>
  <si>
    <t>25+25*0,1</t>
  </si>
  <si>
    <t>OK</t>
  </si>
  <si>
    <t>Odvod kondenzátu</t>
  </si>
  <si>
    <t>721226521</t>
  </si>
  <si>
    <t>Zápachová uzávěrka nástěnná pro pračku a myčku DN 40</t>
  </si>
  <si>
    <t>-564916037</t>
  </si>
  <si>
    <t>721229111</t>
  </si>
  <si>
    <t xml:space="preserve">Montáž zápachové uzávěrky pro pračku a myčku do DN 50  ostatní typ</t>
  </si>
  <si>
    <t>403827720</t>
  </si>
  <si>
    <t>751613141</t>
  </si>
  <si>
    <t>Montáž hadice pro odvod kondenzátu</t>
  </si>
  <si>
    <t>1415234286</t>
  </si>
  <si>
    <t>48481004</t>
  </si>
  <si>
    <t>hadice pro odvod kondenzátu</t>
  </si>
  <si>
    <t>-310830197</t>
  </si>
  <si>
    <t>samostpádné potrubí</t>
  </si>
  <si>
    <t xml:space="preserve">hadička PVC průměr 10 mm do 5 m délky </t>
  </si>
  <si>
    <t>5*6</t>
  </si>
  <si>
    <t>výtlak čerpadla kondenzátu</t>
  </si>
  <si>
    <t>hadička PVC průměr 10 mm Celková délka potrubí 10/8 mm cca 30 m</t>
  </si>
  <si>
    <t>30*6</t>
  </si>
  <si>
    <t>722173234</t>
  </si>
  <si>
    <t>Potrubí vodovodní plastové pevné PVC-C spoj lepením PN 25 do 70°C D 32x3,6 mm</t>
  </si>
  <si>
    <t>1864870730</t>
  </si>
  <si>
    <t>OK1</t>
  </si>
  <si>
    <t>uchycení potrubí ke stěnám nebo stropu</t>
  </si>
  <si>
    <t>-60364710</t>
  </si>
  <si>
    <t>PO</t>
  </si>
  <si>
    <t>Požární ochrana</t>
  </si>
  <si>
    <t>722254126R</t>
  </si>
  <si>
    <t>Hydrantová skříň vnitřní s výzbrojí - specifikace dle dokumentace</t>
  </si>
  <si>
    <t>302753857</t>
  </si>
  <si>
    <t>KK1</t>
  </si>
  <si>
    <t>kulový ventil 1" s propojovací hadicí k napojení na stávající přívod vody</t>
  </si>
  <si>
    <t>2103201997</t>
  </si>
  <si>
    <t>722230103</t>
  </si>
  <si>
    <t>Ventil přímý G 1" se dvěma závity</t>
  </si>
  <si>
    <t>1427748313</t>
  </si>
  <si>
    <t>PO1</t>
  </si>
  <si>
    <t>Přenosný hasicí přístroj (PHP) - Technické parametry:
- výtlačný plyn: dusík
- teplotní funkční rozsah: -30 až +60 °C
- rozměry cca: průměr 150 mm, výška 570 mm</t>
  </si>
  <si>
    <t>-921849244</t>
  </si>
  <si>
    <t>-1671066671</t>
  </si>
  <si>
    <t>Přenosný hasicí přístroj (PHP)</t>
  </si>
  <si>
    <t>2*2*3</t>
  </si>
  <si>
    <t>MM</t>
  </si>
  <si>
    <t>Montážní materiál</t>
  </si>
  <si>
    <t>PS16/100-A2</t>
  </si>
  <si>
    <t>Přírubový spoj DN100 PN16 mat. A2 (nerez)</t>
  </si>
  <si>
    <t>-1375545573</t>
  </si>
  <si>
    <t>PS16/65-A2</t>
  </si>
  <si>
    <t>Přírubový spoj DN65 PN16 mat. A2 (nerez)</t>
  </si>
  <si>
    <t>1330549436</t>
  </si>
  <si>
    <t>230032028</t>
  </si>
  <si>
    <t>Montáž přírubových spojů do PN 16 DN 65</t>
  </si>
  <si>
    <t>-1130736319</t>
  </si>
  <si>
    <t>230032030</t>
  </si>
  <si>
    <t>Montáž přírubových spojů do PN 16 DN 100</t>
  </si>
  <si>
    <t>487211799</t>
  </si>
  <si>
    <t>Pž160</t>
  </si>
  <si>
    <t>Protidešťová žaluzie pevná kruhová se síťkou pro tr. de 160 mm, mat. nerez</t>
  </si>
  <si>
    <t>2037406687</t>
  </si>
  <si>
    <t>pž110</t>
  </si>
  <si>
    <t>Protidešťová žaluzie pevná kruhová se síťkou pro tr. de 110 mm, mat. nerez</t>
  </si>
  <si>
    <t>-356490605</t>
  </si>
  <si>
    <t>PZ</t>
  </si>
  <si>
    <t>Podpěry a závěsy potrubí</t>
  </si>
  <si>
    <t xml:space="preserve">Rozvod pitné vody do DN65 - Konstrukce podpěr/závěsů bude celonerezová se stavitelnými potrubními objímkami s vnitřními pryžovými manžetami. Dle typu a průměru potrubí budou případně použity celoplastové objímky. </t>
  </si>
  <si>
    <t>161043700</t>
  </si>
  <si>
    <t>P2</t>
  </si>
  <si>
    <t xml:space="preserve">Odvod odpadní vody do DN150 - Konstrukce podpěr/závěsů bude celonerezová se stavitelnými potrubními objímkami s vnitřními pryžovými manžetami. Dle typu a průměru potrubí budou případně použity celoplastové objímky. </t>
  </si>
  <si>
    <t>-610765006</t>
  </si>
  <si>
    <t>P3</t>
  </si>
  <si>
    <t>Odvod vody z elektrolyzérů DN25 Konstrukce podpěr/závěsů bude celonerezová se stavitelnými potrubními objímkami s vnitřními pryžovými manžetami. Dle typu a průměru potrubí budou případně použity celoplastové objímky.</t>
  </si>
  <si>
    <t>-2032101394</t>
  </si>
  <si>
    <t>TI</t>
  </si>
  <si>
    <t>Tepelná izolace vnitřního rozvodu pitné vody z pěnového kaučuku, tl. 13 mm - spec. dle dokumentace</t>
  </si>
  <si>
    <t>722181231</t>
  </si>
  <si>
    <t>Ochrana vodovodního potrubí přilepenými termoizolačními trubicemi z PE tl přes 9 do 13 mm DN do 22 mm</t>
  </si>
  <si>
    <t>786603018</t>
  </si>
  <si>
    <t>D20</t>
  </si>
  <si>
    <t>722181232</t>
  </si>
  <si>
    <t>Ochrana vodovodního potrubí přilepenými termoizolačními trubicemi z PE tl přes 9 do 13 mm DN přes 22 do 45 mm</t>
  </si>
  <si>
    <t>-1677457117</t>
  </si>
  <si>
    <t>D40</t>
  </si>
  <si>
    <t>D32</t>
  </si>
  <si>
    <t>D25</t>
  </si>
  <si>
    <t>722181233</t>
  </si>
  <si>
    <t>Ochrana vodovodního potrubí přilepenými termoizolačními trubicemi z PE tl přes 9 do 13 mm DN přes 45 do 63 mm</t>
  </si>
  <si>
    <t>278611611</t>
  </si>
  <si>
    <t>D63</t>
  </si>
  <si>
    <t>D50</t>
  </si>
  <si>
    <t>722181234</t>
  </si>
  <si>
    <t>Ochrana vodovodního potrubí přilepenými termoizolačními trubicemi z PE tl přes 9 do 13 mm DN přes 63 do 89 mm</t>
  </si>
  <si>
    <t>-589779787</t>
  </si>
  <si>
    <t>D75</t>
  </si>
  <si>
    <t>PPvs</t>
  </si>
  <si>
    <t>Prostupy potrubí vnější stěnou</t>
  </si>
  <si>
    <t>977151122R</t>
  </si>
  <si>
    <t>Jádrové vrty diamantovými korunkami do stavebních materiálů D 122mm</t>
  </si>
  <si>
    <t>-1364094878</t>
  </si>
  <si>
    <t>Jádrové vrty diamantovými korunkami do stavebních materiálů D 172</t>
  </si>
  <si>
    <t>-1926911261</t>
  </si>
  <si>
    <t>PPvsR1</t>
  </si>
  <si>
    <t>vyplnění mezikruží mezi povrchem trubky a díry vysokoexpanzní PUR pěnou vč. utěsnění spár u vnitřní stěny a PIR panemů trvale pružným tmelem</t>
  </si>
  <si>
    <t>-232210823</t>
  </si>
  <si>
    <t>PPvs1</t>
  </si>
  <si>
    <t>Zhotovení a utěsnění nového prostupu potrubí základem objektu</t>
  </si>
  <si>
    <t>977151126</t>
  </si>
  <si>
    <t>Jádrové vrty diamantovými korunkami do stavebních materiálů D přes 200 do 225 mm</t>
  </si>
  <si>
    <t>813991093</t>
  </si>
  <si>
    <t>JVo</t>
  </si>
  <si>
    <t>Ošetření vnitřního povrchu vrtu nátěrem proti korozi</t>
  </si>
  <si>
    <t>-570591232</t>
  </si>
  <si>
    <t>PPvsR2</t>
  </si>
  <si>
    <t>Systémovým těsněním na potrubí d160 s nerezovými utahovacími prvky</t>
  </si>
  <si>
    <t>-908298485</t>
  </si>
  <si>
    <t>PPvsR3</t>
  </si>
  <si>
    <t>Nerezová pažnice s těsnícím kruhem pro napojení stáv. vnější hydroizolace</t>
  </si>
  <si>
    <t>-1934981834</t>
  </si>
  <si>
    <t>-584212189</t>
  </si>
  <si>
    <t xml:space="preserve">Osazení systémového těsnění a nerezové pažnice </t>
  </si>
  <si>
    <t>napojení hydroizolace</t>
  </si>
  <si>
    <t>2*4*2</t>
  </si>
  <si>
    <t>PPvns</t>
  </si>
  <si>
    <t>Prostupy potrubí vnitřní stěnou</t>
  </si>
  <si>
    <t>977151124R1</t>
  </si>
  <si>
    <t>Jádrové vrty diamantovými korunkami do stavebních materiálů D 160</t>
  </si>
  <si>
    <t>515290832</t>
  </si>
  <si>
    <t>Jádrové vrty diamantovými korunkami do stavebních materiálů D 110</t>
  </si>
  <si>
    <t>-1167499971</t>
  </si>
  <si>
    <t>977151117R</t>
  </si>
  <si>
    <t>Jádrové vrty diamantovými korunkami do stavebních materiálů D 80</t>
  </si>
  <si>
    <t>-432261686</t>
  </si>
  <si>
    <t>977151116R</t>
  </si>
  <si>
    <t>Jádrové vrty diamantovými korunkami do stavebních materiálů D 70</t>
  </si>
  <si>
    <t>-753228151</t>
  </si>
  <si>
    <t>PPvnsR1</t>
  </si>
  <si>
    <t>Vyplnění spár mezi trubkou a stěnou trvale pružným tmelem (začištění povrchu vnitřní omítky)</t>
  </si>
  <si>
    <t>1422149942</t>
  </si>
  <si>
    <t>-594843805</t>
  </si>
  <si>
    <t>-296280875</t>
  </si>
  <si>
    <t>32,7+0,1*32,7</t>
  </si>
  <si>
    <t>1+1*0,1</t>
  </si>
  <si>
    <t>12+12*0,1</t>
  </si>
  <si>
    <t>1963054457</t>
  </si>
  <si>
    <t>1721763366</t>
  </si>
  <si>
    <t>13,9+0,1*13,9</t>
  </si>
  <si>
    <t>10,4+10,4*0,1</t>
  </si>
  <si>
    <t>8,1+8,1*0,1</t>
  </si>
  <si>
    <t>30,7+30,7*0,1</t>
  </si>
  <si>
    <t>822718307</t>
  </si>
  <si>
    <t>230120042</t>
  </si>
  <si>
    <t>Čištění potrubí profukováním nebo proplachováním DN 40</t>
  </si>
  <si>
    <t>1887381592</t>
  </si>
  <si>
    <t>1875303850</t>
  </si>
  <si>
    <t>230120044</t>
  </si>
  <si>
    <t>Čištění potrubí profukováním nebo proplachováním DN 65</t>
  </si>
  <si>
    <t>-417252695</t>
  </si>
  <si>
    <t>230120045</t>
  </si>
  <si>
    <t>Čištění potrubí profukováním nebo proplachováním DN 80</t>
  </si>
  <si>
    <t>-2003501028</t>
  </si>
  <si>
    <t>Tr. O 75 x 10,3</t>
  </si>
  <si>
    <t>892312121</t>
  </si>
  <si>
    <t>Tlaková zkouška vzduchem potrubí DN 150 těsnícím vakem ucpávkovým</t>
  </si>
  <si>
    <t>úsek</t>
  </si>
  <si>
    <t>-2144067260</t>
  </si>
  <si>
    <t>1829626465</t>
  </si>
  <si>
    <t>946112212</t>
  </si>
  <si>
    <t>Příplatek k pojízdným věžím š do 1,6 m dl do 3,2 m v do 2,5 m za první a ZKD den použití</t>
  </si>
  <si>
    <t>-743853239</t>
  </si>
  <si>
    <t>-823673782</t>
  </si>
  <si>
    <t>490996328</t>
  </si>
  <si>
    <t>ZNP</t>
  </si>
  <si>
    <t>Zhotovení nátěru na potrubí požární vody</t>
  </si>
  <si>
    <t>789131143</t>
  </si>
  <si>
    <t>Čištění mechanizované potrubí do DN 50 stupeň přípravy St 3 stupeň zrezivění D</t>
  </si>
  <si>
    <t>2066584449</t>
  </si>
  <si>
    <t>0,753</t>
  </si>
  <si>
    <t>789131210</t>
  </si>
  <si>
    <t>Omytí potrubí do DN 50</t>
  </si>
  <si>
    <t>1062935580</t>
  </si>
  <si>
    <t>789131220</t>
  </si>
  <si>
    <t>Oprášení potrubí do DN 50</t>
  </si>
  <si>
    <t>-1445174604</t>
  </si>
  <si>
    <t>789131230</t>
  </si>
  <si>
    <t>Osušení potrubí do DN 50</t>
  </si>
  <si>
    <t>-2010708185</t>
  </si>
  <si>
    <t>789131240</t>
  </si>
  <si>
    <t>Odmaštění potrubí do DN 50</t>
  </si>
  <si>
    <t>1540113935</t>
  </si>
  <si>
    <t>789331111</t>
  </si>
  <si>
    <t>Zhotovení nátěru potrubí do DN 50 jednosložkového základního tl do 80 µm</t>
  </si>
  <si>
    <t>223365521</t>
  </si>
  <si>
    <t>24621610</t>
  </si>
  <si>
    <t>hmota nátěrová silikonová základní na tepelně namáhané kovy</t>
  </si>
  <si>
    <t>-2107039480</t>
  </si>
  <si>
    <t>0,753*0,749 'Přepočtené koeficientem množství</t>
  </si>
  <si>
    <t>789331215</t>
  </si>
  <si>
    <t>Zhotovení nátěru potrubí do DN 50</t>
  </si>
  <si>
    <t>1702107057</t>
  </si>
  <si>
    <t>24629116</t>
  </si>
  <si>
    <t>hmota nátěrová samozákladující</t>
  </si>
  <si>
    <t>1080522639</t>
  </si>
  <si>
    <t>0,753*0,324 'Přepočtené koeficientem množství</t>
  </si>
  <si>
    <t>789331221</t>
  </si>
  <si>
    <t>Zhotovení nátěru potrubí do DN 50 dvousložkového krycího (vrchního) tl do 80 µm</t>
  </si>
  <si>
    <t>1705966483</t>
  </si>
  <si>
    <t>24621610R1</t>
  </si>
  <si>
    <t>hmota nátěrová dle ČSN 130072</t>
  </si>
  <si>
    <t>-1463565225</t>
  </si>
  <si>
    <t>0,753*0,659 'Přepočtené koeficientem množství</t>
  </si>
  <si>
    <t>998722201</t>
  </si>
  <si>
    <t>Přesun hmot procentní pro vnitřní vodovod v objektech v do 6 m</t>
  </si>
  <si>
    <t>%</t>
  </si>
  <si>
    <t>-1085364593</t>
  </si>
  <si>
    <t>998722294</t>
  </si>
  <si>
    <t>Příplatek k přesunu hmot procentní pro vnitřní vodovod za zvětšený přesun do 1000 m</t>
  </si>
  <si>
    <t>-237574269</t>
  </si>
  <si>
    <t>29383746</t>
  </si>
  <si>
    <t>SO01.6 - Obnova trubního vedení v neprůchozím kolektoru</t>
  </si>
  <si>
    <t xml:space="preserve">    2 - Zakládání</t>
  </si>
  <si>
    <t xml:space="preserve">    8 - Trubní vedení</t>
  </si>
  <si>
    <t xml:space="preserve">    OS - Ostatní</t>
  </si>
  <si>
    <t xml:space="preserve">      997-s - Přesun sutě - skládkovné </t>
  </si>
  <si>
    <t>115101201</t>
  </si>
  <si>
    <t>Čerpání vody na dopravní výšku do 10 m průměrný přítok do 500 l/min</t>
  </si>
  <si>
    <t>-886853525</t>
  </si>
  <si>
    <t>70*10 "VV, PD"</t>
  </si>
  <si>
    <t>115101301</t>
  </si>
  <si>
    <t>Pohotovost čerpací soupravy pro dopravní výšku do 10 m přítok do 500 l/min</t>
  </si>
  <si>
    <t>den</t>
  </si>
  <si>
    <t>1708487938</t>
  </si>
  <si>
    <t>70 "VV, PD"</t>
  </si>
  <si>
    <t>119001401</t>
  </si>
  <si>
    <t>Dočasné zajištění potrubí ocelového nebo litinového DN do 200 mm</t>
  </si>
  <si>
    <t>-155011321</t>
  </si>
  <si>
    <t>1*5 "VV, PD"</t>
  </si>
  <si>
    <t>121151113</t>
  </si>
  <si>
    <t>Sejmutí ornice plochy do 500 m2 tl vrstvy do 200 mm strojně</t>
  </si>
  <si>
    <t>1643567865</t>
  </si>
  <si>
    <t>75,6/0,15 "VV, PD"</t>
  </si>
  <si>
    <t>32,7/0,15 "VV, PD"</t>
  </si>
  <si>
    <t>132312212</t>
  </si>
  <si>
    <t>Hloubení rýh š do 2000 mm v nesoudržných horninách třídy těžitelnosti II skupiny 4 ručně</t>
  </si>
  <si>
    <t>329053624</t>
  </si>
  <si>
    <t>155 "VV, PD"</t>
  </si>
  <si>
    <t>69,3 "VV, PD"</t>
  </si>
  <si>
    <t>132351254</t>
  </si>
  <si>
    <t>Hloubení rýh nezapažených š do 2000 mm v hornině třídy těžitelnosti II skupiny 4 objem do 500 m3 strojně</t>
  </si>
  <si>
    <t>-1318694459</t>
  </si>
  <si>
    <t>232,45 "VV, PD"</t>
  </si>
  <si>
    <t>161,77 "VV, PD"</t>
  </si>
  <si>
    <t>585645908</t>
  </si>
  <si>
    <t>232,45+155+265,5+2*75,6 "VV, PD"</t>
  </si>
  <si>
    <t>161,77+69,3+198,9+2*32,7 "VV, PD"</t>
  </si>
  <si>
    <t>-401967044</t>
  </si>
  <si>
    <t>232,45+155-265,5 "VV, PD"</t>
  </si>
  <si>
    <t>161,77+69,3-198,9 "VV, PD"</t>
  </si>
  <si>
    <t>167151102</t>
  </si>
  <si>
    <t>Nakládání výkopku z hornin třídy těžitelnosti II skupiny 4 a 5 do 100 m3</t>
  </si>
  <si>
    <t>-2006276436</t>
  </si>
  <si>
    <t>232,45+155+75,6 "VV, PD"</t>
  </si>
  <si>
    <t>161,77+69,3+32,7 "VV, PD"</t>
  </si>
  <si>
    <t>-182821186</t>
  </si>
  <si>
    <t>265,5 "VV, PD"</t>
  </si>
  <si>
    <t>198,9 "VV, PD"</t>
  </si>
  <si>
    <t>-1755633342</t>
  </si>
  <si>
    <t>26,1 "VV, PD"</t>
  </si>
  <si>
    <t>1535282899</t>
  </si>
  <si>
    <t>26,1*1,85</t>
  </si>
  <si>
    <t>1803691740</t>
  </si>
  <si>
    <t>73/0,15 "VV, PD"</t>
  </si>
  <si>
    <t>486,91 "VV, PD"</t>
  </si>
  <si>
    <t>218,2815 "VV, PD"</t>
  </si>
  <si>
    <t>10364101</t>
  </si>
  <si>
    <t xml:space="preserve">zemina pro terénní úpravy -  ornice</t>
  </si>
  <si>
    <t>-1529749030</t>
  </si>
  <si>
    <t xml:space="preserve">486,91*0,05 </t>
  </si>
  <si>
    <t>218,2815*0,05</t>
  </si>
  <si>
    <t>-973073738</t>
  </si>
  <si>
    <t>1894882081</t>
  </si>
  <si>
    <t>486,91*0,015</t>
  </si>
  <si>
    <t>218,2815*0,015</t>
  </si>
  <si>
    <t>1076269957</t>
  </si>
  <si>
    <t>39,5*1 "VV, PD"</t>
  </si>
  <si>
    <t>Zakládání</t>
  </si>
  <si>
    <t>212755214</t>
  </si>
  <si>
    <t>Trativody z drenážních trubek plastových flexibilních D 100 mm bez lože</t>
  </si>
  <si>
    <t>-1641511839</t>
  </si>
  <si>
    <t>73 "VV, PD"</t>
  </si>
  <si>
    <t>39,5 "VV, PD"</t>
  </si>
  <si>
    <t>3171212R1</t>
  </si>
  <si>
    <t>Krycí deska PZD dl. 180 cm do lože z cementové malty</t>
  </si>
  <si>
    <t>320905878</t>
  </si>
  <si>
    <t>245 "VV, PD"</t>
  </si>
  <si>
    <t>3171212R2</t>
  </si>
  <si>
    <t>Očištění a oprava bet. líce stávajícího kolektoru v místě napojení na obnovovanou stropní konstrukci</t>
  </si>
  <si>
    <t>95976287</t>
  </si>
  <si>
    <t>33,9 "VV, PD"</t>
  </si>
  <si>
    <t>3171212R3</t>
  </si>
  <si>
    <t>Očištění a úprava bet. líce stávajícího kolektoru v místě napojení na novou konstrukci (šachtu)</t>
  </si>
  <si>
    <t>740054447</t>
  </si>
  <si>
    <t>1 "šachta č. 1, VV, PD"</t>
  </si>
  <si>
    <t>1 "šachta č. 2, VV, PD"</t>
  </si>
  <si>
    <t>1 "šachta č. 3, VV, PD"</t>
  </si>
  <si>
    <t>342241112</t>
  </si>
  <si>
    <t>Příčky z cihel plných lícových P 60 dl 290 mm pevnosti na MVC včetně spárování tl 140 mm</t>
  </si>
  <si>
    <t>-1595737409</t>
  </si>
  <si>
    <t>4,422 "VV, PD"</t>
  </si>
  <si>
    <t>710909012</t>
  </si>
  <si>
    <t>0,43 "šachta č. 1, VV, PD"</t>
  </si>
  <si>
    <t>0,43 "šachta č. 2, Vv, PD"</t>
  </si>
  <si>
    <t>0,43 "šachta č. 3, VV, PD"</t>
  </si>
  <si>
    <t>-1544820986</t>
  </si>
  <si>
    <t>(2*1,8+2*1,4)*0,25+1,8*1,4+2*3,14*0,5*0,5 "šachta č. 1, VV, PD"</t>
  </si>
  <si>
    <t>(2*1,8+2*1,4)*0,25+1,8*1,4+2*3,14*0,5*0,5 "šachta č. 2, VV, PD"</t>
  </si>
  <si>
    <t>(2*1,8+2*1,4)*0,25+1,8*1,4+2*3,14*0,5*0,5 "šachta č. 3, VV, PD"</t>
  </si>
  <si>
    <t>1798897291</t>
  </si>
  <si>
    <t>1812862215</t>
  </si>
  <si>
    <t>1186870967</t>
  </si>
  <si>
    <t>0,06071 "šachta č. 1, VV, PD"</t>
  </si>
  <si>
    <t>0,06071 "šachta č. 2, VV, PD"</t>
  </si>
  <si>
    <t>0,06071 "šachta č. 3, VV, PD"</t>
  </si>
  <si>
    <t>451573111</t>
  </si>
  <si>
    <t>Lože pod potrubí otevřený výkop ze štěrkopísku</t>
  </si>
  <si>
    <t>-431773099</t>
  </si>
  <si>
    <t>6,1 "VV, PD"</t>
  </si>
  <si>
    <t>452112112</t>
  </si>
  <si>
    <t>Osazení betonových prstenců nebo rámů v do 100 mm</t>
  </si>
  <si>
    <t>-1143818517</t>
  </si>
  <si>
    <t>1 "revizní šachta, VV, PD"</t>
  </si>
  <si>
    <t>59224176</t>
  </si>
  <si>
    <t>prstenec šachtový vyrovnávací betonový 625x120x80mm</t>
  </si>
  <si>
    <t>-688785723</t>
  </si>
  <si>
    <t>59224184</t>
  </si>
  <si>
    <t>prstenec šachtový vyrovnávací betonový 625x120x40mm</t>
  </si>
  <si>
    <t>508067283</t>
  </si>
  <si>
    <t>59224185</t>
  </si>
  <si>
    <t>prstenec šachtový vyrovnávací betonový 625x120x60mm</t>
  </si>
  <si>
    <t>-392013497</t>
  </si>
  <si>
    <t>452112122</t>
  </si>
  <si>
    <t>Osazení betonových prstenců nebo rámů v do 200 mm</t>
  </si>
  <si>
    <t>122659908</t>
  </si>
  <si>
    <t>59224188</t>
  </si>
  <si>
    <t>prstenec šachtový vyrovnávací betonový 625x120x120mm</t>
  </si>
  <si>
    <t>1072498188</t>
  </si>
  <si>
    <t>616321121</t>
  </si>
  <si>
    <t>Vápenocementová omítka hladká jednovrstvá uzavřených kanálů nanášená ručně</t>
  </si>
  <si>
    <t>1575902984</t>
  </si>
  <si>
    <t>8,844 "VV, PD"</t>
  </si>
  <si>
    <t>631311215</t>
  </si>
  <si>
    <t>Mazanina tl přes 50 do 80 mm z betonu prostého se zvýšenými nároky na prostředí tř. C 30/37</t>
  </si>
  <si>
    <t>-1923719924</t>
  </si>
  <si>
    <t>12,456 "VV, PD"</t>
  </si>
  <si>
    <t>632455253</t>
  </si>
  <si>
    <t>Potěr popílkocementový tl přes 10 do 20 mm na mazaninách hlazený ocelovým hladítkem</t>
  </si>
  <si>
    <t>-2020110013</t>
  </si>
  <si>
    <t>69,2*1,8 "VV, PD"</t>
  </si>
  <si>
    <t>6324601R0</t>
  </si>
  <si>
    <t>Obetonování obvodu ŽB desky (dno šachty) spádovým betonem</t>
  </si>
  <si>
    <t>967313770</t>
  </si>
  <si>
    <t>Trubní vedení</t>
  </si>
  <si>
    <t>871313121</t>
  </si>
  <si>
    <t>Montáž kanalizačního potrubí z PVC těsněné gumovým kroužkem otevřený výkop sklon do 20 % DN 160</t>
  </si>
  <si>
    <t>-1260598145</t>
  </si>
  <si>
    <t>44,85 "VV, PD"</t>
  </si>
  <si>
    <t>28611134</t>
  </si>
  <si>
    <t>trubka kanalizační PVC DN 160x5000mm SN4</t>
  </si>
  <si>
    <t>761432618</t>
  </si>
  <si>
    <t>44,85</t>
  </si>
  <si>
    <t>44,85*1,03 'Přepočtené koeficientem množství</t>
  </si>
  <si>
    <t>877315211</t>
  </si>
  <si>
    <t>Montáž tvarovek z tvrdého PVC-systém KG nebo z polypropylenu-systém KG 2000 jednoosé DN 160</t>
  </si>
  <si>
    <t>702083764</t>
  </si>
  <si>
    <t>28611361</t>
  </si>
  <si>
    <t>koleno kanalizační PVC KG 160x45°</t>
  </si>
  <si>
    <t>-2028717131</t>
  </si>
  <si>
    <t>28611363</t>
  </si>
  <si>
    <t>koleno kanalizační PVC KG 160x87°</t>
  </si>
  <si>
    <t>-1852299656</t>
  </si>
  <si>
    <t>877315221</t>
  </si>
  <si>
    <t>Montáž tvarovek z tvrdého PVC-systém KG nebo z polypropylenu-systém KG 2000 dvouosé DN 160</t>
  </si>
  <si>
    <t>1435479907</t>
  </si>
  <si>
    <t>28611429</t>
  </si>
  <si>
    <t>odbočka kanalizační plastová s hrdlem KG 160/160/87°</t>
  </si>
  <si>
    <t>-975837344</t>
  </si>
  <si>
    <t>890451811</t>
  </si>
  <si>
    <t>Bourání šachet z prefabrikovaných skruží ručně obestavěného prostoru přes 3 do 5 m3</t>
  </si>
  <si>
    <t>965066087</t>
  </si>
  <si>
    <t>5 "VV, DVZ"</t>
  </si>
  <si>
    <t>1431993405</t>
  </si>
  <si>
    <t>894411311</t>
  </si>
  <si>
    <t>Osazení betonových nebo železobetonových dílců pro šachty skruží rovných</t>
  </si>
  <si>
    <t>1949407558</t>
  </si>
  <si>
    <t>2 "revizní šachta, VV, PD"</t>
  </si>
  <si>
    <t>59224051</t>
  </si>
  <si>
    <t>skruž pro kanalizační šachty se zabudovanými stupadly 100x50x12cm</t>
  </si>
  <si>
    <t>951868451</t>
  </si>
  <si>
    <t>59224052</t>
  </si>
  <si>
    <t>skruž pro kanalizační šachty se zabudovanými stupadly 100x100x12cm</t>
  </si>
  <si>
    <t>-648636386</t>
  </si>
  <si>
    <t>894412411</t>
  </si>
  <si>
    <t>Osazení betonových nebo železobetonových dílců pro šachty skruží přechodových</t>
  </si>
  <si>
    <t>907617218</t>
  </si>
  <si>
    <t>59224168</t>
  </si>
  <si>
    <t>skruž betonová přechodová 62,5/100x60x12cm, stupadla poplastovaná kapsová</t>
  </si>
  <si>
    <t>1962512392</t>
  </si>
  <si>
    <t>894414111</t>
  </si>
  <si>
    <t>Osazení betonových nebo železobetonových dílců pro šachty skruží základových (dno)</t>
  </si>
  <si>
    <t>-940794716</t>
  </si>
  <si>
    <t>894414211</t>
  </si>
  <si>
    <t>Osazení betonových nebo železobetonových dílců pro šachty desek zákrytových</t>
  </si>
  <si>
    <t>250238068</t>
  </si>
  <si>
    <t>59224075</t>
  </si>
  <si>
    <t>deska betonová zákrytová k ukončení šachet 1000/625x200mm</t>
  </si>
  <si>
    <t>869603163</t>
  </si>
  <si>
    <t>894812111</t>
  </si>
  <si>
    <t>Revizní a čistící šachta z PP šachtové dno DN 315/150 přímý tok</t>
  </si>
  <si>
    <t>471088275</t>
  </si>
  <si>
    <t>894812131</t>
  </si>
  <si>
    <t>Revizní a čistící šachta z PP DN 315 šachtová roura korugovaná bez hrdla světlé hloubky 1250 mm</t>
  </si>
  <si>
    <t>934911720</t>
  </si>
  <si>
    <t>894812149</t>
  </si>
  <si>
    <t>Příplatek k rourám revizní a čistící šachty z PP DN 315 za uříznutí šachtové roury</t>
  </si>
  <si>
    <t>-1101245878</t>
  </si>
  <si>
    <t>894812156</t>
  </si>
  <si>
    <t>Revizní a čistící šachta z PP DN 315 poklop plastový pro třídu zatížení A15 s teleskopickou trubkou</t>
  </si>
  <si>
    <t>1413584069</t>
  </si>
  <si>
    <t>899102112</t>
  </si>
  <si>
    <t>Osazení poklopů litinových nebo ocelových včetně rámů pro třídu zatížení A15, A50</t>
  </si>
  <si>
    <t>-345059623</t>
  </si>
  <si>
    <t>28661932</t>
  </si>
  <si>
    <t xml:space="preserve">poklop šachtový litinový  DN 600 pro třídu zatížení A15</t>
  </si>
  <si>
    <t>-500728436</t>
  </si>
  <si>
    <t>899104211</t>
  </si>
  <si>
    <t>Demontáž poklopů litinových nebo ocelových včetně rámů hmotnosti přes 150 kg</t>
  </si>
  <si>
    <t>1948274760</t>
  </si>
  <si>
    <t>952903112</t>
  </si>
  <si>
    <t>Vyčištění objektů ČOV, nádrží, žlabů a kanálů při v do 3,5 m</t>
  </si>
  <si>
    <t>1349337058</t>
  </si>
  <si>
    <t>0,8*83+0,8*83 "VV, PD"</t>
  </si>
  <si>
    <t>953334118</t>
  </si>
  <si>
    <t>Bobtnavý pásek do pracovních spar betonových kcí bentonitový 20 x 15 mm</t>
  </si>
  <si>
    <t>-70014597</t>
  </si>
  <si>
    <t>6,5 "šachta č. 1, VV, PD"</t>
  </si>
  <si>
    <t>6,5 "šachta č. 2, VV, PD"</t>
  </si>
  <si>
    <t>6,5 "šachta č. 3, VV, PD"</t>
  </si>
  <si>
    <t>962031133</t>
  </si>
  <si>
    <t>Bourání příček z cihel pálených na MVC tl do 150 mm</t>
  </si>
  <si>
    <t>-1817683392</t>
  </si>
  <si>
    <t>3*0,6 "VV, PD"</t>
  </si>
  <si>
    <t>1,32*3,35 "VV, PD"</t>
  </si>
  <si>
    <t>963015141</t>
  </si>
  <si>
    <t>Demontáž prefabrikovaných krycích desek kanálů, šachet nebo žump do hmotnosti 0,5 t</t>
  </si>
  <si>
    <t>-377279569</t>
  </si>
  <si>
    <t>965042141</t>
  </si>
  <si>
    <t>Bourání podkladů pod dlažby nebo mazanin betonových nebo z litého asfaltu tl do 100 mm pl přes 4 m2</t>
  </si>
  <si>
    <t>1115858694</t>
  </si>
  <si>
    <t>13,212 "VV, PD"</t>
  </si>
  <si>
    <t>977151125R</t>
  </si>
  <si>
    <t>Jádrové vrty diamantovými korunkami do stavebních materiálů D přes 180 do 200 mm</t>
  </si>
  <si>
    <t>943919320</t>
  </si>
  <si>
    <t>977151911R</t>
  </si>
  <si>
    <t>-464875514</t>
  </si>
  <si>
    <t>9781511R7</t>
  </si>
  <si>
    <t>Ošetření vnitřního povrchu vrtu epoxidovým lakem</t>
  </si>
  <si>
    <t>-135518789</t>
  </si>
  <si>
    <t>9781511R8</t>
  </si>
  <si>
    <t>Utěsnění prostupu potrubí systémovým těsněním na potrubí DN 150, D+M</t>
  </si>
  <si>
    <t>1453197573</t>
  </si>
  <si>
    <t>978151R9</t>
  </si>
  <si>
    <t>Utěsnění prostupu potrubí systémovým těsněním na potrubí DN 150, s nerezovými utahovacími prvky, vsazené do nerezové pažnice s těsnícím kruhem pro napojení na stáv. vnější hydroizolaci, D+M</t>
  </si>
  <si>
    <t>-449904997</t>
  </si>
  <si>
    <t>OS</t>
  </si>
  <si>
    <t>Ostatní</t>
  </si>
  <si>
    <t>-1457125078</t>
  </si>
  <si>
    <t>JŘ5T</t>
  </si>
  <si>
    <t>jeřábnické práce - přistavení jeřábu, jeřábnické práce</t>
  </si>
  <si>
    <t>1886471300</t>
  </si>
  <si>
    <t>HZS4142</t>
  </si>
  <si>
    <t>Hodinová zúčtovací sazba vazač břemen odborný</t>
  </si>
  <si>
    <t>393267856</t>
  </si>
  <si>
    <t>8*6</t>
  </si>
  <si>
    <t>997013111</t>
  </si>
  <si>
    <t>Vnitrostaveništní doprava suti a vybouraných hmot pro budovy v do 6 m s použitím mechanizace</t>
  </si>
  <si>
    <t>-1222995227</t>
  </si>
  <si>
    <t>28,505</t>
  </si>
  <si>
    <t>1860612441</t>
  </si>
  <si>
    <t>1,624+29,066</t>
  </si>
  <si>
    <t>997221551</t>
  </si>
  <si>
    <t>Vodorovná doprava suti ze sypkých materiálů do 1 km</t>
  </si>
  <si>
    <t>-317419699</t>
  </si>
  <si>
    <t>997221559</t>
  </si>
  <si>
    <t>Příplatek ZKD 1 km u vodorovné dopravy suti ze sypkých materiálů</t>
  </si>
  <si>
    <t>227007552</t>
  </si>
  <si>
    <t>9*(1,624+29,066)</t>
  </si>
  <si>
    <t>997221561</t>
  </si>
  <si>
    <t>Vodorovná doprava suti z kusových materiálů do 1 km</t>
  </si>
  <si>
    <t>663236989</t>
  </si>
  <si>
    <t>997221569</t>
  </si>
  <si>
    <t>Příplatek ZKD 1 km u vodorovné dopravy suti z kusových materiálů</t>
  </si>
  <si>
    <t>-362122249</t>
  </si>
  <si>
    <t>9*28,505</t>
  </si>
  <si>
    <t>453877457</t>
  </si>
  <si>
    <t>59,595</t>
  </si>
  <si>
    <t xml:space="preserve">Přesun sutě - skládkovné </t>
  </si>
  <si>
    <t>-1114407388</t>
  </si>
  <si>
    <t>29,066</t>
  </si>
  <si>
    <t>-1770053858</t>
  </si>
  <si>
    <t>-1801834635</t>
  </si>
  <si>
    <t>1,624</t>
  </si>
  <si>
    <t>392006847</t>
  </si>
  <si>
    <t>0,826</t>
  </si>
  <si>
    <t>-1149202535</t>
  </si>
  <si>
    <t>(232,45+155-265,5)*1,75 "VV, PD"</t>
  </si>
  <si>
    <t>(161,77+69,3-198,9)*1,75 "VV, PD"</t>
  </si>
  <si>
    <t>711111001</t>
  </si>
  <si>
    <t>Provedení izolace proti zemní vlhkosti vodorovné za studena nátěrem penetračním</t>
  </si>
  <si>
    <t>1863847209</t>
  </si>
  <si>
    <t>69,2*2,1*1,1 "VV, PD"</t>
  </si>
  <si>
    <t>1701007272</t>
  </si>
  <si>
    <t>159,852*0,001 'Přepočtené koeficientem množství</t>
  </si>
  <si>
    <t>711112001</t>
  </si>
  <si>
    <t>Provedení izolace proti zemní vlhkosti svislé za studena nátěrem penetračním</t>
  </si>
  <si>
    <t>-1652128434</t>
  </si>
  <si>
    <t>69,2*1,1*1,1"VV, PD"</t>
  </si>
  <si>
    <t>-2079645445</t>
  </si>
  <si>
    <t>83,732*0,001 'Přepočtené koeficientem množství</t>
  </si>
  <si>
    <t>711131811</t>
  </si>
  <si>
    <t>Odstranění izolace proti zemní vlhkosti vodorovné</t>
  </si>
  <si>
    <t>505629524</t>
  </si>
  <si>
    <t>73,4*2,1 "VV, PD"</t>
  </si>
  <si>
    <t>711131821</t>
  </si>
  <si>
    <t>Odstranění izolace proti zemní vlhkosti svislé</t>
  </si>
  <si>
    <t>-1052497555</t>
  </si>
  <si>
    <t>73,4*0,9 "VV, PD"</t>
  </si>
  <si>
    <t>370459299</t>
  </si>
  <si>
    <t>-1847457983</t>
  </si>
  <si>
    <t>69,2*2,1*1,1</t>
  </si>
  <si>
    <t>711142559</t>
  </si>
  <si>
    <t>Provedení izolace proti zemní vlhkosti pásy přitavením svislé NAIP</t>
  </si>
  <si>
    <t>-545360641</t>
  </si>
  <si>
    <t>69,2*1,1 "VV, PD"</t>
  </si>
  <si>
    <t>1804331041</t>
  </si>
  <si>
    <t>69,2*1,1*1,1</t>
  </si>
  <si>
    <t>7111431R0</t>
  </si>
  <si>
    <t>Napojení hydroizolace kolektoru na ŽB desku (dno šachty), penetrační nátěr, přitavení pásů, D+M</t>
  </si>
  <si>
    <t>-951015511</t>
  </si>
  <si>
    <t>1 "revizní achta, VV, PD"</t>
  </si>
  <si>
    <t>1247942584</t>
  </si>
  <si>
    <t>-1564515155</t>
  </si>
  <si>
    <t>7677871R0</t>
  </si>
  <si>
    <t>Nerezový poklop 550*1320 mm, zateplený, uzamykatelný vč. demontovatelného podpěrného nosníku, D+M</t>
  </si>
  <si>
    <t>-898256122</t>
  </si>
  <si>
    <t>7677871R1</t>
  </si>
  <si>
    <t>Nerezový poklop 800*1320 mm, zateplený, uzamykatelný vč. demontovatelného podpěrného nosníku, D+M</t>
  </si>
  <si>
    <t>762547973</t>
  </si>
  <si>
    <t>7677871R2</t>
  </si>
  <si>
    <t>Podpěry a závěsy potrubí DN 150, celonerezové se stavitelnými potrubními objímkami s vnitřní pryžovou manžetou, ke stěně kanálu přivrtány chemickými kotvami, D+M</t>
  </si>
  <si>
    <t>-1174942428</t>
  </si>
  <si>
    <t>767861001</t>
  </si>
  <si>
    <t>Montáž vnitřních kovových žebříků přímých dl do 2 m kotvených do betonu</t>
  </si>
  <si>
    <t>-770413852</t>
  </si>
  <si>
    <t>449830R1</t>
  </si>
  <si>
    <t>žebřík výstupový jednoduchý přímý z nerezu, protiskluzové příčle, dl. 600 mm</t>
  </si>
  <si>
    <t>1871916077</t>
  </si>
  <si>
    <t>SO01.7 - Úpravy stavební elektroinstalace</t>
  </si>
  <si>
    <t>D1 - Kabely</t>
  </si>
  <si>
    <t>D2 - Kabelové trasy</t>
  </si>
  <si>
    <t>D3 - Zemní práce a zednické přípomoci</t>
  </si>
  <si>
    <t>D4 - Stavební elektroinstalace</t>
  </si>
  <si>
    <t>D5 - Uzemnění</t>
  </si>
  <si>
    <t>D6 - Rozvaděče</t>
  </si>
  <si>
    <t>D7 - Technicko-inženýrské činnosti</t>
  </si>
  <si>
    <t>D8 - Ostatní náklady</t>
  </si>
  <si>
    <t>Kabely</t>
  </si>
  <si>
    <t>744 44-1100</t>
  </si>
  <si>
    <t>CYKY-J 3x1,5</t>
  </si>
  <si>
    <t>-1939915965</t>
  </si>
  <si>
    <t>744 44-1100.1</t>
  </si>
  <si>
    <t>CYKY-O 3x1,5</t>
  </si>
  <si>
    <t>1832493763</t>
  </si>
  <si>
    <t>744 44-1100.2</t>
  </si>
  <si>
    <t>CYKY-J 3x2,5</t>
  </si>
  <si>
    <t>-1119889194</t>
  </si>
  <si>
    <t>744 44-1100.3</t>
  </si>
  <si>
    <t>CYKY-J 5x1,5</t>
  </si>
  <si>
    <t>1966081589</t>
  </si>
  <si>
    <t>744 44-1100.4</t>
  </si>
  <si>
    <t>CYKY-J 5x2,5</t>
  </si>
  <si>
    <t>1031036077</t>
  </si>
  <si>
    <t>744 44-1200</t>
  </si>
  <si>
    <t>CYKY-J 5x4</t>
  </si>
  <si>
    <t>1017778751</t>
  </si>
  <si>
    <t>744 44-1300</t>
  </si>
  <si>
    <t>CYKY-J 4x10</t>
  </si>
  <si>
    <t>63195918</t>
  </si>
  <si>
    <t>746 41-3150</t>
  </si>
  <si>
    <t>Ukončení CYKY-J 3x1,5</t>
  </si>
  <si>
    <t>-1755290789</t>
  </si>
  <si>
    <t>746 41-3150.1</t>
  </si>
  <si>
    <t>Ukončení CYKY-O 3x1,5</t>
  </si>
  <si>
    <t>-797886877</t>
  </si>
  <si>
    <t>746 41-3150.2</t>
  </si>
  <si>
    <t>Ukončení CYKY-J 3x2,5</t>
  </si>
  <si>
    <t>206432861</t>
  </si>
  <si>
    <t>746 41-3430</t>
  </si>
  <si>
    <t>Ukončení CYKY-J 4x10</t>
  </si>
  <si>
    <t>-449280673</t>
  </si>
  <si>
    <t>Přetažení stávajícího kabelu CYKY-J 4x10 v rámci stávajících objektů</t>
  </si>
  <si>
    <t>1837189638</t>
  </si>
  <si>
    <t>Spojka kabelu CYKY-J 4x10</t>
  </si>
  <si>
    <t>85141245</t>
  </si>
  <si>
    <t>R3</t>
  </si>
  <si>
    <t>Zmapování, zakreslení do stávajících výkresů a celková kompletace přepojení kabelu z původního rozvaděče UPS do RU rozvaděče v provozní budově</t>
  </si>
  <si>
    <t>-258820415</t>
  </si>
  <si>
    <t>746 41-3560</t>
  </si>
  <si>
    <t>Ukončení CYKY-J 5x1,5</t>
  </si>
  <si>
    <t>748528409</t>
  </si>
  <si>
    <t>746 41-3560.1</t>
  </si>
  <si>
    <t>Ukončení CYKY-J 5x2,5</t>
  </si>
  <si>
    <t>-334916028</t>
  </si>
  <si>
    <t>746 41-3560.2</t>
  </si>
  <si>
    <t>Ukončení CYKY-J 5x4</t>
  </si>
  <si>
    <t>-395251634</t>
  </si>
  <si>
    <t>Kabelový štítek kompletní vč. popisu</t>
  </si>
  <si>
    <t>598048174</t>
  </si>
  <si>
    <t>Kabelové trasy</t>
  </si>
  <si>
    <t>743 11-1116</t>
  </si>
  <si>
    <t>Plastová tuhá trubka, nebo vkládací lišta do Ø32 vč. Příchytek, spojek a dalšího příslušenství</t>
  </si>
  <si>
    <t>689547078</t>
  </si>
  <si>
    <t>743 11-2216</t>
  </si>
  <si>
    <t>Plastová ohebná trubka do Ø32 vč. Příchytek, spojek a dalšího příslušenství</t>
  </si>
  <si>
    <t>-285182266</t>
  </si>
  <si>
    <t>743 55-2121</t>
  </si>
  <si>
    <t>Žárově pozinkovaný drátěný žlab 50/50 vč. nosníků, spojek, objímek, stojen a dalšího příslušenství</t>
  </si>
  <si>
    <t>217225637</t>
  </si>
  <si>
    <t>743 55-2122</t>
  </si>
  <si>
    <t>Žárově pozinkovaný drátěný žlab 100/50 vč. nosníků, spojek, objímek, stojen a dalšího příslušenství</t>
  </si>
  <si>
    <t>985798505</t>
  </si>
  <si>
    <t>Zemní práce a zednické přípomoci</t>
  </si>
  <si>
    <t>743 13-1218</t>
  </si>
  <si>
    <t>Ohebná dvouplášťová korugovaná chránička do Ø110</t>
  </si>
  <si>
    <t>-1461938681</t>
  </si>
  <si>
    <t>Upevnění chráničky v kolektoru</t>
  </si>
  <si>
    <t>2014798310</t>
  </si>
  <si>
    <t>Prostupy zdí do Ø110</t>
  </si>
  <si>
    <t>-145071244</t>
  </si>
  <si>
    <t>Vodotěsné/prostorové utěsnění prostupů do 0,25m2</t>
  </si>
  <si>
    <t>-474041965</t>
  </si>
  <si>
    <t>Protipožární přepážky do 0,25m2</t>
  </si>
  <si>
    <t>-1157080502</t>
  </si>
  <si>
    <t>Stavební elektroinstalace</t>
  </si>
  <si>
    <t>743 41-4323</t>
  </si>
  <si>
    <t>Ovládací krabice s LED a spínačem pro centrální vypínání osvětlení</t>
  </si>
  <si>
    <t>-930825950</t>
  </si>
  <si>
    <t>747 11-1111</t>
  </si>
  <si>
    <t>Spínač jednopólový, řazení 1, IP54</t>
  </si>
  <si>
    <t>-1392742534</t>
  </si>
  <si>
    <t>747 11-1111.1</t>
  </si>
  <si>
    <t>Spínač jednopólový, řazení 1/0, IP54</t>
  </si>
  <si>
    <t>1407322502</t>
  </si>
  <si>
    <t>747 11-1113</t>
  </si>
  <si>
    <t>Přechodová skříň do 10 svorek vč. Vývodek v krytí IP 65</t>
  </si>
  <si>
    <t>1269922044</t>
  </si>
  <si>
    <t>747 16-2107.1</t>
  </si>
  <si>
    <t>Zásuvka nástěnná 400VAC/32A, IP67</t>
  </si>
  <si>
    <t>-72790260</t>
  </si>
  <si>
    <t>747 16-2121</t>
  </si>
  <si>
    <t>Zásuvka nástěnná 230VAC/16A, IP54</t>
  </si>
  <si>
    <t>-916944245</t>
  </si>
  <si>
    <t>748 12-2114</t>
  </si>
  <si>
    <t>Zářivkové svítidlo vč. LED trubic 2x23W 1500mm, IP66, 2x3300lm, 4000K</t>
  </si>
  <si>
    <t>1867367355</t>
  </si>
  <si>
    <t>748 12-2114.1</t>
  </si>
  <si>
    <t>LED svítidlo interierové na WC do 10W, IP54</t>
  </si>
  <si>
    <t>-583358742</t>
  </si>
  <si>
    <t>748 12-2114.2</t>
  </si>
  <si>
    <t>Orientační nouzové svítidlo LED 110VDC IP65</t>
  </si>
  <si>
    <t>890226688</t>
  </si>
  <si>
    <t>748 12-2114.3</t>
  </si>
  <si>
    <t>LED reflektor venkovní 100W, IP65 vč. výložníku pro umístění na stěnu</t>
  </si>
  <si>
    <t>-682863477</t>
  </si>
  <si>
    <t>748 12-2114.4</t>
  </si>
  <si>
    <t>LED reflektor 20W s PIR, IP65</t>
  </si>
  <si>
    <t>-219702072</t>
  </si>
  <si>
    <t>Uzemnění</t>
  </si>
  <si>
    <t>743 41-4322</t>
  </si>
  <si>
    <t>Svorkovnice hlavního pospojení (Z780)</t>
  </si>
  <si>
    <t>-1435333872</t>
  </si>
  <si>
    <t>744 24-1110</t>
  </si>
  <si>
    <t>CYA 6 ZŽ</t>
  </si>
  <si>
    <t>-2111635851</t>
  </si>
  <si>
    <t>744 24-1110.1</t>
  </si>
  <si>
    <t>CYA 10 ZŽ</t>
  </si>
  <si>
    <t>588529361</t>
  </si>
  <si>
    <t>744 24-1130</t>
  </si>
  <si>
    <t>CYA 70 ZŽ</t>
  </si>
  <si>
    <t>828777254</t>
  </si>
  <si>
    <t>746 21-1130</t>
  </si>
  <si>
    <t>Ukončení CYA 6 ZŽ</t>
  </si>
  <si>
    <t>-1570193017</t>
  </si>
  <si>
    <t>746 21-1140</t>
  </si>
  <si>
    <t>Ukončení CYA 10 ZŽ</t>
  </si>
  <si>
    <t>953085916</t>
  </si>
  <si>
    <t>746 21-1190</t>
  </si>
  <si>
    <t>Ukončení CYA 70 ZŽ</t>
  </si>
  <si>
    <t>455885040</t>
  </si>
  <si>
    <t>Rozvaděče</t>
  </si>
  <si>
    <t>Rozvaděč RS15.1</t>
  </si>
  <si>
    <t>1296677976</t>
  </si>
  <si>
    <t>-Skříň 800x500x2200 vč. bočnice, soklu, přípojnic, ostatních konstrukčních dílů a modulárního zakrytí IP54/30</t>
  </si>
  <si>
    <t>-1ks Přívodní jistič In=80A</t>
  </si>
  <si>
    <t>-1ks Přepěťová ochrana</t>
  </si>
  <si>
    <t>-5ks Jištění a impulzní spínání osvětlení</t>
  </si>
  <si>
    <t>-7ks 3F jištění vč. chrániče do 32A</t>
  </si>
  <si>
    <t>-2ks 1F kombinovaného jištění s chráničem do 16A</t>
  </si>
  <si>
    <t>-1kpl sestava jištění 110VDC jištění a spínání</t>
  </si>
  <si>
    <t>-11ks 1F jističový vývod do 16A</t>
  </si>
  <si>
    <t>-7ks 3F jističový vývod do 16A</t>
  </si>
  <si>
    <t>-1ks jištění a spínaní pro odepnutí VZT při výpadku</t>
  </si>
  <si>
    <t>-Svorky a podružný materiál vč. vodičů</t>
  </si>
  <si>
    <t>-Výroba rozvaděče</t>
  </si>
  <si>
    <t>Technicko-inženýrské činnosti</t>
  </si>
  <si>
    <t>Audit TIČR dle vyhlášky č.73/2010 Sb.</t>
  </si>
  <si>
    <t>-1846280110</t>
  </si>
  <si>
    <t>Výchozí revize</t>
  </si>
  <si>
    <t>-1219021307</t>
  </si>
  <si>
    <t>D8</t>
  </si>
  <si>
    <t>Demontáž původní instalace v rozsahu díla vč. EZS</t>
  </si>
  <si>
    <t>2068047750</t>
  </si>
  <si>
    <t>Veškeré přidružené náklady na realizace a předání díla vč. dopravy</t>
  </si>
  <si>
    <t>267729039</t>
  </si>
  <si>
    <t>Podružný materiál nerez (hmoždinky, vruty, šrouby, stahovací pásky, kabelová oka, řezné kotouče, vývodky k pohonům a polní instrumentaci atd.)</t>
  </si>
  <si>
    <t>1602780637</t>
  </si>
  <si>
    <t>SO02 - Změna využití skladu chloru na sklad soli a NaClO</t>
  </si>
  <si>
    <t>SO02.1 - Stavebně technické řešení</t>
  </si>
  <si>
    <t xml:space="preserve">      997-s - Přesun sutě - skládkovné</t>
  </si>
  <si>
    <t>-1803954710</t>
  </si>
  <si>
    <t>2*0,5*0,45 "VV, PD"</t>
  </si>
  <si>
    <t>2*0,05*0,05*0,45 "VV, PD"</t>
  </si>
  <si>
    <t>-559699036</t>
  </si>
  <si>
    <t>2*2*1,1*0,0734 "VZT, VV, PD"</t>
  </si>
  <si>
    <t>-5986911</t>
  </si>
  <si>
    <t>2*2,75*0,1880 "vrata, VV, PD"</t>
  </si>
  <si>
    <t>319202331</t>
  </si>
  <si>
    <t>Vyrovnání nerovného povrchu zdiva tl přes 80 do 150 mm přizděním</t>
  </si>
  <si>
    <t>-58975051</t>
  </si>
  <si>
    <t>2*2,75*0,2+2,2*0,45 "vrata, VV, PD"</t>
  </si>
  <si>
    <t>2*2*1,1*0,2 "VZT, VV, PD"</t>
  </si>
  <si>
    <t>803727997</t>
  </si>
  <si>
    <t>12,07155*0,5 "VV, PD"</t>
  </si>
  <si>
    <t>-1904868314</t>
  </si>
  <si>
    <t>24,1431 "VV, PD"</t>
  </si>
  <si>
    <t>612231003</t>
  </si>
  <si>
    <t>Montáž zateplení vnitřních stěn polyuretanovými deskami tloušťky do 80 mm</t>
  </si>
  <si>
    <t>-1106236937</t>
  </si>
  <si>
    <t>215,9 " technické řešení, rozsah viz VV a PD"</t>
  </si>
  <si>
    <t>590521R6</t>
  </si>
  <si>
    <t>deska tepelně izolační z tvrzené PU pěny vnitřní, kapilárně aktivní, prodyšná tl 80mm</t>
  </si>
  <si>
    <t>-786051311</t>
  </si>
  <si>
    <t>215,9</t>
  </si>
  <si>
    <t>215,9*1,02 'Přepočtené koeficientem množství</t>
  </si>
  <si>
    <t>612321141</t>
  </si>
  <si>
    <t>Vápenocementová omítka štuková dvouvrstvá vnitřních stěn nanášená ručně</t>
  </si>
  <si>
    <t>736587973</t>
  </si>
  <si>
    <t>-509329598</t>
  </si>
  <si>
    <t>24,1431*1,1</t>
  </si>
  <si>
    <t>(2*2*1,1*0,2)*1,1 "VZT, VV, PD"</t>
  </si>
  <si>
    <t>612325417</t>
  </si>
  <si>
    <t xml:space="preserve">Oprava vnitřní vápenocementové hladké omítky stěn v rozsahu plochy přes 10 do 30 %  s celoplošným přeštukováním</t>
  </si>
  <si>
    <t>1801661505</t>
  </si>
  <si>
    <t>82,88 "VV, PD"</t>
  </si>
  <si>
    <t>631311214</t>
  </si>
  <si>
    <t>Mazanina tl přes 50 do 80 mm z betonu prostého se zvýšenými nároky na prostředí tř. C 25/30</t>
  </si>
  <si>
    <t>-671444835</t>
  </si>
  <si>
    <t>187,1*0,13 "VV, PD"</t>
  </si>
  <si>
    <t>631319021</t>
  </si>
  <si>
    <t>Příplatek k mazanině tl přes 50 do 80 mm za přehlazení s poprášením cementem</t>
  </si>
  <si>
    <t>-1598186925</t>
  </si>
  <si>
    <t>631319206</t>
  </si>
  <si>
    <t xml:space="preserve">Příplatek k mazaninám za přidání ocelových vláken (drátkobeton) </t>
  </si>
  <si>
    <t>577786828</t>
  </si>
  <si>
    <t>784927749</t>
  </si>
  <si>
    <t>187,1 "VV, PD"</t>
  </si>
  <si>
    <t>-1246925735</t>
  </si>
  <si>
    <t>187,1*0,2 "VV, PD"</t>
  </si>
  <si>
    <t>124,3*0,2 "VV, PD"</t>
  </si>
  <si>
    <t>509844664</t>
  </si>
  <si>
    <t>124,3 "VV, PD"</t>
  </si>
  <si>
    <t>403297924</t>
  </si>
  <si>
    <t>62+21,5+3*7,2+11,4 "VV, PD"</t>
  </si>
  <si>
    <t>2*3,9+1*11,4 "VV, PD"</t>
  </si>
  <si>
    <t>6346701R0</t>
  </si>
  <si>
    <t>Vyplnění spár těsnicím provazcem, ošetření spáry nátěrem, D+M</t>
  </si>
  <si>
    <t>1336992116</t>
  </si>
  <si>
    <t>380099555</t>
  </si>
  <si>
    <t>-761711858</t>
  </si>
  <si>
    <t>-1001446640</t>
  </si>
  <si>
    <t>962052210</t>
  </si>
  <si>
    <t>Bourání zdiva nadzákladového ze ŽB do 1 m3</t>
  </si>
  <si>
    <t>-868786153</t>
  </si>
  <si>
    <t>4,704 "základové bloky, VV, PD"</t>
  </si>
  <si>
    <t>962032230</t>
  </si>
  <si>
    <t>Bourání zdiva z cihel pálených nebo vápenopískových na MV nebo MVC do 1 m3</t>
  </si>
  <si>
    <t>-1231596809</t>
  </si>
  <si>
    <t>2*0,5*0,5*0,45 "VV, PD"</t>
  </si>
  <si>
    <t>962032240</t>
  </si>
  <si>
    <t>Bourání zdiva z cihel pálených nebo vápenopískových na MC do 1 m3</t>
  </si>
  <si>
    <t>2053843958</t>
  </si>
  <si>
    <t>3,276 "VV, PD"</t>
  </si>
  <si>
    <t>-855611756</t>
  </si>
  <si>
    <t>19,65*0,0362 "VV, PD"</t>
  </si>
  <si>
    <t>965042131</t>
  </si>
  <si>
    <t>Bourání podkladů pod dlažby nebo mazanin betonových nebo z litého asfaltu tl do 100 mm pl do 4 m2</t>
  </si>
  <si>
    <t>442980655</t>
  </si>
  <si>
    <t>3*0,3 "VV, PD"</t>
  </si>
  <si>
    <t>-1935489718</t>
  </si>
  <si>
    <t>18,7368 "VV, PD"</t>
  </si>
  <si>
    <t>965049111</t>
  </si>
  <si>
    <t>Příplatek k bourání betonových mazanin za bourání mazanin se svařovanou sítí tl do 100 mm</t>
  </si>
  <si>
    <t>1972299147</t>
  </si>
  <si>
    <t>-1188236406</t>
  </si>
  <si>
    <t>zarovnání vybourané beton. kce stáv. podlah</t>
  </si>
  <si>
    <t>21,35*7,2+2,2*1,1</t>
  </si>
  <si>
    <t>988830509</t>
  </si>
  <si>
    <t>2,35*4,5 "VV, PD"</t>
  </si>
  <si>
    <t>9690112R0</t>
  </si>
  <si>
    <t>Vysekání drážky v cihelném zdivu 100*100 mm</t>
  </si>
  <si>
    <t>-120806471</t>
  </si>
  <si>
    <t>9690112R1</t>
  </si>
  <si>
    <t>Vysekání drážky v betonové podlaze 100*100 mm</t>
  </si>
  <si>
    <t>-1683268202</t>
  </si>
  <si>
    <t>977151113R</t>
  </si>
  <si>
    <t>Jádrové vrty diamantovými korunkami do stavebních materiálů D přes 40 do 50 mm</t>
  </si>
  <si>
    <t>256613567</t>
  </si>
  <si>
    <t>28"VV, PD"</t>
  </si>
  <si>
    <t>-1660101125</t>
  </si>
  <si>
    <t>323679107</t>
  </si>
  <si>
    <t>28 "VV, PD"</t>
  </si>
  <si>
    <t>594157065</t>
  </si>
  <si>
    <t>-1702619405</t>
  </si>
  <si>
    <t>2120964500</t>
  </si>
  <si>
    <t>2*5,9+2*2*4+2*5,9*4 "VV, PD"</t>
  </si>
  <si>
    <t>Záchytná vana pro 2 IBC kontejnery</t>
  </si>
  <si>
    <t>-451731033</t>
  </si>
  <si>
    <t>1904820152</t>
  </si>
  <si>
    <t>-1955152333</t>
  </si>
  <si>
    <t>0,405+6,388+0,06+0,17+1,981+41,221</t>
  </si>
  <si>
    <t>1122638326</t>
  </si>
  <si>
    <t>9*(0,405+6,388+0,06+0,17+1,981+41,221)</t>
  </si>
  <si>
    <t>1233375397</t>
  </si>
  <si>
    <t>11,29</t>
  </si>
  <si>
    <t>-1145647450</t>
  </si>
  <si>
    <t>9*11,29</t>
  </si>
  <si>
    <t>1036545380</t>
  </si>
  <si>
    <t>65,808</t>
  </si>
  <si>
    <t>Přesun sutě - skládkovné</t>
  </si>
  <si>
    <t>1141082828</t>
  </si>
  <si>
    <t>41,221+1,981</t>
  </si>
  <si>
    <t>-966820453</t>
  </si>
  <si>
    <t>-881304433</t>
  </si>
  <si>
    <t>0,405+6,388+0,06+0,17</t>
  </si>
  <si>
    <t>998011001</t>
  </si>
  <si>
    <t>Přesun hmot pro budovy zděné v do 6 m</t>
  </si>
  <si>
    <t>795226309</t>
  </si>
  <si>
    <t>1129280592</t>
  </si>
  <si>
    <t>3,5 "VV, PD"</t>
  </si>
  <si>
    <t>7419201R3</t>
  </si>
  <si>
    <t>Demontáž elektrického kladkostroje, naložení, odvoz, ekologická likvidace</t>
  </si>
  <si>
    <t>1709648688</t>
  </si>
  <si>
    <t>751398011</t>
  </si>
  <si>
    <t>Montáž větrací mřížky na kruhové potrubí D do 100 mm</t>
  </si>
  <si>
    <t>576938165</t>
  </si>
  <si>
    <t>42972838</t>
  </si>
  <si>
    <t>mřížka větrací kruhová plastová s okapničkou a síťkou D 100mm</t>
  </si>
  <si>
    <t>549177688</t>
  </si>
  <si>
    <t>751398023</t>
  </si>
  <si>
    <t>Montáž větrací mřížky stěnové přes 0,100 do 0,150 m2</t>
  </si>
  <si>
    <t>-775886564</t>
  </si>
  <si>
    <t>42972307</t>
  </si>
  <si>
    <t>mřížka stěnová otevřená jednořadá kovová úhel lamel 0° 400x300mm</t>
  </si>
  <si>
    <t>1611559387</t>
  </si>
  <si>
    <t>7513990R0</t>
  </si>
  <si>
    <t>Zaslepení VZT potrubí do 400*400 mm (doměření při montáži, ocel. plech, nátěr, D+M</t>
  </si>
  <si>
    <t>1633613891</t>
  </si>
  <si>
    <t>-423875260</t>
  </si>
  <si>
    <t>79,3 "VV, PD"</t>
  </si>
  <si>
    <t>2029535886</t>
  </si>
  <si>
    <t>7676523R1</t>
  </si>
  <si>
    <t>Chladírenská vrata dvoukřídlá s rámem 2,2x 2,7, nepožární, PUR panely tl. 80 mm, D+M</t>
  </si>
  <si>
    <t>-979683413</t>
  </si>
  <si>
    <t>-374374899</t>
  </si>
  <si>
    <t>22 "VV, PD"</t>
  </si>
  <si>
    <t>-59320914</t>
  </si>
  <si>
    <t>Demontáž ocelového potrubí skrápěcí vody do DN50 vč. armatur a tvarovek</t>
  </si>
  <si>
    <t xml:space="preserve">demontáž upevňovacích konstrukcí </t>
  </si>
  <si>
    <t>50*5</t>
  </si>
  <si>
    <t>544</t>
  </si>
  <si>
    <t>-1487597701</t>
  </si>
  <si>
    <t>952809944</t>
  </si>
  <si>
    <t>-2141104038</t>
  </si>
  <si>
    <t>-1967449696</t>
  </si>
  <si>
    <t>-2099473746</t>
  </si>
  <si>
    <t>777511131</t>
  </si>
  <si>
    <t>Krycí epoxidová stěrka antistatické lité podlahy mechanicky a chemicky odolná</t>
  </si>
  <si>
    <t>-1156149917</t>
  </si>
  <si>
    <t>998777101</t>
  </si>
  <si>
    <t>Přesun hmot tonážní pro podlahy lité v objektech v do 6 m</t>
  </si>
  <si>
    <t>606410003</t>
  </si>
  <si>
    <t>998777181</t>
  </si>
  <si>
    <t>Příplatek k přesunu hmot tonážní 777 prováděný bez použití mechanizace</t>
  </si>
  <si>
    <t>1585168066</t>
  </si>
  <si>
    <t>783301401</t>
  </si>
  <si>
    <t>Ometení zámečnických konstrukcí</t>
  </si>
  <si>
    <t>-1590930092</t>
  </si>
  <si>
    <t>261,2 "VV, PD"</t>
  </si>
  <si>
    <t>1012031634</t>
  </si>
  <si>
    <t>-1408112116</t>
  </si>
  <si>
    <t>-305122655</t>
  </si>
  <si>
    <t>783315101</t>
  </si>
  <si>
    <t>Mezinátěr jednonásobný syntetický standardní zámečnických konstrukcí</t>
  </si>
  <si>
    <t>-402332913</t>
  </si>
  <si>
    <t>2037579576</t>
  </si>
  <si>
    <t>-2097583541</t>
  </si>
  <si>
    <t>783932171</t>
  </si>
  <si>
    <t>Celoplošné vyrovnání betonové podlahy cementovou stěrkou tl do 3 mm</t>
  </si>
  <si>
    <t>-1520805900</t>
  </si>
  <si>
    <t>854731101</t>
  </si>
  <si>
    <t>756 "VV, PD"</t>
  </si>
  <si>
    <t>-571024871</t>
  </si>
  <si>
    <t>183611688</t>
  </si>
  <si>
    <t>-1811140979</t>
  </si>
  <si>
    <t>756*0,2"VV, PD"</t>
  </si>
  <si>
    <t>-443721776</t>
  </si>
  <si>
    <t>-22143309</t>
  </si>
  <si>
    <t>756*1,2 "VV, PD"</t>
  </si>
  <si>
    <t>34467819</t>
  </si>
  <si>
    <t>784191007</t>
  </si>
  <si>
    <t>Čištění vnitřních ploch podlah po provedení malířských prací</t>
  </si>
  <si>
    <t>1749162598</t>
  </si>
  <si>
    <t>230082043</t>
  </si>
  <si>
    <t>Demontáž potrubí do šrotu přes 10 do 50 kg D 57 mm tl 6,3 mm</t>
  </si>
  <si>
    <t>-1728725217</t>
  </si>
  <si>
    <t>80/2+80*0,2+14</t>
  </si>
  <si>
    <t>SO02.2 - VZT a chlazení skladu NaClO</t>
  </si>
  <si>
    <t>D1 - Zařízení 1 – Větrání skladu NaClO (m.č. 02)</t>
  </si>
  <si>
    <t>D2 - Zařízení 2 – Chlazení skladu NaClO (m.č. 02)</t>
  </si>
  <si>
    <t>D3 - Ostatní náklady</t>
  </si>
  <si>
    <t>Zařízení 1 – Větrání skladu NaClO (m.č. 02)</t>
  </si>
  <si>
    <t>větrací jednotka s protiproudým rekuperátorempro větrání skladu NaClO</t>
  </si>
  <si>
    <t>2066921756</t>
  </si>
  <si>
    <t>Vnitřní čerstvo-vzdušná větrací jednotka s protiproudým rekuperátorem.</t>
  </si>
  <si>
    <t>1000 m3/h / 1000 m3/h</t>
  </si>
  <si>
    <t>230 V, 5A, 1x10A (char. C)</t>
  </si>
  <si>
    <t>Tepelná účinnost ZZT (zima/léto): 87/78 %</t>
  </si>
  <si>
    <t>filtrace: přívod F7, odvod M5,</t>
  </si>
  <si>
    <t>ohřev: externí potrubní ohřívač- viz dále pozice 1.2</t>
  </si>
  <si>
    <t>vč. digitální regulace (autonomní řízeni vč. řízení externího elektrického ohřívače (1.2))</t>
  </si>
  <si>
    <t xml:space="preserve">dotykový ovladač, časový program, </t>
  </si>
  <si>
    <t>více viz Technická specifikace VZT jednotky (příloha PD)</t>
  </si>
  <si>
    <t xml:space="preserve">Příslušenství: </t>
  </si>
  <si>
    <t>"Elektrický potrubní ohřívač: 3 kW, 400V, 3x10A char. Bpřipojovací hrdla: O 250Jmenovitý průtok vzduchu: 1000 m3/h"</t>
  </si>
  <si>
    <t>konzole pod VZT jednotku - 2 ks (l = 500mm, odpovídající kotvení - cihlové zdivo) - kotveno na zeď (SH jednotky 2600mm nad zemí) - hmotnost VZT jednotky 154 kg - půdorysný rozměr jednotky 1700x390mm</t>
  </si>
  <si>
    <t>1960364708</t>
  </si>
  <si>
    <t>Protidešťová žaluzie 450x450, šířka venkovního límce 50mm, se sítem proti hmyzu, provedení pozink</t>
  </si>
  <si>
    <t>1920382165</t>
  </si>
  <si>
    <t>SPIRO mřížka, jednořadá, s regulací, 625x75</t>
  </si>
  <si>
    <t>-1318475251</t>
  </si>
  <si>
    <t>SPIRO mřížka, jednořadá, 625x75</t>
  </si>
  <si>
    <t>1824441664</t>
  </si>
  <si>
    <t xml:space="preserve">Talířový ventil odvodní,  Ø 200</t>
  </si>
  <si>
    <t>163524739</t>
  </si>
  <si>
    <t>Regulační klapka kruhová těsná, Ø 200</t>
  </si>
  <si>
    <t>-467269778</t>
  </si>
  <si>
    <t>4-hr. potrubí s přírubami, 100%tvarovky, (ODA), provedení pozink</t>
  </si>
  <si>
    <t>1195797782</t>
  </si>
  <si>
    <t>37522398</t>
  </si>
  <si>
    <t>kruhové potrubí SPIRO, vč. tvarovek, (SUP) Ø 250, provedení pozink</t>
  </si>
  <si>
    <t>1402667917</t>
  </si>
  <si>
    <t>kruhové potrubí SPIRO, vč. tvarovek, (ETA) Ø 250, Ø 200, provedení pozink</t>
  </si>
  <si>
    <t>-38096839</t>
  </si>
  <si>
    <t>4-hr. potrubí s přírubami, 100%tvarovky, (EHA), provedení pozink</t>
  </si>
  <si>
    <t>1619250605</t>
  </si>
  <si>
    <t>kruhové potrubí SPIRO, vč. tvarovek, (EHA) Ø 250, Ø 200, provedení pozink</t>
  </si>
  <si>
    <t>2003880994</t>
  </si>
  <si>
    <t>Izolace z minerální vaty - Lamelová rohož na hliníkové fólii, tl. 40mm, vč. navařovacích trnů pro kotvení. (Izoloce rozvodu ODA v m.č. 08 - vjezd)</t>
  </si>
  <si>
    <t>-1748572055</t>
  </si>
  <si>
    <t>Izolace z minerální vaty - Lamelová rohož na hliníkové fólii, tl. 20mm, vč. navařovacích trnů pro kotvení. (Izoloce rozvodů SUP+ETA+EHA v m.č. 08 - vjezd)</t>
  </si>
  <si>
    <t>1232174969</t>
  </si>
  <si>
    <t>-183107151</t>
  </si>
  <si>
    <t>Instalace/montáž VZT jednotky, el. ohřívače, montáž VZT rozvodů, izolace VZT rozvodů</t>
  </si>
  <si>
    <t>-319454420</t>
  </si>
  <si>
    <t>Zprovoznění zařízení, zaregulování VZT systému</t>
  </si>
  <si>
    <t>844223609</t>
  </si>
  <si>
    <t>Funkční/povinné zkoušky (rozsah viz TZ)</t>
  </si>
  <si>
    <t>693079521</t>
  </si>
  <si>
    <t>Zařízení 2 – Chlazení skladu NaClO (m.č. 02)</t>
  </si>
  <si>
    <t>zařízení chlazení skladu NaClO</t>
  </si>
  <si>
    <t>-2075997682</t>
  </si>
  <si>
    <t>"Venkovní kompresorová jednotkachladicí výkon 5,15 kW / 10°C, 3 kW, 230V, 16 A char C"</t>
  </si>
  <si>
    <t xml:space="preserve">Vnitřní chladící jednotka - ventilátorový výparník - dodávka vč. závěsných konzol  - zavěšeno do stropu nad izolačním panelovým obložením</t>
  </si>
  <si>
    <t>Rozvaděč včetně elektronického regulátoru a řídící automatika</t>
  </si>
  <si>
    <t>Rozvod chladiva - Cu - kapalina/plyn vč. parotěsné izolace, ve venkovním prostředí ochrana izolace proti UV-záření</t>
  </si>
  <si>
    <t>Konzole pod venkovní jednotku</t>
  </si>
  <si>
    <t>1495029999</t>
  </si>
  <si>
    <t>1823577180</t>
  </si>
  <si>
    <t>558838682</t>
  </si>
  <si>
    <t>1757408784</t>
  </si>
  <si>
    <t>1476905968</t>
  </si>
  <si>
    <t>780627257</t>
  </si>
  <si>
    <t>21,35*12,3</t>
  </si>
  <si>
    <t>délka potrubí do DN32</t>
  </si>
  <si>
    <t>65,01</t>
  </si>
  <si>
    <t>délka potrubí DN40</t>
  </si>
  <si>
    <t>2,4</t>
  </si>
  <si>
    <t xml:space="preserve">délka potrubí D50 </t>
  </si>
  <si>
    <t>74,657</t>
  </si>
  <si>
    <t>SO02.3 - ZTI</t>
  </si>
  <si>
    <t xml:space="preserve">    D2 - Plastové potrubí a tvarovky, mat. PP-R S3.2</t>
  </si>
  <si>
    <t xml:space="preserve">    RPV - Rozvod požární vody</t>
  </si>
  <si>
    <t xml:space="preserve">      D3 - Plastové hrdlové potrubí a tvarovky, mat. PP-HT</t>
  </si>
  <si>
    <t xml:space="preserve">    KVZT - Připojení odvodu kondenzátu z chladiče vzduchu a VZT</t>
  </si>
  <si>
    <t xml:space="preserve">      KVZT1 - Připojení odvodu kondenzátu z chladiče vzduchu</t>
  </si>
  <si>
    <t xml:space="preserve">      KVZT2 - Připojení odvodu kondenzátu z větrací jednotky</t>
  </si>
  <si>
    <t xml:space="preserve">      PZP - Podpěry a závěsy potrubí</t>
  </si>
  <si>
    <t xml:space="preserve">        UPVV - Upevnění potrubí vnitřního vodovodu</t>
  </si>
  <si>
    <t xml:space="preserve">        UPVK - Upevnění potrubí vnitřní kanalizace</t>
  </si>
  <si>
    <t xml:space="preserve">        UPR - Upevnění požárního rozvodu</t>
  </si>
  <si>
    <t xml:space="preserve">      PPvs - Prostupy potrubí vnější stěnou</t>
  </si>
  <si>
    <t xml:space="preserve">      D4 - Napojení nového vnitřního odpadu do stáv. kanalizace</t>
  </si>
  <si>
    <t>-548424937</t>
  </si>
  <si>
    <t>103959156</t>
  </si>
  <si>
    <t>-136837069</t>
  </si>
  <si>
    <t>-1163209954</t>
  </si>
  <si>
    <t>-2079156926</t>
  </si>
  <si>
    <t>726852013</t>
  </si>
  <si>
    <t>669937666</t>
  </si>
  <si>
    <t>866034781</t>
  </si>
  <si>
    <t>1599313200</t>
  </si>
  <si>
    <t>946113163</t>
  </si>
  <si>
    <t>-1815423794</t>
  </si>
  <si>
    <t>-1320743430</t>
  </si>
  <si>
    <t>-1772944477</t>
  </si>
  <si>
    <t>1906882004</t>
  </si>
  <si>
    <t>Přenosný hasicí přístroj (PHP), práškový Popis:
Přenosný hasicí přístroj práškový s náplní o hmotnosti 6 kg, hasicí schopností 34A/183B/C, určen k hašení požárů třídy ABC.
Dodávka vč. držáku na zeď.</t>
  </si>
  <si>
    <t>-410007946</t>
  </si>
  <si>
    <t>PO2</t>
  </si>
  <si>
    <t xml:space="preserve">Přenosný hasicí přístroj (PHP), sněhový  Popis:
Přenosný hasicí přístroj sněhový s náplní o hmotnosti 5 kg, hasicí schopností 70B/C. Přístroj je vybavený expanzní proudnicí a držákem pro snadné uchycení.
Dodávka vč. držáku na zeď.
</t>
  </si>
  <si>
    <t>-1360541297</t>
  </si>
  <si>
    <t>-480959911</t>
  </si>
  <si>
    <t>Přenosný hasicí přístroj (PHP), práškový</t>
  </si>
  <si>
    <t>2*2*2</t>
  </si>
  <si>
    <t>Přenosný hasicí přístroj (PHP), sněhový</t>
  </si>
  <si>
    <t>-206369</t>
  </si>
  <si>
    <t>T-kus s vnitřním kovovým závitem 25 x 1/2"</t>
  </si>
  <si>
    <t>1514179138</t>
  </si>
  <si>
    <t>přechodka PP-R s vnějším kovovým závitem 25 x 3/4"</t>
  </si>
  <si>
    <t>383969754</t>
  </si>
  <si>
    <t>Redukce 32/25, mat. PP-R</t>
  </si>
  <si>
    <t>199080906</t>
  </si>
  <si>
    <t>Koleno 90° D25</t>
  </si>
  <si>
    <t>1488990389</t>
  </si>
  <si>
    <t>Koleno 90° s vnitřním kovovým závitem 25 x 1/2"</t>
  </si>
  <si>
    <t>2039044159</t>
  </si>
  <si>
    <t>Nátrubek D25</t>
  </si>
  <si>
    <t>-1018472111</t>
  </si>
  <si>
    <t>Redukce vnější / vnitřní závit G2x3/4", Ms</t>
  </si>
  <si>
    <t>1230960799</t>
  </si>
  <si>
    <t>Vsuvka se šestihranem vnější závit G3/4", Ms</t>
  </si>
  <si>
    <t>1741503106</t>
  </si>
  <si>
    <t>Šroubení vnější/vnitřní závit G3/4", Ms</t>
  </si>
  <si>
    <t>2046313593</t>
  </si>
  <si>
    <t>Kulový kohout Ms ovládání pákou s vypouštěním dvoudílný s vnitřním závitem G3/4"</t>
  </si>
  <si>
    <t>-694562295</t>
  </si>
  <si>
    <t>Kulový kohout Ms zahradní s nástavcem na hadici, ovládání pákou, s vnějším závitem G3/4"</t>
  </si>
  <si>
    <t>1045891503</t>
  </si>
  <si>
    <t>Montážní materiál (těsnění, těsnicí šňůra, těsnicí pasta)</t>
  </si>
  <si>
    <t>668635254</t>
  </si>
  <si>
    <t>722175003</t>
  </si>
  <si>
    <t>Potrubí vodovodní plastové PP-RCT svar polyfúze D 25x3,5 mm</t>
  </si>
  <si>
    <t>-1095076989</t>
  </si>
  <si>
    <t>35,1</t>
  </si>
  <si>
    <t>35,1*0,2</t>
  </si>
  <si>
    <t>RPV</t>
  </si>
  <si>
    <t>Rozvod požární vody</t>
  </si>
  <si>
    <t>Závitová tr. DN50 ČSN 42 5710, mat. 11 353, vnější i vnitřní povrch pozinkován</t>
  </si>
  <si>
    <t>959180922</t>
  </si>
  <si>
    <t>Závitová tr. DN25 ČSN 42 5710, mat. 11 353, vnější i vnitřní povrch pozinkován</t>
  </si>
  <si>
    <t>-1013824445</t>
  </si>
  <si>
    <t>Nátrubek závitový 2", mat. temper. litina, pozink.</t>
  </si>
  <si>
    <t>-226686609</t>
  </si>
  <si>
    <t>Šroubení 2", závit vnitřní/vnější, mat. temperovaná litina pozink.</t>
  </si>
  <si>
    <t>762229032</t>
  </si>
  <si>
    <t>Šroubení 1", závit vnitřní/vnější, mat. temperovaná litina pozink.</t>
  </si>
  <si>
    <t>1966644568</t>
  </si>
  <si>
    <t>Vsuvka 2", mat. pozink. litina</t>
  </si>
  <si>
    <t>1169942513</t>
  </si>
  <si>
    <t>Vsuvka 1", mat. pozink. litina</t>
  </si>
  <si>
    <t>-206558600</t>
  </si>
  <si>
    <t>Koleno 90° závitové 2", mat. pozink. litina</t>
  </si>
  <si>
    <t>1622675191</t>
  </si>
  <si>
    <t>Koleno 90° závitové 1", mat. temper. litina, pozink.</t>
  </si>
  <si>
    <t>-989946177</t>
  </si>
  <si>
    <t>T-kus závitový 2", mat. pozink. ocel</t>
  </si>
  <si>
    <t>649511448</t>
  </si>
  <si>
    <t>T-kus závitový redukovaný 2 x 1", mat. temper. litina, pozink.</t>
  </si>
  <si>
    <t>1680540978</t>
  </si>
  <si>
    <t>Redukce závitová 2" x 1", vnitřní / vnitřní závit, mat. temper. litina, pozink.</t>
  </si>
  <si>
    <t>1894774236</t>
  </si>
  <si>
    <t>Přechodka PP-R s vnějším kovovým závitem 63 x 2"</t>
  </si>
  <si>
    <t>-705944078</t>
  </si>
  <si>
    <t>Kulový kohout Ms, ovládání pákou, s vypouštěním, dvoudílný, s vnitřním závitem G1"</t>
  </si>
  <si>
    <t>-903646342</t>
  </si>
  <si>
    <t>Pol13.1</t>
  </si>
  <si>
    <t>-1998296630</t>
  </si>
  <si>
    <t>721100914</t>
  </si>
  <si>
    <t>Vyvrtání otvoru do litinové trouby</t>
  </si>
  <si>
    <t>447818735</t>
  </si>
  <si>
    <t>dělení trubky s vyřezáním závitu 2"</t>
  </si>
  <si>
    <t>dělení trubky s vyřezáním závitu 1"</t>
  </si>
  <si>
    <t>722130233</t>
  </si>
  <si>
    <t>Potrubí vodovodní ocelové závitové pozinkované svařované běžné DN 25</t>
  </si>
  <si>
    <t>-1148485717</t>
  </si>
  <si>
    <t>722130236</t>
  </si>
  <si>
    <t>Potrubí vodovodní ocelové závitové pozinkované svařované běžné DN 50</t>
  </si>
  <si>
    <t>-1329066776</t>
  </si>
  <si>
    <t>39*0,2</t>
  </si>
  <si>
    <t>Tr. Ø 50 x 1,8</t>
  </si>
  <si>
    <t>-1219274386</t>
  </si>
  <si>
    <t>-1696806621</t>
  </si>
  <si>
    <t>Koleno 87° DN50</t>
  </si>
  <si>
    <t>-1294198807</t>
  </si>
  <si>
    <t>1031315551</t>
  </si>
  <si>
    <t>Koleno 45° DN50</t>
  </si>
  <si>
    <t>-177417647</t>
  </si>
  <si>
    <t>482687199</t>
  </si>
  <si>
    <t>Redukce DN50/40</t>
  </si>
  <si>
    <t>-1117800631</t>
  </si>
  <si>
    <t>1504551828</t>
  </si>
  <si>
    <t>Montážní materiál (těsnění, těsnicí pasta)</t>
  </si>
  <si>
    <t>296969284</t>
  </si>
  <si>
    <t>1542682978</t>
  </si>
  <si>
    <t>2+1</t>
  </si>
  <si>
    <t>721174043</t>
  </si>
  <si>
    <t>Potrubí kanalizační z PP připojovací DN 50</t>
  </si>
  <si>
    <t>1752789510</t>
  </si>
  <si>
    <t>28,87</t>
  </si>
  <si>
    <t>28,87*0,2</t>
  </si>
  <si>
    <t>KVZT</t>
  </si>
  <si>
    <t>Připojení odvodu kondenzátu z chladiče vzduchu a VZT</t>
  </si>
  <si>
    <t>KVZT1</t>
  </si>
  <si>
    <t>Připojení odvodu kondenzátu z chladiče vzduchu</t>
  </si>
  <si>
    <t>-1570038885</t>
  </si>
  <si>
    <t>944304342</t>
  </si>
  <si>
    <t>hadička 10x1 mm, PVC, délka 5 m</t>
  </si>
  <si>
    <t>KVZTR1</t>
  </si>
  <si>
    <t>montážní materiál (hadicové spony, přechodky)</t>
  </si>
  <si>
    <t>2144558827</t>
  </si>
  <si>
    <t>2021349072</t>
  </si>
  <si>
    <t>KVZT2</t>
  </si>
  <si>
    <t>Připojení odvodu kondenzátu z větrací jednotky</t>
  </si>
  <si>
    <t>1375125791</t>
  </si>
  <si>
    <t>-394793783</t>
  </si>
  <si>
    <t>KR1</t>
  </si>
  <si>
    <t xml:space="preserve">PPr 20x2,3 </t>
  </si>
  <si>
    <t>-57721034</t>
  </si>
  <si>
    <t>KR2</t>
  </si>
  <si>
    <t>PPr koleno 90°, d20</t>
  </si>
  <si>
    <t>702818345</t>
  </si>
  <si>
    <t>KT3</t>
  </si>
  <si>
    <t>PPr přechodka d20 / G1/2" vnitřní závit</t>
  </si>
  <si>
    <t>-735972342</t>
  </si>
  <si>
    <t>KR4</t>
  </si>
  <si>
    <t xml:space="preserve">PPr T kus d20 / 1/2" vnitřní závit </t>
  </si>
  <si>
    <t>-312500467</t>
  </si>
  <si>
    <t>KR5</t>
  </si>
  <si>
    <t>Hadicový nástavec Ms, G1/2", průměr nástavce dle připojované hadice</t>
  </si>
  <si>
    <t>-1499896003</t>
  </si>
  <si>
    <t>722181241</t>
  </si>
  <si>
    <t>Ochrana vodovodního potrubí přilepenými termoizolačními trubicemi z PE tl přes 13 do 20 mm DN do 22 mm</t>
  </si>
  <si>
    <t>224917346</t>
  </si>
  <si>
    <t>KR6</t>
  </si>
  <si>
    <t>458016597</t>
  </si>
  <si>
    <t>722174002</t>
  </si>
  <si>
    <t>Potrubí vodovodní plastové PPR svar polyfúze PN 16 D 20x2,8 mm</t>
  </si>
  <si>
    <t>1542528752</t>
  </si>
  <si>
    <t>PPr 20x2,3</t>
  </si>
  <si>
    <t>PZP</t>
  </si>
  <si>
    <t>UPVV</t>
  </si>
  <si>
    <t>Upevnění potrubí vnitřního vodovodu</t>
  </si>
  <si>
    <t>UPVVR</t>
  </si>
  <si>
    <t>Trubní objímka s manžetou pro tr. de25 mm s chemickou kotvou, mat. nerez ocel/pryž	</t>
  </si>
  <si>
    <t>2131504982</t>
  </si>
  <si>
    <t>UPVK</t>
  </si>
  <si>
    <t>Upevnění potrubí vnitřní kanalizace</t>
  </si>
  <si>
    <t>Trubní objímka s manžetou pro tr. de50 mm s chemickou kotvou, mat. pozink. ocel/pryž</t>
  </si>
  <si>
    <t>2013828910</t>
  </si>
  <si>
    <t>Trubní objímka s manžetou pro tr. de20 mm s chemickou kotvou, mat. nerez ocel/pryž</t>
  </si>
  <si>
    <t>1045755119</t>
  </si>
  <si>
    <t>Plastová úchytka s kotvou do PIR panelu pro tr. de20 mm</t>
  </si>
  <si>
    <t>-423239109</t>
  </si>
  <si>
    <t>Poznámka k položce:_x000d_
Upevnění požárního rozvodu</t>
  </si>
  <si>
    <t>UPR</t>
  </si>
  <si>
    <t>Upevnění požárního rozvodu</t>
  </si>
  <si>
    <t>Trubní objímka pro tr. de33 mm s chemickou kotvou, mat. pozink. ocel</t>
  </si>
  <si>
    <t>597842414</t>
  </si>
  <si>
    <t>Trubní objímka pro tr. de60,3 mm s chemickou kotvou, mat. pozink. ocel</t>
  </si>
  <si>
    <t>1555057672</t>
  </si>
  <si>
    <t>Využití stávajícího upevnění - obnova nátěru</t>
  </si>
  <si>
    <t>2130253166</t>
  </si>
  <si>
    <t>-1621878414</t>
  </si>
  <si>
    <t>Jádrové vrty diamantovými korunkami do stavebních materiálů D30</t>
  </si>
  <si>
    <t>771598894</t>
  </si>
  <si>
    <t>977151114R</t>
  </si>
  <si>
    <t>Jádrové vrty diamantovými korunkami do stavebních materiálů D50</t>
  </si>
  <si>
    <t>1058094465</t>
  </si>
  <si>
    <t>Jádrové vrty diamantovými korunkami do stavebních materiálů D80</t>
  </si>
  <si>
    <t>-521034308</t>
  </si>
  <si>
    <t>Napojení nového vnitřního odpadu do stáv. kanalizace</t>
  </si>
  <si>
    <t>977151119R</t>
  </si>
  <si>
    <t>Jádrové vrty diamantovými korunkami do stavebních materiálů D100</t>
  </si>
  <si>
    <t>139030399</t>
  </si>
  <si>
    <t>D4R</t>
  </si>
  <si>
    <t>systémové těsnění pro plastové potrubí d50mm</t>
  </si>
  <si>
    <t>846678327</t>
  </si>
  <si>
    <t>-392237495</t>
  </si>
  <si>
    <t>systémové těsnění</t>
  </si>
  <si>
    <t>1425574473</t>
  </si>
  <si>
    <t>35,1+35,1*0,1</t>
  </si>
  <si>
    <t>707790525</t>
  </si>
  <si>
    <t>2+0,4</t>
  </si>
  <si>
    <t>1276563226</t>
  </si>
  <si>
    <t>39+39*0,1</t>
  </si>
  <si>
    <t>28,87+28,87*0,1</t>
  </si>
  <si>
    <t>-130871697</t>
  </si>
  <si>
    <t>-2117772011</t>
  </si>
  <si>
    <t>-877854495</t>
  </si>
  <si>
    <t>-1542921214</t>
  </si>
  <si>
    <t>-960162189</t>
  </si>
  <si>
    <t>118040282</t>
  </si>
  <si>
    <t>1839400891</t>
  </si>
  <si>
    <t>CS ÚRS 2020 01</t>
  </si>
  <si>
    <t>-445248612</t>
  </si>
  <si>
    <t>-499405016</t>
  </si>
  <si>
    <t>905843152</t>
  </si>
  <si>
    <t>-120084670</t>
  </si>
  <si>
    <t>-2093606410</t>
  </si>
  <si>
    <t>1240779642</t>
  </si>
  <si>
    <t>-1723969418</t>
  </si>
  <si>
    <t>345959518</t>
  </si>
  <si>
    <t>11*0,749 'Přepočtené koeficientem množství</t>
  </si>
  <si>
    <t>-1293587629</t>
  </si>
  <si>
    <t>-18829719</t>
  </si>
  <si>
    <t>11*0,324 'Přepočtené koeficientem množství</t>
  </si>
  <si>
    <t>1774520047</t>
  </si>
  <si>
    <t>880294662</t>
  </si>
  <si>
    <t>11*0,659 'Přepočtené koeficientem množství</t>
  </si>
  <si>
    <t>-1821350591</t>
  </si>
  <si>
    <t>-1732545878</t>
  </si>
  <si>
    <t>327904237</t>
  </si>
  <si>
    <t>SO02.4 - Úpravy stavební elektroinstalace</t>
  </si>
  <si>
    <t>-1074466654</t>
  </si>
  <si>
    <t>369717631</t>
  </si>
  <si>
    <t>14652958</t>
  </si>
  <si>
    <t>-893487337</t>
  </si>
  <si>
    <t>347746042</t>
  </si>
  <si>
    <t>-460250039</t>
  </si>
  <si>
    <t>1448457587</t>
  </si>
  <si>
    <t>673057571</t>
  </si>
  <si>
    <t>756860947</t>
  </si>
  <si>
    <t>-71950898</t>
  </si>
  <si>
    <t>-355916535</t>
  </si>
  <si>
    <t>1047018068</t>
  </si>
  <si>
    <t>1638062187</t>
  </si>
  <si>
    <t>-922623668</t>
  </si>
  <si>
    <t>Zásuvková skříň IP65, 2x230VAC, 1x400VAC/16A, 1x400VAC/32A, vč. proudového chrániče</t>
  </si>
  <si>
    <t>-1074139117</t>
  </si>
  <si>
    <t>-552058454</t>
  </si>
  <si>
    <t>1168654844</t>
  </si>
  <si>
    <t>844610357</t>
  </si>
  <si>
    <t>Nouzové svítidlo LED 230V vč. bateriového zdroje IP65</t>
  </si>
  <si>
    <t>1601869943</t>
  </si>
  <si>
    <t>1844162251</t>
  </si>
  <si>
    <t>Přímotop nástěnný, 1000W</t>
  </si>
  <si>
    <t>1755355036</t>
  </si>
  <si>
    <t>Samoregulační topný kabel 230VAC, 5m</t>
  </si>
  <si>
    <t>-1304844210</t>
  </si>
  <si>
    <t>Samoregulační topný kabel 230VAC, 30m</t>
  </si>
  <si>
    <t>1225068620</t>
  </si>
  <si>
    <t>Přesun snímače úniku chloru ze skladu soli do skladu NaClO vč. přetažení kabelu</t>
  </si>
  <si>
    <t>1036171576</t>
  </si>
  <si>
    <t>743 62-1210</t>
  </si>
  <si>
    <t>Zemnící drát Ø 8 mm, 0,135kg/m, AlMgSi (Z415)</t>
  </si>
  <si>
    <t>34411196</t>
  </si>
  <si>
    <t>1778346474</t>
  </si>
  <si>
    <t>130449136</t>
  </si>
  <si>
    <t>-103545340</t>
  </si>
  <si>
    <t>-1985190581</t>
  </si>
  <si>
    <t>Objímkové svorky vč. Pásku pro pospojení technologických potrubí a zařízení</t>
  </si>
  <si>
    <t>1709376078</t>
  </si>
  <si>
    <t>Úpravy a doplnění do stávajícího rozvaděče RO 05.1</t>
  </si>
  <si>
    <t>335351204</t>
  </si>
  <si>
    <t>-1ks Stykač do 63A</t>
  </si>
  <si>
    <t>-4ks 1F jistič do 16A</t>
  </si>
  <si>
    <t>-4ks 3F jistič do 32A</t>
  </si>
  <si>
    <t>-Doplnění přístrojů na místě</t>
  </si>
  <si>
    <t>-Bližší informace k rozvaděči jsou obsaženy ve schématu zapojení.</t>
  </si>
  <si>
    <t>Úpravy a doplnění do stávajícího rozvaděče RA04.02</t>
  </si>
  <si>
    <t>786108041</t>
  </si>
  <si>
    <t>-Využití stávajícího PLC UniControls</t>
  </si>
  <si>
    <t>983353917</t>
  </si>
  <si>
    <t>-70088111</t>
  </si>
  <si>
    <t>Demontáž původní instalace v rozsahu díla</t>
  </si>
  <si>
    <t>-525943182</t>
  </si>
  <si>
    <t>-1459304822</t>
  </si>
  <si>
    <t>1106210486</t>
  </si>
  <si>
    <t>SO03 - Změna využití objektu chlorovny 1 na sklady a dílny</t>
  </si>
  <si>
    <t>SO03.1 - Stavebně technické řešení</t>
  </si>
  <si>
    <t>BPD - Bourací práce a demontáže				</t>
  </si>
  <si>
    <t xml:space="preserve">    DT - Demontáž technologie pro dávkování plynného chloru vč. všech souvisejících trubních rozvodů</t>
  </si>
  <si>
    <t xml:space="preserve">    D2 - Demontáž plastového potrubí skrápěcí vody DN25 - DN100</t>
  </si>
  <si>
    <t xml:space="preserve">    DV - Demontáž veškeré vzduchotechniky v místnostech 001, 002, 003, 102, 103</t>
  </si>
  <si>
    <t xml:space="preserve">    DLV - Demontáž lokálního vytápění</t>
  </si>
  <si>
    <t>DZO - Dočasné zakrytí otvorů</t>
  </si>
  <si>
    <t xml:space="preserve">    SV - Svislé konstrukce - provedení dle technické zprávy SO 03.1</t>
  </si>
  <si>
    <t>OP - Ostatní práce				</t>
  </si>
  <si>
    <t>BPD</t>
  </si>
  <si>
    <t>Bourací práce a demontáže				</t>
  </si>
  <si>
    <t>-1758596725</t>
  </si>
  <si>
    <t>Dekontaminace zařízení neutralizační stanice před demontáží</t>
  </si>
  <si>
    <t>-240702682</t>
  </si>
  <si>
    <t>1611291054</t>
  </si>
  <si>
    <t>Demontáž atypických zámečnických konstrukcí rozebráním hmotnosti jednotlivých dílů do 50 kg</t>
  </si>
  <si>
    <t>604680269</t>
  </si>
  <si>
    <t>Demontáž ocelových lůžek provozních stání sudů s chlorem v místnosti 001</t>
  </si>
  <si>
    <t>8*58</t>
  </si>
  <si>
    <t>339983230</t>
  </si>
  <si>
    <t>Vybourání ŽB základové desky neutralizační stanice 2,4x3,4x0,1 m</t>
  </si>
  <si>
    <t>2,4*3,4*0,1</t>
  </si>
  <si>
    <t>Úprava systému ÚT - Odpojení ohřívače vzduchu vč. zaslepení potrubí odbočky k ohřívači 2 x oc. tr. do DN25</t>
  </si>
  <si>
    <t>296907097</t>
  </si>
  <si>
    <t>DT</t>
  </si>
  <si>
    <t>Demontáž technologie pro dávkování plynného chloru vč. všech souvisejících trubních rozvodů</t>
  </si>
  <si>
    <t>826839761</t>
  </si>
  <si>
    <t>demontáž 4 ks chlorátorů</t>
  </si>
  <si>
    <t>4*5*4</t>
  </si>
  <si>
    <t>230086115</t>
  </si>
  <si>
    <t>Demontáž plastového potrubí dn do 110 mm</t>
  </si>
  <si>
    <t>259251151</t>
  </si>
  <si>
    <t>demontáž potrubí PVC-U, PVC-C podtakového rozvodu chloru do DN25:</t>
  </si>
  <si>
    <t xml:space="preserve">pro prací vodu </t>
  </si>
  <si>
    <t xml:space="preserve">45+12,8+9+12+6  </t>
  </si>
  <si>
    <t xml:space="preserve">pro přelivnou hranu </t>
  </si>
  <si>
    <t>2*(12+9+12+6)</t>
  </si>
  <si>
    <t xml:space="preserve">k chlorátorům </t>
  </si>
  <si>
    <t xml:space="preserve">2*(5+4,5+6+8) </t>
  </si>
  <si>
    <t>1583219980</t>
  </si>
  <si>
    <t>demontáž všech upevňovacích konstrukcí</t>
  </si>
  <si>
    <t>(84,8+75+47)/2=104 ks.</t>
  </si>
  <si>
    <t>104*15</t>
  </si>
  <si>
    <t>722220875</t>
  </si>
  <si>
    <t>Demontáž armatur závitových se dvěma závity a šroubením G přes 5/4 do 2</t>
  </si>
  <si>
    <t>659307170</t>
  </si>
  <si>
    <t>demontáž 3 ks injektorů</t>
  </si>
  <si>
    <t>Demontáž plastového potrubí skrápěcí vody DN25 - DN100</t>
  </si>
  <si>
    <t>1836677315</t>
  </si>
  <si>
    <t>- demontáž plastového potrubí DN25 - DN100 v délce do 20 m</t>
  </si>
  <si>
    <t>734191983</t>
  </si>
  <si>
    <t>Zaslepení přírubového spoje a armatur DN přes 80 do 150</t>
  </si>
  <si>
    <t>-548978611</t>
  </si>
  <si>
    <t>- 1x zaslepení potrubí DN100 na odbočce z hlavního přívodu v suterénu</t>
  </si>
  <si>
    <t>1247785039</t>
  </si>
  <si>
    <t>- demontáž plechového usměrňovače nad vraty provozního skladu chloru</t>
  </si>
  <si>
    <t>3*3</t>
  </si>
  <si>
    <t>DV</t>
  </si>
  <si>
    <t>Demontáž veškeré vzduchotechniky v místnostech 001, 002, 003, 102, 103</t>
  </si>
  <si>
    <t>751123889</t>
  </si>
  <si>
    <t xml:space="preserve">Demontáž ventilátoru radiálního vysokotlakého čtyřhranné potrubí </t>
  </si>
  <si>
    <t>416176451</t>
  </si>
  <si>
    <t>demontáž ventilátorových dílů vč. ohřívačů vzduchu, mat. PVC/PP - 6 ks,</t>
  </si>
  <si>
    <t>751525835</t>
  </si>
  <si>
    <t>Demontáž vzduchotechnického potrubí plastového čtyřhranného s přírubou nebo bez příruby průřezu přes 0,28 do 0,50 m2</t>
  </si>
  <si>
    <t>1275150767</t>
  </si>
  <si>
    <t>demontáž potrubí do 500 x 630 mm, PVC, PP do délky 50 m</t>
  </si>
  <si>
    <t>751525844</t>
  </si>
  <si>
    <t>Demontáž vzduchotechnického potrubí plastového kruhového s přírubou nebo bez příruby D přes 400 do 600 mm</t>
  </si>
  <si>
    <t>819184879</t>
  </si>
  <si>
    <t>demontáž kruhového potrubí do DN400, PE, do délky 25 m</t>
  </si>
  <si>
    <t>751571812</t>
  </si>
  <si>
    <t>Demontáž uchycení potrubí čtyřhranného z montované konstrukce z nosníků kotveného do betonu</t>
  </si>
  <si>
    <t>525510563</t>
  </si>
  <si>
    <t>751572802</t>
  </si>
  <si>
    <t>Demontáž uchycení potrubí kruhového z montované konstrukci z nosníků kotvenou do betonu</t>
  </si>
  <si>
    <t>1064062223</t>
  </si>
  <si>
    <t>- demontáž kruhového potrubí do DN400, PE, do délky 25 m</t>
  </si>
  <si>
    <t>751621812</t>
  </si>
  <si>
    <t>Demontáž vytápěcí a větrací přívodní jednotky s ohřevem plynovým, elektrickým nebo vodním</t>
  </si>
  <si>
    <t>-232199713</t>
  </si>
  <si>
    <t>-1365632944</t>
  </si>
  <si>
    <t>demontáž ostatních konstrukcí VZT</t>
  </si>
  <si>
    <t>560</t>
  </si>
  <si>
    <t>DLV</t>
  </si>
  <si>
    <t>Demontáž lokálního vytápění</t>
  </si>
  <si>
    <t>734200821</t>
  </si>
  <si>
    <t>Demontáž armatury závitové se dvěma závity přes G 1/2 do G 1/2</t>
  </si>
  <si>
    <t>1730121194</t>
  </si>
  <si>
    <t>21*2</t>
  </si>
  <si>
    <t>733110806</t>
  </si>
  <si>
    <t>Demontáž potrubí ocelového závitového DN přes 15 do 32</t>
  </si>
  <si>
    <t>1498868147</t>
  </si>
  <si>
    <t>50*2</t>
  </si>
  <si>
    <t>534924814</t>
  </si>
  <si>
    <t>41*2</t>
  </si>
  <si>
    <t>735291800</t>
  </si>
  <si>
    <t>Demontáž konzoly nebo držáku otopných těles, registrů nebo konvektorů do odpadu</t>
  </si>
  <si>
    <t>726988773</t>
  </si>
  <si>
    <t>-221948847</t>
  </si>
  <si>
    <t>-845697265</t>
  </si>
  <si>
    <t>demontáž elektrokotle</t>
  </si>
  <si>
    <t>2*3</t>
  </si>
  <si>
    <t>demontáž ostatního zařízení lokálního vytápění</t>
  </si>
  <si>
    <t>2*4</t>
  </si>
  <si>
    <t>DZO</t>
  </si>
  <si>
    <t>Dočasné zakrytí otvorů</t>
  </si>
  <si>
    <t>DZOR</t>
  </si>
  <si>
    <t>Pochozí slzičkový plech, rozměr do 500 x 500 mm, tl. 6 mm, ocel, antikorozní nátěr, 4 x kotva M6, pozink. D+M</t>
  </si>
  <si>
    <t>1581588460</t>
  </si>
  <si>
    <t>SV</t>
  </si>
  <si>
    <t>Svislé konstrukce - provedení dle technické zprávy SO 03.1</t>
  </si>
  <si>
    <t>SVR1</t>
  </si>
  <si>
    <t>Dočasné zakrytí kruhového otvoru fasádou objektu do průměru 320 mm</t>
  </si>
  <si>
    <t>-1120819882</t>
  </si>
  <si>
    <t>SVR2</t>
  </si>
  <si>
    <t xml:space="preserve">Dočasné zakrytí obdélníkového otvoru s větrací mřížkou na fasádě objektu do plochy 0,5 m2 </t>
  </si>
  <si>
    <t>912725821</t>
  </si>
  <si>
    <t>SVR3</t>
  </si>
  <si>
    <t>Dočasné zakrytí obdélníkového otvoru vnitřní stěnou do plochy 0,5 m2</t>
  </si>
  <si>
    <t>-1170333019</t>
  </si>
  <si>
    <t>OP</t>
  </si>
  <si>
    <t>Ostatní práce				</t>
  </si>
  <si>
    <t>-786058224</t>
  </si>
  <si>
    <t>603290644</t>
  </si>
  <si>
    <t>2023217122</t>
  </si>
  <si>
    <t>2*1</t>
  </si>
  <si>
    <t>-1680446569</t>
  </si>
  <si>
    <t>7*3*8</t>
  </si>
  <si>
    <t>DR2</t>
  </si>
  <si>
    <t xml:space="preserve">Montáž a demontáž řetězového kladkostroje vč. ukotvení </t>
  </si>
  <si>
    <t>-1636935987</t>
  </si>
  <si>
    <t xml:space="preserve">počet závěsů </t>
  </si>
  <si>
    <t>klatkostroj</t>
  </si>
  <si>
    <t>Pronájem ručního kladkostroje pro montáže - nostnost 3t</t>
  </si>
  <si>
    <t>dnů</t>
  </si>
  <si>
    <t>-1943304435</t>
  </si>
  <si>
    <t xml:space="preserve">"2 ks po dobu  14 dní "</t>
  </si>
  <si>
    <t>2*14</t>
  </si>
  <si>
    <t>1570071217</t>
  </si>
  <si>
    <t>doba montáže 14 dnů</t>
  </si>
  <si>
    <t>2*14*1</t>
  </si>
  <si>
    <t>-959697129</t>
  </si>
  <si>
    <t>105369715</t>
  </si>
  <si>
    <t>946113123</t>
  </si>
  <si>
    <t>Montáž pojízdných věží trubkových/dílcových o ploše přes 5 m2 v přes 11,6 do 12,6 m</t>
  </si>
  <si>
    <t>-1977022877</t>
  </si>
  <si>
    <t>946113223</t>
  </si>
  <si>
    <t>Příplatek k pojízdným věžím o ploše přes 5 m2 v do 12,6 m za první a ZKD den použití</t>
  </si>
  <si>
    <t>-1734632125</t>
  </si>
  <si>
    <t>946113823</t>
  </si>
  <si>
    <t>Demontáž pojízdných věží trubkových/dílcových o ploše přes 5 m2 v přes 11,6 do 12,6 m</t>
  </si>
  <si>
    <t>1165282628</t>
  </si>
  <si>
    <t>770309132</t>
  </si>
  <si>
    <t>5,1*4,2+5,8*4,55+4,55*3,5</t>
  </si>
  <si>
    <t>-451082843</t>
  </si>
  <si>
    <t>997013219</t>
  </si>
  <si>
    <t>Příplatek k vnitrostaveništní dopravě suti a vybouraných hmot za zvětšenou dopravu suti ZKD 10 m</t>
  </si>
  <si>
    <t>-990036614</t>
  </si>
  <si>
    <t>9,612*15 'Přepočtené koeficientem množství</t>
  </si>
  <si>
    <t>1743424157</t>
  </si>
  <si>
    <t>645180794</t>
  </si>
  <si>
    <t>1,22*2,3</t>
  </si>
  <si>
    <t>998273112</t>
  </si>
  <si>
    <t>Přesun hmot pro trubní vedení z trub litinových ve štole</t>
  </si>
  <si>
    <t>1406474571</t>
  </si>
  <si>
    <t>998273125</t>
  </si>
  <si>
    <t>Příplatek k přesunu hmot pro trubní vedení z trub litinových za zvětšený přesun hmot přes 500 do 1000 m</t>
  </si>
  <si>
    <t>945191133</t>
  </si>
  <si>
    <t>94246016</t>
  </si>
  <si>
    <t xml:space="preserve">Roztřídění nekovoného odpadu </t>
  </si>
  <si>
    <t>14*1*2</t>
  </si>
  <si>
    <t>SO03.2 - Úpravy stavební elektroinstalace</t>
  </si>
  <si>
    <t>D1 - Technicko-inženýrské činnosti</t>
  </si>
  <si>
    <t>D2 - Ostatní náklady</t>
  </si>
  <si>
    <t>Dokumentace skutečného stavu</t>
  </si>
  <si>
    <t>-781599075</t>
  </si>
  <si>
    <t>-1852130079</t>
  </si>
  <si>
    <t>Pol56</t>
  </si>
  <si>
    <t>Demontáž stávající instalace v chlorovně 1 a stažení kabeláže až do rozvaděčů</t>
  </si>
  <si>
    <t>1756306725</t>
  </si>
  <si>
    <t>Pol57</t>
  </si>
  <si>
    <t>959645704</t>
  </si>
  <si>
    <t>PS01 - Změna způsobu dezinfekce ÚV Želivka - NaClO, strojně technologická část</t>
  </si>
  <si>
    <t>PS01.1 - Budova dávkování NaClO, strojní část</t>
  </si>
  <si>
    <t xml:space="preserve">    SZ - Stroje a zařízení</t>
  </si>
  <si>
    <t xml:space="preserve">    PAm - Potrubí a armatury mimo dodávku technologie výroby a dávkování NaClO_x000d_
</t>
  </si>
  <si>
    <t xml:space="preserve">      D2 - Dávkovací potrubí pro Měrný objekt (délka 2 x 85 m)</t>
  </si>
  <si>
    <t xml:space="preserve">      D3 - Dávkovací potrubí pro Komoru rozdělení průtoků (délka 165 m)</t>
  </si>
  <si>
    <t xml:space="preserve">      D4 - Dávkovací potrubí pro Linku 1, (délka 410 m)</t>
  </si>
  <si>
    <t xml:space="preserve">      D5 - Dávkovací potrubí pro Prací vodu, (délka 385 m)</t>
  </si>
  <si>
    <t xml:space="preserve">    ZK - Zámečnické konstrukce_x000d_
</t>
  </si>
  <si>
    <t>SZ</t>
  </si>
  <si>
    <t>Stroje a zařízení</t>
  </si>
  <si>
    <t>Automatická příprava solanky se změkčovačem - D + M</t>
  </si>
  <si>
    <t>-245872641</t>
  </si>
  <si>
    <t xml:space="preserve">Poznámka k položce:_x000d_
E2801_x000d_
E2802_x000d_
</t>
  </si>
  <si>
    <t>Zařízení sestává z následujících základních komponent:</t>
  </si>
  <si>
    <t>rozpouštěcí nádrž o objemu 2 m3, materiál PE-HD</t>
  </si>
  <si>
    <t>změkčovací katexový filtr (duplexní provedení, 15 l) na přívodu provozní vody (výst. signál regenerace)</t>
  </si>
  <si>
    <t>nosná stolice BIG-BAGu včetně závěsného kříže pro zavěšení BIG-BAGu a ručního škrtícího ventilu IRIS“ pro regulaci násypu do rozpouštěcí nádrže, (zá</t>
  </si>
  <si>
    <t xml:space="preserve">sada propojovacího potrubí včetně uzavíracích  a regulačních armatur, tvarovek a montážního materiálu, mat. PVC-U</t>
  </si>
  <si>
    <t>rozvaděč s řídící jednotkou s procesorem s napájením a jištěním (spotřeba cca 20 W) z rozvaděče jsou připojena následující zařízení v dodávce přípra</t>
  </si>
  <si>
    <t>M11.1, resp. M12.1 - cirkulační čerpadlo 0,25 kW, 3 x 400V, 50 Hz</t>
  </si>
  <si>
    <t>M11.2 až M11.8, resp. M12.2 až M12.8 - sada armatur pro automatický provoz (třícestný ventil s el. pohonem, uzavírací kulové ventily s elektropohony</t>
  </si>
  <si>
    <t>LC11.1, resp. LC12.1 - měření hladiny v rozpouštěcí nádrži (limitní spínače)</t>
  </si>
  <si>
    <t>QIC11.2, resp. QIC12.2 - snímač tvrdosti vody (výstupní signál do BM)</t>
  </si>
  <si>
    <t>Elektrolyzér 3500 g/h roztoku NaClO s obsahem 20 – 25 g Cl2/l - D + M</t>
  </si>
  <si>
    <t>-2146512375</t>
  </si>
  <si>
    <t xml:space="preserve">Poznámka k položce:_x000d_
E2805_x000d_
E2806
_x000d_
E2807_x000d_
E2808_x000d_
</t>
  </si>
  <si>
    <t>Elektrolyzér bude dodán jako balená jednotka na rámu obsahující následující základní komponenty:</t>
  </si>
  <si>
    <t>2x membránový elektrolytický reaktor (5 cel)</t>
  </si>
  <si>
    <t>1x změkčovač v duplexním provedení</t>
  </si>
  <si>
    <t xml:space="preserve">2x zásobník na louh a produkt NaClO </t>
  </si>
  <si>
    <t xml:space="preserve">1x ventilátor pro odsávání vodíku v provedení ATEX </t>
  </si>
  <si>
    <t>1x autonomní PLC pro řízení procesů a komunikaci s menu v ČJ</t>
  </si>
  <si>
    <t xml:space="preserve">1x automatická dávkovací stanice pro odpouštění anolytu s integrovaným čerpadlem </t>
  </si>
  <si>
    <t>1x elektrorozvaděč silové části</t>
  </si>
  <si>
    <t>Příslušenství v dodávce každého elektrolyzéru:</t>
  </si>
  <si>
    <t xml:space="preserve">zásobník na solanku o objemu 520 l (pr. 925 x výška 1000 mm) </t>
  </si>
  <si>
    <t xml:space="preserve">sada interních PVDF/PVC potrubních rozvodů </t>
  </si>
  <si>
    <t xml:space="preserve">sada náhradních dílů pro zprovoznění elektrolyzéru </t>
  </si>
  <si>
    <t>Centrální ovládací panel elektrolyzérů - D + M</t>
  </si>
  <si>
    <t>-474653889</t>
  </si>
  <si>
    <t xml:space="preserve">Poznámka k položce:_x000d_
E2804_x000d_
</t>
  </si>
  <si>
    <t>Panel bude připraven pro připojení a řízení pěti ks elektrolyzérů, v této etapě budou připojeny čtyři. El. napájení 230 V, 50 Hz, příkon odhad do 10</t>
  </si>
  <si>
    <t>El. napájení 230 V, 50 Hz, příkon odhad do 100 W</t>
  </si>
  <si>
    <t>Seznam připojovaných signálů:</t>
  </si>
  <si>
    <t>"5 x sdružená porucha elektrolyzéru, (5 x kontakt)
2 x porucha vysoká / nízká hladina v zásobníku NaClO, (2 x kontakt)
komunikace RS 485, Modbus RTU"</t>
  </si>
  <si>
    <t>R4</t>
  </si>
  <si>
    <t>detektor úniku chlóru – s umístěním měřícího čidla v místnosti elektrolyzérů - D + M</t>
  </si>
  <si>
    <t>246623553</t>
  </si>
  <si>
    <t xml:space="preserve">Poznámka k položce:_x000d_
QIA2809_x000d_
QIA2810_x000d_
</t>
  </si>
  <si>
    <t>El. napájení 85 - 250 V, 40 - 60 Hz, příkon 10 W</t>
  </si>
  <si>
    <t>R5</t>
  </si>
  <si>
    <t>detektor úniku chlóru – s umístěním měřícího čidla u neutralizační stanice - D + M</t>
  </si>
  <si>
    <t>-1698255090</t>
  </si>
  <si>
    <t xml:space="preserve">Poznámka k položce:_x000d_
QIA2811_x000d_
</t>
  </si>
  <si>
    <t>R6</t>
  </si>
  <si>
    <t>detektor úniku chlóru – s umístěním měřícího čidla u zásobníků NaClO - D + M</t>
  </si>
  <si>
    <t>-828360129</t>
  </si>
  <si>
    <t xml:space="preserve">Poznámka k položce:_x000d_
QIA2812_x000d_
</t>
  </si>
  <si>
    <t>R7</t>
  </si>
  <si>
    <t>Neutralizační stanice anolytu - D + M</t>
  </si>
  <si>
    <t>369717552</t>
  </si>
  <si>
    <t xml:space="preserve">Poznámka k položce:_x000d_
E3_x000d_
M2813_x000d_
QIA2815_x000d_
QIA2814_x000d_
LA2817; LA2818; LA2819_x000d_
LA2816_x000d_
</t>
  </si>
  <si>
    <t>3x PE tank s tryskami PVDF průměr 0,8 m, náplň 2 x GAU , 1 x vápenec,</t>
  </si>
  <si>
    <t>1x záchytná vana 3640 x 1800 x 485 mm, objem 1m3, vč. plastového roštu, mat PE</t>
  </si>
  <si>
    <t>1 x sada interních PVDF/PVC-U propojovacích potrubí a armatur pro vypouštění, plnění a praní náplní NS, provedení dle technologického schematu</t>
  </si>
  <si>
    <t>1x pojízdný ocelový žebřík s plošinou, výška plošiny max. 2 m, zatížení min. 150 kg</t>
  </si>
  <si>
    <t xml:space="preserve">1x dávkovací čerpadlo NaHSO3, el. napájení  1 x 230 V, 50 Hz, max. 0,1 kW</t>
  </si>
  <si>
    <t>1x kontinuální měření pH vč. převodníku 4-20 mA</t>
  </si>
  <si>
    <t>1x kontinuální měření ORP (redox) vč. převodníku 4-20 mA</t>
  </si>
  <si>
    <t>1 x plovákový spínač hladiny v každém válci neutralizační stanice</t>
  </si>
  <si>
    <t>1 x plovákový spínač hladiny v záchytné vaně</t>
  </si>
  <si>
    <t>R8</t>
  </si>
  <si>
    <t>Dávkovací stanice chlornanu sodného - pro měrný objekt - D + M</t>
  </si>
  <si>
    <t>1574581825</t>
  </si>
  <si>
    <t xml:space="preserve">Poznámka k položce:_x000d_
E2820_x000d_
</t>
  </si>
  <si>
    <t xml:space="preserve">Stanice bude dodána smontovaná na samostatném montážním stojanu, který bude ukotven k pochozími roštu zakrytí záchytné jímky. Max. šířka sestavy je </t>
  </si>
  <si>
    <t>Rozsah dávkování: min./ průměr/max. 100 /383 / 648 l/hod roztoku o koncentraci 2 – 2,5 % NaClO.</t>
  </si>
  <si>
    <t>2x membránové dávkovací čerpadlo (1+1 provozní), max. příkon 0,84 kW při souběhu 2 čerpadel typ Sigma S3CbH070410PVTA000UA110X0</t>
  </si>
  <si>
    <t>1x sada potrubí, tvarovek, uzavíracích kohoutů, mat. PVC-U, těsnění FPM, vč. přípojek pro PVC potrubí do DN40</t>
  </si>
  <si>
    <t>1x membránový tlumič pulzací na výtlaku čerpadla, mat. PVCU / FKM</t>
  </si>
  <si>
    <t xml:space="preserve">1x tlakoměr s oddělovací membránou </t>
  </si>
  <si>
    <t>2x zpětný ventil, PVC-U / FKM</t>
  </si>
  <si>
    <t>1x třícestný kulový kohout se zaslepeným servisním hrdlem, PVC-U</t>
  </si>
  <si>
    <t>7x kulový kohout, PVC-U</t>
  </si>
  <si>
    <t>3x protitlaký (přepouštěcí) ventil na sání a výtlaku čerpadla, PVC-U/FKM</t>
  </si>
  <si>
    <t>1x vyrovnávací nádoba 1 l na společném sání čerpadel, PVC-U/FKM</t>
  </si>
  <si>
    <t>1x ruční vakuová pumpa</t>
  </si>
  <si>
    <t>1x montážní panel se záchytnou vanou cca 1,45x0,65x2 m, mat. PP</t>
  </si>
  <si>
    <t>1x svorkovnicová skříň 230 V, 50 Hz</t>
  </si>
  <si>
    <t>R9</t>
  </si>
  <si>
    <t>Dávkovací stanice chlornanu sodného - pro komoru rozdělení průtoků - D + M</t>
  </si>
  <si>
    <t>-1621295927</t>
  </si>
  <si>
    <t xml:space="preserve">Poznámka k položce:_x000d_
E2821_x000d_
</t>
  </si>
  <si>
    <t>Rozsah dávkování: min./ průměr/max. 100 / 187 / 320 l/hod roztoku o koncentraci 2 – 2,5 % NaClO.</t>
  </si>
  <si>
    <t xml:space="preserve">2x membránové dávkovací čerpadlo (1 provozní +1 záložní), max. přikon 0,22 kW typ Sigma S2CbH04350PVTA000UA110X0 </t>
  </si>
  <si>
    <t>R10</t>
  </si>
  <si>
    <t>Dávkovací stanice chlornanu sodného - linka 1 - D + M</t>
  </si>
  <si>
    <t>575821871</t>
  </si>
  <si>
    <t xml:space="preserve">Poznámka k položce:_x000d_
E2822_x000d_
</t>
  </si>
  <si>
    <t>Rozsah dávkování: min./ průměr/max. 130 / 216 / 555 l/hod roztoku o koncentraci 2 – 2,5 % NaClO.</t>
  </si>
  <si>
    <t>2x membránové dávkovací čerpadlo (1+1 provozní), max. příkon 0,44 kW při souběhu 2 čerpadel typ Sigma S2CbH04350PVTA000UA110X0 S2CbH04350PVTA000UAA1</t>
  </si>
  <si>
    <t>R11</t>
  </si>
  <si>
    <t>Dávkovací stanice chlornanu sodného - prací voda - D + M</t>
  </si>
  <si>
    <t>-348149572</t>
  </si>
  <si>
    <t xml:space="preserve">Poznámka k položce:_x000d_
E2823_x000d_
</t>
  </si>
  <si>
    <t xml:space="preserve">Stanice bude dodána smontovaná na samostatném montážním stojanu, který bude ukotven k pochozími roštu zakrytí záchytné jímky. </t>
  </si>
  <si>
    <t>Rozsah dávkování: min./ průměr/max. 5 / 29 / 65 l/hod roztoku o koncentraci 2 – 2,5 % NaClO.</t>
  </si>
  <si>
    <t>2x membránové elektromagnetické dávkovací čerpadlo (1 +1 provozní), max. přikon 0,16 kW typ Gamma GXLaEU0450PVT20100UA1030CZ01</t>
  </si>
  <si>
    <t xml:space="preserve">1x sada potrubí, tvarovek, uzavíracích kohoutů, mat. PVC-U, těsnění FPM, vč. přípojek pro PVC potrubí do  DN20 / PTFE hadici 12x1,0 mm</t>
  </si>
  <si>
    <t>2x zpětný ventil, PVC-U / EPDM</t>
  </si>
  <si>
    <t xml:space="preserve">3x protitlaký (přepouštěcí) ventil na sání a výtlaku čerpadla, PVC-U/FKM </t>
  </si>
  <si>
    <t>R12</t>
  </si>
  <si>
    <t>Panel měření průtoku a tlaku - D + M</t>
  </si>
  <si>
    <t>2095460486</t>
  </si>
  <si>
    <t xml:space="preserve">Poznámka k položce:_x000d_
FIQ2824_x000d_
FIQ2825_x000d_
FIQ2826_x000d_
FIQ2827_x000d_
PIA2828_x000d_
PIA2829_x000d_
PIA2830_x000d_
PIA2831_x000d_
</t>
  </si>
  <si>
    <t>Celý panel měření bude dodán sestavený, připravený k montáži na stěnu montážního stojanu dávkovací stanice. Přípojky pro dávkovací potrubí budou při</t>
  </si>
  <si>
    <t>Panel měření bude obsahovat:</t>
  </si>
  <si>
    <t>1 x indukční průtokoměr</t>
  </si>
  <si>
    <t>1 x snímač tlaku s keramickou membránou</t>
  </si>
  <si>
    <t>1x uzavírací ventil snímače tlaku DN15, mat. PVDF</t>
  </si>
  <si>
    <t>1x sada propojovacího potrubí PVC-U / PVDF</t>
  </si>
  <si>
    <t>1x montážní panel PP</t>
  </si>
  <si>
    <t>1x uvedení zařízení do provozu</t>
  </si>
  <si>
    <t>R13</t>
  </si>
  <si>
    <t>Akumulační nádrž roztoku NaClO - D + M</t>
  </si>
  <si>
    <t>1492588760</t>
  </si>
  <si>
    <t xml:space="preserve">Poznámka k položce:_x000d_
V 8.1_x000d_
V 8.2_x000d_
LIA 81.1_x000d_
LIA 82.1_x000d_
LA2832; LA2834_x000d_
LA2833; LA2835_x000d_
_x000d_
</t>
  </si>
  <si>
    <t>LDPE jednoplášťová skladovací černá nádrž o objemu 7100 l, rozměry OD = 2250 mm, Hmax = 2140 mm</t>
  </si>
  <si>
    <t>Vybavení:</t>
  </si>
  <si>
    <t xml:space="preserve">inspekční otvor, prostupy procesního potrubí do de63 mm, </t>
  </si>
  <si>
    <t>radarový snímač hladiny 4-20 mA s procesním zobrazovačem</t>
  </si>
  <si>
    <t>1x plovákový spínač max. hladiny</t>
  </si>
  <si>
    <t>1x plovákový spínač min. hladiny</t>
  </si>
  <si>
    <t xml:space="preserve">1x společné sání  čerpadel DN65 vč. uzavíracích armatur mat. PVC-U</t>
  </si>
  <si>
    <t>1x příruba pro snímač hladiny</t>
  </si>
  <si>
    <t>1 x přípojka potrubí odvzdušnění</t>
  </si>
  <si>
    <t>1 x podkladní deska pod zásobník, mat. EPDM (oddělení povrchu zásobníku od povrchu betonového bloku)</t>
  </si>
  <si>
    <t>R14</t>
  </si>
  <si>
    <t>1x kontaktní spínač hladiny NaClO v záchytné vaně akumulačních nádrží - D + M</t>
  </si>
  <si>
    <t>-299673739</t>
  </si>
  <si>
    <t xml:space="preserve">Poznámka k položce:_x000d_
LA2836_x000d_
</t>
  </si>
  <si>
    <t>R15</t>
  </si>
  <si>
    <t>Akumulační nádrž chladicí vody - D + M</t>
  </si>
  <si>
    <t>1611215230</t>
  </si>
  <si>
    <t xml:space="preserve">Poznámka k položce:_x000d_
V 9_x000d_
LA2837_x000d_
LIA2838_x000d_
</t>
  </si>
  <si>
    <t>LDPE jednoplášťová skladovací černá nádrž o objemu 1500 l, rozměry OD = 1110 mm, Hmax = 1725 mm</t>
  </si>
  <si>
    <t>1x příprava pro tlakový snímač hladiny, 0-2 m v.s., výstup 4-20mA, (snímač v dodávce MaR)</t>
  </si>
  <si>
    <t>1 x hrdlo vypouštění</t>
  </si>
  <si>
    <t>1 x hrdlo přelivu</t>
  </si>
  <si>
    <t>1 x podkladní deska pod zásobník, mat. EPDM (oddělení povrchu zásobníku od povrchu betonové podlahy)</t>
  </si>
  <si>
    <t>R16</t>
  </si>
  <si>
    <t>Čerpací stanice chladicí vody - D + M</t>
  </si>
  <si>
    <t>2068022125</t>
  </si>
  <si>
    <t xml:space="preserve">Poznámka k položce:_x000d_
E2839_x000d_
</t>
  </si>
  <si>
    <t xml:space="preserve">Stanice obsahuje dvě čerpadla na společném rámu. </t>
  </si>
  <si>
    <t xml:space="preserve">Každé čerpadlo je vybaveno integrovaným frekvenčním měničem řízeným dle vestavěného snímače tlaku na výtlaku. </t>
  </si>
  <si>
    <t>Na výtlaku každého čerpadla je instalována expanzní nádoba s pěticestným ventilem a tlakoměrem.</t>
  </si>
  <si>
    <t>Parametry jednoho čerpadla dle zadávací dokumentace</t>
  </si>
  <si>
    <t>R17</t>
  </si>
  <si>
    <t>Sestava armatur pro doplňování čerstvé vody do nádrže V9 - D + M</t>
  </si>
  <si>
    <t>1334852467</t>
  </si>
  <si>
    <t xml:space="preserve">Poznámka k položce:_x000d_
M2840_x000d_
</t>
  </si>
  <si>
    <t>sestava obsahuje:</t>
  </si>
  <si>
    <t xml:space="preserve">1 x kulový kohout s elektropohonem  DN20, 230 V, 50 Hz</t>
  </si>
  <si>
    <t>1 x membránový regulační ventil PVC--U, de25</t>
  </si>
  <si>
    <t>2 x uzavírací ventil PVC-U, de40</t>
  </si>
  <si>
    <t>1 x filtr PVC--U, de40</t>
  </si>
  <si>
    <t xml:space="preserve">1 x propojovací potrubí a tvarovky PVC-U do de40    vč. připojení na akumulační nádobu, potrubí připojit na PPr přívod v dodávce ZTI a ukončit cca 5</t>
  </si>
  <si>
    <t>R18</t>
  </si>
  <si>
    <t>Indukční průtokoměr DN25 PN16 (provozní měřidlo) - D + M</t>
  </si>
  <si>
    <t>-2015961677</t>
  </si>
  <si>
    <t xml:space="preserve">Poznámka k položce:_x000d_
FIQ2803_x000d_
</t>
  </si>
  <si>
    <t xml:space="preserve">Kompaktní provedení, výluhový certifikát pro pitnou vodu,  dvouřádkový podsvětlený displej, dotykové ovládání, jazyk ovládání čeština. </t>
  </si>
  <si>
    <t>Příslušenství:</t>
  </si>
  <si>
    <t>zemnící kroužky do plastového potrubí, mat. nerez</t>
  </si>
  <si>
    <t>nastavení parametrů průtokoměru</t>
  </si>
  <si>
    <t>R19</t>
  </si>
  <si>
    <t>Přepojovací panel - D + M</t>
  </si>
  <si>
    <t>825957497</t>
  </si>
  <si>
    <t xml:space="preserve">Poznámka k položce:_x000d_
E10_x000d_
HI10.11-10.52_x000d_
</t>
  </si>
  <si>
    <t>Sestava montážního panelu s uzavíracími kulovými kohouty osazenými dvojicí spínačů polohy otevřeno /zavřeno propojenými potrubím PVC-U 20x2,3 mm, pr</t>
  </si>
  <si>
    <t>Položka obsahuje:</t>
  </si>
  <si>
    <t>10 x ručně ovládaný kulový kohout PVC-U de20, s dvojicí koncových spínačů otevřeno/zavřeno</t>
  </si>
  <si>
    <t>5 x vzorkovací ventil PVC-U de16</t>
  </si>
  <si>
    <t>potrubí a tvarovky PVC-U do de20</t>
  </si>
  <si>
    <t>montážní panel k upevnění na stěnu se záchytnou vanou úkapů při odběru vzorků</t>
  </si>
  <si>
    <t>montážní a upevňovací materiál</t>
  </si>
  <si>
    <t>svorkovnicovou skříň pro připojení kontaktů</t>
  </si>
  <si>
    <t>R20</t>
  </si>
  <si>
    <t>Potrubí propojení čerpadel ohřáté vody s akumulační nádrží a se zařízením na přípravu solanky - D + M</t>
  </si>
  <si>
    <t>27300832</t>
  </si>
  <si>
    <t>Tr. PVC-U do DN50 vč. tvarovek, uzavíracích a zpětných armatur, vč. nerezové montážní konstrukce potrubní trasy, vč. trubních objímek a uložení,</t>
  </si>
  <si>
    <t>vč. trubních objímek a uložení, vč. montáže indukčního průtokoměru DN25, propojení dle technologického schematu</t>
  </si>
  <si>
    <t>R21</t>
  </si>
  <si>
    <t>Potrubí solanky ze zařízení na přípravu solanky do zásobníků solanky - D + M</t>
  </si>
  <si>
    <t>-682783775</t>
  </si>
  <si>
    <t>Tr. PVC-U do DN25 vč. tvarovek, uzavíracích a zpětných armatur</t>
  </si>
  <si>
    <t>vč. trubních objímek a uložení potrubí, propojení dle technologického schematu</t>
  </si>
  <si>
    <t>R22</t>
  </si>
  <si>
    <t>Potrubí solanky mezi zásobníkem solanky a elektrolyzérem - D + M</t>
  </si>
  <si>
    <t>-867855218</t>
  </si>
  <si>
    <t xml:space="preserve">Tr. PVC-U do DN20 vč. tvarovek, uzavíracích a zpětných armatur, vč. nerezové montážní konstrukce potrubní trasy, </t>
  </si>
  <si>
    <t>vč. trubních objímek a uložení potrubí.</t>
  </si>
  <si>
    <t>R23</t>
  </si>
  <si>
    <t>Potrubí anolytu mezi elektrolyzérem a neutralizační stanicí - D + M</t>
  </si>
  <si>
    <t>751638794</t>
  </si>
  <si>
    <t>Tr. PVDF do DN15 vč. tvarovek, uzavíracích a zpětných armatur, spojování IR svařováním, vč. nerezové montážní konstrukce potrubní trasy</t>
  </si>
  <si>
    <t>vč. trubních objímek a uložení potrubí, propojení dle výkresové dokumentace.</t>
  </si>
  <si>
    <t>R24</t>
  </si>
  <si>
    <t>Potrubní rozvod NaClO mezi elektrolyzéry a dávkovacími stanicemi - D + M</t>
  </si>
  <si>
    <t>627592871</t>
  </si>
  <si>
    <t xml:space="preserve">Tr. PVC-U do DN65 vč. tvarovek, uzavíracích a zpětných armatur, vč. přípravy pro připojení pátého elektrolyzéru, </t>
  </si>
  <si>
    <t>vč. nerezové montážní konstrukce potrubní trasy, vč. trubních objímek a uložení potrubí, propojení dle výkresové dokumentace.</t>
  </si>
  <si>
    <t>PAm</t>
  </si>
  <si>
    <t xml:space="preserve">Potrubí a armatury mimo dodávku technologie výroby a dávkování NaClO_x000d_
</t>
  </si>
  <si>
    <t>Pol23.2</t>
  </si>
  <si>
    <t>Potrubí odvětrání vodíku z elektrolyzérů</t>
  </si>
  <si>
    <t>1449698091</t>
  </si>
  <si>
    <t>tr. 125 x 9,2 mm, L = 6 m, PVC-U</t>
  </si>
  <si>
    <t>1 x přímá spojka d125, PVC-U</t>
  </si>
  <si>
    <t>1 x koleno 90° d125, PVC-U</t>
  </si>
  <si>
    <t>Pol24.2</t>
  </si>
  <si>
    <t>Odvětrání nádrže solanky 520 l a elektrolyzéru</t>
  </si>
  <si>
    <t>-297687616</t>
  </si>
  <si>
    <t>tr. 20 x 1,5 mm, L = 6 + 3 + 2 = 11 m, mat. PVC-U</t>
  </si>
  <si>
    <t>3 x koleno 90° d20, mat. PVC-U</t>
  </si>
  <si>
    <t>1 x T-kus d20, mat. PVC-U</t>
  </si>
  <si>
    <t>Odvětrání neutralizační stanice</t>
  </si>
  <si>
    <t>1797383702</t>
  </si>
  <si>
    <t>potrubí 63 x 4,7 mm, L = 7 m, mat. PVC-U</t>
  </si>
  <si>
    <t>7 x koleno 90° d63, mat. PVC-U</t>
  </si>
  <si>
    <t>2 x T-kus d63, mat. PVC-U</t>
  </si>
  <si>
    <t>Odvětrání akumulační nádrže roztoku NaClO</t>
  </si>
  <si>
    <t>140337456</t>
  </si>
  <si>
    <t>potrubí 20 x 1,5 mm, L = 5 m, mat. PVC-U</t>
  </si>
  <si>
    <t>2 x koleno 90° D20, mat. PVC-U</t>
  </si>
  <si>
    <t>722173239R</t>
  </si>
  <si>
    <t>Potrubí vodovodní plastové pevné PVC-U spoj lepením PN 25 do 70°C D 125x9,2 mm</t>
  </si>
  <si>
    <t>-420516759</t>
  </si>
  <si>
    <t>1*0,4</t>
  </si>
  <si>
    <t>1*0,6</t>
  </si>
  <si>
    <t>722173237R</t>
  </si>
  <si>
    <t>Potrubí vodovodní plastové pevné PVC-U spoj lepením PN 25 do 70°C D 63x4,7 mm</t>
  </si>
  <si>
    <t>1019798960</t>
  </si>
  <si>
    <t>7*0,3</t>
  </si>
  <si>
    <t>7*0,2</t>
  </si>
  <si>
    <t>722173232R</t>
  </si>
  <si>
    <t>Potrubí vodovodní plastové pevné PVC-U spoj lepením PN 25 do 70°C D 20x1,5 mm</t>
  </si>
  <si>
    <t>145927453</t>
  </si>
  <si>
    <t>3*0,1</t>
  </si>
  <si>
    <t>1*0,1</t>
  </si>
  <si>
    <t>2*0,1</t>
  </si>
  <si>
    <t>Dávkovací potrubí pro Měrný objekt (délka 2 x 85 m)</t>
  </si>
  <si>
    <t>tr. 32x2,4 mm, L=5 m, mat. PVDF</t>
  </si>
  <si>
    <t>11635608</t>
  </si>
  <si>
    <t>tr. 25x1,9 mm, L=5 m, mat. PVDF</t>
  </si>
  <si>
    <t>1968068700</t>
  </si>
  <si>
    <t>koleno 90° d32, SDR21, mat. PVDF</t>
  </si>
  <si>
    <t>-980085732</t>
  </si>
  <si>
    <t>koleno 45° d32, SDR21, mat. PVDF</t>
  </si>
  <si>
    <t>1509333706</t>
  </si>
  <si>
    <t>T -kus d32, SDR21, mat. PVDF</t>
  </si>
  <si>
    <t>403759492</t>
  </si>
  <si>
    <t>redukce d32-25, SDR21, mat. PVDF</t>
  </si>
  <si>
    <t>154094630</t>
  </si>
  <si>
    <t>ŠRd32</t>
  </si>
  <si>
    <t>Šroubení PVDF/FKM PN16 NATUPO IR/BCF d32</t>
  </si>
  <si>
    <t>-1739316074</t>
  </si>
  <si>
    <t>kulový kohout s přivařovacím připojením IR d32, mat. PVDF / FKM</t>
  </si>
  <si>
    <t>-1730491548</t>
  </si>
  <si>
    <t xml:space="preserve">kulový kohout PVDF / FKM  s přivařovacím IR připojením d25 s přechodovým dílem na PVC-U</t>
  </si>
  <si>
    <t>1221313206</t>
  </si>
  <si>
    <t>tr. 50x2,4 mm, L=5 m, mat. transparentní PVC-U</t>
  </si>
  <si>
    <t>-1732550065</t>
  </si>
  <si>
    <t>přímá spojka d50, transparentní PVC-U</t>
  </si>
  <si>
    <t>1847559322</t>
  </si>
  <si>
    <t>potrubní příchytka PE s bezpečnostní svorkou, d=50 mm</t>
  </si>
  <si>
    <t>1364780516</t>
  </si>
  <si>
    <t>Šroub s maticí M6, mat. A2</t>
  </si>
  <si>
    <t>2001217368</t>
  </si>
  <si>
    <t>potrubní příchytka PE s bezpečnostní svorkou, d=32 mm</t>
  </si>
  <si>
    <t>465315444</t>
  </si>
  <si>
    <t>Šroub s maticí M5, mat. A2</t>
  </si>
  <si>
    <t>-791752714</t>
  </si>
  <si>
    <t>Odvzdušňovací sestava dávkovacího potrubí pro Měrný objekt</t>
  </si>
  <si>
    <t>209683375</t>
  </si>
  <si>
    <t>722173114R</t>
  </si>
  <si>
    <t xml:space="preserve">Montáž potrubí PVDF 25x1,9 do pozice vč. propojení šroubením či svarů v pozici </t>
  </si>
  <si>
    <t>-1531347996</t>
  </si>
  <si>
    <t>1*5</t>
  </si>
  <si>
    <t>722173115R</t>
  </si>
  <si>
    <t xml:space="preserve">Montáž potrubí PVDF 32x2,4 do pozice vč. propojení šroubením či svarů v pozici </t>
  </si>
  <si>
    <t>1930382358</t>
  </si>
  <si>
    <t>5*36*1,1</t>
  </si>
  <si>
    <t>722173236R</t>
  </si>
  <si>
    <t xml:space="preserve">Montáž potrubí vodovodní plastové pevné, transparentní  PVC-U spoj lepením PN 25 do 70°C D 50x2,4 mm</t>
  </si>
  <si>
    <t>-473786561</t>
  </si>
  <si>
    <t>34*5</t>
  </si>
  <si>
    <t>649987900</t>
  </si>
  <si>
    <t xml:space="preserve">potrubní příchytka PE s bezpečnostní svorkou, d=50 mm </t>
  </si>
  <si>
    <t>80*2*0,25</t>
  </si>
  <si>
    <t>20*2*0,25</t>
  </si>
  <si>
    <t>IR svařování</t>
  </si>
  <si>
    <t>36*0,4</t>
  </si>
  <si>
    <t>18*2*0,4</t>
  </si>
  <si>
    <t>5*2*0,4</t>
  </si>
  <si>
    <t>1*3*0,4</t>
  </si>
  <si>
    <t>2*2*0,4</t>
  </si>
  <si>
    <t>Odvzdušňovací sestava dávkovacího potrubí pro Měrný objekt - 2 sestavy</t>
  </si>
  <si>
    <t>3 x potrubní příchytka PE s bezpečnostní svorkou, d=20 mm</t>
  </si>
  <si>
    <t>(3*2*1,2)*2</t>
  </si>
  <si>
    <t>1 x kulový kohout s přivařovacím připojením IR d20, mat. PVDF / FKM</t>
  </si>
  <si>
    <t>(2*0,4)*2</t>
  </si>
  <si>
    <t>1 x T -kus d32, SDR21, připojení pro IR, mat. PVDF</t>
  </si>
  <si>
    <t>(3*0,4)*2</t>
  </si>
  <si>
    <t>1 x redukce d32/20, připojení pro IR</t>
  </si>
  <si>
    <t>2 x koleno 90°, d20, připojení pro IR</t>
  </si>
  <si>
    <t>(2*2*0,4)*2</t>
  </si>
  <si>
    <t>1 x šroubení PVDF/FKM PN16 NATUPO IR/BCF d20</t>
  </si>
  <si>
    <t>(1*0,2)*2</t>
  </si>
  <si>
    <t>tr. 20x1,9 mm, L=5 m, mat. PVDF</t>
  </si>
  <si>
    <t>(4*0,4)*2</t>
  </si>
  <si>
    <t>montáž sestavy do pozice</t>
  </si>
  <si>
    <t>5*4</t>
  </si>
  <si>
    <t>Dávkovací potrubí pro Komoru rozdělení průtoků (délka 165 m)</t>
  </si>
  <si>
    <t>2053405512</t>
  </si>
  <si>
    <t>koleno 90° d25, SDR21, mat. PVDF</t>
  </si>
  <si>
    <t>254077776</t>
  </si>
  <si>
    <t>koleno 45° d25, SDR21, mat. PVDF</t>
  </si>
  <si>
    <t>-1590622562</t>
  </si>
  <si>
    <t>2039690486</t>
  </si>
  <si>
    <t>ŠRd25</t>
  </si>
  <si>
    <t>Šroubení PVDF/FKM PN16 NATUPO IR/BCF d25</t>
  </si>
  <si>
    <t>624433996</t>
  </si>
  <si>
    <t>-262279033</t>
  </si>
  <si>
    <t>258834363</t>
  </si>
  <si>
    <t>707953851</t>
  </si>
  <si>
    <t>-1041020972</t>
  </si>
  <si>
    <t>-1008224112</t>
  </si>
  <si>
    <t>potrubní příchytka PE s bezpečnostní svorkou, d=25 mm</t>
  </si>
  <si>
    <t>-682017815</t>
  </si>
  <si>
    <t>2127762104</t>
  </si>
  <si>
    <t>Odvzdušňovací sestava dávkovacího potrubí pro Komoru rozdělení průtoků</t>
  </si>
  <si>
    <t>-1097233696</t>
  </si>
  <si>
    <t>964465768</t>
  </si>
  <si>
    <t>34*5*1,1</t>
  </si>
  <si>
    <t>-1483557068</t>
  </si>
  <si>
    <t>33*5</t>
  </si>
  <si>
    <t>-2123455797</t>
  </si>
  <si>
    <t>10*2*0,25</t>
  </si>
  <si>
    <t>34*1,2*0,4</t>
  </si>
  <si>
    <t>20*2*0,4</t>
  </si>
  <si>
    <t>8*2*0,4</t>
  </si>
  <si>
    <t>1*2*0,4</t>
  </si>
  <si>
    <t>Odvzdušňovací sestava dávkovacího potrubí pro Komoru rozdělení průtoků - 3 sestavy</t>
  </si>
  <si>
    <t>(1*2*0,4)*3</t>
  </si>
  <si>
    <t>1 x T -kus d25, SDR21, připojení pro IR, mat. PVDF</t>
  </si>
  <si>
    <t>(1*3*0,4)*3</t>
  </si>
  <si>
    <t>1 x redukce d25/20, připojení pro IR</t>
  </si>
  <si>
    <t>(2*2*0,4)*3</t>
  </si>
  <si>
    <t>(4*0,4)*3</t>
  </si>
  <si>
    <t>0,2*3</t>
  </si>
  <si>
    <t>montáž do pozice</t>
  </si>
  <si>
    <t>(4*5)*3</t>
  </si>
  <si>
    <t>(3*2*1,2)*3</t>
  </si>
  <si>
    <t>Dávkovací potrubí pro Linku 1, (délka 410 m)</t>
  </si>
  <si>
    <t>1678426885</t>
  </si>
  <si>
    <t>-373618195</t>
  </si>
  <si>
    <t>-2012700233</t>
  </si>
  <si>
    <t>-1808787323</t>
  </si>
  <si>
    <t>-173557325</t>
  </si>
  <si>
    <t>1095806223</t>
  </si>
  <si>
    <t>1227792541</t>
  </si>
  <si>
    <t>-363851125</t>
  </si>
  <si>
    <t>1705419707</t>
  </si>
  <si>
    <t>1847180556</t>
  </si>
  <si>
    <t>-1217954811</t>
  </si>
  <si>
    <t>1389604643</t>
  </si>
  <si>
    <t>Odvzdušňovací sestava dávkovacího potrubí pro Linku 1</t>
  </si>
  <si>
    <t>-1230725696</t>
  </si>
  <si>
    <t>1225756496</t>
  </si>
  <si>
    <t>-998245101</t>
  </si>
  <si>
    <t>5*79*1,1</t>
  </si>
  <si>
    <t>1510002050</t>
  </si>
  <si>
    <t>75*5</t>
  </si>
  <si>
    <t>680175419</t>
  </si>
  <si>
    <t>180*2*0,25</t>
  </si>
  <si>
    <t>79*0,4</t>
  </si>
  <si>
    <t>34*2*0,4</t>
  </si>
  <si>
    <t>Odvzdušňovací sestava dávkovacího potrubí pro Linku 1 - 3 sestavy</t>
  </si>
  <si>
    <t>(5*4)*3</t>
  </si>
  <si>
    <t>Dávkovací potrubí pro Prací vodu, (délka 385 m)</t>
  </si>
  <si>
    <t>hadice 12x10 mm, mat. PTFE</t>
  </si>
  <si>
    <t>-1348954447</t>
  </si>
  <si>
    <t>PFA šroubení přímé pro PTFE hadice, 12x10mm / G3/8", max. 10 bar</t>
  </si>
  <si>
    <t>2087464036</t>
  </si>
  <si>
    <t>PFA šroubení přímé oboustranné pro PTFE hadice, 12x10mm, max. 10 bar</t>
  </si>
  <si>
    <t>-41227186</t>
  </si>
  <si>
    <t xml:space="preserve">tr. 50x2,4 mm, L=5 m, mat. transparentní PVC-U  (společná trasa s tr. náhradního dávkování)</t>
  </si>
  <si>
    <t>131578160</t>
  </si>
  <si>
    <t>2117875024</t>
  </si>
  <si>
    <t>tr. 32x1,8 mm, L=5 m, mat. transparentní PVC-U</t>
  </si>
  <si>
    <t>-1183202573</t>
  </si>
  <si>
    <t>přímá spojka d32, transparentní PVC-U</t>
  </si>
  <si>
    <t>-1829602728</t>
  </si>
  <si>
    <t>-1858696879</t>
  </si>
  <si>
    <t>412976672</t>
  </si>
  <si>
    <t>-1572326228</t>
  </si>
  <si>
    <t>904865129</t>
  </si>
  <si>
    <t>Čistidlo na lepené spoje PVC-U</t>
  </si>
  <si>
    <t>l</t>
  </si>
  <si>
    <t>1851904496</t>
  </si>
  <si>
    <t>Lepidlo na lepené spoje PVC-U</t>
  </si>
  <si>
    <t>380018721</t>
  </si>
  <si>
    <t>854124479</t>
  </si>
  <si>
    <t>28*5</t>
  </si>
  <si>
    <t>722173234R</t>
  </si>
  <si>
    <t xml:space="preserve">Montáž potrubí vodovodní plastové pevné, transparentní  PVC-U spoj lepením PN 25 do 70°C D 32x1,8 mm</t>
  </si>
  <si>
    <t>-1427959335</t>
  </si>
  <si>
    <t>5*50</t>
  </si>
  <si>
    <t>-1933517067</t>
  </si>
  <si>
    <t>70*2*0,25</t>
  </si>
  <si>
    <t>montáže</t>
  </si>
  <si>
    <t>hadice 12x1 mm, mat. PTFE</t>
  </si>
  <si>
    <t>400*0,2*3</t>
  </si>
  <si>
    <t>PFA šroubení přímé pro PTFE hadice, 12x1mm / G3/8", max. 10 bar</t>
  </si>
  <si>
    <t>5*0,5*2</t>
  </si>
  <si>
    <t>3*0,5*3</t>
  </si>
  <si>
    <t>ZK</t>
  </si>
  <si>
    <t xml:space="preserve">Zámečnické konstrukce_x000d_
</t>
  </si>
  <si>
    <t>Podpěra / závěs odvětrávacího potrubí d20 z PVC-U - D + M</t>
  </si>
  <si>
    <t>-2131207536</t>
  </si>
  <si>
    <t>Poznámka k položce:_x000d_
Konstrukce podpěr/závěsů bude celonerezová se stavitelnými potrubními objímkami s vnitřními pryžovými manžetami. Pro připevnění potrubí na stěnu budou použity celoplastové objímky z PE. Podpěry budou ke stěnám, stropu, příp. k podlaze objektu přivrtány nerezovými chemickými kotvami.</t>
  </si>
  <si>
    <t>Závěs potrubí odvětrávaného vodíku d125 PVC-U - D + M</t>
  </si>
  <si>
    <t>409624764</t>
  </si>
  <si>
    <t>Pol58</t>
  </si>
  <si>
    <t>Úprava stávajícího nerezového profilu v neprůchozím kolektoru pro montáž uložení nového potrubí - D + M</t>
  </si>
  <si>
    <t>1337932556</t>
  </si>
  <si>
    <t>Poznámka k položce:_x000d_
Očištění stáv. profilu, vrtání děr pro upevnění příchytek potrubí 5 x do průměru 8 mm</t>
  </si>
  <si>
    <t>Pol59</t>
  </si>
  <si>
    <t xml:space="preserve">Společná konstrukce  pro uložení 5 ks ochranných trubek potrubí dávkování do d=50mm - D + M</t>
  </si>
  <si>
    <t>-1997761390</t>
  </si>
  <si>
    <t>Poznámka k položce:_x000d_
Celonerezová konstrukce pro přišroubování 5 ks potrubních objímek. Podpěry budou ke stěnám, stropu, příp. k podlaze objektu přivrtány nerezovými chemickými kotvami. Umístění v místnosti dávkování NaClO.</t>
  </si>
  <si>
    <t>Pol60</t>
  </si>
  <si>
    <t xml:space="preserve">Společná konstrukce  pro uložení 3 ks ochranných trubek potrubí dávkování do d=50mm - D + M</t>
  </si>
  <si>
    <t>1345903345</t>
  </si>
  <si>
    <t>Poznámka k položce:_x000d_
Celonerezový profil pro přišroubování 3 ks potrubních objímek. Konstrukce bude upevněna ke stávajícím ocelovým podpěrám potrubí dávkování v měrném objektu. Položka zahrnuje i obnovu nátěru stávající ocelové podpěry. Umístění v měrném objektu. Provedení dle výkresové dokumentace.</t>
  </si>
  <si>
    <t>Pol61</t>
  </si>
  <si>
    <t xml:space="preserve">Společná konstrukce  pro uložení 2 ks ochranných trubek potrubí dávkování do d=50mm - D + M</t>
  </si>
  <si>
    <t>-2068237063</t>
  </si>
  <si>
    <t>Poznámka k položce:_x000d_
Celonerezový profil pro přišroubování 2 ks potrubních objímek. Konstrukce bude upevněna ke stávajícím ocelovým podpěrám potrubí uloženého v podzemním kolektoru. Položka zahrnuje i obnovu nátěru stávající ocelové podpěry. Provedení dle výkresové dokumentace.</t>
  </si>
  <si>
    <t>Pol62</t>
  </si>
  <si>
    <t xml:space="preserve">Společná konzola / závěs  pro uložení 2 ks ochranných trubek potrubí dávkování do d=50mm - D + M</t>
  </si>
  <si>
    <t>-1317108757</t>
  </si>
  <si>
    <t>Poznámka k položce:_x000d_
Celonerezový profil pro přišroubování 2 ks potrubních objímek. Konstrukce bude upevněna ke stěně, příp. zavěšena závitovými tyčemi pod strop. Podpěry budou ke stěnám, stropu, příp. k podlaze objektu přivrtány nerezovými chemickými kotvami. Umístění v 1.PP budovy dávkování chemikálií.</t>
  </si>
  <si>
    <t>Pol63</t>
  </si>
  <si>
    <t>Konzola pro uložení 1 ks ochranné trubky potrubí dávkování do d=50mm - D + M</t>
  </si>
  <si>
    <t>1344277326</t>
  </si>
  <si>
    <t>Poznámka k položce:_x000d_
Celonerezová montážní konzola pro přišroubování 1 ks potrubní objímky. Konstrukce bude upevněna ke stěně nerezovými chemickými kotvami. Umístění v 1.PP budovy F1. Provedení dle výkresové dokumentace.</t>
  </si>
  <si>
    <t>Jeřábové práce, zdvihací a manipulační mechanismy	</t>
  </si>
  <si>
    <t>-1259200562</t>
  </si>
  <si>
    <t>OPD2</t>
  </si>
  <si>
    <t>Prvotní sada náplní pro zkoušky a provoz zařízení 	</t>
  </si>
  <si>
    <t>1372136939</t>
  </si>
  <si>
    <t>OPD3</t>
  </si>
  <si>
    <t>Zkoušky těsnosti potrubí</t>
  </si>
  <si>
    <t>-181964925</t>
  </si>
  <si>
    <t>OPD4</t>
  </si>
  <si>
    <t>nastavení prvotních parametrů systému</t>
  </si>
  <si>
    <t>-663261233</t>
  </si>
  <si>
    <t>475306409</t>
  </si>
  <si>
    <t>18,8*15,4</t>
  </si>
  <si>
    <t>353077091</t>
  </si>
  <si>
    <t>-738320643</t>
  </si>
  <si>
    <t>-893660590</t>
  </si>
  <si>
    <t>998276111</t>
  </si>
  <si>
    <t>Přesun hmot pro trubní vedení z trub z plastických hmot ve štole</t>
  </si>
  <si>
    <t>-1101207500</t>
  </si>
  <si>
    <t>998276128</t>
  </si>
  <si>
    <t>Příplatek k přesunu hmot pro trubní vedení z trub z plastických hmot za zvětšený přesun přes 3000 do 5000 m</t>
  </si>
  <si>
    <t>-914522273</t>
  </si>
  <si>
    <t>DT300</t>
  </si>
  <si>
    <t>demontáž DN300</t>
  </si>
  <si>
    <t>DT80</t>
  </si>
  <si>
    <t>Demontáž DN80</t>
  </si>
  <si>
    <t>DT65</t>
  </si>
  <si>
    <t>Demontáž DN65</t>
  </si>
  <si>
    <t>DT32</t>
  </si>
  <si>
    <t>Demontáž DN32</t>
  </si>
  <si>
    <t>ŽBo</t>
  </si>
  <si>
    <t>Otryskání a obnova nátěru základového bloku čerpadla</t>
  </si>
  <si>
    <t>PS01.2 - Měrný objekt, strojní část</t>
  </si>
  <si>
    <t>DB - Demontáže, bourací práce</t>
  </si>
  <si>
    <t xml:space="preserve">    DČ - Demontáž čerpadla M1861 - M1862 vč. rámu</t>
  </si>
  <si>
    <t xml:space="preserve">    DA - Demontáž armatur </t>
  </si>
  <si>
    <t xml:space="preserve">    DP - Demontáž potrubí_x000d_
</t>
  </si>
  <si>
    <t xml:space="preserve">    SZ - Stroje a zařízení_x000d_
</t>
  </si>
  <si>
    <t xml:space="preserve">    PA - Potrubí a armatury</t>
  </si>
  <si>
    <t xml:space="preserve">      D6 - Připojení dávkovacího potrubí na stávající rozvod provozní vody</t>
  </si>
  <si>
    <t xml:space="preserve">      D2 - Připojení nových čerpadel provozní vody - sací potrubí	</t>
  </si>
  <si>
    <t xml:space="preserve">        A - Armatury</t>
  </si>
  <si>
    <t xml:space="preserve">        D5 - Potrubí a tvarovky  z austenitické nerezové oceli třídy 1.4301</t>
  </si>
  <si>
    <t xml:space="preserve">      D7 - Připojení nových čerpadel provozní vody - úprava výtlačného potrubí</t>
  </si>
  <si>
    <t xml:space="preserve">    ZK - Zámečnické konstrukce</t>
  </si>
  <si>
    <t xml:space="preserve">    SPP - Stavební přípomocné práce</t>
  </si>
  <si>
    <t xml:space="preserve">      SPP1 - Obnova a vyrovnání železobetonového základového bloku čerpadla_x000d_
</t>
  </si>
  <si>
    <t xml:space="preserve">      SPP2 - Otryskání a obnova nátěru základového bloku čerpadla</t>
  </si>
  <si>
    <t xml:space="preserve">      SPP3 - Obnova, vyrovnání povrchu podlahy v místě vybourání základových bloků do plochy 1 m2</t>
  </si>
  <si>
    <t>DB</t>
  </si>
  <si>
    <t>Demontáže, bourací práce</t>
  </si>
  <si>
    <t>-1062291246</t>
  </si>
  <si>
    <t>Ubourání horní nesoudržné části betonového základu čerpadla</t>
  </si>
  <si>
    <t xml:space="preserve">"předpoklad" 1,3*0,6*0,15 </t>
  </si>
  <si>
    <t>Vybourání betonové podpěry potrubí DN300</t>
  </si>
  <si>
    <t xml:space="preserve">"předpoklad" 0,5*0,5*0,4 </t>
  </si>
  <si>
    <t>1489148407</t>
  </si>
  <si>
    <t>946112116</t>
  </si>
  <si>
    <t>Montáž pojízdných věží trubkových/dílcových š do 1,6 m dl do 3,2 m v do 6,6 m</t>
  </si>
  <si>
    <t>-1398425519</t>
  </si>
  <si>
    <t>946112216</t>
  </si>
  <si>
    <t>Příplatek k pojízdným věžím š do 1,6 m dl do 3,2 m v do 6,6 m za první a ZKD den použití</t>
  </si>
  <si>
    <t>1548327147</t>
  </si>
  <si>
    <t>počet lešení 1ks</t>
  </si>
  <si>
    <t>doba demontáže 3 DNŮ</t>
  </si>
  <si>
    <t>1*3</t>
  </si>
  <si>
    <t>946112816</t>
  </si>
  <si>
    <t>Demontáž pojízdných věží trubkových/dílcových š do 1,6 m dl do 3,2 m v do 6,6 m</t>
  </si>
  <si>
    <t>-1061911907</t>
  </si>
  <si>
    <t>DČ</t>
  </si>
  <si>
    <t>Demontáž čerpadla M1861 - M1862 vč. rámu</t>
  </si>
  <si>
    <t>1529709953</t>
  </si>
  <si>
    <t>Demontáž čerpadla M1861 - M1862 celkem 3 ks</t>
  </si>
  <si>
    <t>3*5*8</t>
  </si>
  <si>
    <t>767996701</t>
  </si>
  <si>
    <t>Demontáž atypických zámečnických konstrukcí řezáním hm jednotlivých dílů do 50 kg</t>
  </si>
  <si>
    <t>60698663</t>
  </si>
  <si>
    <t xml:space="preserve">rám čerpadel </t>
  </si>
  <si>
    <t>3*180</t>
  </si>
  <si>
    <t>DA</t>
  </si>
  <si>
    <t xml:space="preserve">Demontáž armatur </t>
  </si>
  <si>
    <t>230082054</t>
  </si>
  <si>
    <t>Demontáž potrubí do šrotu přes 10 do 50 kg D 76 mm tl 14,0 mm</t>
  </si>
  <si>
    <t>-814800274</t>
  </si>
  <si>
    <t>Demontáž přírubové armatury DN65</t>
  </si>
  <si>
    <t>230082065</t>
  </si>
  <si>
    <t>Demontáž potrubí do šrotu do 50 kg D 89 mm, tl 16,0 mm</t>
  </si>
  <si>
    <t>650475361</t>
  </si>
  <si>
    <t>Demontáž šoupěte DN80</t>
  </si>
  <si>
    <t>230082129</t>
  </si>
  <si>
    <t>Demontáž potrubí do šrotu přes 10 do 50 kg D 324 mm tl 36,0 mm</t>
  </si>
  <si>
    <t>1380938211</t>
  </si>
  <si>
    <t>Demontáž šoupěte DN300</t>
  </si>
  <si>
    <t>DP</t>
  </si>
  <si>
    <t xml:space="preserve">Demontáž potrubí_x000d_
</t>
  </si>
  <si>
    <t>230082124</t>
  </si>
  <si>
    <t>Demontáž potrubí do šrotu přes 10 do 50 kg D 324 mm tl 12,5 mm</t>
  </si>
  <si>
    <t>-1992049680</t>
  </si>
  <si>
    <t>Demontáž ocelového potrubí do šrotu DN300 celkem 9m. max délka demontovaného potrubí 1,5</t>
  </si>
  <si>
    <t>9/1,5</t>
  </si>
  <si>
    <t>celkový počet ks</t>
  </si>
  <si>
    <t>230082061</t>
  </si>
  <si>
    <t>Demontáž potrubí do šrotu přes 10 do 50 kg D 89 mm tl 8,0 mm</t>
  </si>
  <si>
    <t>-619648824</t>
  </si>
  <si>
    <t>Demontáž ocelového potrubí do šrotu DN80 celkem 6m. max délka demontovaného potrubí 1,5</t>
  </si>
  <si>
    <t>6/1,5</t>
  </si>
  <si>
    <t>230082051</t>
  </si>
  <si>
    <t>Demontáž potrubí do šrotu přes 10 do 50 kg D 76 mm tl 7,0 mm</t>
  </si>
  <si>
    <t>-1347130870</t>
  </si>
  <si>
    <t>Demontáž ocelového potrubí do šrotu DN65 celkem 6m. max délka demontovaného potrubí 1,5</t>
  </si>
  <si>
    <t>230082025</t>
  </si>
  <si>
    <t>Demontáž potrubí do šrotu přes 10 do 50 kg D 31,8 mm tl 6,3 mm</t>
  </si>
  <si>
    <t>-1726918616</t>
  </si>
  <si>
    <t>Demontáž ocelového potrubí do šrotu DN32 celkem 20m max délka demontovaného potrubí 1,5</t>
  </si>
  <si>
    <t>20/1,5</t>
  </si>
  <si>
    <t>1540042149</t>
  </si>
  <si>
    <t>Demontáž PE potrubí de75</t>
  </si>
  <si>
    <t>850245121</t>
  </si>
  <si>
    <t>Výřez nebo výsek na potrubí z trub litinových tlakových nebo plastických hmot DN 80</t>
  </si>
  <si>
    <t>-1086749268</t>
  </si>
  <si>
    <t>850375121</t>
  </si>
  <si>
    <t>Výřez nebo výsek na potrubí z trub litinových tlakových nebo plastických hmot DN 300</t>
  </si>
  <si>
    <t>-1716613849</t>
  </si>
  <si>
    <t xml:space="preserve">Stroje a zařízení_x000d_
</t>
  </si>
  <si>
    <t>Čerpadlo provozní vody - Odstředivé horizontální monoblokové čerpadlo, provedení pro pitnou vodu - specifikace dle dokumentace</t>
  </si>
  <si>
    <t>2039147066</t>
  </si>
  <si>
    <t xml:space="preserve">Poznámka k položce:_x000d_
M1861_x000d_
M1862_x000d_
M1863_x000d_
</t>
  </si>
  <si>
    <t>K20</t>
  </si>
  <si>
    <t>Chemické kotvy pro uchycení čerpadla + vyrovnácací podložky (nerez)</t>
  </si>
  <si>
    <t>-1955294388</t>
  </si>
  <si>
    <t>4*3</t>
  </si>
  <si>
    <t>cerpadlo1_dozor</t>
  </si>
  <si>
    <t>Dozor servisním technikem výrobce při montáži čerpadla (šéfmontáž)</t>
  </si>
  <si>
    <t>-1607055034</t>
  </si>
  <si>
    <t>cerpadlo1_mont</t>
  </si>
  <si>
    <t>Montáž čerpacího soustrojí do pozice</t>
  </si>
  <si>
    <t>-587431118</t>
  </si>
  <si>
    <t>montáž čerpadla 1 ks čerpadla</t>
  </si>
  <si>
    <t>+3*8</t>
  </si>
  <si>
    <t xml:space="preserve">počet čerpadel </t>
  </si>
  <si>
    <t>3 ks</t>
  </si>
  <si>
    <t>24*3</t>
  </si>
  <si>
    <t>cerpadlo1_provoz</t>
  </si>
  <si>
    <t xml:space="preserve">Uvedení do provozu za přítomnosti servisního technika výrobce, kontrola parametrů čerpadla, </t>
  </si>
  <si>
    <t>-646824189</t>
  </si>
  <si>
    <t>Pol89</t>
  </si>
  <si>
    <t>Kulový kohout s elektropohonem DN65 PN10</t>
  </si>
  <si>
    <t>1245883791</t>
  </si>
  <si>
    <t xml:space="preserve">Poznámka k položce:_x000d_
M1870_x000d_
M1871_x000d_
M1872_x000d_
</t>
  </si>
  <si>
    <t>722240127</t>
  </si>
  <si>
    <t xml:space="preserve">montáž hohout kulový plastový s el. pohonem </t>
  </si>
  <si>
    <t>835879386</t>
  </si>
  <si>
    <t>89R</t>
  </si>
  <si>
    <t>seřízení elektropohonu a nastavení koncových poloch</t>
  </si>
  <si>
    <t>2093301749</t>
  </si>
  <si>
    <t>Sestava manometru</t>
  </si>
  <si>
    <t>742522251</t>
  </si>
  <si>
    <t>722239101</t>
  </si>
  <si>
    <t>Montáž armatur vodovodních se dvěma závity G 1/2"</t>
  </si>
  <si>
    <t>-326880138</t>
  </si>
  <si>
    <t xml:space="preserve">1 ks manometr 0-300 kPa, průměr 100 mm, M20x1,5, spodní připojení, celonerezové provedení, glycerinové tlumení </t>
  </si>
  <si>
    <t>1 ks ventil tlakoměrový zkušební AN13 7517 druh B s nátrubkovou přípojkou, mat. 17 246</t>
  </si>
  <si>
    <t>1 ks přípojka tlakoměrová nátrubková přechodová M20x1,5 / G1/2" ČSN 13 7520.04, mat. 17 246</t>
  </si>
  <si>
    <t>1 ks závitová vsuvka G1/2", mat. 1.4301</t>
  </si>
  <si>
    <t>PA</t>
  </si>
  <si>
    <t>Potrubí a armatury</t>
  </si>
  <si>
    <t>Sestava protitlakého a vstřikovacího ventilu, přívod z budovy dávkování NaClO, max. přetlak 10 bar, provozní médium 3% roztok NaClO - D+ M</t>
  </si>
  <si>
    <t>-665393589</t>
  </si>
  <si>
    <t>Sestava protitlakého a vstřikovacích ventilů záložního zásobování, přívod NaClO z budovy dávkování chemikálií, max. přetlak 10 bar, provozní médium 12% roztok NaClO - D + M</t>
  </si>
  <si>
    <t>850722768</t>
  </si>
  <si>
    <t>Připojení dávkovacího potrubí na stávající rozvod provozní vody</t>
  </si>
  <si>
    <t>Pol93</t>
  </si>
  <si>
    <t>Kulový kohout d63 / Rp2", mat. PVC-U / FKM</t>
  </si>
  <si>
    <t>1719074079</t>
  </si>
  <si>
    <t>Pol94</t>
  </si>
  <si>
    <t>Kulový kohout d63", mat. PVC-U / FKM</t>
  </si>
  <si>
    <t>1885498714</t>
  </si>
  <si>
    <t>Pol95</t>
  </si>
  <si>
    <t>T 63 / 63, mat. PVC-U</t>
  </si>
  <si>
    <t>-1304626392</t>
  </si>
  <si>
    <t>Pol96</t>
  </si>
  <si>
    <t>T 63 / 33, mat. PVC-U</t>
  </si>
  <si>
    <t>401898590</t>
  </si>
  <si>
    <t>Pol97</t>
  </si>
  <si>
    <t>redukce krátká d33/20, PVC-U</t>
  </si>
  <si>
    <t>1775067004</t>
  </si>
  <si>
    <t>Pol98</t>
  </si>
  <si>
    <t>koleno 90°, d63, PVC-U</t>
  </si>
  <si>
    <t>-1559552714</t>
  </si>
  <si>
    <t>Pol99</t>
  </si>
  <si>
    <t>tr. 63x4,6, PVC-U</t>
  </si>
  <si>
    <t>1681885834</t>
  </si>
  <si>
    <t>Montáž armatury DN 63 ostatní typ</t>
  </si>
  <si>
    <t>-111767821</t>
  </si>
  <si>
    <t>Montáž potrubí plastové D přes 63 do 75 mm</t>
  </si>
  <si>
    <t>1480374028</t>
  </si>
  <si>
    <t>Připojení nových čerpadel provozní vody - sací potrubí	</t>
  </si>
  <si>
    <t>A</t>
  </si>
  <si>
    <t>Armatury</t>
  </si>
  <si>
    <t>Šoupě DN300 PN10 ovládání ručním kolem (před objednáním prověřit rozměr připojovací příruby) - specifikace dle dokumentace</t>
  </si>
  <si>
    <t>239785326</t>
  </si>
  <si>
    <t>Poznámka k položce:_x000d_
Uzavírací šoupě_x000d_
Přírubové měkce těsnící klínové šoupátko s hladkým a volným průtokovým kanálem, krátká stavební délka dle EN 558-1 řada F14, těleso z tvárné litiny dle EN1563, vně a vnitřně nanesený práškový epoxid o min. tloušťce 250 μm dle standardů těžké protikorozní ochrany, příruby dle ČSN EN 1092-2. Klín z tvárné litiny dle EN1563 s uvnitř a vně navulkanizovaným EPDM, vedení klínu z otěruvzdorného plastu, vřetena nestoupavá z austenitické nerezové oceli s válcovaným závitem, matice klínu z mosazi. Provozní médium pitná voda, tlaková třída PN10.</t>
  </si>
  <si>
    <t>Šoupe DN150 PN10 ovládání ručním kolem - specifikace dle dokumentace</t>
  </si>
  <si>
    <t>-1833118757</t>
  </si>
  <si>
    <t>Šoupě DN80 PN10 s ručním kolem- specifikace dle dokumentace</t>
  </si>
  <si>
    <t>940664365</t>
  </si>
  <si>
    <t>Montážní vložka DN150 PN10</t>
  </si>
  <si>
    <t>597563386</t>
  </si>
  <si>
    <t>880449963</t>
  </si>
  <si>
    <t>891184195</t>
  </si>
  <si>
    <t>Příplatek za montáž kompenzátorů v objektech DN 40 až 1200</t>
  </si>
  <si>
    <t>2011674061</t>
  </si>
  <si>
    <t>891241222</t>
  </si>
  <si>
    <t>Montáž vodovodních šoupátek s ručním kolečkem v šachtách DN 80</t>
  </si>
  <si>
    <t>1140481007</t>
  </si>
  <si>
    <t>891311222</t>
  </si>
  <si>
    <t>Montáž vodovodních šoupátek s ručním kolečkem v šachtách DN 150</t>
  </si>
  <si>
    <t>823954505</t>
  </si>
  <si>
    <t>891314121</t>
  </si>
  <si>
    <t>Montáž kompenzátorů nebo montážních vložek DN 150</t>
  </si>
  <si>
    <t>406617088</t>
  </si>
  <si>
    <t>891371112</t>
  </si>
  <si>
    <t>Montáž vodovodních šoupátek otevřený výkop DN 300</t>
  </si>
  <si>
    <t>1309598985</t>
  </si>
  <si>
    <t>891371222</t>
  </si>
  <si>
    <t>Montáž vodovodních šoupátek s ručním kolečkem v šachtách DN 300</t>
  </si>
  <si>
    <t>489747184</t>
  </si>
  <si>
    <t xml:space="preserve">Potrubí a tvarovky  z austenitické nerezové oceli třídy 1.4301</t>
  </si>
  <si>
    <t>Tr. 323,9x4 mm</t>
  </si>
  <si>
    <t>-1155027677</t>
  </si>
  <si>
    <t>Tr. 168,3x2 mm</t>
  </si>
  <si>
    <t>-1513275041</t>
  </si>
  <si>
    <t>Tr. 88,9x2 mm</t>
  </si>
  <si>
    <t>418480493</t>
  </si>
  <si>
    <t>Zhotovení atyp. T-kusu 323,9 x 323,4 x 4 mm s ohybem - doměření a dovaření na místě</t>
  </si>
  <si>
    <t>1236114286</t>
  </si>
  <si>
    <t>Redukce 323,9 x 168,3 x 4 mm</t>
  </si>
  <si>
    <t>1191720369</t>
  </si>
  <si>
    <t>Příruba plochá přivařovací DN300 PN10 (před objednáním ověřit stáv. rozměr)</t>
  </si>
  <si>
    <t>-1769376238</t>
  </si>
  <si>
    <t>Příruba plochá přivařovací DN150 PN10</t>
  </si>
  <si>
    <t>-687221541</t>
  </si>
  <si>
    <t>Příruba plochá přivařovací DN80 PN10</t>
  </si>
  <si>
    <t>-489325169</t>
  </si>
  <si>
    <t>T 168,3 x 88,9 x 2 mm</t>
  </si>
  <si>
    <t>1315392615</t>
  </si>
  <si>
    <t>klenuté dno 168,3 x 2 mm</t>
  </si>
  <si>
    <t>970664597</t>
  </si>
  <si>
    <t>Koleno 90°, 88,9 x 2 mm</t>
  </si>
  <si>
    <t>1213540653</t>
  </si>
  <si>
    <t>230140177</t>
  </si>
  <si>
    <t>Montáž trubní dílce přivařovací z nerezavějící oceli tř.17 D 89 mm, tl 2 mm</t>
  </si>
  <si>
    <t>-1099077005</t>
  </si>
  <si>
    <t>počt svarů na přírubu 2</t>
  </si>
  <si>
    <t>6*2</t>
  </si>
  <si>
    <t>230140201</t>
  </si>
  <si>
    <t>Montáž trubní dílce přivařovací z nerezavějící oceli tř.17 D 159 mm, tl 3 mm</t>
  </si>
  <si>
    <t>1037773390</t>
  </si>
  <si>
    <t>počet svarů na přírubu 3</t>
  </si>
  <si>
    <t>230140230</t>
  </si>
  <si>
    <t>Montáž trubní dílce přivařovací z nerezavějící oceli tř.17 D 324 mm, tl 4 mm</t>
  </si>
  <si>
    <t>-1095681994</t>
  </si>
  <si>
    <t>230140269</t>
  </si>
  <si>
    <t>Příplatek provedení formování, ochrana svaru inertní plyn DN 80</t>
  </si>
  <si>
    <t>-1374715306</t>
  </si>
  <si>
    <t>230140272</t>
  </si>
  <si>
    <t>Příplatek provedení formování, ochrana svaru inertní plyn DN 150</t>
  </si>
  <si>
    <t>-553009</t>
  </si>
  <si>
    <t>230140275</t>
  </si>
  <si>
    <t>Příplatek provedení formování, ochrana svaru inertní plyn DN 300</t>
  </si>
  <si>
    <t>-1077302295</t>
  </si>
  <si>
    <t>230140047</t>
  </si>
  <si>
    <t>Montáž trubek z nerezavějící oceli tř.17 D 89 mm, tl 2 mm</t>
  </si>
  <si>
    <t>-84811101</t>
  </si>
  <si>
    <t>6+6*0,1</t>
  </si>
  <si>
    <t>230140071</t>
  </si>
  <si>
    <t>Montáž trubek z nerezavějící oceli tř.17 D 159 mm, tl 3 mm</t>
  </si>
  <si>
    <t>47990861</t>
  </si>
  <si>
    <t>230140100</t>
  </si>
  <si>
    <t>Montáž trubek z nerezavějící oceli tř.17 D 324 mm, tl 4 mm</t>
  </si>
  <si>
    <t>1410082522</t>
  </si>
  <si>
    <t>2+2*0,2</t>
  </si>
  <si>
    <t>230140351</t>
  </si>
  <si>
    <t>Příplatek zhotovení odbočky z nerezavějící oceli tř.17 D 159 mm, tl 3 mm</t>
  </si>
  <si>
    <t>-1994122326</t>
  </si>
  <si>
    <t>230140380</t>
  </si>
  <si>
    <t>Příplatek zhotovení odbočky z nerezavějící oceli tř.17 D 324 mm, tl 4 mm</t>
  </si>
  <si>
    <t>462184174</t>
  </si>
  <si>
    <t>230140475</t>
  </si>
  <si>
    <t>Příplatek zhotovení segmentu z nerezavějící oceli tř.17 D 324 mm, tl 4 mm</t>
  </si>
  <si>
    <t>-1009773315</t>
  </si>
  <si>
    <t>Připojení nových čerpadel provozní vody - úprava výtlačného potrubí</t>
  </si>
  <si>
    <t>Pol115</t>
  </si>
  <si>
    <t>Kulový kohout d75, mat. PVC-U / EPDM</t>
  </si>
  <si>
    <t>1723192075</t>
  </si>
  <si>
    <t>Pol116</t>
  </si>
  <si>
    <t>zpětný ventil d75 (DN65), mat PVC-U/EPDM, kv=177 m3/h</t>
  </si>
  <si>
    <t>-445696803</t>
  </si>
  <si>
    <t>Pol117</t>
  </si>
  <si>
    <t>přírubová spojka svěrná, de75/DN65, mat. PP / nerez</t>
  </si>
  <si>
    <t>1881934095</t>
  </si>
  <si>
    <t>Pol118</t>
  </si>
  <si>
    <t>T 75 / 75, mat. PVC-U</t>
  </si>
  <si>
    <t>-805613163</t>
  </si>
  <si>
    <t>Pol119</t>
  </si>
  <si>
    <t>koleno 90°, d75, PVC-U</t>
  </si>
  <si>
    <t>1408071841</t>
  </si>
  <si>
    <t>Pol120</t>
  </si>
  <si>
    <t>koleno 90°, d16, PVC-U</t>
  </si>
  <si>
    <t>412113143</t>
  </si>
  <si>
    <t>Pol121</t>
  </si>
  <si>
    <t>přírubový adaptér s hladkou těsnící plochou, d75, PVC-U</t>
  </si>
  <si>
    <t>-39117011</t>
  </si>
  <si>
    <t>Pol122</t>
  </si>
  <si>
    <t>příruba točivá DN65/d75, PP s ocelovým výztužným kroužkem</t>
  </si>
  <si>
    <t>2040340604</t>
  </si>
  <si>
    <t>Pol123</t>
  </si>
  <si>
    <t>redukce krátká de75/16, PVC-U</t>
  </si>
  <si>
    <t>1485700953</t>
  </si>
  <si>
    <t>Pol124</t>
  </si>
  <si>
    <t>redukce pro manometr de16 / G1/2", PVC-U</t>
  </si>
  <si>
    <t>-1797283212</t>
  </si>
  <si>
    <t>Pol125</t>
  </si>
  <si>
    <t>tr. 16x1,2, PVC-U</t>
  </si>
  <si>
    <t>-1874627379</t>
  </si>
  <si>
    <t>Pol126</t>
  </si>
  <si>
    <t>tr. 75x5,6, PVC-U</t>
  </si>
  <si>
    <t>439813818</t>
  </si>
  <si>
    <t>722229101</t>
  </si>
  <si>
    <t>Montáž vodovodních armatur s jedním závitem G 1/2" ostatní typ</t>
  </si>
  <si>
    <t>-1062037558</t>
  </si>
  <si>
    <t>722249121</t>
  </si>
  <si>
    <t>Montáž armatury plastové DN 16 ostatní typ</t>
  </si>
  <si>
    <t>-320595739</t>
  </si>
  <si>
    <t>722249127-1</t>
  </si>
  <si>
    <t>Montáž armatury plastové d75 ostatní typ</t>
  </si>
  <si>
    <t>-1779487577</t>
  </si>
  <si>
    <t>5*3</t>
  </si>
  <si>
    <t>230030001</t>
  </si>
  <si>
    <t>Montáž trubní díly přírubové hmotnost do 5 kg</t>
  </si>
  <si>
    <t>-384999556</t>
  </si>
  <si>
    <t>Montáž potrubí plastové D přes 16 do 20 mm</t>
  </si>
  <si>
    <t>-1872397948</t>
  </si>
  <si>
    <t>722176119</t>
  </si>
  <si>
    <t xml:space="preserve">Montáž potrubí plastové  D přes 75 do 90 mm</t>
  </si>
  <si>
    <t>570001260</t>
  </si>
  <si>
    <t>722179191</t>
  </si>
  <si>
    <t>Příplatek k rozvodu vody z plastů za malý rozsah prací na zakázce do 20 m</t>
  </si>
  <si>
    <t>544655474</t>
  </si>
  <si>
    <t>263346165</t>
  </si>
  <si>
    <t>PS16/80-A2</t>
  </si>
  <si>
    <t>Přírubový spoj DN80 PN16 mat. A2 (nerez)</t>
  </si>
  <si>
    <t>-1862200953</t>
  </si>
  <si>
    <t>PS16/150-A2</t>
  </si>
  <si>
    <t>Přírubový spoj DN150 PN16 mat. A2 (nerez)</t>
  </si>
  <si>
    <t>463526931</t>
  </si>
  <si>
    <t>PS16/300-A2</t>
  </si>
  <si>
    <t>Přírubový spoj DN300 PN16 mat. A2 (nerez)</t>
  </si>
  <si>
    <t>533860007</t>
  </si>
  <si>
    <t>-1241075278</t>
  </si>
  <si>
    <t>230032029</t>
  </si>
  <si>
    <t>Montáž přírubových spojů do PN 16 DN 80</t>
  </si>
  <si>
    <t>-1750726714</t>
  </si>
  <si>
    <t>230032032</t>
  </si>
  <si>
    <t>Montáž přírubových spojů do PN 16 DN 150</t>
  </si>
  <si>
    <t>-375873798</t>
  </si>
  <si>
    <t>230032035</t>
  </si>
  <si>
    <t>Montáž přírubových spojů do PN 16 DN 300</t>
  </si>
  <si>
    <t>2037959463</t>
  </si>
  <si>
    <t>-201292749</t>
  </si>
  <si>
    <t>-1102124500</t>
  </si>
  <si>
    <t>Zámečnické konstrukce</t>
  </si>
  <si>
    <t>Podpěra potrubí DN300</t>
  </si>
  <si>
    <t>1243198547</t>
  </si>
  <si>
    <t>Podpěra potrubí DN150</t>
  </si>
  <si>
    <t>-1425049943</t>
  </si>
  <si>
    <t>Pol64</t>
  </si>
  <si>
    <t>Podpěra potrubí DN80</t>
  </si>
  <si>
    <t>1052098772</t>
  </si>
  <si>
    <t>Pol65</t>
  </si>
  <si>
    <t>Konzola pro uložení 1 - 2 ks potrubí provozní vody do d=63 mm</t>
  </si>
  <si>
    <t>1528418929</t>
  </si>
  <si>
    <t>SPP</t>
  </si>
  <si>
    <t>Stavební přípomocné práce</t>
  </si>
  <si>
    <t>SPP4</t>
  </si>
  <si>
    <t>Obnova, vnějšího nátěrového systému ocelových přírubových hrdel DN300 do plochy 0,5 m2</t>
  </si>
  <si>
    <t>1283876030</t>
  </si>
  <si>
    <t>SPP1</t>
  </si>
  <si>
    <t xml:space="preserve">Obnova a vyrovnání železobetonového základového bloku čerpadla_x000d_
</t>
  </si>
  <si>
    <t>279311117</t>
  </si>
  <si>
    <t>Postupné podbetonování základového zdiva prostým betonem tř. C 30/37</t>
  </si>
  <si>
    <t>-1237269970</t>
  </si>
  <si>
    <t>Obnova a vyrovnání železobetonového základového bloku čerpadla</t>
  </si>
  <si>
    <t>1,3*0,6*0,1 *3</t>
  </si>
  <si>
    <t>341121122</t>
  </si>
  <si>
    <t>Oprava panelu s pevnostním můstkem při hl poškozeného místa přes 50 mm</t>
  </si>
  <si>
    <t>895853527</t>
  </si>
  <si>
    <t>3*10</t>
  </si>
  <si>
    <t>618631111</t>
  </si>
  <si>
    <t>Stěrka z těsnící malty dvouvrstvá vnitřních rovinných ploch konstrukcí ČOV nebo nádrží</t>
  </si>
  <si>
    <t>1438107313</t>
  </si>
  <si>
    <t>618631191</t>
  </si>
  <si>
    <t>Příplatek k stěrce z těsnící malty dvouvrstvé vnitřních rovinných ploch konstrukcí ČOV ZKD vrstvu</t>
  </si>
  <si>
    <t>-1088029401</t>
  </si>
  <si>
    <t>985312124</t>
  </si>
  <si>
    <t>Stěrka k vyrovnání betonových ploch líce kleneb a podhledů tl do 5 mm</t>
  </si>
  <si>
    <t>230891378</t>
  </si>
  <si>
    <t>1,3*0,6*3</t>
  </si>
  <si>
    <t>985312192</t>
  </si>
  <si>
    <t>Příplatek ke stěrce pro vyrovnání betonových ploch za plochu do 10 m2 jednotlivě</t>
  </si>
  <si>
    <t>1497582623</t>
  </si>
  <si>
    <t>SPP2</t>
  </si>
  <si>
    <t>783906861</t>
  </si>
  <si>
    <t>Odstranění nátěrů z betonových podlah otryskáním</t>
  </si>
  <si>
    <t>-1601745081</t>
  </si>
  <si>
    <t>Otryskání nesoudržného nátěru vysokotlakým vodním paprskem,</t>
  </si>
  <si>
    <t>2 * (1,3 * 0,7 + 0,6 * 0,7) + 1,3 * 0,6 *3</t>
  </si>
  <si>
    <t>985121123</t>
  </si>
  <si>
    <t>Tryskání degradovaného betonu stěn a rubu kleneb vodou pod tlakem přes 1250 do 2500 barů</t>
  </si>
  <si>
    <t>-1910525923</t>
  </si>
  <si>
    <t>ŽBO</t>
  </si>
  <si>
    <t>985111292</t>
  </si>
  <si>
    <t>Příplatek k odsekání omítek a betonu za plochu do 10 m2 jednotlivě</t>
  </si>
  <si>
    <t>1022780656</t>
  </si>
  <si>
    <t>985112113</t>
  </si>
  <si>
    <t>Odsekání degradovaného betonu stěn tl přes 30 do 50 mm</t>
  </si>
  <si>
    <t>1696325680</t>
  </si>
  <si>
    <t>985112193</t>
  </si>
  <si>
    <t>Příplatek k odsekání degradovaného betonu za plochu do 10 m2 jednotlivě</t>
  </si>
  <si>
    <t>-489187395</t>
  </si>
  <si>
    <t>985131411</t>
  </si>
  <si>
    <t>Vysušení ploch stěn, rubu kleneb a podlah stlačeným vzduchem</t>
  </si>
  <si>
    <t>1842908625</t>
  </si>
  <si>
    <t>985311120</t>
  </si>
  <si>
    <t>Reprofilace stěn cementovou sanační maltou tl přes 90 do 100 mm</t>
  </si>
  <si>
    <t>-705378538</t>
  </si>
  <si>
    <t>985323212</t>
  </si>
  <si>
    <t>Spojovací můstek reprofilovaného betonu na epoxidové bázi tl 2 mm</t>
  </si>
  <si>
    <t>-347542670</t>
  </si>
  <si>
    <t>783000123</t>
  </si>
  <si>
    <t>Ochrana konstrukcí nebo prvků při provádění nátěrů položením fólie</t>
  </si>
  <si>
    <t>-1245456179</t>
  </si>
  <si>
    <t>-9824540</t>
  </si>
  <si>
    <t>20*1,05 'Přepočtené koeficientem množství</t>
  </si>
  <si>
    <t>783901451</t>
  </si>
  <si>
    <t>Zametení betonových podlah před provedením nátěru</t>
  </si>
  <si>
    <t>919849827</t>
  </si>
  <si>
    <t>783943171</t>
  </si>
  <si>
    <t>Penetrační polyuretanový nátěr hrubých betonových podlah</t>
  </si>
  <si>
    <t>331732032</t>
  </si>
  <si>
    <t>783947161</t>
  </si>
  <si>
    <t>Krycí dvojnásobný polyuretanový vodou ředitelný nátěr betonové podlahy</t>
  </si>
  <si>
    <t>-1932701169</t>
  </si>
  <si>
    <t>SPP3</t>
  </si>
  <si>
    <t>Obnova, vyrovnání povrchu podlahy v místě vybourání základových bloků do plochy 1 m2</t>
  </si>
  <si>
    <t>781010547</t>
  </si>
  <si>
    <t>345288782</t>
  </si>
  <si>
    <t>16747204</t>
  </si>
  <si>
    <t>-703181760</t>
  </si>
  <si>
    <t>599305939</t>
  </si>
  <si>
    <t>985311315</t>
  </si>
  <si>
    <t>Reprofilace rubu kleneb a podlah cementovou sanační maltou tl přes 40 do 50 mm</t>
  </si>
  <si>
    <t>219321120</t>
  </si>
  <si>
    <t>985311911</t>
  </si>
  <si>
    <t>Příplatek při reprofilaci sanační maltou za práci ve stísněném prostoru</t>
  </si>
  <si>
    <t>-32582567</t>
  </si>
  <si>
    <t>985311912</t>
  </si>
  <si>
    <t>Příplatek při reprofilaci sanační maltou za plochu do 10 m2 jednotlivě</t>
  </si>
  <si>
    <t>-155234004</t>
  </si>
  <si>
    <t>927634782</t>
  </si>
  <si>
    <t>892233122</t>
  </si>
  <si>
    <t>Proplach a dezinfekce vodovodního potrubí DN od 40 do 70</t>
  </si>
  <si>
    <t>-216262906</t>
  </si>
  <si>
    <t>892273122</t>
  </si>
  <si>
    <t>Proplach a dezinfekce vodovodního potrubí DN od 80 do 125</t>
  </si>
  <si>
    <t>830866639</t>
  </si>
  <si>
    <t>892353122</t>
  </si>
  <si>
    <t>Proplach a dezinfekce vodovodního potrubí DN 150 nebo 200</t>
  </si>
  <si>
    <t>2128444394</t>
  </si>
  <si>
    <t>892383122</t>
  </si>
  <si>
    <t>Proplach a dezinfekce vodovodního potrubí DN 250, DN 300 nebo 350</t>
  </si>
  <si>
    <t>-734558470</t>
  </si>
  <si>
    <t>230030071</t>
  </si>
  <si>
    <t>Montáž přemostění přírubových spojů přivařením</t>
  </si>
  <si>
    <t>992013934</t>
  </si>
  <si>
    <t>230030081</t>
  </si>
  <si>
    <t>Zhotovení přemostění přírubových spojů</t>
  </si>
  <si>
    <t>1567602012</t>
  </si>
  <si>
    <t>OPD2.80</t>
  </si>
  <si>
    <t>Moření a pasivace svarů DN80</t>
  </si>
  <si>
    <t>1447511161</t>
  </si>
  <si>
    <t>OPD2.150</t>
  </si>
  <si>
    <t>Moření a pasivace svarů DN150</t>
  </si>
  <si>
    <t>1412248013</t>
  </si>
  <si>
    <t>OPD2.300</t>
  </si>
  <si>
    <t>Moření a pasivace svarů DN300</t>
  </si>
  <si>
    <t>1775913674</t>
  </si>
  <si>
    <t>Celoplošná konzervace povrchu nerezového potrubí</t>
  </si>
  <si>
    <t>-777919206</t>
  </si>
  <si>
    <t>3,14*(6*0,169+1,5*0,324+3*0,89)*1,3</t>
  </si>
  <si>
    <t>946112114</t>
  </si>
  <si>
    <t>Montáž pojízdných věží trubkových/dílcových š do 1,6 m dl do 3,2 m v do 4,5 m</t>
  </si>
  <si>
    <t>1177464935</t>
  </si>
  <si>
    <t>946111214</t>
  </si>
  <si>
    <t>Příplatek k pojízdným věžím š do 0,9 m dl do 3,2 m v do 4,5 m za první a ZKD den použití</t>
  </si>
  <si>
    <t>-1942087611</t>
  </si>
  <si>
    <t>1*14</t>
  </si>
  <si>
    <t>946112814.1</t>
  </si>
  <si>
    <t>Demontáž pojízdných věží trubkových/dílcových š do 1,6 m dl do 3,2 m v do 4,5 m</t>
  </si>
  <si>
    <t>520514345</t>
  </si>
  <si>
    <t xml:space="preserve">Označení potrubí a armatur dle TNV  75 0951</t>
  </si>
  <si>
    <t>-338331568</t>
  </si>
  <si>
    <t>230170003</t>
  </si>
  <si>
    <t>Tlakové zkoušky těsnosti potrubí - příprava DN přes 80 do 125</t>
  </si>
  <si>
    <t>1472555361</t>
  </si>
  <si>
    <t>230170004</t>
  </si>
  <si>
    <t>Tlakové zkoušky těsnosti potrubí - příprava DN do 200</t>
  </si>
  <si>
    <t>-2046381568</t>
  </si>
  <si>
    <t>230170005</t>
  </si>
  <si>
    <t>Tlakové zkoušky těsnosti potrubí - příprava DN přes 200 do 350</t>
  </si>
  <si>
    <t>799399353</t>
  </si>
  <si>
    <t>230170013</t>
  </si>
  <si>
    <t>Tlakové zkoušky těsnosti potrubí - zkouška DN přes 80 do 125</t>
  </si>
  <si>
    <t>-1172461588</t>
  </si>
  <si>
    <t>230170014</t>
  </si>
  <si>
    <t>Tlakové zkoušky těsnosti potrubí - zkouška DN přes 125 do 200</t>
  </si>
  <si>
    <t>-586148668</t>
  </si>
  <si>
    <t>230170015</t>
  </si>
  <si>
    <t>Tlakové zkoušky těsnosti potrubí - zkouška DN přes 200 do 350</t>
  </si>
  <si>
    <t>607846042</t>
  </si>
  <si>
    <t>-1428604256</t>
  </si>
  <si>
    <t>podlaha</t>
  </si>
  <si>
    <t>19,2*11,5</t>
  </si>
  <si>
    <t>plošina</t>
  </si>
  <si>
    <t>1,65*5,7</t>
  </si>
  <si>
    <t>997013212</t>
  </si>
  <si>
    <t>Vnitrostaveništní doprava suti a vybouraných hmot pro budovy v přes 6 do 9 m ručně</t>
  </si>
  <si>
    <t>968317563</t>
  </si>
  <si>
    <t>538144323</t>
  </si>
  <si>
    <t>2,541*15 'Přepočtené koeficientem množství</t>
  </si>
  <si>
    <t>2070988072</t>
  </si>
  <si>
    <t>1923758857</t>
  </si>
  <si>
    <t>-1501892305</t>
  </si>
  <si>
    <t>1060153503</t>
  </si>
  <si>
    <t>222331753</t>
  </si>
  <si>
    <t>DN80</t>
  </si>
  <si>
    <t>počet savrů DN 80</t>
  </si>
  <si>
    <t>DN100</t>
  </si>
  <si>
    <t>počet svarů DN 100</t>
  </si>
  <si>
    <t>PS01.3 - Komora rozdělení průtoků, strojní část</t>
  </si>
  <si>
    <t xml:space="preserve">      D8 - Potrubí výtlaku čerpadel provozní vody</t>
  </si>
  <si>
    <t xml:space="preserve">        SPČPV - Sací potrubí čerpadel provozní vody	</t>
  </si>
  <si>
    <t xml:space="preserve">          A - Armatury</t>
  </si>
  <si>
    <t xml:space="preserve">          TT14404 - Potrubí a tvarovky mat 14404 Povrch potrubí a svarů elektrochemicky leštěn dle standardu stávajících</t>
  </si>
  <si>
    <t>Čerpadlo ředící vody - Odstředivé horizontální monoblokové čerpadlo, provedení pro pitnou vodu - specifikace dle dokumentace</t>
  </si>
  <si>
    <t>179318573</t>
  </si>
  <si>
    <t xml:space="preserve">Poznámka k položce:_x000d_
M2001_x000d_
M2002_x000d_
</t>
  </si>
  <si>
    <t>-861213052</t>
  </si>
  <si>
    <t>925044751</t>
  </si>
  <si>
    <t>-121385664</t>
  </si>
  <si>
    <t>-253458129</t>
  </si>
  <si>
    <t>Kulový kohout s elektropohonem DN65 PN10 - specifikace dle dokumentace</t>
  </si>
  <si>
    <t>-1013842840</t>
  </si>
  <si>
    <t xml:space="preserve">Poznámka k položce:_x000d_
M2003_x000d_
M2004_x000d_
</t>
  </si>
  <si>
    <t xml:space="preserve">montáž kohout kulový plastový s el. pohonem </t>
  </si>
  <si>
    <t>-810284997</t>
  </si>
  <si>
    <t>1287667947</t>
  </si>
  <si>
    <t>Sestava manometru - specifikace dle dokumentace</t>
  </si>
  <si>
    <t>-560039821</t>
  </si>
  <si>
    <t>-1647898037</t>
  </si>
  <si>
    <t>Sestava protitlakého a vstřikovacího ventilu, přívod z budovy dávkování NaClO, max. přetlak 10 bar, provozní médium 3% roztok NaClO</t>
  </si>
  <si>
    <t>144252028</t>
  </si>
  <si>
    <t>Pol79</t>
  </si>
  <si>
    <t>Sestava injektoru do potrubí DN 1600</t>
  </si>
  <si>
    <t>1268531970</t>
  </si>
  <si>
    <t>786378017</t>
  </si>
  <si>
    <t>výroba, osazení a sežízení 4 ks injektorů</t>
  </si>
  <si>
    <t>4*8*2*1,5</t>
  </si>
  <si>
    <t>Pol80</t>
  </si>
  <si>
    <t>Přírubové hrdlo DN80 PN16, mat. 1.4404</t>
  </si>
  <si>
    <t>1803782796</t>
  </si>
  <si>
    <t>Pol81</t>
  </si>
  <si>
    <t>Přírubové hrdlo DN100 PN16, mat. 1.4404</t>
  </si>
  <si>
    <t>-1639208799</t>
  </si>
  <si>
    <t>Potrubí výtlaku čerpadel provozní vody</t>
  </si>
  <si>
    <t>Pol147</t>
  </si>
  <si>
    <t>Kulový kohout d63, mat. PVC-U / EPDM</t>
  </si>
  <si>
    <t>416703260</t>
  </si>
  <si>
    <t>Pol148</t>
  </si>
  <si>
    <t>Kulový kohout d20, mat. PVC-U / EPDM</t>
  </si>
  <si>
    <t>167406265</t>
  </si>
  <si>
    <t>-2142480046</t>
  </si>
  <si>
    <t>-1748243772</t>
  </si>
  <si>
    <t>-135434239</t>
  </si>
  <si>
    <t>875425413</t>
  </si>
  <si>
    <t>Pol149</t>
  </si>
  <si>
    <t>koleno 90°, d20, PVC-U</t>
  </si>
  <si>
    <t>1020154310</t>
  </si>
  <si>
    <t>1672003671</t>
  </si>
  <si>
    <t>Pol150</t>
  </si>
  <si>
    <t>příruba DN50/d63, PVC-U</t>
  </si>
  <si>
    <t>-1566477837</t>
  </si>
  <si>
    <t>Pol151</t>
  </si>
  <si>
    <t>redukce d75-90-50-63, PVC-U</t>
  </si>
  <si>
    <t>-2144277284</t>
  </si>
  <si>
    <t>Pol152</t>
  </si>
  <si>
    <t>redukce krátká de75/63, PVC-U</t>
  </si>
  <si>
    <t>-1119291710</t>
  </si>
  <si>
    <t>Pol153</t>
  </si>
  <si>
    <t>redukce krátká de75/40, PVC-U</t>
  </si>
  <si>
    <t>-1180033979</t>
  </si>
  <si>
    <t>Pol154</t>
  </si>
  <si>
    <t>redukce krátká de75/20, PVC-U</t>
  </si>
  <si>
    <t>1569206637</t>
  </si>
  <si>
    <t>1401058840</t>
  </si>
  <si>
    <t>-1853661330</t>
  </si>
  <si>
    <t>-1081380273</t>
  </si>
  <si>
    <t>Pol155</t>
  </si>
  <si>
    <t>tr. 20x1,5, PVC-U</t>
  </si>
  <si>
    <t>1973120890</t>
  </si>
  <si>
    <t>-2040741120</t>
  </si>
  <si>
    <t>Pol156</t>
  </si>
  <si>
    <t>tr. 63x4,7, PVC-U</t>
  </si>
  <si>
    <t>2049010409</t>
  </si>
  <si>
    <t xml:space="preserve">Poznámka k položce:_x000d_
_x000d_
</t>
  </si>
  <si>
    <t>1685097537</t>
  </si>
  <si>
    <t>Montáž armatury plastové DN 20 ostatní typ</t>
  </si>
  <si>
    <t>-982059628</t>
  </si>
  <si>
    <t>Montáž armatury plastové DN 63 ostatní typ</t>
  </si>
  <si>
    <t>-361507395</t>
  </si>
  <si>
    <t>8*2</t>
  </si>
  <si>
    <t>-1309770645</t>
  </si>
  <si>
    <t>7*3</t>
  </si>
  <si>
    <t>7*2</t>
  </si>
  <si>
    <t>2036910377</t>
  </si>
  <si>
    <t>5+5*0,2</t>
  </si>
  <si>
    <t>Montáž potrubí plastové D přes 20 do 25 mm</t>
  </si>
  <si>
    <t>368872118</t>
  </si>
  <si>
    <t>-501473077</t>
  </si>
  <si>
    <t>15+15*0,2</t>
  </si>
  <si>
    <t>-1446112206</t>
  </si>
  <si>
    <t>1285861054</t>
  </si>
  <si>
    <t>SPČPV</t>
  </si>
  <si>
    <t>Sací potrubí čerpadel provozní vody	</t>
  </si>
  <si>
    <t>Š100</t>
  </si>
  <si>
    <t>Šoupě DN100 PN10 s ručním kolem- specifikace dle dokumentace</t>
  </si>
  <si>
    <t>49079495</t>
  </si>
  <si>
    <t>Š80</t>
  </si>
  <si>
    <t>-33648018</t>
  </si>
  <si>
    <t>PPK65</t>
  </si>
  <si>
    <t>Přírubový pryžový kompenzátor DN65 PN10 - příruby nerez, pryž vhodná pro styk s pitnou vodou, příp. nerezový vlnovec	</t>
  </si>
  <si>
    <t>575001457</t>
  </si>
  <si>
    <t>-519462294</t>
  </si>
  <si>
    <t>896626241</t>
  </si>
  <si>
    <t>891234121</t>
  </si>
  <si>
    <t>Montáž kompenzátorů nebo montážních vložek DN 65</t>
  </si>
  <si>
    <t>-2053879545</t>
  </si>
  <si>
    <t>-1472805378</t>
  </si>
  <si>
    <t>891261222</t>
  </si>
  <si>
    <t>Montáž vodovodních šoupátek s ručním kolečkem v šachtách DN 100</t>
  </si>
  <si>
    <t>-859028141</t>
  </si>
  <si>
    <t>TT14404</t>
  </si>
  <si>
    <t>Potrubí a tvarovky mat 14404 Povrch potrubí a svarů elektrochemicky leštěn dle standardu stávajících</t>
  </si>
  <si>
    <t>Tr. 114,3x2 mm</t>
  </si>
  <si>
    <t>-2075616391</t>
  </si>
  <si>
    <t>-664361672</t>
  </si>
  <si>
    <t>T 114,3 x 88,9 x 2 mm</t>
  </si>
  <si>
    <t>1619087102</t>
  </si>
  <si>
    <t>Redukce 88,9 x 76,1 x 2 mm</t>
  </si>
  <si>
    <t>290120187</t>
  </si>
  <si>
    <t>Příruba plochá přivařovací DN100 PN10</t>
  </si>
  <si>
    <t>-62680280</t>
  </si>
  <si>
    <t>-741766578</t>
  </si>
  <si>
    <t>Pol98.1</t>
  </si>
  <si>
    <t>Příruba plochá přivařovací DN65 PN10</t>
  </si>
  <si>
    <t>136952600</t>
  </si>
  <si>
    <t>klenuté dno 114,3 x 2 mm</t>
  </si>
  <si>
    <t>-5439819</t>
  </si>
  <si>
    <t>Pol100</t>
  </si>
  <si>
    <t>Koleno 90°, 114,3 x 2 mm</t>
  </si>
  <si>
    <t>-1014325599</t>
  </si>
  <si>
    <t>Pol101</t>
  </si>
  <si>
    <t>Koleno 15°, 114,3 x 2 mm (úprava kolena 90°)</t>
  </si>
  <si>
    <t>-977466888</t>
  </si>
  <si>
    <t>-348304797</t>
  </si>
  <si>
    <t>počet savrů na přírubu 3</t>
  </si>
  <si>
    <t>230140184</t>
  </si>
  <si>
    <t>Montáž trubní dílce přivařovací z nerezavějící oceli tř.17 D 108 mm, tl 3 mm</t>
  </si>
  <si>
    <t>1015773508</t>
  </si>
  <si>
    <t>120490617</t>
  </si>
  <si>
    <t>1+0,5</t>
  </si>
  <si>
    <t>230140054</t>
  </si>
  <si>
    <t>Montáž trubek z nerezavějící oceli tř.17 D 108 mm, tl 3 mm</t>
  </si>
  <si>
    <t>-2118946256</t>
  </si>
  <si>
    <t>3+3*0,5</t>
  </si>
  <si>
    <t>1326489778</t>
  </si>
  <si>
    <t>230140270</t>
  </si>
  <si>
    <t>Příplatek provedení formování, ochrana svaru inertní plyn DN 100</t>
  </si>
  <si>
    <t>-328127500</t>
  </si>
  <si>
    <t>230140334</t>
  </si>
  <si>
    <t>Příplatek zhotovení odbočky z nerezavějící oceli tř.17 D 108 mm, tl 3 mm</t>
  </si>
  <si>
    <t>1614239494</t>
  </si>
  <si>
    <t>763171327</t>
  </si>
  <si>
    <t>1322541843</t>
  </si>
  <si>
    <t>-522875106</t>
  </si>
  <si>
    <t>1006026255</t>
  </si>
  <si>
    <t>1172261885</t>
  </si>
  <si>
    <t>34057430</t>
  </si>
  <si>
    <t>Pol105</t>
  </si>
  <si>
    <t>Montážní rám čerpadel - specifikace dle dokumentace</t>
  </si>
  <si>
    <t>-1664988656</t>
  </si>
  <si>
    <t>Pol106</t>
  </si>
  <si>
    <t>Podpěra montážní desky sestavy dávkování do výšky 1,6 m nad podlahou - specifikace dle dokumentace</t>
  </si>
  <si>
    <t>1521356890</t>
  </si>
  <si>
    <t>Pol107</t>
  </si>
  <si>
    <t>Podpěra nerezového potrubí DN100 - specifikace dle dokumentace</t>
  </si>
  <si>
    <t>-1416456718</t>
  </si>
  <si>
    <t>Pol108</t>
  </si>
  <si>
    <t>Podpěra nerezového potrubí DN80 - specifikace dle dokumentace</t>
  </si>
  <si>
    <t>-1388208557</t>
  </si>
  <si>
    <t>Pol109</t>
  </si>
  <si>
    <t>Podpěra PVC potrubí DN65 - specifikace dle dokumentace</t>
  </si>
  <si>
    <t>-1068673314</t>
  </si>
  <si>
    <t>Pol110</t>
  </si>
  <si>
    <t>Podepření potrubní trasy PVDF tr de25 mm - specifikace dle dokumentace</t>
  </si>
  <si>
    <t>-169284400</t>
  </si>
  <si>
    <t>Pol111</t>
  </si>
  <si>
    <t>Obslužná lávka 4580 x 600 mm se žebříkem ve výšce 3250 mm nad podlahou - specifikace dle dokumentace</t>
  </si>
  <si>
    <t>1393518502</t>
  </si>
  <si>
    <t>506208611</t>
  </si>
  <si>
    <t>Ochrana stávajícího potrubí a zařízení po dobu provádění montážních prací</t>
  </si>
  <si>
    <t>-1009433690</t>
  </si>
  <si>
    <t>-1975867565</t>
  </si>
  <si>
    <t>1928341838</t>
  </si>
  <si>
    <t>-1139383494</t>
  </si>
  <si>
    <t>-645980743</t>
  </si>
  <si>
    <t>OPD2.100</t>
  </si>
  <si>
    <t>Moření a pasivace svarů DN100</t>
  </si>
  <si>
    <t>-1927067492</t>
  </si>
  <si>
    <t>-1190914787</t>
  </si>
  <si>
    <t>Elektrochemické leštění povrchu nového nerezového potrubí vč. opravy povrchu potrubí stávajícího	</t>
  </si>
  <si>
    <t>994302276</t>
  </si>
  <si>
    <t xml:space="preserve"> 3,14*(6*0,169)*1,3+1</t>
  </si>
  <si>
    <t>2081632434</t>
  </si>
  <si>
    <t>953993557</t>
  </si>
  <si>
    <t>791023530</t>
  </si>
  <si>
    <t>-58858954</t>
  </si>
  <si>
    <t>-700290962</t>
  </si>
  <si>
    <t>946112218</t>
  </si>
  <si>
    <t>Příplatek k pojízdným věžím š do 1,6 m dl do 3,2 m v do 8,6 m za první a ZKD den použití</t>
  </si>
  <si>
    <t>1260878141</t>
  </si>
  <si>
    <t>946112118</t>
  </si>
  <si>
    <t>Montáž pojízdných věží trubkových/dílcových š do 1,6 m dl do 3,2 m v přes 7,6 do 8,6 m</t>
  </si>
  <si>
    <t>-896371499</t>
  </si>
  <si>
    <t>946112818</t>
  </si>
  <si>
    <t>Demontáž pojízdných věží trubkových/dílcových š přes 0,9 do 1,6 m dl do 3,2 m v přes 7,6 do 8,6 m</t>
  </si>
  <si>
    <t>1808201243</t>
  </si>
  <si>
    <t>-1836289623</t>
  </si>
  <si>
    <t>12,05*9,5</t>
  </si>
  <si>
    <t>8,9*4,1+5,36*3,23+1,73*2,44</t>
  </si>
  <si>
    <t>-1858265437</t>
  </si>
  <si>
    <t>89230290</t>
  </si>
  <si>
    <t>-48189929</t>
  </si>
  <si>
    <t>-1392628480</t>
  </si>
  <si>
    <t>D50v</t>
  </si>
  <si>
    <t xml:space="preserve">Demontáž navazujícího sacího a výtlačného potrubí do DN50 pro odběr vzorkové vody </t>
  </si>
  <si>
    <t>D50p</t>
  </si>
  <si>
    <t>Demontáž potrubí přívodu provozní vody do DN50</t>
  </si>
  <si>
    <t>PS01.4 - Linka 1, dávkování před měrnou hranu a pro prací vodu</t>
  </si>
  <si>
    <t>D-DPMH - Dávkování před měrnou hranu - demontáže</t>
  </si>
  <si>
    <t>D-DPP - Dávkování pro prací vodu - demontáže</t>
  </si>
  <si>
    <t xml:space="preserve">    DA2 - Demontáž armatur</t>
  </si>
  <si>
    <t xml:space="preserve">      DPMN - Dávkování před měrnou hranu</t>
  </si>
  <si>
    <t xml:space="preserve">      DPV - Dávkování do prací vody</t>
  </si>
  <si>
    <t xml:space="preserve">    PA- DPMH - Dávkování před měrnou hranu - potrubí a armatury</t>
  </si>
  <si>
    <t xml:space="preserve">      D9 - Potrubí provozní vody</t>
  </si>
  <si>
    <t xml:space="preserve">      D10 - Potrubí přívodu vody pro odběr vzorků - specifikace dle dokumentace</t>
  </si>
  <si>
    <t xml:space="preserve">      PPV - Potrubí připojení analyzátoru volného chloru</t>
  </si>
  <si>
    <t xml:space="preserve">    PA-DPV - Dávkování pro prací vodu - potrubí a armatury</t>
  </si>
  <si>
    <t xml:space="preserve">      D11 - Potrubí provozní vody</t>
  </si>
  <si>
    <t xml:space="preserve">      D12 - Potrubí vzorkové vody</t>
  </si>
  <si>
    <t>D-DPMH</t>
  </si>
  <si>
    <t>Dávkování před měrnou hranu - demontáže</t>
  </si>
  <si>
    <t>-1796395914</t>
  </si>
  <si>
    <t xml:space="preserve">Poznámka k položce:_x000d_
M551 - 2_x000d_
</t>
  </si>
  <si>
    <t>Demontáž čerpadla vzorkové vody M551, M552 - 2ks</t>
  </si>
  <si>
    <t>2*3*5</t>
  </si>
  <si>
    <t>1378881587</t>
  </si>
  <si>
    <t>2*89</t>
  </si>
  <si>
    <t>707258872</t>
  </si>
  <si>
    <t xml:space="preserve">Poznámka k položce:_x000d_
ClQ1_x000d_
FIQ4, FIQ5_x000d_
</t>
  </si>
  <si>
    <t>Demontáž navazujícího sacího a výtlačného potrubí do DN50 pro odběr vzorkové vody</t>
  </si>
  <si>
    <t>Demontáž analyzátoru chloru vč. plastového potrubí do DN15 přívodu a odvodu vzorků</t>
  </si>
  <si>
    <t>Demontáž stávajícího indukčního průtokoměru DN40</t>
  </si>
  <si>
    <t>230082040</t>
  </si>
  <si>
    <t>Demontáž potrubí do šrotu přes 10 do 50 kg D 57 mm tl 3,6 mm</t>
  </si>
  <si>
    <t>-1342956123</t>
  </si>
  <si>
    <t>max délka potrubí 1,5m</t>
  </si>
  <si>
    <t>30/1,5</t>
  </si>
  <si>
    <t>575193578</t>
  </si>
  <si>
    <t xml:space="preserve"> D50v/2</t>
  </si>
  <si>
    <t>D50p/2</t>
  </si>
  <si>
    <t>-575935560</t>
  </si>
  <si>
    <t>Demontáž plastového potrubí do DN15 přívodu a odvodu vzorků</t>
  </si>
  <si>
    <t>10+10*0,2</t>
  </si>
  <si>
    <t>D50p+D50p*0,2</t>
  </si>
  <si>
    <t>-1295437219</t>
  </si>
  <si>
    <t>30*5</t>
  </si>
  <si>
    <t>D-DPP</t>
  </si>
  <si>
    <t>Dávkování pro prací vodu - demontáže</t>
  </si>
  <si>
    <t>1462579810</t>
  </si>
  <si>
    <t xml:space="preserve">Poznámka k položce:_x000d_
M--_x000d_
</t>
  </si>
  <si>
    <t>Demontáž čerpadla vzorkové vody vč. držáku na stěnu</t>
  </si>
  <si>
    <t>1131377385</t>
  </si>
  <si>
    <t>držák na stěně</t>
  </si>
  <si>
    <t>DA2</t>
  </si>
  <si>
    <t>Demontáž armatur</t>
  </si>
  <si>
    <t>230082006</t>
  </si>
  <si>
    <t>Demontáž potrubí do šrotu přes 10 do 50 kg D 15 mm tl 4,0 mm</t>
  </si>
  <si>
    <t>235821146</t>
  </si>
  <si>
    <t xml:space="preserve">Poznámka k položce:_x000d_
ClQ2_x000d_
</t>
  </si>
  <si>
    <t>230082016</t>
  </si>
  <si>
    <t>Demontáž potrubí do šrotu přes 10 do 50 kg D 25 mm tl 3,6 mm</t>
  </si>
  <si>
    <t>1631660553</t>
  </si>
  <si>
    <t xml:space="preserve">demntáž armatur </t>
  </si>
  <si>
    <t>Demontáž navazujícího sacího a výtlačného potrubí do DN25 pro odběr vzorkové vody</t>
  </si>
  <si>
    <t>72710046</t>
  </si>
  <si>
    <t>30+30*0,2</t>
  </si>
  <si>
    <t>Demontáž potrubí přívodu provozní vody do DN40</t>
  </si>
  <si>
    <t>20+20*0,2</t>
  </si>
  <si>
    <t>-170130005</t>
  </si>
  <si>
    <t>DPMN</t>
  </si>
  <si>
    <t>Dávkování před měrnou hranu</t>
  </si>
  <si>
    <t>Nový indukční průtokoměr DN40 PN16 (provozní měřidlo) - specifikace dle dokumentace</t>
  </si>
  <si>
    <t>1636992068</t>
  </si>
  <si>
    <t>Poznámka k položce:_x000d_
FIQ480</t>
  </si>
  <si>
    <t>891212312</t>
  </si>
  <si>
    <t>Montáž přírubového vodoměru DN 50 v šachtě</t>
  </si>
  <si>
    <t>408596875</t>
  </si>
  <si>
    <t>891213395</t>
  </si>
  <si>
    <t>Příplatek za montáž ventilů v objektech DN 50 až 200</t>
  </si>
  <si>
    <t>685081575</t>
  </si>
  <si>
    <t>seřízení, nastavení a uvedení IP do provozu servisním technikem výrobce</t>
  </si>
  <si>
    <t>-646326638</t>
  </si>
  <si>
    <t>Kulový kohout s elektropohonem DN50 PN10 - specifikace dle dokumentace</t>
  </si>
  <si>
    <t>378312893</t>
  </si>
  <si>
    <t>Poznámka k položce:_x000d_
M481</t>
  </si>
  <si>
    <t>Materiál kohoutu PVC-U, připojení de63 / Rp2", připojovací příruba pro elektropohon</t>
  </si>
  <si>
    <t>Čtvrtotáčkový elektropohon</t>
  </si>
  <si>
    <t>Min. přískušenství: koncové spínače, topné těleso</t>
  </si>
  <si>
    <t>722240126</t>
  </si>
  <si>
    <t>montáž kohout kulový plastový DN 50 s el. pohonem</t>
  </si>
  <si>
    <t>-1578363771</t>
  </si>
  <si>
    <t>-221025945</t>
  </si>
  <si>
    <t>Sestava analyzátoru volného chloru, požadovaný rozsah 0 - 3 mg Cl2/l - specifikace dle dokumentace</t>
  </si>
  <si>
    <t>1845920703</t>
  </si>
  <si>
    <t>Poznámka k položce:_x000d_
A37</t>
  </si>
  <si>
    <t>sestava analyzátoru obsahuje:</t>
  </si>
  <si>
    <t xml:space="preserve">Digitální vícekanálový převodník pro analýzy kapalin </t>
  </si>
  <si>
    <t xml:space="preserve">Digitální senzor volného chloru průměr 25 mm </t>
  </si>
  <si>
    <t xml:space="preserve">Digitální senzor pH </t>
  </si>
  <si>
    <t>2 x datový kabel pro snímače pH a volného chloru délka kabelu 3 m</t>
  </si>
  <si>
    <t xml:space="preserve">Průtočná armatura pro připojení snímačů pH a volného chloru procesní připojení: vnitřní závit G1/2" </t>
  </si>
  <si>
    <t>Instalační panel vč. montáže přístrojů na instalační panel a jejich propojení PVC potrubím</t>
  </si>
  <si>
    <t>Uvedení do provozu a zaškolení obsluhy servisním technikem výrobce</t>
  </si>
  <si>
    <t>1764733223</t>
  </si>
  <si>
    <t xml:space="preserve">Sestava analyzátoru volného chloru, požadovaný rozsah 0 - 3 mg Cl2/l </t>
  </si>
  <si>
    <t>sestavení</t>
  </si>
  <si>
    <t>2*8</t>
  </si>
  <si>
    <t>osazení a montáž</t>
  </si>
  <si>
    <t>3*8</t>
  </si>
  <si>
    <t>seřízení</t>
  </si>
  <si>
    <t>šéfmontáž a uvedení do provozu servisním technikem výrobce</t>
  </si>
  <si>
    <t>-577917177</t>
  </si>
  <si>
    <t>Ponorné čerpadlo vzorkové vody - specifikace dle dokumentace</t>
  </si>
  <si>
    <t>-898032925</t>
  </si>
  <si>
    <t xml:space="preserve">Poznámka k položce:_x000d_
M482_x000d_
</t>
  </si>
  <si>
    <t>Nerezové ponorné čerpadlo, provozní médium pitná voda</t>
  </si>
  <si>
    <t>724249025</t>
  </si>
  <si>
    <t>Zařízení pro úpravu vody montáž čerpadel dávkovacích proporcionálních ostatních typů od 3/4" do G 2"</t>
  </si>
  <si>
    <t>-2127516736</t>
  </si>
  <si>
    <t>DPV</t>
  </si>
  <si>
    <t>Dávkování do prací vody</t>
  </si>
  <si>
    <t>Pol127</t>
  </si>
  <si>
    <t>Nový indukční průtokoměr DN32 PN16 (provozní měřidlo) - specifikace dle dokumentace</t>
  </si>
  <si>
    <t>505439531</t>
  </si>
  <si>
    <t>Poznámka k položce:_x000d_
FIQ483</t>
  </si>
  <si>
    <t>-828059064</t>
  </si>
  <si>
    <t>685513435</t>
  </si>
  <si>
    <t>-559559759</t>
  </si>
  <si>
    <t>Pol128</t>
  </si>
  <si>
    <t>Kulový kohout s elektropohonem DN32 PN10</t>
  </si>
  <si>
    <t>101337573</t>
  </si>
  <si>
    <t>Poznámka k položce:_x000d_
M484</t>
  </si>
  <si>
    <t>Materiál kohoutu PVC-U, připojení de40, připojovací příruba pro elektropohon</t>
  </si>
  <si>
    <t>722240124</t>
  </si>
  <si>
    <t>montáž ohout kulový plastový DN 32 vč. el pohonu</t>
  </si>
  <si>
    <t>1731272649</t>
  </si>
  <si>
    <t>879789418</t>
  </si>
  <si>
    <t>-779347964</t>
  </si>
  <si>
    <t xml:space="preserve">Poznámka k položce:_x000d_
QIA485_x000d_
</t>
  </si>
  <si>
    <t>-1017175923</t>
  </si>
  <si>
    <t>-647939343</t>
  </si>
  <si>
    <t>Pol126-1</t>
  </si>
  <si>
    <t>čerpadlo vzorkové vody - specifikace dle dokumentace</t>
  </si>
  <si>
    <t>2004747900</t>
  </si>
  <si>
    <t xml:space="preserve">Poznámka k položce:_x000d_
M486_x000d_
M487_x000d_
</t>
  </si>
  <si>
    <t xml:space="preserve">Mokroběžné čerpadlo, provedení pro pitnou vodu, přepínání otáček ve třech stupních  </t>
  </si>
  <si>
    <t xml:space="preserve">2 </t>
  </si>
  <si>
    <t>431984843</t>
  </si>
  <si>
    <t>PA- DPMH</t>
  </si>
  <si>
    <t>Dávkování před měrnou hranu - potrubí a armatury</t>
  </si>
  <si>
    <t>1910414987</t>
  </si>
  <si>
    <t>PS16/40-A2</t>
  </si>
  <si>
    <t>Přírubový spoj DN40 PN16 mat. A2 (nerez)</t>
  </si>
  <si>
    <t>205589763</t>
  </si>
  <si>
    <t>230032026</t>
  </si>
  <si>
    <t>Montáž přírubových spojů do PN 16 DN 40</t>
  </si>
  <si>
    <t>-1971507530</t>
  </si>
  <si>
    <t>D9</t>
  </si>
  <si>
    <t>Potrubí provozní vody</t>
  </si>
  <si>
    <t>Pol195</t>
  </si>
  <si>
    <t>Záslepka d63mm se svěrnou přípojkou, mat. PP/PE</t>
  </si>
  <si>
    <t>1228115338</t>
  </si>
  <si>
    <t>Pol196</t>
  </si>
  <si>
    <t>Kulový kohout d50, mat. PVC-U / EPDM</t>
  </si>
  <si>
    <t>-77510686</t>
  </si>
  <si>
    <t>-222283160</t>
  </si>
  <si>
    <t>Pol197</t>
  </si>
  <si>
    <t>zpětný ventil d50 (DN40), mat PVC-U/EPDM</t>
  </si>
  <si>
    <t>-907644587</t>
  </si>
  <si>
    <t>Pol198</t>
  </si>
  <si>
    <t>filtr d50 (DN40), mat PVC-U/EPDM</t>
  </si>
  <si>
    <t>1697493269</t>
  </si>
  <si>
    <t>Pol199</t>
  </si>
  <si>
    <t>membránový regulační ventil d50 (DN40), mat PVC-U/EPDM</t>
  </si>
  <si>
    <t>1391915664</t>
  </si>
  <si>
    <t>Pol200</t>
  </si>
  <si>
    <t>přírubový adaptér s hladkou těsnící plochou, d50, PVC-U</t>
  </si>
  <si>
    <t>-37862329</t>
  </si>
  <si>
    <t>Pol201</t>
  </si>
  <si>
    <t>příruba točivá DN40/d50, PVC-U</t>
  </si>
  <si>
    <t>-1881474356</t>
  </si>
  <si>
    <t>Pol202</t>
  </si>
  <si>
    <t xml:space="preserve">T  d50 / 50, mat. PVC-U</t>
  </si>
  <si>
    <t>1565720047</t>
  </si>
  <si>
    <t>Pol203</t>
  </si>
  <si>
    <t xml:space="preserve">T  d50 / 20, mat. PVC-U</t>
  </si>
  <si>
    <t>-1016490852</t>
  </si>
  <si>
    <t>Pol204</t>
  </si>
  <si>
    <t>koleno 90°, d50, PVC-U</t>
  </si>
  <si>
    <t>-269039992</t>
  </si>
  <si>
    <t>15199464</t>
  </si>
  <si>
    <t>Pol205</t>
  </si>
  <si>
    <t>redukce d63-75-63-50, PVC-U</t>
  </si>
  <si>
    <t>1102200066</t>
  </si>
  <si>
    <t>Pol206</t>
  </si>
  <si>
    <t>redukce krátká de63/50, PVC-U</t>
  </si>
  <si>
    <t>-914859784</t>
  </si>
  <si>
    <t>Pol207</t>
  </si>
  <si>
    <t>redukce krátká de50/40, PVC-U</t>
  </si>
  <si>
    <t>445982656</t>
  </si>
  <si>
    <t>Pol208</t>
  </si>
  <si>
    <t>spojka d40, PVC-U / EPDM (šroubení s lepenými koncovkami)</t>
  </si>
  <si>
    <t>1174216820</t>
  </si>
  <si>
    <t>Pol125.1</t>
  </si>
  <si>
    <t>1185784787</t>
  </si>
  <si>
    <t>988476117</t>
  </si>
  <si>
    <t>Pol209</t>
  </si>
  <si>
    <t>tr. 50x3,7, PVC-U</t>
  </si>
  <si>
    <t>-338312359</t>
  </si>
  <si>
    <t>Montáž armatury plastové do DN 16 ostatní typ</t>
  </si>
  <si>
    <t>1487133727</t>
  </si>
  <si>
    <t>1517725965</t>
  </si>
  <si>
    <t>1*1</t>
  </si>
  <si>
    <t>Montáž armatury plastové DN 32 ostatní typ</t>
  </si>
  <si>
    <t>-258340955</t>
  </si>
  <si>
    <t>Montáž armatury plastové DN 40 ostatní typ</t>
  </si>
  <si>
    <t>-513109609</t>
  </si>
  <si>
    <t>-1682723652</t>
  </si>
  <si>
    <t xml:space="preserve">Záslepka d63mm se svěrnou přípojkou, mat. PP/PE </t>
  </si>
  <si>
    <t>-1511473692</t>
  </si>
  <si>
    <t>654957696</t>
  </si>
  <si>
    <t>Montáž potrubí plastové D přes 50 do 63 mm</t>
  </si>
  <si>
    <t>1177330874</t>
  </si>
  <si>
    <t>230030002</t>
  </si>
  <si>
    <t>Montáž trubní díly přírubové hmotnost přes 5 kg do 10 kg</t>
  </si>
  <si>
    <t>-2116782323</t>
  </si>
  <si>
    <t>D10</t>
  </si>
  <si>
    <t>Potrubí přívodu vody pro odběr vzorků - specifikace dle dokumentace</t>
  </si>
  <si>
    <t>Pol211</t>
  </si>
  <si>
    <t>tr. 32x2,9 mm, PE100</t>
  </si>
  <si>
    <t>981550750</t>
  </si>
  <si>
    <t>Pol212</t>
  </si>
  <si>
    <t>svěrná spojka d32/32</t>
  </si>
  <si>
    <t>-1894904670</t>
  </si>
  <si>
    <t>Pol213</t>
  </si>
  <si>
    <t>přechod na vnější závit d32 / 5/4"</t>
  </si>
  <si>
    <t>-646685638</t>
  </si>
  <si>
    <t>Pol214</t>
  </si>
  <si>
    <t>přechod redukovaný na vnitřní závit d32 / R1/2"</t>
  </si>
  <si>
    <t>-1462070551</t>
  </si>
  <si>
    <t>Pol215</t>
  </si>
  <si>
    <t>koleno 90° d32</t>
  </si>
  <si>
    <t>625283461</t>
  </si>
  <si>
    <t>Pol216</t>
  </si>
  <si>
    <t>T redukovaný s vnitřním závitem d32/ R1/2"</t>
  </si>
  <si>
    <t>-1174391916</t>
  </si>
  <si>
    <t>Pol217</t>
  </si>
  <si>
    <t>Závitová vsuvka PP s vnějšími závity 1/2"</t>
  </si>
  <si>
    <t>-289765947</t>
  </si>
  <si>
    <t>Pol218</t>
  </si>
  <si>
    <t>Kulový kohout se závitovým připojením Rp1/2", mat. PVC-U / EPDM</t>
  </si>
  <si>
    <t>276950604</t>
  </si>
  <si>
    <t>Pol219</t>
  </si>
  <si>
    <t>Kulový kohout s lepeným / závitovým připojením d20 / Rp1/2", mat. PVC-U / EPDM</t>
  </si>
  <si>
    <t>-444877663</t>
  </si>
  <si>
    <t>Pol220</t>
  </si>
  <si>
    <t>přechodová vsuvka d20/ vnější závit 1/2", PPr pro polyfúzní svařování</t>
  </si>
  <si>
    <t>1556846845</t>
  </si>
  <si>
    <t>Pol221</t>
  </si>
  <si>
    <t>oprava , výměna části stávajícího PPr potrubí k umyvadlu pro odběr vzorků d20 do délky 5 m vč, 3 ks kolen</t>
  </si>
  <si>
    <t>-1438858409</t>
  </si>
  <si>
    <t>877142001</t>
  </si>
  <si>
    <t>Montáž svěrných spojek na vodovodním potrubí z trub d 20</t>
  </si>
  <si>
    <t>906072783</t>
  </si>
  <si>
    <t>3+2</t>
  </si>
  <si>
    <t>877162001</t>
  </si>
  <si>
    <t>Montáž svěrných spojek na vodovodním potrubí z trub d 32</t>
  </si>
  <si>
    <t>1847660917</t>
  </si>
  <si>
    <t>877162011</t>
  </si>
  <si>
    <t>Montáž svěrných T-kusů na vodovodním potrubí z trub d 32</t>
  </si>
  <si>
    <t>123900489</t>
  </si>
  <si>
    <t>-793801287</t>
  </si>
  <si>
    <t>Montáž potrubí plastové D přes 32 do 40 mm</t>
  </si>
  <si>
    <t>1683178562</t>
  </si>
  <si>
    <t>12+12*0,2</t>
  </si>
  <si>
    <t>-1850632641</t>
  </si>
  <si>
    <t>PPV</t>
  </si>
  <si>
    <t>Potrubí připojení analyzátoru volného chloru</t>
  </si>
  <si>
    <t>-1475833628</t>
  </si>
  <si>
    <t>-1359463719</t>
  </si>
  <si>
    <t>Pol222</t>
  </si>
  <si>
    <t>Závitová vsuvka PVC-U s vnějšími závity 1/2"</t>
  </si>
  <si>
    <t>1217713460</t>
  </si>
  <si>
    <t>Pol223</t>
  </si>
  <si>
    <t>spojka přechodová d20 / Rp1/2", PVC-U / EPDM (šroubení s lepenou/ závitovou koncovkou)</t>
  </si>
  <si>
    <t>-1620233675</t>
  </si>
  <si>
    <t>Pol224</t>
  </si>
  <si>
    <t>T d20/20, PVC-U</t>
  </si>
  <si>
    <t>-148673407</t>
  </si>
  <si>
    <t>Pol225</t>
  </si>
  <si>
    <t>redukce krátká d20/16, PVC-U</t>
  </si>
  <si>
    <t>-965198302</t>
  </si>
  <si>
    <t>Pol226</t>
  </si>
  <si>
    <t xml:space="preserve">Kulový kohout  d16 (DN10), PVC-U / EPDM</t>
  </si>
  <si>
    <t>532280984</t>
  </si>
  <si>
    <t>Pol227</t>
  </si>
  <si>
    <t>tr. 20x1,8, PVC-U</t>
  </si>
  <si>
    <t>-900176071</t>
  </si>
  <si>
    <t>Pol125.2</t>
  </si>
  <si>
    <t>434602394</t>
  </si>
  <si>
    <t>1964593365</t>
  </si>
  <si>
    <t>-453949384</t>
  </si>
  <si>
    <t>1151941572</t>
  </si>
  <si>
    <t>-2032507672</t>
  </si>
  <si>
    <t>PA-DPV</t>
  </si>
  <si>
    <t>Dávkování pro prací vodu - potrubí a armatury</t>
  </si>
  <si>
    <t>Pol163</t>
  </si>
  <si>
    <t>Sestava protitlakého a vstřikovacího ventilu, přívod NaClO z budovy výroby a dávkování NaClO, max. přetlak 10 bar, provozní médium 3% roztok NaClO</t>
  </si>
  <si>
    <t>2056058635</t>
  </si>
  <si>
    <t>Pol164</t>
  </si>
  <si>
    <t>Sestava panelu čerpadel vzorkové vody</t>
  </si>
  <si>
    <t>-718926948</t>
  </si>
  <si>
    <t>PS16/32-A2</t>
  </si>
  <si>
    <t>Přírubový spoj DN32 PN16 mat. A2 (nerez)</t>
  </si>
  <si>
    <t>-1387081582</t>
  </si>
  <si>
    <t>230032025</t>
  </si>
  <si>
    <t>Montáž přírubových spojů do PN 16 DN 32</t>
  </si>
  <si>
    <t>-843140594</t>
  </si>
  <si>
    <t>D11</t>
  </si>
  <si>
    <t>Pol230</t>
  </si>
  <si>
    <t>Kulový kohout d40 (DN32) mat. PVC-U / EPDM</t>
  </si>
  <si>
    <t>-179939632</t>
  </si>
  <si>
    <t>Pol231</t>
  </si>
  <si>
    <t>Kulový kohout s přechoden na závit d32 (DN25) / Rp1", mat. PVC-U / EPDM</t>
  </si>
  <si>
    <t>-2029840749</t>
  </si>
  <si>
    <t>Pol232</t>
  </si>
  <si>
    <t>zpětný ventil d40 (DN32), mat PVC-U/EPDM</t>
  </si>
  <si>
    <t>624011256</t>
  </si>
  <si>
    <t>Pol233</t>
  </si>
  <si>
    <t>filtr d40 (DN32), mat PVC-U/EPDM</t>
  </si>
  <si>
    <t>857898922</t>
  </si>
  <si>
    <t>Pol234</t>
  </si>
  <si>
    <t>membránový regulační ventil d40 (DN32), mat PVC-U/EPDM</t>
  </si>
  <si>
    <t>615600034</t>
  </si>
  <si>
    <t>Pol235</t>
  </si>
  <si>
    <t>přírubový adaptér s hladkou těsnící plochou, d40, PVC-U</t>
  </si>
  <si>
    <t>-112373283</t>
  </si>
  <si>
    <t>Pol236</t>
  </si>
  <si>
    <t>příruba točivá DN32/d40, PVC-U</t>
  </si>
  <si>
    <t>-1194949002</t>
  </si>
  <si>
    <t>Pol237</t>
  </si>
  <si>
    <t xml:space="preserve">T  d40 / 40, mat. PVC-U</t>
  </si>
  <si>
    <t>1291484606</t>
  </si>
  <si>
    <t>Pol238</t>
  </si>
  <si>
    <t>koleno 90°, d40, PVC-U</t>
  </si>
  <si>
    <t>-618333559</t>
  </si>
  <si>
    <t>Pol239</t>
  </si>
  <si>
    <t>koleno 90°, d32, PVC-U</t>
  </si>
  <si>
    <t>-28451651</t>
  </si>
  <si>
    <t>Pol240</t>
  </si>
  <si>
    <t>koleno 45°, d32, PVC-U</t>
  </si>
  <si>
    <t>1069199336</t>
  </si>
  <si>
    <t>800537444</t>
  </si>
  <si>
    <t>Pol241</t>
  </si>
  <si>
    <t>redukce krátká de40/32, PVC-U</t>
  </si>
  <si>
    <t>322952484</t>
  </si>
  <si>
    <t>Pol242</t>
  </si>
  <si>
    <t>šroubení d32, PVC-U / EPDM (šroubení s lepenými koncovkami)</t>
  </si>
  <si>
    <t>520219913</t>
  </si>
  <si>
    <t>Pol243</t>
  </si>
  <si>
    <t>spojka d32 PVC-U</t>
  </si>
  <si>
    <t>-1286999929</t>
  </si>
  <si>
    <t>Pol244</t>
  </si>
  <si>
    <t>tr. 32x2,4, PVC-U</t>
  </si>
  <si>
    <t>164382981</t>
  </si>
  <si>
    <t>Pol245</t>
  </si>
  <si>
    <t>tr. 40x3,0, PVC-U</t>
  </si>
  <si>
    <t>65266458</t>
  </si>
  <si>
    <t>-1587251487</t>
  </si>
  <si>
    <t>30/3</t>
  </si>
  <si>
    <t>-1239776778</t>
  </si>
  <si>
    <t>-608412700</t>
  </si>
  <si>
    <t>1777444846</t>
  </si>
  <si>
    <t>1232521935</t>
  </si>
  <si>
    <t>Montáž potrubí plastové D přes 40 do 50 mm</t>
  </si>
  <si>
    <t>602616588</t>
  </si>
  <si>
    <t>-93832937</t>
  </si>
  <si>
    <t>D12</t>
  </si>
  <si>
    <t>Potrubí vzorkové vody</t>
  </si>
  <si>
    <t>1870017681</t>
  </si>
  <si>
    <t>140887730</t>
  </si>
  <si>
    <t>-372429210</t>
  </si>
  <si>
    <t>1829213412</t>
  </si>
  <si>
    <t>Pol247</t>
  </si>
  <si>
    <t>šroubení přechodové d20 / Rp1/2", PVC-U / EPDM (šroubení s lepenou/ závitovou koncovkou)</t>
  </si>
  <si>
    <t>90075136</t>
  </si>
  <si>
    <t>-1575653687</t>
  </si>
  <si>
    <t>-189111571</t>
  </si>
  <si>
    <t>Pol248</t>
  </si>
  <si>
    <t>spojka d20 PVC-U</t>
  </si>
  <si>
    <t>-1203943441</t>
  </si>
  <si>
    <t>Pol249</t>
  </si>
  <si>
    <t>hadicový nástavec d16, PVC-U,</t>
  </si>
  <si>
    <t>469593610</t>
  </si>
  <si>
    <t>-1490097998</t>
  </si>
  <si>
    <t>Pol125.3</t>
  </si>
  <si>
    <t>-1940629189</t>
  </si>
  <si>
    <t>1318772233</t>
  </si>
  <si>
    <t>10*2</t>
  </si>
  <si>
    <t>5*2</t>
  </si>
  <si>
    <t>"25/3"9</t>
  </si>
  <si>
    <t>-1732965143</t>
  </si>
  <si>
    <t>-1837535459</t>
  </si>
  <si>
    <t>25+25*0,2</t>
  </si>
  <si>
    <t>734679552</t>
  </si>
  <si>
    <t>9697002</t>
  </si>
  <si>
    <t>2091390205</t>
  </si>
  <si>
    <t>Pol185</t>
  </si>
  <si>
    <t>Podpěra / závěs potrubí PVC-U d20</t>
  </si>
  <si>
    <t>1029893656</t>
  </si>
  <si>
    <t xml:space="preserve">Poznámka k položce:_x000d_
Konstrukce podpěr/závěsů bude celonerezová se stavitelnými potrubními objímkami s vnitřními pryžovými manžetami. Pro připevnění potrubí na stěnu budou použity celoplastové objímky z PE. Podpěry budou ke stěnám, stropu, příp. k podlaze objektu přivrtány nerezovými chemickými kotvami. 	_x000d_
</t>
  </si>
  <si>
    <t>Pol186</t>
  </si>
  <si>
    <t>Podpěra / závěs potrubí PVC-U / PE d32</t>
  </si>
  <si>
    <t>772861805</t>
  </si>
  <si>
    <t>Pol187</t>
  </si>
  <si>
    <t>Podpěra / závěs potrubí PVC-U d40</t>
  </si>
  <si>
    <t>-1475987851</t>
  </si>
  <si>
    <t>Pol188</t>
  </si>
  <si>
    <t>Podpěra / závěs potrubí PVC-U d50</t>
  </si>
  <si>
    <t>2045529309</t>
  </si>
  <si>
    <t>621540679</t>
  </si>
  <si>
    <t>-764125283</t>
  </si>
  <si>
    <t>-642492976</t>
  </si>
  <si>
    <t>Potrubí přívodu vody pro odběr vzorků</t>
  </si>
  <si>
    <t>-41005597</t>
  </si>
  <si>
    <t>605409265</t>
  </si>
  <si>
    <t>25+5*0,2</t>
  </si>
  <si>
    <t>1311266454</t>
  </si>
  <si>
    <t>-517028477</t>
  </si>
  <si>
    <t xml:space="preserve">podlaha délka potrubí x 3 metry šíře </t>
  </si>
  <si>
    <t>100*3</t>
  </si>
  <si>
    <t>1262757357</t>
  </si>
  <si>
    <t>1280343961</t>
  </si>
  <si>
    <t>1210737465</t>
  </si>
  <si>
    <t>0,483*15 'Přepočtené koeficientem množství</t>
  </si>
  <si>
    <t>-435925343</t>
  </si>
  <si>
    <t>-841801664</t>
  </si>
  <si>
    <t>-1848990141</t>
  </si>
  <si>
    <t>-1942959655</t>
  </si>
  <si>
    <t>-605348962</t>
  </si>
  <si>
    <t>PS01.5 - Šachta u regulačního vodojemu</t>
  </si>
  <si>
    <t>-372945415</t>
  </si>
  <si>
    <t xml:space="preserve">Poznámka k položce:_x000d_
QIA2131_x000d_
</t>
  </si>
  <si>
    <t>-1635769121</t>
  </si>
  <si>
    <t>-36439651</t>
  </si>
  <si>
    <t>1812446542</t>
  </si>
  <si>
    <t xml:space="preserve">Poznámka k položce:_x000d_
M2132_x000d_
M2133_x000d_
_x000d_
</t>
  </si>
  <si>
    <t>923061612</t>
  </si>
  <si>
    <t>Pol190</t>
  </si>
  <si>
    <t>Přírubové hrdlo pro odběr vzorků DN50 PN16, mat. 1.4301</t>
  </si>
  <si>
    <t>-669073689</t>
  </si>
  <si>
    <t xml:space="preserve">Poznámka k položce:_x000d_
navaření odbočky	_x000d_
</t>
  </si>
  <si>
    <t>1x tr. 60,3 x 2 - 400 mm, mat. 1.4301</t>
  </si>
  <si>
    <t>1x příruba plochá přivařovací DN50 PN16, mat. 1.4301</t>
  </si>
  <si>
    <t>Pol191</t>
  </si>
  <si>
    <t>Přírubové hrdlo pro odvod vody z odběru vzorků DN50 PN16, mat. 1.4301</t>
  </si>
  <si>
    <t>-911155158</t>
  </si>
  <si>
    <t>1x tr. 60,3 x 2 - 160 mm, mat. 1.4301</t>
  </si>
  <si>
    <t xml:space="preserve">vč. zhotovení odbočky na stávajícím ocelovém potrubí DN1600, provedení dle výkresové dokumentace </t>
  </si>
  <si>
    <t>-1437975174</t>
  </si>
  <si>
    <t>zhotovení odbočky na stávajícím ocelovém potrubí DN1600, provedení dle výkresové dokumentace - 2 ks</t>
  </si>
  <si>
    <t>3*2*2</t>
  </si>
  <si>
    <t>230140166</t>
  </si>
  <si>
    <t>Montáž trubní dílce přivařovací z nerezavějící oceli tř.17 D 57 mm, tl 2 mm</t>
  </si>
  <si>
    <t>-151205456</t>
  </si>
  <si>
    <t>navaření odbočky</t>
  </si>
  <si>
    <t>(1 výpňový, 1 pevnostní, 1 krycí)</t>
  </si>
  <si>
    <t>536407409</t>
  </si>
  <si>
    <t>montážní panel 1000 x 500 mm, mat. PVC,</t>
  </si>
  <si>
    <t>2 x montáž oběhového čerpadlo dle výše uvedené specifikace</t>
  </si>
  <si>
    <t>4 x kulový kohout d20, PVC-U / EPDM,</t>
  </si>
  <si>
    <t>1 x kulový kohout d16, PVC-U / EPDM,</t>
  </si>
  <si>
    <t>1 x hadicový nástavec d16, PVC-U,</t>
  </si>
  <si>
    <t>2 x filtr d20, PVC-U,</t>
  </si>
  <si>
    <t>2 x zpětný ventil d20, PVC-U, kv = 10,8 m3/h,</t>
  </si>
  <si>
    <t>4 x spojka d25, PVC-U,</t>
  </si>
  <si>
    <t>4 x redukce krátká d25/20, PVC-U,</t>
  </si>
  <si>
    <t>4 x závitový adaptér d25 / G3/4" (vnitřní závit), PVC-U,</t>
  </si>
  <si>
    <t>2 x koleno 90°, d20, PVC-U,</t>
  </si>
  <si>
    <t>2 x T d20/20, PVC-U,</t>
  </si>
  <si>
    <t>1 x T d20/16, PVC-U,</t>
  </si>
  <si>
    <t>tr. 20x1,8-1000, PVC-U,</t>
  </si>
  <si>
    <t>tr. 16x1-100, PVC-U,</t>
  </si>
  <si>
    <t>montážní materiál pro upevnění armatur a potrubí k panelu (nerez / PE),</t>
  </si>
  <si>
    <t xml:space="preserve">montážní rám pro upevnění panelu (nerez) </t>
  </si>
  <si>
    <t>-1820593056</t>
  </si>
  <si>
    <t>1008983773</t>
  </si>
  <si>
    <t>651623391</t>
  </si>
  <si>
    <t>1888478180</t>
  </si>
  <si>
    <t>1611919848</t>
  </si>
  <si>
    <t>-2002557283</t>
  </si>
  <si>
    <t>-584788076</t>
  </si>
  <si>
    <t>1600659005</t>
  </si>
  <si>
    <t>-280296880</t>
  </si>
  <si>
    <t>1701119222</t>
  </si>
  <si>
    <t>Pol256</t>
  </si>
  <si>
    <t>redukce krátká d63/d20, PVC-U</t>
  </si>
  <si>
    <t>-537622046</t>
  </si>
  <si>
    <t>-492108296</t>
  </si>
  <si>
    <t>Pol257</t>
  </si>
  <si>
    <t>tr. 16x1,0, PVC-U</t>
  </si>
  <si>
    <t>1957913548</t>
  </si>
  <si>
    <t>415547227</t>
  </si>
  <si>
    <t>-610233938</t>
  </si>
  <si>
    <t>12*2</t>
  </si>
  <si>
    <t>4*1</t>
  </si>
  <si>
    <t>-494274070</t>
  </si>
  <si>
    <t>-205838201</t>
  </si>
  <si>
    <t>-1154734706</t>
  </si>
  <si>
    <t>-892373556</t>
  </si>
  <si>
    <t>-1301725943</t>
  </si>
  <si>
    <t>PS16/50-A2</t>
  </si>
  <si>
    <t>Přírubový spoj DN50 PN16 mat. A2 (nerez)</t>
  </si>
  <si>
    <t>1246932195</t>
  </si>
  <si>
    <t>230032027</t>
  </si>
  <si>
    <t>Montáž přírubových spojů do PN 16 DN 50</t>
  </si>
  <si>
    <t>-1509952242</t>
  </si>
  <si>
    <t>461208519</t>
  </si>
  <si>
    <t>334089825</t>
  </si>
  <si>
    <t>-669562022</t>
  </si>
  <si>
    <t>Obnova vnějšího nátěrového systému dotčeného povrchu ocelového potrubí DN1600 do plochy 0,5 m2</t>
  </si>
  <si>
    <t>288796220</t>
  </si>
  <si>
    <t>-720667660</t>
  </si>
  <si>
    <t>Proplach a dezinfekce vodovodního potrubí DN do 70</t>
  </si>
  <si>
    <t>2004455948</t>
  </si>
  <si>
    <t>-2033426088</t>
  </si>
  <si>
    <t>1772096766</t>
  </si>
  <si>
    <t>10+10*0,5</t>
  </si>
  <si>
    <t>5+5*0,5</t>
  </si>
  <si>
    <t>1252490304</t>
  </si>
  <si>
    <t>5,755*4,40</t>
  </si>
  <si>
    <t>potrubí</t>
  </si>
  <si>
    <t>pi*1,6*(5,755+2,955)</t>
  </si>
  <si>
    <t>1091276539</t>
  </si>
  <si>
    <t>1237881762</t>
  </si>
  <si>
    <t>-1300289736</t>
  </si>
  <si>
    <t>N4</t>
  </si>
  <si>
    <t>Dvojnásobné bílé malby ze směsí za mokra v místnostech výšky přes 5 m</t>
  </si>
  <si>
    <t>83,64</t>
  </si>
  <si>
    <t>PS01.6 - Záložní dávkování NaClO, strojní část</t>
  </si>
  <si>
    <t xml:space="preserve">      D2 - Dávkovací potrubí pro měrný objekt, (délka 182 m)</t>
  </si>
  <si>
    <t xml:space="preserve">      D3 - Stáčecí potrubí </t>
  </si>
  <si>
    <t xml:space="preserve">      D4 - Odvzdušnění zásobníku NaClO</t>
  </si>
  <si>
    <t xml:space="preserve">    PP - Stavební přípomocné práce</t>
  </si>
  <si>
    <t xml:space="preserve">      OMN - Obnova malířského nátěru stěn a stropu prostoru dávkování NaClO_x000d_
</t>
  </si>
  <si>
    <t xml:space="preserve">Dávkovací stanice chlornanu sodného - záložní dávkování  - provedení dle dokumentace</t>
  </si>
  <si>
    <t>1328755794</t>
  </si>
  <si>
    <t xml:space="preserve">Poznámka k položce:_x000d_
E1530_x000d_
</t>
  </si>
  <si>
    <t xml:space="preserve">Stanice bude dodána smontovaná na samostatném montážním stojanu, který bude ukotven k podlaze. </t>
  </si>
  <si>
    <t>Rozsah dávkování: min./ průměr/max. 20 / 80 / 135 l/hod roztoku o koncentraci 12 % NaClO.</t>
  </si>
  <si>
    <t>2x membránové elektromagnetické dávkovací čerpadlo (1 + 1 záložní), max. přikon 0,22 kW typ Sigma S2CbH 07120 PVTA000UA110X0</t>
  </si>
  <si>
    <t xml:space="preserve">1x sada potrubí, tvarovek, uzavíracích kohoutů, mat. PVC-U, těsnění FPM, vč. přípojek na zásobník pro PVC potrubí do  DN40 / PTFE hadici 12x1 mm</t>
  </si>
  <si>
    <t>1x montážní panel se záchytnou vanou cca 1,60x0,65x2 m, mat. PP</t>
  </si>
  <si>
    <t>Panel měření průtoku a tlaku - provedení dle dokumentace</t>
  </si>
  <si>
    <t>778423866</t>
  </si>
  <si>
    <t xml:space="preserve">Poznámka k položce:_x000d_
FIQ1531_x000d_
PIA1532_x000d_
</t>
  </si>
  <si>
    <t xml:space="preserve">Celý panel měření bude dodán sestavený, připravený k montáži na stěnu montážního stojanu dávkovací stanice. </t>
  </si>
  <si>
    <t>Přípojky pro dávkovací potrubí budou připraveny pro napojení příslušného dávkovacího potrubí. Provozní médium: roztok 12 % NaClO</t>
  </si>
  <si>
    <t>Provedení dle výkresové dokumentace</t>
  </si>
  <si>
    <t>Akumulační nádrž roztoku NaClO - provedení dle dokumentace</t>
  </si>
  <si>
    <t>-1703292248</t>
  </si>
  <si>
    <t xml:space="preserve">Poznámka k položce:_x000d_
V 12_x000d_
LIA1533_x000d_
HL1533_x000d_
LA1534_x000d_
LA1535_x000d_
</t>
  </si>
  <si>
    <t>LDPE jednoplášťová skladovací černá nádrž o objemu 3800 l, rozměry ØD = 1580 mm, Hmax = 2290 mm</t>
  </si>
  <si>
    <t>externí zobrazovač hladiny v nádrži,</t>
  </si>
  <si>
    <t xml:space="preserve">vícebarevný podsvícený LCD,  </t>
  </si>
  <si>
    <t xml:space="preserve">proudový vstup 4-20 mA, </t>
  </si>
  <si>
    <t>proudový výstup 4-20 mA</t>
  </si>
  <si>
    <t>napájení 20 - 250 V AD/DC</t>
  </si>
  <si>
    <t xml:space="preserve">1x společné sání  čerpadel do DN25</t>
  </si>
  <si>
    <t>1 x přípojka plnicího potrubí PVC-U 75 x 4,4 mm, potrubí přípojky ukončené 50 mm nad dnem nádrže</t>
  </si>
  <si>
    <t>1 x podkladní deska pod zásobník, mat. EPDM (oddělení povrchu zásobníku od povrchu dlažby)</t>
  </si>
  <si>
    <t>Stáčecí místo roztoku NaClO - provedení dle dokumentace</t>
  </si>
  <si>
    <t>-1256301895</t>
  </si>
  <si>
    <t>Sestava stáčecího místa NaClO obsahuje:</t>
  </si>
  <si>
    <t>úkapovou záchytnou vanu se zvýšenou zadní stěnou s držáky uzavíracího ventilu a hadice o rozměrech 1200x350x1700 mm,</t>
  </si>
  <si>
    <t>kulový kohout PVC-U s přípojkou de75 a s hadicovým trnem pro hadici 68,2/60 mm,</t>
  </si>
  <si>
    <t>hadice z měkčeného PVC s výztuží PVC 68,2/60 m do 3 m délky,</t>
  </si>
  <si>
    <t>přípojka na IBC kontejner DN50,</t>
  </si>
  <si>
    <t>nerezové hadicové spony,</t>
  </si>
  <si>
    <t>montážní materiál</t>
  </si>
  <si>
    <t>záchytná vana pro 2 IBC kontejnery 1800 x 2460 x 485 mm, záchytný objem objem 1m3, vč. plastového roštu, mat PE</t>
  </si>
  <si>
    <t>-1046396639</t>
  </si>
  <si>
    <t>detektor úniku chlóru – s umístěním měřícího čidla u zásobníku NaClO</t>
  </si>
  <si>
    <t>-2063323501</t>
  </si>
  <si>
    <t>Poznámka k položce:_x000d_
QIA1536</t>
  </si>
  <si>
    <t>Dávkovací potrubí pro měrný objekt, (délka 182 m)</t>
  </si>
  <si>
    <t>1465292665</t>
  </si>
  <si>
    <t>PFA šroubení přímé pro PTFE hadice, 12x10 mm / G3/8", max. 10 bar</t>
  </si>
  <si>
    <t>-1766610536</t>
  </si>
  <si>
    <t>1277798516</t>
  </si>
  <si>
    <t>-1973880368</t>
  </si>
  <si>
    <t>-1317961535</t>
  </si>
  <si>
    <t>398505883</t>
  </si>
  <si>
    <t>1209585520</t>
  </si>
  <si>
    <t>potrubní příchytka PE s bezpečnostní svorkou, d=12 mm</t>
  </si>
  <si>
    <t>1575944168</t>
  </si>
  <si>
    <t>Pol210</t>
  </si>
  <si>
    <t>Upevnění příchytky na stěnu / konstrukci, nerezové provedení</t>
  </si>
  <si>
    <t>65373270</t>
  </si>
  <si>
    <t>-311277455</t>
  </si>
  <si>
    <t>5*150</t>
  </si>
  <si>
    <t>2019553415</t>
  </si>
  <si>
    <t xml:space="preserve">potrubní příchytka PE s bezpečnostní svorkou, d=12 mm </t>
  </si>
  <si>
    <t>200*0,2*3</t>
  </si>
  <si>
    <t>1*0,5*3</t>
  </si>
  <si>
    <t xml:space="preserve">Stáčecí potrubí </t>
  </si>
  <si>
    <t>-868362495</t>
  </si>
  <si>
    <t>Přípojka na zásobník de75/63, PVC-U, FKM</t>
  </si>
  <si>
    <t>-2025549802</t>
  </si>
  <si>
    <t>přímá spojka d75 PVC-U</t>
  </si>
  <si>
    <t>-530532356</t>
  </si>
  <si>
    <t>870937339</t>
  </si>
  <si>
    <t>tr. 63x4,7 PVC-U (uvnitř zásobníku, ukončit 100 mm nade dnem)</t>
  </si>
  <si>
    <t>-769355686</t>
  </si>
  <si>
    <t>163368723</t>
  </si>
  <si>
    <t>1074823406</t>
  </si>
  <si>
    <t>426512295</t>
  </si>
  <si>
    <t>20/5</t>
  </si>
  <si>
    <t>30854514</t>
  </si>
  <si>
    <t>Montáž potrubí plastové D přes 75 do 90 mm</t>
  </si>
  <si>
    <t>68145167</t>
  </si>
  <si>
    <t>Odvzdušnění zásobníku NaClO</t>
  </si>
  <si>
    <t>Přípojka na zásobník de63, PVC-U, FKM</t>
  </si>
  <si>
    <t>1042643519</t>
  </si>
  <si>
    <t>koleno 90° d63, mat. PVC-U</t>
  </si>
  <si>
    <t>685518152</t>
  </si>
  <si>
    <t>tr. 63 x 4,7 mm, mat. PVC-U</t>
  </si>
  <si>
    <t>-749328578</t>
  </si>
  <si>
    <t>-169333452</t>
  </si>
  <si>
    <t>-342549581</t>
  </si>
  <si>
    <t>293827434</t>
  </si>
  <si>
    <t>741249773</t>
  </si>
  <si>
    <t>Konzola pro uložení 1 ks ochranné trubky potrubí dávkování do d=32mm - D + M</t>
  </si>
  <si>
    <t>1202267063</t>
  </si>
  <si>
    <t xml:space="preserve">Poznámka k položce:_x000d_
Celonerezový profil pro přišroubování 1 ks potrubní objímky. Konstrukce bude upevněna ke stávajícím ocelovým podpěrám potrubí uloženého v podzemním kolektoru. Položka zahrnuje i obnovu nátěru stávající ocelové podpěry. Provedení dle výkresové dokumentace.	_x000d_
</t>
  </si>
  <si>
    <t>Podpěra / závěs potrubí PVC-U d68</t>
  </si>
  <si>
    <t>2130765810</t>
  </si>
  <si>
    <t>Pol189</t>
  </si>
  <si>
    <t>Závěs stáčecího potrubí d75 z PVC-U</t>
  </si>
  <si>
    <t>1424114105</t>
  </si>
  <si>
    <t>ZK1</t>
  </si>
  <si>
    <t>Usměrňovací stěna 3240 x 200 mm, mat. PVC-U - provedení dle dokumetace</t>
  </si>
  <si>
    <t>541419961</t>
  </si>
  <si>
    <t>Při poruše zásobníku usměrní vytékající NaClO do odtokového kanálku do neutralizační jímky. Svařenec z desek tl. 8 mm zhotovených z PVC-U.</t>
  </si>
  <si>
    <t xml:space="preserve">Dodávka vč. </t>
  </si>
  <si>
    <t xml:space="preserve">nerezových chemických kotev M8x120 pro upevnění do podlahy a stěny. </t>
  </si>
  <si>
    <t xml:space="preserve"> Utěsnění spáry mezi podlahovou dlažbou a upevňovací lištou vhodným lepicím tmelem.</t>
  </si>
  <si>
    <t>PP</t>
  </si>
  <si>
    <t>Jádrové vrty diamantovými korunkami do stavebních materiálů D přes 80 do 90 mm</t>
  </si>
  <si>
    <t>664848206</t>
  </si>
  <si>
    <t>Prostup vnitřní stěnou průměr 80 mm pro tr. průměr 63 mm</t>
  </si>
  <si>
    <t>Jádrové vrty diamantovými korunkami do stavebních materiálů D přes 100 do 110 mm</t>
  </si>
  <si>
    <t>-832394671</t>
  </si>
  <si>
    <t>Prostup vnitřní stěnou / podlahou průměr 100 mm pro tr. průměr 75 mm</t>
  </si>
  <si>
    <t>PP1</t>
  </si>
  <si>
    <t>vyplnění spár mezi trubkou a stěnou trvale pružným tmelem (začištění povrchu vnitřní omítky)</t>
  </si>
  <si>
    <t>1030526430</t>
  </si>
  <si>
    <t>310321111</t>
  </si>
  <si>
    <t>Zabetonování otvorů do pl 1 m2 ve zdivu nadzákladovém včetně bednění a výztuže</t>
  </si>
  <si>
    <t>-1345375733</t>
  </si>
  <si>
    <t>319201321</t>
  </si>
  <si>
    <t>Vyrovnání nerovného povrchu zdiva tl do 30 mm maltou</t>
  </si>
  <si>
    <t>-70214828</t>
  </si>
  <si>
    <t>OMN</t>
  </si>
  <si>
    <t xml:space="preserve">Obnova malířského nátěru stěn a stropu prostoru dávkování NaClO_x000d_
</t>
  </si>
  <si>
    <t>784111005</t>
  </si>
  <si>
    <t>Oprášení (ometení ) podkladu v místnostech výšky přes 5,00 m</t>
  </si>
  <si>
    <t>-1028983968</t>
  </si>
  <si>
    <t>6*3,6+2*3,6*4,7+6*4,7</t>
  </si>
  <si>
    <t>784111035</t>
  </si>
  <si>
    <t>Omytí podkladu v místnostech výšky přes 5,00 m</t>
  </si>
  <si>
    <t>-724453046</t>
  </si>
  <si>
    <t>784121005</t>
  </si>
  <si>
    <t>Oškrabání malby v mísnostech výšky přes 5,00 m</t>
  </si>
  <si>
    <t>755654514</t>
  </si>
  <si>
    <t>784161225</t>
  </si>
  <si>
    <t>Lokální vyrovnání podkladu sádrovou stěrkou plochy do 0,5 m2 v místnostech výšky přes 5,00 m</t>
  </si>
  <si>
    <t>-556268224</t>
  </si>
  <si>
    <t>83/2</t>
  </si>
  <si>
    <t>784161229</t>
  </si>
  <si>
    <t>Lokální vyrovnání podkladu sádrovou stěrkou plochy do 0,5 m2 na schodišti o výšce podlaží do 5,00 m</t>
  </si>
  <si>
    <t>-2059164501</t>
  </si>
  <si>
    <t>784181125</t>
  </si>
  <si>
    <t>Hloubková jednonásobná penetrace podkladu v místnostech výšky přes 5,00 m</t>
  </si>
  <si>
    <t>-1087289650</t>
  </si>
  <si>
    <t>784211105</t>
  </si>
  <si>
    <t>Dvojnásobné bílé malby ze směsí za mokra výborně otěruvzdorných v místnostech výšky přes 5,00 m</t>
  </si>
  <si>
    <t>-666689206</t>
  </si>
  <si>
    <t>784171125</t>
  </si>
  <si>
    <t>Zakrytí vnitřních ploch konstrukcí nebo prvků v místnostech výšky přes 5,00 m</t>
  </si>
  <si>
    <t>205974446</t>
  </si>
  <si>
    <t>28323151</t>
  </si>
  <si>
    <t>papír separační potažený PE fólií</t>
  </si>
  <si>
    <t>1417791577</t>
  </si>
  <si>
    <t>105*1,05 'Přepočtené koeficientem množství</t>
  </si>
  <si>
    <t>784191005</t>
  </si>
  <si>
    <t>Čištění vnitřních ploch dveří nebo vrat po provedení malířských prací</t>
  </si>
  <si>
    <t>604020075</t>
  </si>
  <si>
    <t>3,6*3</t>
  </si>
  <si>
    <t xml:space="preserve">plocha potubí a armatur </t>
  </si>
  <si>
    <t>u1</t>
  </si>
  <si>
    <t>Demontáž, přemístění a zpětná montáž teplovodního topného tělesa na novou pozici</t>
  </si>
  <si>
    <t>ks1</t>
  </si>
  <si>
    <t>-791042979</t>
  </si>
  <si>
    <t>1128847128</t>
  </si>
  <si>
    <t>181070338</t>
  </si>
  <si>
    <t>214208328</t>
  </si>
  <si>
    <t>-1118157881</t>
  </si>
  <si>
    <t>1692243490</t>
  </si>
  <si>
    <t>-1125230186</t>
  </si>
  <si>
    <t>-1082246430</t>
  </si>
  <si>
    <t>2002715875</t>
  </si>
  <si>
    <t>6*3,6</t>
  </si>
  <si>
    <t>3m šíře podél trasy</t>
  </si>
  <si>
    <t>38,4*3</t>
  </si>
  <si>
    <t>774678161</t>
  </si>
  <si>
    <t>1725191603</t>
  </si>
  <si>
    <t>28551762</t>
  </si>
  <si>
    <t>0,103*15 'Přepočtené koeficientem množství</t>
  </si>
  <si>
    <t>1997193269</t>
  </si>
  <si>
    <t>123825058</t>
  </si>
  <si>
    <t>-162572254</t>
  </si>
  <si>
    <t>PS02 - Změna způsobu dezinfekce ÚV Želivka - NaClO, část elektroinstalace a MaR</t>
  </si>
  <si>
    <t>D4 - Uzemnění</t>
  </si>
  <si>
    <t>D5 - Rozvaděče</t>
  </si>
  <si>
    <t>D6 - Přechodové skříně, deblokační skříně, FM a další zařízení</t>
  </si>
  <si>
    <t>D7 - Polní instrumentace</t>
  </si>
  <si>
    <t>D8 - Technicko-inženýrské činnosti</t>
  </si>
  <si>
    <t>D9 - Ostatní náklady</t>
  </si>
  <si>
    <t>CYKY-O 2x1,5</t>
  </si>
  <si>
    <t>1932939252</t>
  </si>
  <si>
    <t>-1221253938</t>
  </si>
  <si>
    <t>1763322576</t>
  </si>
  <si>
    <t>CYKY-J 4x2,5</t>
  </si>
  <si>
    <t>-1887953731</t>
  </si>
  <si>
    <t>-1175079980</t>
  </si>
  <si>
    <t>744 44-1100.5</t>
  </si>
  <si>
    <t>CYKY-J 7x1,5</t>
  </si>
  <si>
    <t>-69927462</t>
  </si>
  <si>
    <t>744 44-1100.6</t>
  </si>
  <si>
    <t>CYKY-O 7x1,5</t>
  </si>
  <si>
    <t>-1443500126</t>
  </si>
  <si>
    <t>744 44-1400</t>
  </si>
  <si>
    <t>CYKY-J 5x25</t>
  </si>
  <si>
    <t>1096745149</t>
  </si>
  <si>
    <t>744 44-1500</t>
  </si>
  <si>
    <t>CYKY-J 5x35</t>
  </si>
  <si>
    <t>-692453731</t>
  </si>
  <si>
    <t>744 74-1110</t>
  </si>
  <si>
    <t>JYTY-O 2x1</t>
  </si>
  <si>
    <t>483706553</t>
  </si>
  <si>
    <t>744 74-1110.1</t>
  </si>
  <si>
    <t>LiYCY 4x0,5</t>
  </si>
  <si>
    <t>962555596</t>
  </si>
  <si>
    <t>744 74-1110.2</t>
  </si>
  <si>
    <t>JYTY-J 14x1</t>
  </si>
  <si>
    <t>1163853960</t>
  </si>
  <si>
    <t>744 74-1110.3</t>
  </si>
  <si>
    <t>JYTY-O 14x1</t>
  </si>
  <si>
    <t>-791805438</t>
  </si>
  <si>
    <t>744 74-3521</t>
  </si>
  <si>
    <t>J-Y(ST)Y 1x2x0,8</t>
  </si>
  <si>
    <t>-1292601471</t>
  </si>
  <si>
    <t>744 74-3521.1</t>
  </si>
  <si>
    <t>J-Y(ST)Y 2x2x0,8</t>
  </si>
  <si>
    <t>-173109858</t>
  </si>
  <si>
    <t>744 74-3521.2</t>
  </si>
  <si>
    <t>J-Y(ST)Y 3x2x0,8</t>
  </si>
  <si>
    <t>1692589479</t>
  </si>
  <si>
    <t>744 74-3521.3</t>
  </si>
  <si>
    <t>J-Y(ST)Y 4x2x0,8</t>
  </si>
  <si>
    <t>617024228</t>
  </si>
  <si>
    <t>744 74-3521.4</t>
  </si>
  <si>
    <t>J-Y(ST)Y 5x2x0,8</t>
  </si>
  <si>
    <t>-1319984159</t>
  </si>
  <si>
    <t>744 74-3521.5</t>
  </si>
  <si>
    <t>J-Y(ST)Y 10x2x0,8</t>
  </si>
  <si>
    <t>-840479628</t>
  </si>
  <si>
    <t>745 44-1150</t>
  </si>
  <si>
    <t>Přetažení kabelu 1-AYKY 3x120+70</t>
  </si>
  <si>
    <t>-1367922556</t>
  </si>
  <si>
    <t>745 44-1160</t>
  </si>
  <si>
    <t>Přetažení kabelu 1-AYKY 3x240+120</t>
  </si>
  <si>
    <t>-1925638995</t>
  </si>
  <si>
    <t>746 41-3110</t>
  </si>
  <si>
    <t>Ukončení 1x2x0,8</t>
  </si>
  <si>
    <t>969887363</t>
  </si>
  <si>
    <t>746 41-3110.1</t>
  </si>
  <si>
    <t>Ukončení CYKY-O 2x1,5</t>
  </si>
  <si>
    <t>863899196</t>
  </si>
  <si>
    <t>746 41-3110.2</t>
  </si>
  <si>
    <t>Ukončení JYTY-O 2x1</t>
  </si>
  <si>
    <t>1389132309</t>
  </si>
  <si>
    <t>382446916</t>
  </si>
  <si>
    <t>-230887071</t>
  </si>
  <si>
    <t>746 41-3340</t>
  </si>
  <si>
    <t>Ukončení 1-AYKY 3x120+70</t>
  </si>
  <si>
    <t>-765547096</t>
  </si>
  <si>
    <t>Přetažení stávajícího kabelu 1-AYKY 3x120+70 v rámci stávajících objektů</t>
  </si>
  <si>
    <t>120074060</t>
  </si>
  <si>
    <t>Přepojovací skříň pro přepojení 1-AYKY 3x120+70 na CYKY-3x2,5 z důvodu prostorových možností ve stávajícím rozvaděči UPS</t>
  </si>
  <si>
    <t>-1916600509</t>
  </si>
  <si>
    <t>Zmapování, zakreslení do stávajících výkresů a celková kompletace přepojení kabelu z původního rozvaděče Dieselagregátu do stávajícího UPS rozvaděče v provozní budově</t>
  </si>
  <si>
    <t>-927280975</t>
  </si>
  <si>
    <t>746 41-3370</t>
  </si>
  <si>
    <t>Ukončení 1-AYKY 3x240+120</t>
  </si>
  <si>
    <t>1406710372</t>
  </si>
  <si>
    <t>746 41-3410</t>
  </si>
  <si>
    <t>Ukončení 2x2x0,8</t>
  </si>
  <si>
    <t>723813068</t>
  </si>
  <si>
    <t>746 41-3410.1</t>
  </si>
  <si>
    <t>Ukončení CYKY-J 4x2,5</t>
  </si>
  <si>
    <t>-132323485</t>
  </si>
  <si>
    <t>746 41-3410.2</t>
  </si>
  <si>
    <t>Ukončení LiYCY 4x0,5</t>
  </si>
  <si>
    <t>351697862</t>
  </si>
  <si>
    <t>746 41-3450</t>
  </si>
  <si>
    <t>Ukončení CYKY-J 5x25</t>
  </si>
  <si>
    <t>1505424850</t>
  </si>
  <si>
    <t>746 41-3460</t>
  </si>
  <si>
    <t>Ukončení CYKY-J 5x35</t>
  </si>
  <si>
    <t>1276554883</t>
  </si>
  <si>
    <t>980155135</t>
  </si>
  <si>
    <t>746 41-3610</t>
  </si>
  <si>
    <t>Ukončení 3x2x0,8</t>
  </si>
  <si>
    <t>-489560462</t>
  </si>
  <si>
    <t>746 41-3610.1</t>
  </si>
  <si>
    <t>Ukončení 4x2x0,8</t>
  </si>
  <si>
    <t>392752445</t>
  </si>
  <si>
    <t>746 41-3610.2</t>
  </si>
  <si>
    <t>Ukončení CYKY-J 7x1,5</t>
  </si>
  <si>
    <t>951284661</t>
  </si>
  <si>
    <t>746 41-3610.3</t>
  </si>
  <si>
    <t>Ukončení CYKY-O 7x1,5</t>
  </si>
  <si>
    <t>-1155635994</t>
  </si>
  <si>
    <t>746 41-3630</t>
  </si>
  <si>
    <t>Ukončení 5x2x0,8</t>
  </si>
  <si>
    <t>-1502219620</t>
  </si>
  <si>
    <t>746 41-3650</t>
  </si>
  <si>
    <t>Ukončení JYTY-J 14x1</t>
  </si>
  <si>
    <t>608095152</t>
  </si>
  <si>
    <t>746 41-3650.1</t>
  </si>
  <si>
    <t>Ukončení JYTY-O 14x1</t>
  </si>
  <si>
    <t>-1205420142</t>
  </si>
  <si>
    <t>746 41-3710</t>
  </si>
  <si>
    <t>Ukončení 10x2x0,8</t>
  </si>
  <si>
    <t>-1350665858</t>
  </si>
  <si>
    <t>1659697469</t>
  </si>
  <si>
    <t>1384110054</t>
  </si>
  <si>
    <t>543260873</t>
  </si>
  <si>
    <t>811976888</t>
  </si>
  <si>
    <t>-1254431033</t>
  </si>
  <si>
    <t>743 55-2125</t>
  </si>
  <si>
    <t>Žárově pozinkovaný drátěný žlab 400/50 vč. nosníků, spojek, objímek, stojen a dalšího příslušenství</t>
  </si>
  <si>
    <t>1906625966</t>
  </si>
  <si>
    <t>1115597460</t>
  </si>
  <si>
    <t>-2136044214</t>
  </si>
  <si>
    <t>610027308</t>
  </si>
  <si>
    <t>-1942284743</t>
  </si>
  <si>
    <t>743 61-2112</t>
  </si>
  <si>
    <t>Zemnící páska 30x4, 0,95 kg/m, FeZn</t>
  </si>
  <si>
    <t>m(kg)</t>
  </si>
  <si>
    <t>1309454873</t>
  </si>
  <si>
    <t>1349101170</t>
  </si>
  <si>
    <t>743 62-2200</t>
  </si>
  <si>
    <t>Svorka páska-páska, FeZn</t>
  </si>
  <si>
    <t>-931073438</t>
  </si>
  <si>
    <t>743 62-2200.1</t>
  </si>
  <si>
    <t>Svorka páska-drát, FeZn</t>
  </si>
  <si>
    <t>1750500165</t>
  </si>
  <si>
    <t>952060013</t>
  </si>
  <si>
    <t>1001370617</t>
  </si>
  <si>
    <t>744 24-1110.2</t>
  </si>
  <si>
    <t>CYA 16 ZŽ</t>
  </si>
  <si>
    <t>1877271042</t>
  </si>
  <si>
    <t>1725757646</t>
  </si>
  <si>
    <t>-1247865576</t>
  </si>
  <si>
    <t>767958047</t>
  </si>
  <si>
    <t>746 21-1150</t>
  </si>
  <si>
    <t>Ukončení CYA 16 ZŽ</t>
  </si>
  <si>
    <t>-1149999412</t>
  </si>
  <si>
    <t>10804209</t>
  </si>
  <si>
    <t>366949679</t>
  </si>
  <si>
    <t>Rozvaděč RM15.1</t>
  </si>
  <si>
    <t>239880591</t>
  </si>
  <si>
    <t>-Skříň 1000x500x2200 vč. bočnice, soklu, přípojnic a ostatních konstrukčních dílů</t>
  </si>
  <si>
    <t>-2ks Přívodní jistič In=250A</t>
  </si>
  <si>
    <t>-1ks Kontrolní relé napětí</t>
  </si>
  <si>
    <t>-1kpl Temperace a osvětlení rozvaděče</t>
  </si>
  <si>
    <t>-1ks Přepěťová ochrana B+C</t>
  </si>
  <si>
    <t>-6ks 3F jističový ovládaný vývod do 80A</t>
  </si>
  <si>
    <t>-1ks 3F pojistkový vývod 100A</t>
  </si>
  <si>
    <t>-7ks 1F jističový ovládaný vývod vč. spínání do 16A</t>
  </si>
  <si>
    <t>-Bližší informace k rozvaděči jsou obsaženy ve schématu zapojení.</t>
  </si>
  <si>
    <t>Rozvaděč RTN15.1</t>
  </si>
  <si>
    <t>-1177314834</t>
  </si>
  <si>
    <t>-Skříň nástěnná 500x700x250 vč. vývodek</t>
  </si>
  <si>
    <t>-1ks Přívodní jistič 16B/2</t>
  </si>
  <si>
    <t>-1ks vypínač</t>
  </si>
  <si>
    <t>-1ks přepěťová ochrana</t>
  </si>
  <si>
    <t>-4ks jistič 10B/2</t>
  </si>
  <si>
    <t>-4ks Relé s kontakty 120A po dobu 5ms AgSnO2 C102(Patice, relé, spona, časový modul)</t>
  </si>
  <si>
    <t>-1ks jistič 4B/2</t>
  </si>
  <si>
    <t>Rozvaděč RA60.01</t>
  </si>
  <si>
    <t>-1420989341</t>
  </si>
  <si>
    <t>-Skříň 800x500x2200 vč. bočnice, soklu, přípojnic a ostatních konstrukčních dílů</t>
  </si>
  <si>
    <t>-1kpl PLC 24AI, 8AO, 64BI, 16BO, Modbus TCP, zdroj</t>
  </si>
  <si>
    <t>-1kpl jistící část 230VAC</t>
  </si>
  <si>
    <t>-1kpl přepěťové ochrany</t>
  </si>
  <si>
    <t>-1kpl zdrojová část 24VDC</t>
  </si>
  <si>
    <t>-1kpl Swtiche a Modbus RS485 převodníky</t>
  </si>
  <si>
    <t>-1kpl oddělovací relé pro výstupy</t>
  </si>
  <si>
    <t>Úpravy a doplnění do stávajícího rozvaděče RM10.1</t>
  </si>
  <si>
    <t>-1024014060</t>
  </si>
  <si>
    <t>-Povrchová úprava stávající skříně</t>
  </si>
  <si>
    <t>-3ks motorový spouštěč</t>
  </si>
  <si>
    <t>-3ks PTC relé</t>
  </si>
  <si>
    <t>-3ks servopohonový vývod vč. signalizace a ovládání na dveře</t>
  </si>
  <si>
    <t>Úpravy a doplnění do stávajícího rozvaděče RM08.3</t>
  </si>
  <si>
    <t>-855170482</t>
  </si>
  <si>
    <t>-2ks motorový vývod do 6A vč. PTC relé</t>
  </si>
  <si>
    <t xml:space="preserve">-2ks servopohonový vývod </t>
  </si>
  <si>
    <t>Úpravy a doplnění do stávajícího rozvaděče RA50.01</t>
  </si>
  <si>
    <t>543943930</t>
  </si>
  <si>
    <t>Úpravy a doplnění do stávajícího rozvaděče RM03.3.3</t>
  </si>
  <si>
    <t>997227272</t>
  </si>
  <si>
    <t>-2ks motorový vývod do 6A</t>
  </si>
  <si>
    <t>-2ks servopohonový vývod</t>
  </si>
  <si>
    <t>-1ks kombinovaný jistič/chránič do 16A</t>
  </si>
  <si>
    <t>Úpravy a doplnění do stávajícího rozvaděče RA03.02</t>
  </si>
  <si>
    <t>-1117313384</t>
  </si>
  <si>
    <t>Úpravy a doplnění do stávajícího rozvaděče RM68</t>
  </si>
  <si>
    <t>-1649468698</t>
  </si>
  <si>
    <t>-1ks 1F jistič do 6A</t>
  </si>
  <si>
    <t>Úpravy a doplnění do stávajícího rozvaděče RM05.1</t>
  </si>
  <si>
    <t>-1655725484</t>
  </si>
  <si>
    <t>-2ks 1F jistič do 6A</t>
  </si>
  <si>
    <t>Úpravy a doplnění do stávajícího rozvaděče RA05.01</t>
  </si>
  <si>
    <t>-1196221735</t>
  </si>
  <si>
    <t>Přechodové skříně, deblokační skříně, FM a další zařízení</t>
  </si>
  <si>
    <t>Přechodová skříň do 20 svorek vč. Vývodek v krytí IP 65</t>
  </si>
  <si>
    <t>-1065047683</t>
  </si>
  <si>
    <t>743 41-4323.1</t>
  </si>
  <si>
    <t>Deblokační skříň pro pohon v krytí IP65</t>
  </si>
  <si>
    <t>1256507043</t>
  </si>
  <si>
    <t>743 41-4323.2</t>
  </si>
  <si>
    <t>Nosná konstrukce pro deblokační skříň, žárově zinkovaná</t>
  </si>
  <si>
    <t>801549301</t>
  </si>
  <si>
    <t>1219800674</t>
  </si>
  <si>
    <t>747 11-1113.1</t>
  </si>
  <si>
    <t>Přechodová skříň vč přepínače, svorek a vývodek v krytí IP 65</t>
  </si>
  <si>
    <t>533276891</t>
  </si>
  <si>
    <t>747 11-1113.2</t>
  </si>
  <si>
    <t>Přechodová skříň do 15 svorek vč. Vývodek v krytí IP 65</t>
  </si>
  <si>
    <t>109944905</t>
  </si>
  <si>
    <t>Polní instrumentace</t>
  </si>
  <si>
    <t>Snímač tlaku vč. Převodníku 0-2m/4-20mA/IP68 (LIA2838)</t>
  </si>
  <si>
    <t>-847889230</t>
  </si>
  <si>
    <t>Přemístění termostatů pro tepelný rozvod</t>
  </si>
  <si>
    <t>-1061701721</t>
  </si>
  <si>
    <t>Tvorba uživatelského rozhraní vizualizace na operátorském pracovišti velína</t>
  </si>
  <si>
    <t>-1399358967</t>
  </si>
  <si>
    <t>Parametrizace PLC</t>
  </si>
  <si>
    <t>1754716825</t>
  </si>
  <si>
    <t>Oživení a odladění technologie s návazností na SŘTP</t>
  </si>
  <si>
    <t>547218959</t>
  </si>
  <si>
    <t>Úprava manuálu</t>
  </si>
  <si>
    <t>1367705523</t>
  </si>
  <si>
    <t>Vedení projektu</t>
  </si>
  <si>
    <t>-2147093103</t>
  </si>
  <si>
    <t>1761715995</t>
  </si>
  <si>
    <t>TIČR dle vyhlášky č.73/2010 Sb.</t>
  </si>
  <si>
    <t>2121953501</t>
  </si>
  <si>
    <t>982549324</t>
  </si>
  <si>
    <t>1021545927</t>
  </si>
  <si>
    <t>Demontáž venkovního detektoru úniku chloru vč. zrušení kabeláže do rozvaděčů a zakreslení do stávajících výkresů</t>
  </si>
  <si>
    <t>1624530947</t>
  </si>
  <si>
    <t>Provizoria nutná pro zajištění chodu v době výstavby</t>
  </si>
  <si>
    <t>871723240</t>
  </si>
  <si>
    <t>-466867074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</si>
  <si>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</si>
  <si>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</si>
  <si>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</si>
  <si>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</si>
  <si>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VRN3</t>
  </si>
  <si>
    <t>Zařízení staveniště</t>
  </si>
  <si>
    <t>030001000</t>
  </si>
  <si>
    <t>1024</t>
  </si>
  <si>
    <t>-2091725235</t>
  </si>
  <si>
    <t>VRN6</t>
  </si>
  <si>
    <t>Územní vlivy</t>
  </si>
  <si>
    <t>060001000</t>
  </si>
  <si>
    <t>-1758983908</t>
  </si>
  <si>
    <t>VRN7</t>
  </si>
  <si>
    <t>Provozní vlivy</t>
  </si>
  <si>
    <t>070001000</t>
  </si>
  <si>
    <t>1198252096</t>
  </si>
  <si>
    <t>ON - Ostatní náklady</t>
  </si>
  <si>
    <t>OS - Ostatní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</si>
  <si>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</si>
  <si>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</si>
  <si>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</si>
  <si>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 xml:space="preserve">    VRN-1 - Servisní náklady na provoz po dobu záruční lhůty - 24 měsíců</t>
  </si>
  <si>
    <t>VRN1</t>
  </si>
  <si>
    <t>Průzkumné, geodetické a projektové práce</t>
  </si>
  <si>
    <t>012002000</t>
  </si>
  <si>
    <t>Náklady na výkon geodetických prací souvisejících se zhotovením stavby</t>
  </si>
  <si>
    <t>1405014969</t>
  </si>
  <si>
    <t>013203000</t>
  </si>
  <si>
    <t>Náklady na dopracování detailů RDS</t>
  </si>
  <si>
    <t>-1279635998</t>
  </si>
  <si>
    <t>013203001</t>
  </si>
  <si>
    <t>Náklady na vypracování výrobní (dílenské dokumentace)</t>
  </si>
  <si>
    <t>-7039126</t>
  </si>
  <si>
    <t>013254000</t>
  </si>
  <si>
    <t>Dokumentace skutečného provedení stavby včetně geodetického zaměření</t>
  </si>
  <si>
    <t>-1690545919</t>
  </si>
  <si>
    <t>013254001</t>
  </si>
  <si>
    <t xml:space="preserve">Průvodní technická dokumnetace stavby vč. revizí, protokolů, návodů atd. </t>
  </si>
  <si>
    <t>1850925935</t>
  </si>
  <si>
    <t>VRN4</t>
  </si>
  <si>
    <t>Inženýrská činnost</t>
  </si>
  <si>
    <t>043103021</t>
  </si>
  <si>
    <t>Individuální a ostatní zkoušky</t>
  </si>
  <si>
    <t>120777943</t>
  </si>
  <si>
    <t>043103001</t>
  </si>
  <si>
    <t>komplexní vyzkoušení</t>
  </si>
  <si>
    <t>-1959413376</t>
  </si>
  <si>
    <t>045203000</t>
  </si>
  <si>
    <t>Kompletační činnost</t>
  </si>
  <si>
    <t>-367732381</t>
  </si>
  <si>
    <t>VRN9</t>
  </si>
  <si>
    <t>092203000</t>
  </si>
  <si>
    <t>Zaškolení obsluhy</t>
  </si>
  <si>
    <t>-1601426399</t>
  </si>
  <si>
    <t>092203000R</t>
  </si>
  <si>
    <t>Návrh úpravy provozního řádu</t>
  </si>
  <si>
    <t>574485505</t>
  </si>
  <si>
    <t>VRN-1</t>
  </si>
  <si>
    <t>Servisní náklady na provoz po dobu záruční lhůty - 24 měsíců</t>
  </si>
  <si>
    <t>SN1</t>
  </si>
  <si>
    <t xml:space="preserve">Kontrolní servis po 6-ti měsících provozu </t>
  </si>
  <si>
    <t>-37567392</t>
  </si>
  <si>
    <t>SN2</t>
  </si>
  <si>
    <t>Roční servis elektrolizézů CIII 3500g/h</t>
  </si>
  <si>
    <t>1840534895</t>
  </si>
  <si>
    <t>SN3</t>
  </si>
  <si>
    <t>Servis DČ v provozu (5 ks)</t>
  </si>
  <si>
    <t>-1093034738</t>
  </si>
  <si>
    <t>SN4</t>
  </si>
  <si>
    <t>Servis NS (výměna AU + dolnění mramoru)</t>
  </si>
  <si>
    <t>2048754062</t>
  </si>
  <si>
    <t>SEZNAM FIGUR</t>
  </si>
  <si>
    <t>Výměra</t>
  </si>
  <si>
    <t xml:space="preserve"> SO01/ SO01.4</t>
  </si>
  <si>
    <t>naP20</t>
  </si>
  <si>
    <t>Použití figury:</t>
  </si>
  <si>
    <t xml:space="preserve"> SO01/ SO01.5</t>
  </si>
  <si>
    <t xml:space="preserve"> SO02/ SO02.3</t>
  </si>
  <si>
    <t xml:space="preserve"> PS01/ PS01.2</t>
  </si>
  <si>
    <t>D100</t>
  </si>
  <si>
    <t>počet kusů potrubí DN100</t>
  </si>
  <si>
    <t>"zaokrouhledný počet kusů DN100" 27</t>
  </si>
  <si>
    <t>D200</t>
  </si>
  <si>
    <t>počet kusů potrubí DN200</t>
  </si>
  <si>
    <t>"zaokrouhledný počet kusu DN200" 36</t>
  </si>
  <si>
    <t>počet kusů potrubí DN25</t>
  </si>
  <si>
    <t>"zaokrouhledný počet kusů DN25" 21</t>
  </si>
  <si>
    <t>počet kusů potrubí DN50</t>
  </si>
  <si>
    <t>"zaokrouhledný počet kusů DN50" 11</t>
  </si>
  <si>
    <t>D80</t>
  </si>
  <si>
    <t>počet kusů potrubí DN 80</t>
  </si>
  <si>
    <t>"Mezisoučet DN80" 1</t>
  </si>
  <si>
    <t>T150</t>
  </si>
  <si>
    <t>délka trubek DN150</t>
  </si>
  <si>
    <t>Atyp TP DN500 PN25 s odbočkami DN150 PN16 (tangenciální) a DN50 PN16 (kolmá)</t>
  </si>
  <si>
    <t>tr. 168,3 x 4 mm, L = 650 mm, mat. 1.4301 (tangenciální odbočka)</t>
  </si>
  <si>
    <t>0,65</t>
  </si>
  <si>
    <t>Atyp. tvarovka DN150 PN16 s odbočkami DN150 (s náběhem) a G2" (tangenciální) - sání čerpadel</t>
  </si>
  <si>
    <t>tr. 168,3 x 2 mm, L = 1200 mm, mat. 1.4301</t>
  </si>
  <si>
    <t>1,2+1</t>
  </si>
  <si>
    <t>TP DN150 PN16 - výtlak čerpadel</t>
  </si>
  <si>
    <t xml:space="preserve">tr. 168,3 x 2 mm, L = 210 mm, mat. 1.4301 </t>
  </si>
  <si>
    <t>0,21</t>
  </si>
  <si>
    <t>Atyp. tvarovka DN150 PN16 s odbočkou a náběhem DN150 PN16 - výtlak čerpadel - doměrek</t>
  </si>
  <si>
    <t>tr. 168,3 x 2 mm, L = 2500 mm, mat. 1.4301 (doměření při montáži)</t>
  </si>
  <si>
    <t>2,5+2*0,5</t>
  </si>
  <si>
    <t>Atyp. koleno DN150 PN16 - výtlak čerpadel - doměrek</t>
  </si>
  <si>
    <t>tr. 168,3 x 2 mm, L = 750 mm, mat. 1.4301 (doměření při montáži)</t>
  </si>
  <si>
    <t>0,75+0,5</t>
  </si>
  <si>
    <t>Atyp. tvarovka DN150 PN16 - výtlak čerpadel</t>
  </si>
  <si>
    <t>tr. 168,3 x 2 mm, L = 2700 mm, mat. 1.4301</t>
  </si>
  <si>
    <t>2,7+0,5</t>
  </si>
  <si>
    <t>T80</t>
  </si>
  <si>
    <t>délka trubek DN80</t>
  </si>
  <si>
    <t xml:space="preserve"> PS01/ PS01.3</t>
  </si>
  <si>
    <t xml:space="preserve"> PS01/ PS01.4</t>
  </si>
  <si>
    <t xml:space="preserve"> PS01/ PS01.6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</si>
</sst>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24</v>
      </c>
      <c r="E9" s="24"/>
      <c r="F9" s="24"/>
      <c r="G9" s="24"/>
      <c r="H9" s="24"/>
      <c r="I9" s="24"/>
      <c r="J9" s="24"/>
      <c r="K9" s="36" t="s">
        <v>25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26</v>
      </c>
      <c r="AL9" s="24"/>
      <c r="AM9" s="24"/>
      <c r="AN9" s="36" t="s">
        <v>27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29</v>
      </c>
      <c r="AL10" s="24"/>
      <c r="AM10" s="24"/>
      <c r="AN10" s="29" t="s">
        <v>30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32</v>
      </c>
      <c r="AL11" s="24"/>
      <c r="AM11" s="24"/>
      <c r="AN11" s="29" t="s">
        <v>33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29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32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29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32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29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32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43.25" customHeight="1">
      <c r="B23" s="23"/>
      <c r="C23" s="24"/>
      <c r="D23" s="24"/>
      <c r="E23" s="39" t="s">
        <v>44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ROUND(AG94,2)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48</v>
      </c>
      <c r="AL28" s="48"/>
      <c r="AM28" s="48"/>
      <c r="AN28" s="48"/>
      <c r="AO28" s="48"/>
      <c r="AP28" s="43"/>
      <c r="AQ28" s="43"/>
      <c r="AR28" s="47"/>
      <c r="BE28" s="33"/>
    </row>
    <row r="29" hidden="1" s="3" customFormat="1" ht="14.4" customHeight="1">
      <c r="A29" s="3"/>
      <c r="B29" s="49"/>
      <c r="C29" s="50"/>
      <c r="D29" s="34" t="s">
        <v>49</v>
      </c>
      <c r="E29" s="50"/>
      <c r="F29" s="34" t="s">
        <v>50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ROUND(AV94,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hidden="1" s="3" customFormat="1" ht="14.4" customHeight="1">
      <c r="A30" s="3"/>
      <c r="B30" s="49"/>
      <c r="C30" s="50"/>
      <c r="D30" s="50"/>
      <c r="E30" s="50"/>
      <c r="F30" s="34" t="s">
        <v>51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ROUND(AW94,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s="3" customFormat="1" ht="14.4" customHeight="1">
      <c r="A31" s="3"/>
      <c r="B31" s="49"/>
      <c r="C31" s="50"/>
      <c r="D31" s="55" t="s">
        <v>49</v>
      </c>
      <c r="E31" s="50"/>
      <c r="F31" s="34" t="s">
        <v>52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ROUND(BB94,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s="3" customFormat="1" ht="14.4" customHeight="1">
      <c r="A32" s="3"/>
      <c r="B32" s="49"/>
      <c r="C32" s="50"/>
      <c r="D32" s="50"/>
      <c r="E32" s="50"/>
      <c r="F32" s="34" t="s">
        <v>53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ROUND(BC94,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54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33"/>
    </row>
    <row r="35" s="2" customFormat="1" ht="25.92" customHeight="1">
      <c r="A35" s="41"/>
      <c r="B35" s="42"/>
      <c r="C35" s="56"/>
      <c r="D35" s="57" t="s">
        <v>55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56</v>
      </c>
      <c r="U35" s="58"/>
      <c r="V35" s="58"/>
      <c r="W35" s="58"/>
      <c r="X35" s="60" t="s">
        <v>57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14.4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7"/>
      <c r="BE37" s="41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3"/>
      <c r="C49" s="64"/>
      <c r="D49" s="65" t="s">
        <v>58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5" t="s">
        <v>59</v>
      </c>
      <c r="AI49" s="66"/>
      <c r="AJ49" s="66"/>
      <c r="AK49" s="66"/>
      <c r="AL49" s="66"/>
      <c r="AM49" s="66"/>
      <c r="AN49" s="66"/>
      <c r="AO49" s="66"/>
      <c r="AP49" s="64"/>
      <c r="AQ49" s="64"/>
      <c r="AR49" s="67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1"/>
      <c r="B60" s="42"/>
      <c r="C60" s="43"/>
      <c r="D60" s="68" t="s">
        <v>60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8" t="s">
        <v>61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8" t="s">
        <v>60</v>
      </c>
      <c r="AI60" s="45"/>
      <c r="AJ60" s="45"/>
      <c r="AK60" s="45"/>
      <c r="AL60" s="45"/>
      <c r="AM60" s="68" t="s">
        <v>61</v>
      </c>
      <c r="AN60" s="45"/>
      <c r="AO60" s="45"/>
      <c r="AP60" s="43"/>
      <c r="AQ60" s="43"/>
      <c r="AR60" s="47"/>
      <c r="BE60" s="41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1"/>
      <c r="B64" s="42"/>
      <c r="C64" s="43"/>
      <c r="D64" s="65" t="s">
        <v>62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5" t="s">
        <v>63</v>
      </c>
      <c r="AI64" s="69"/>
      <c r="AJ64" s="69"/>
      <c r="AK64" s="69"/>
      <c r="AL64" s="69"/>
      <c r="AM64" s="69"/>
      <c r="AN64" s="69"/>
      <c r="AO64" s="69"/>
      <c r="AP64" s="43"/>
      <c r="AQ64" s="43"/>
      <c r="AR64" s="47"/>
      <c r="BE64" s="41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1"/>
      <c r="B75" s="42"/>
      <c r="C75" s="43"/>
      <c r="D75" s="68" t="s">
        <v>60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8" t="s">
        <v>61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8" t="s">
        <v>60</v>
      </c>
      <c r="AI75" s="45"/>
      <c r="AJ75" s="45"/>
      <c r="AK75" s="45"/>
      <c r="AL75" s="45"/>
      <c r="AM75" s="68" t="s">
        <v>61</v>
      </c>
      <c r="AN75" s="45"/>
      <c r="AO75" s="45"/>
      <c r="AP75" s="43"/>
      <c r="AQ75" s="43"/>
      <c r="AR75" s="47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BE76" s="41"/>
    </row>
    <row r="77" s="2" customFormat="1" ht="6.96" customHeight="1">
      <c r="A77" s="41"/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47"/>
      <c r="BE77" s="41"/>
    </row>
    <row r="81" s="2" customFormat="1" ht="6.96" customHeight="1">
      <c r="A81" s="41"/>
      <c r="B81" s="72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47"/>
      <c r="BE81" s="41"/>
    </row>
    <row r="82" s="2" customFormat="1" ht="24.96" customHeight="1">
      <c r="A82" s="41"/>
      <c r="B82" s="42"/>
      <c r="C82" s="25" t="s">
        <v>64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7"/>
      <c r="BE83" s="41"/>
    </row>
    <row r="84" s="4" customFormat="1" ht="12" customHeight="1">
      <c r="A84" s="4"/>
      <c r="B84" s="74"/>
      <c r="C84" s="34" t="s">
        <v>13</v>
      </c>
      <c r="D84" s="75"/>
      <c r="E84" s="75"/>
      <c r="F84" s="75"/>
      <c r="G84" s="75"/>
      <c r="H84" s="75"/>
      <c r="I84" s="75"/>
      <c r="J84" s="75"/>
      <c r="K84" s="75"/>
      <c r="L84" s="75" t="str">
        <f>K5</f>
        <v>PI20001</v>
      </c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6"/>
      <c r="BE84" s="4"/>
    </row>
    <row r="85" s="5" customFormat="1" ht="36.96" customHeight="1">
      <c r="A85" s="5"/>
      <c r="B85" s="77"/>
      <c r="C85" s="78" t="s">
        <v>16</v>
      </c>
      <c r="D85" s="79"/>
      <c r="E85" s="79"/>
      <c r="F85" s="79"/>
      <c r="G85" s="79"/>
      <c r="H85" s="79"/>
      <c r="I85" s="79"/>
      <c r="J85" s="79"/>
      <c r="K85" s="79"/>
      <c r="L85" s="80" t="str">
        <f>K6</f>
        <v>Změna způsobu dezinfekce</v>
      </c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81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7"/>
      <c r="BE86" s="41"/>
    </row>
    <row r="87" s="2" customFormat="1" ht="12" customHeight="1">
      <c r="A87" s="41"/>
      <c r="B87" s="42"/>
      <c r="C87" s="34" t="s">
        <v>20</v>
      </c>
      <c r="D87" s="43"/>
      <c r="E87" s="43"/>
      <c r="F87" s="43"/>
      <c r="G87" s="43"/>
      <c r="H87" s="43"/>
      <c r="I87" s="43"/>
      <c r="J87" s="43"/>
      <c r="K87" s="43"/>
      <c r="L87" s="82" t="str">
        <f>IF(K8="","",K8)</f>
        <v>Areál úpravny vody Želivka, Hulice 106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4" t="s">
        <v>22</v>
      </c>
      <c r="AJ87" s="43"/>
      <c r="AK87" s="43"/>
      <c r="AL87" s="43"/>
      <c r="AM87" s="83" t="str">
        <f>IF(AN8= "","",AN8)</f>
        <v>31. 8. 2021</v>
      </c>
      <c r="AN87" s="83"/>
      <c r="AO87" s="43"/>
      <c r="AP87" s="43"/>
      <c r="AQ87" s="43"/>
      <c r="AR87" s="47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BE88" s="41"/>
    </row>
    <row r="89" s="2" customFormat="1" ht="25.65" customHeight="1">
      <c r="A89" s="41"/>
      <c r="B89" s="42"/>
      <c r="C89" s="34" t="s">
        <v>28</v>
      </c>
      <c r="D89" s="43"/>
      <c r="E89" s="43"/>
      <c r="F89" s="43"/>
      <c r="G89" s="43"/>
      <c r="H89" s="43"/>
      <c r="I89" s="43"/>
      <c r="J89" s="43"/>
      <c r="K89" s="43"/>
      <c r="L89" s="75" t="str">
        <f>IF(E11= "","",E11)</f>
        <v>Úpravna vody Želivka, a.s.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4" t="s">
        <v>36</v>
      </c>
      <c r="AJ89" s="43"/>
      <c r="AK89" s="43"/>
      <c r="AL89" s="43"/>
      <c r="AM89" s="84" t="str">
        <f>IF(E17="","",E17)</f>
        <v>ERMEX ENGINEERING, spol. s r.o.</v>
      </c>
      <c r="AN89" s="75"/>
      <c r="AO89" s="75"/>
      <c r="AP89" s="75"/>
      <c r="AQ89" s="43"/>
      <c r="AR89" s="47"/>
      <c r="AS89" s="85" t="s">
        <v>65</v>
      </c>
      <c r="AT89" s="86"/>
      <c r="AU89" s="87"/>
      <c r="AV89" s="87"/>
      <c r="AW89" s="87"/>
      <c r="AX89" s="87"/>
      <c r="AY89" s="87"/>
      <c r="AZ89" s="87"/>
      <c r="BA89" s="87"/>
      <c r="BB89" s="87"/>
      <c r="BC89" s="87"/>
      <c r="BD89" s="88"/>
      <c r="BE89" s="41"/>
    </row>
    <row r="90" s="2" customFormat="1" ht="15.15" customHeight="1">
      <c r="A90" s="41"/>
      <c r="B90" s="42"/>
      <c r="C90" s="34" t="s">
        <v>34</v>
      </c>
      <c r="D90" s="43"/>
      <c r="E90" s="43"/>
      <c r="F90" s="43"/>
      <c r="G90" s="43"/>
      <c r="H90" s="43"/>
      <c r="I90" s="43"/>
      <c r="J90" s="43"/>
      <c r="K90" s="43"/>
      <c r="L90" s="75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4" t="s">
        <v>41</v>
      </c>
      <c r="AJ90" s="43"/>
      <c r="AK90" s="43"/>
      <c r="AL90" s="43"/>
      <c r="AM90" s="84" t="str">
        <f>IF(E20="","",E20)</f>
        <v xml:space="preserve"> </v>
      </c>
      <c r="AN90" s="75"/>
      <c r="AO90" s="75"/>
      <c r="AP90" s="75"/>
      <c r="AQ90" s="43"/>
      <c r="AR90" s="47"/>
      <c r="AS90" s="89"/>
      <c r="AT90" s="90"/>
      <c r="AU90" s="91"/>
      <c r="AV90" s="91"/>
      <c r="AW90" s="91"/>
      <c r="AX90" s="91"/>
      <c r="AY90" s="91"/>
      <c r="AZ90" s="91"/>
      <c r="BA90" s="91"/>
      <c r="BB90" s="91"/>
      <c r="BC90" s="91"/>
      <c r="BD90" s="92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7"/>
      <c r="AS91" s="93"/>
      <c r="AT91" s="94"/>
      <c r="AU91" s="95"/>
      <c r="AV91" s="95"/>
      <c r="AW91" s="95"/>
      <c r="AX91" s="95"/>
      <c r="AY91" s="95"/>
      <c r="AZ91" s="95"/>
      <c r="BA91" s="95"/>
      <c r="BB91" s="95"/>
      <c r="BC91" s="95"/>
      <c r="BD91" s="96"/>
      <c r="BE91" s="41"/>
    </row>
    <row r="92" s="2" customFormat="1" ht="29.28" customHeight="1">
      <c r="A92" s="41"/>
      <c r="B92" s="42"/>
      <c r="C92" s="97" t="s">
        <v>66</v>
      </c>
      <c r="D92" s="98"/>
      <c r="E92" s="98"/>
      <c r="F92" s="98"/>
      <c r="G92" s="98"/>
      <c r="H92" s="99"/>
      <c r="I92" s="100" t="s">
        <v>67</v>
      </c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101" t="s">
        <v>68</v>
      </c>
      <c r="AH92" s="98"/>
      <c r="AI92" s="98"/>
      <c r="AJ92" s="98"/>
      <c r="AK92" s="98"/>
      <c r="AL92" s="98"/>
      <c r="AM92" s="98"/>
      <c r="AN92" s="100" t="s">
        <v>69</v>
      </c>
      <c r="AO92" s="98"/>
      <c r="AP92" s="102"/>
      <c r="AQ92" s="103" t="s">
        <v>70</v>
      </c>
      <c r="AR92" s="47"/>
      <c r="AS92" s="104" t="s">
        <v>71</v>
      </c>
      <c r="AT92" s="105" t="s">
        <v>72</v>
      </c>
      <c r="AU92" s="105" t="s">
        <v>73</v>
      </c>
      <c r="AV92" s="105" t="s">
        <v>74</v>
      </c>
      <c r="AW92" s="105" t="s">
        <v>75</v>
      </c>
      <c r="AX92" s="105" t="s">
        <v>76</v>
      </c>
      <c r="AY92" s="105" t="s">
        <v>77</v>
      </c>
      <c r="AZ92" s="105" t="s">
        <v>78</v>
      </c>
      <c r="BA92" s="105" t="s">
        <v>79</v>
      </c>
      <c r="BB92" s="105" t="s">
        <v>80</v>
      </c>
      <c r="BC92" s="105" t="s">
        <v>81</v>
      </c>
      <c r="BD92" s="106" t="s">
        <v>82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7"/>
      <c r="AS93" s="107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9"/>
      <c r="BE93" s="41"/>
    </row>
    <row r="94" s="6" customFormat="1" ht="32.4" customHeight="1">
      <c r="A94" s="6"/>
      <c r="B94" s="110"/>
      <c r="C94" s="111" t="s">
        <v>83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3">
        <f>ROUND(AG95+AG102+AG107+AG110+SUM(AG117:AG119),2)</f>
        <v>0</v>
      </c>
      <c r="AH94" s="113"/>
      <c r="AI94" s="113"/>
      <c r="AJ94" s="113"/>
      <c r="AK94" s="113"/>
      <c r="AL94" s="113"/>
      <c r="AM94" s="113"/>
      <c r="AN94" s="114">
        <f>SUM(AG94,AT94)</f>
        <v>0</v>
      </c>
      <c r="AO94" s="114"/>
      <c r="AP94" s="114"/>
      <c r="AQ94" s="115" t="s">
        <v>1</v>
      </c>
      <c r="AR94" s="116"/>
      <c r="AS94" s="117">
        <f>ROUND(AS95+AS102+AS107+AS110+SUM(AS117:AS119),2)</f>
        <v>0</v>
      </c>
      <c r="AT94" s="118">
        <f>ROUND(SUM(AV94:AW94),2)</f>
        <v>0</v>
      </c>
      <c r="AU94" s="119">
        <f>ROUND(AU95+AU102+AU107+AU110+SUM(AU117:AU119),5)</f>
        <v>0</v>
      </c>
      <c r="AV94" s="118">
        <f>ROUND(AZ94*L29,2)</f>
        <v>0</v>
      </c>
      <c r="AW94" s="118">
        <f>ROUND(BA94*L30,2)</f>
        <v>0</v>
      </c>
      <c r="AX94" s="118">
        <f>ROUND(BB94*L29,2)</f>
        <v>0</v>
      </c>
      <c r="AY94" s="118">
        <f>ROUND(BC94*L30,2)</f>
        <v>0</v>
      </c>
      <c r="AZ94" s="118">
        <f>ROUND(AZ95+AZ102+AZ107+AZ110+SUM(AZ117:AZ119),2)</f>
        <v>0</v>
      </c>
      <c r="BA94" s="118">
        <f>ROUND(BA95+BA102+BA107+BA110+SUM(BA117:BA119),2)</f>
        <v>0</v>
      </c>
      <c r="BB94" s="118">
        <f>ROUND(BB95+BB102+BB107+BB110+SUM(BB117:BB119),2)</f>
        <v>0</v>
      </c>
      <c r="BC94" s="118">
        <f>ROUND(BC95+BC102+BC107+BC110+SUM(BC117:BC119),2)</f>
        <v>0</v>
      </c>
      <c r="BD94" s="120">
        <f>ROUND(BD95+BD102+BD107+BD110+SUM(BD117:BD119),2)</f>
        <v>0</v>
      </c>
      <c r="BE94" s="6"/>
      <c r="BS94" s="121" t="s">
        <v>84</v>
      </c>
      <c r="BT94" s="121" t="s">
        <v>85</v>
      </c>
      <c r="BU94" s="122" t="s">
        <v>86</v>
      </c>
      <c r="BV94" s="121" t="s">
        <v>87</v>
      </c>
      <c r="BW94" s="121" t="s">
        <v>5</v>
      </c>
      <c r="BX94" s="121" t="s">
        <v>88</v>
      </c>
      <c r="CL94" s="121" t="s">
        <v>1</v>
      </c>
    </row>
    <row r="95" s="7" customFormat="1" ht="24.75" customHeight="1">
      <c r="A95" s="7"/>
      <c r="B95" s="123"/>
      <c r="C95" s="124"/>
      <c r="D95" s="125" t="s">
        <v>89</v>
      </c>
      <c r="E95" s="125"/>
      <c r="F95" s="125"/>
      <c r="G95" s="125"/>
      <c r="H95" s="125"/>
      <c r="I95" s="126"/>
      <c r="J95" s="125" t="s">
        <v>90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ROUND(SUM(AG96:AG101),2)</f>
        <v>0</v>
      </c>
      <c r="AH95" s="126"/>
      <c r="AI95" s="126"/>
      <c r="AJ95" s="126"/>
      <c r="AK95" s="126"/>
      <c r="AL95" s="126"/>
      <c r="AM95" s="126"/>
      <c r="AN95" s="128">
        <f>SUM(AG95,AT95)</f>
        <v>0</v>
      </c>
      <c r="AO95" s="126"/>
      <c r="AP95" s="126"/>
      <c r="AQ95" s="129" t="s">
        <v>91</v>
      </c>
      <c r="AR95" s="130"/>
      <c r="AS95" s="131">
        <f>ROUND(SUM(AS96:AS101),2)</f>
        <v>0</v>
      </c>
      <c r="AT95" s="132">
        <f>ROUND(SUM(AV95:AW95),2)</f>
        <v>0</v>
      </c>
      <c r="AU95" s="133">
        <f>ROUND(SUM(AU96:AU101),5)</f>
        <v>0</v>
      </c>
      <c r="AV95" s="132">
        <f>ROUND(AZ95*L29,2)</f>
        <v>0</v>
      </c>
      <c r="AW95" s="132">
        <f>ROUND(BA95*L30,2)</f>
        <v>0</v>
      </c>
      <c r="AX95" s="132">
        <f>ROUND(BB95*L29,2)</f>
        <v>0</v>
      </c>
      <c r="AY95" s="132">
        <f>ROUND(BC95*L30,2)</f>
        <v>0</v>
      </c>
      <c r="AZ95" s="132">
        <f>ROUND(SUM(AZ96:AZ101),2)</f>
        <v>0</v>
      </c>
      <c r="BA95" s="132">
        <f>ROUND(SUM(BA96:BA101),2)</f>
        <v>0</v>
      </c>
      <c r="BB95" s="132">
        <f>ROUND(SUM(BB96:BB101),2)</f>
        <v>0</v>
      </c>
      <c r="BC95" s="132">
        <f>ROUND(SUM(BC96:BC101),2)</f>
        <v>0</v>
      </c>
      <c r="BD95" s="134">
        <f>ROUND(SUM(BD96:BD101),2)</f>
        <v>0</v>
      </c>
      <c r="BE95" s="7"/>
      <c r="BS95" s="135" t="s">
        <v>84</v>
      </c>
      <c r="BT95" s="135" t="s">
        <v>92</v>
      </c>
      <c r="BU95" s="135" t="s">
        <v>86</v>
      </c>
      <c r="BV95" s="135" t="s">
        <v>87</v>
      </c>
      <c r="BW95" s="135" t="s">
        <v>93</v>
      </c>
      <c r="BX95" s="135" t="s">
        <v>5</v>
      </c>
      <c r="CL95" s="135" t="s">
        <v>1</v>
      </c>
      <c r="CM95" s="135" t="s">
        <v>94</v>
      </c>
    </row>
    <row r="96" s="4" customFormat="1" ht="16.5" customHeight="1">
      <c r="A96" s="136" t="s">
        <v>95</v>
      </c>
      <c r="B96" s="74"/>
      <c r="C96" s="137"/>
      <c r="D96" s="137"/>
      <c r="E96" s="138" t="s">
        <v>96</v>
      </c>
      <c r="F96" s="138"/>
      <c r="G96" s="138"/>
      <c r="H96" s="138"/>
      <c r="I96" s="138"/>
      <c r="J96" s="137"/>
      <c r="K96" s="138" t="s">
        <v>97</v>
      </c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9">
        <f>'SO01.1 - Stavebně technic...'!J32</f>
        <v>0</v>
      </c>
      <c r="AH96" s="137"/>
      <c r="AI96" s="137"/>
      <c r="AJ96" s="137"/>
      <c r="AK96" s="137"/>
      <c r="AL96" s="137"/>
      <c r="AM96" s="137"/>
      <c r="AN96" s="139">
        <f>SUM(AG96,AT96)</f>
        <v>0</v>
      </c>
      <c r="AO96" s="137"/>
      <c r="AP96" s="137"/>
      <c r="AQ96" s="140" t="s">
        <v>98</v>
      </c>
      <c r="AR96" s="76"/>
      <c r="AS96" s="141">
        <v>0</v>
      </c>
      <c r="AT96" s="142">
        <f>ROUND(SUM(AV96:AW96),2)</f>
        <v>0</v>
      </c>
      <c r="AU96" s="143">
        <f>'SO01.1 - Stavebně technic...'!P153</f>
        <v>0</v>
      </c>
      <c r="AV96" s="142">
        <f>'SO01.1 - Stavebně technic...'!J35</f>
        <v>0</v>
      </c>
      <c r="AW96" s="142">
        <f>'SO01.1 - Stavebně technic...'!J36</f>
        <v>0</v>
      </c>
      <c r="AX96" s="142">
        <f>'SO01.1 - Stavebně technic...'!J37</f>
        <v>0</v>
      </c>
      <c r="AY96" s="142">
        <f>'SO01.1 - Stavebně technic...'!J38</f>
        <v>0</v>
      </c>
      <c r="AZ96" s="142">
        <f>'SO01.1 - Stavebně technic...'!F35</f>
        <v>0</v>
      </c>
      <c r="BA96" s="142">
        <f>'SO01.1 - Stavebně technic...'!F36</f>
        <v>0</v>
      </c>
      <c r="BB96" s="142">
        <f>'SO01.1 - Stavebně technic...'!F37</f>
        <v>0</v>
      </c>
      <c r="BC96" s="142">
        <f>'SO01.1 - Stavebně technic...'!F38</f>
        <v>0</v>
      </c>
      <c r="BD96" s="144">
        <f>'SO01.1 - Stavebně technic...'!F39</f>
        <v>0</v>
      </c>
      <c r="BE96" s="4"/>
      <c r="BT96" s="145" t="s">
        <v>94</v>
      </c>
      <c r="BV96" s="145" t="s">
        <v>87</v>
      </c>
      <c r="BW96" s="145" t="s">
        <v>99</v>
      </c>
      <c r="BX96" s="145" t="s">
        <v>93</v>
      </c>
      <c r="CL96" s="145" t="s">
        <v>1</v>
      </c>
    </row>
    <row r="97" s="4" customFormat="1" ht="16.5" customHeight="1">
      <c r="A97" s="136" t="s">
        <v>95</v>
      </c>
      <c r="B97" s="74"/>
      <c r="C97" s="137"/>
      <c r="D97" s="137"/>
      <c r="E97" s="138" t="s">
        <v>100</v>
      </c>
      <c r="F97" s="138"/>
      <c r="G97" s="138"/>
      <c r="H97" s="138"/>
      <c r="I97" s="138"/>
      <c r="J97" s="137"/>
      <c r="K97" s="138" t="s">
        <v>101</v>
      </c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9">
        <f>'SO01.3 - Úprava stávající...'!J32</f>
        <v>0</v>
      </c>
      <c r="AH97" s="137"/>
      <c r="AI97" s="137"/>
      <c r="AJ97" s="137"/>
      <c r="AK97" s="137"/>
      <c r="AL97" s="137"/>
      <c r="AM97" s="137"/>
      <c r="AN97" s="139">
        <f>SUM(AG97,AT97)</f>
        <v>0</v>
      </c>
      <c r="AO97" s="137"/>
      <c r="AP97" s="137"/>
      <c r="AQ97" s="140" t="s">
        <v>98</v>
      </c>
      <c r="AR97" s="76"/>
      <c r="AS97" s="141">
        <v>0</v>
      </c>
      <c r="AT97" s="142">
        <f>ROUND(SUM(AV97:AW97),2)</f>
        <v>0</v>
      </c>
      <c r="AU97" s="143">
        <f>'SO01.3 - Úprava stávající...'!P127</f>
        <v>0</v>
      </c>
      <c r="AV97" s="142">
        <f>'SO01.3 - Úprava stávající...'!J35</f>
        <v>0</v>
      </c>
      <c r="AW97" s="142">
        <f>'SO01.3 - Úprava stávající...'!J36</f>
        <v>0</v>
      </c>
      <c r="AX97" s="142">
        <f>'SO01.3 - Úprava stávající...'!J37</f>
        <v>0</v>
      </c>
      <c r="AY97" s="142">
        <f>'SO01.3 - Úprava stávající...'!J38</f>
        <v>0</v>
      </c>
      <c r="AZ97" s="142">
        <f>'SO01.3 - Úprava stávající...'!F35</f>
        <v>0</v>
      </c>
      <c r="BA97" s="142">
        <f>'SO01.3 - Úprava stávající...'!F36</f>
        <v>0</v>
      </c>
      <c r="BB97" s="142">
        <f>'SO01.3 - Úprava stávající...'!F37</f>
        <v>0</v>
      </c>
      <c r="BC97" s="142">
        <f>'SO01.3 - Úprava stávající...'!F38</f>
        <v>0</v>
      </c>
      <c r="BD97" s="144">
        <f>'SO01.3 - Úprava stávající...'!F39</f>
        <v>0</v>
      </c>
      <c r="BE97" s="4"/>
      <c r="BT97" s="145" t="s">
        <v>94</v>
      </c>
      <c r="BV97" s="145" t="s">
        <v>87</v>
      </c>
      <c r="BW97" s="145" t="s">
        <v>102</v>
      </c>
      <c r="BX97" s="145" t="s">
        <v>93</v>
      </c>
      <c r="CL97" s="145" t="s">
        <v>1</v>
      </c>
    </row>
    <row r="98" s="4" customFormat="1" ht="16.5" customHeight="1">
      <c r="A98" s="136" t="s">
        <v>95</v>
      </c>
      <c r="B98" s="74"/>
      <c r="C98" s="137"/>
      <c r="D98" s="137"/>
      <c r="E98" s="138" t="s">
        <v>103</v>
      </c>
      <c r="F98" s="138"/>
      <c r="G98" s="138"/>
      <c r="H98" s="138"/>
      <c r="I98" s="138"/>
      <c r="J98" s="137"/>
      <c r="K98" s="138" t="s">
        <v>104</v>
      </c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9">
        <f>'SO01.4 - Úprava ÚT'!J32</f>
        <v>0</v>
      </c>
      <c r="AH98" s="137"/>
      <c r="AI98" s="137"/>
      <c r="AJ98" s="137"/>
      <c r="AK98" s="137"/>
      <c r="AL98" s="137"/>
      <c r="AM98" s="137"/>
      <c r="AN98" s="139">
        <f>SUM(AG98,AT98)</f>
        <v>0</v>
      </c>
      <c r="AO98" s="137"/>
      <c r="AP98" s="137"/>
      <c r="AQ98" s="140" t="s">
        <v>98</v>
      </c>
      <c r="AR98" s="76"/>
      <c r="AS98" s="141">
        <v>0</v>
      </c>
      <c r="AT98" s="142">
        <f>ROUND(SUM(AV98:AW98),2)</f>
        <v>0</v>
      </c>
      <c r="AU98" s="143">
        <f>'SO01.4 - Úprava ÚT'!P129</f>
        <v>0</v>
      </c>
      <c r="AV98" s="142">
        <f>'SO01.4 - Úprava ÚT'!J35</f>
        <v>0</v>
      </c>
      <c r="AW98" s="142">
        <f>'SO01.4 - Úprava ÚT'!J36</f>
        <v>0</v>
      </c>
      <c r="AX98" s="142">
        <f>'SO01.4 - Úprava ÚT'!J37</f>
        <v>0</v>
      </c>
      <c r="AY98" s="142">
        <f>'SO01.4 - Úprava ÚT'!J38</f>
        <v>0</v>
      </c>
      <c r="AZ98" s="142">
        <f>'SO01.4 - Úprava ÚT'!F35</f>
        <v>0</v>
      </c>
      <c r="BA98" s="142">
        <f>'SO01.4 - Úprava ÚT'!F36</f>
        <v>0</v>
      </c>
      <c r="BB98" s="142">
        <f>'SO01.4 - Úprava ÚT'!F37</f>
        <v>0</v>
      </c>
      <c r="BC98" s="142">
        <f>'SO01.4 - Úprava ÚT'!F38</f>
        <v>0</v>
      </c>
      <c r="BD98" s="144">
        <f>'SO01.4 - Úprava ÚT'!F39</f>
        <v>0</v>
      </c>
      <c r="BE98" s="4"/>
      <c r="BT98" s="145" t="s">
        <v>94</v>
      </c>
      <c r="BV98" s="145" t="s">
        <v>87</v>
      </c>
      <c r="BW98" s="145" t="s">
        <v>105</v>
      </c>
      <c r="BX98" s="145" t="s">
        <v>93</v>
      </c>
      <c r="CL98" s="145" t="s">
        <v>1</v>
      </c>
    </row>
    <row r="99" s="4" customFormat="1" ht="16.5" customHeight="1">
      <c r="A99" s="136" t="s">
        <v>95</v>
      </c>
      <c r="B99" s="74"/>
      <c r="C99" s="137"/>
      <c r="D99" s="137"/>
      <c r="E99" s="138" t="s">
        <v>106</v>
      </c>
      <c r="F99" s="138"/>
      <c r="G99" s="138"/>
      <c r="H99" s="138"/>
      <c r="I99" s="138"/>
      <c r="J99" s="137"/>
      <c r="K99" s="138" t="s">
        <v>107</v>
      </c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9">
        <f>'SO01.5 - ZTI'!J32</f>
        <v>0</v>
      </c>
      <c r="AH99" s="137"/>
      <c r="AI99" s="137"/>
      <c r="AJ99" s="137"/>
      <c r="AK99" s="137"/>
      <c r="AL99" s="137"/>
      <c r="AM99" s="137"/>
      <c r="AN99" s="139">
        <f>SUM(AG99,AT99)</f>
        <v>0</v>
      </c>
      <c r="AO99" s="137"/>
      <c r="AP99" s="137"/>
      <c r="AQ99" s="140" t="s">
        <v>98</v>
      </c>
      <c r="AR99" s="76"/>
      <c r="AS99" s="141">
        <v>0</v>
      </c>
      <c r="AT99" s="142">
        <f>ROUND(SUM(AV99:AW99),2)</f>
        <v>0</v>
      </c>
      <c r="AU99" s="143">
        <f>'SO01.5 - ZTI'!P144</f>
        <v>0</v>
      </c>
      <c r="AV99" s="142">
        <f>'SO01.5 - ZTI'!J35</f>
        <v>0</v>
      </c>
      <c r="AW99" s="142">
        <f>'SO01.5 - ZTI'!J36</f>
        <v>0</v>
      </c>
      <c r="AX99" s="142">
        <f>'SO01.5 - ZTI'!J37</f>
        <v>0</v>
      </c>
      <c r="AY99" s="142">
        <f>'SO01.5 - ZTI'!J38</f>
        <v>0</v>
      </c>
      <c r="AZ99" s="142">
        <f>'SO01.5 - ZTI'!F35</f>
        <v>0</v>
      </c>
      <c r="BA99" s="142">
        <f>'SO01.5 - ZTI'!F36</f>
        <v>0</v>
      </c>
      <c r="BB99" s="142">
        <f>'SO01.5 - ZTI'!F37</f>
        <v>0</v>
      </c>
      <c r="BC99" s="142">
        <f>'SO01.5 - ZTI'!F38</f>
        <v>0</v>
      </c>
      <c r="BD99" s="144">
        <f>'SO01.5 - ZTI'!F39</f>
        <v>0</v>
      </c>
      <c r="BE99" s="4"/>
      <c r="BT99" s="145" t="s">
        <v>94</v>
      </c>
      <c r="BV99" s="145" t="s">
        <v>87</v>
      </c>
      <c r="BW99" s="145" t="s">
        <v>108</v>
      </c>
      <c r="BX99" s="145" t="s">
        <v>93</v>
      </c>
      <c r="CL99" s="145" t="s">
        <v>1</v>
      </c>
    </row>
    <row r="100" s="4" customFormat="1" ht="23.25" customHeight="1">
      <c r="A100" s="136" t="s">
        <v>95</v>
      </c>
      <c r="B100" s="74"/>
      <c r="C100" s="137"/>
      <c r="D100" s="137"/>
      <c r="E100" s="138" t="s">
        <v>109</v>
      </c>
      <c r="F100" s="138"/>
      <c r="G100" s="138"/>
      <c r="H100" s="138"/>
      <c r="I100" s="138"/>
      <c r="J100" s="137"/>
      <c r="K100" s="138" t="s">
        <v>110</v>
      </c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9">
        <f>'SO01.6 - Obnova trubního ...'!J32</f>
        <v>0</v>
      </c>
      <c r="AH100" s="137"/>
      <c r="AI100" s="137"/>
      <c r="AJ100" s="137"/>
      <c r="AK100" s="137"/>
      <c r="AL100" s="137"/>
      <c r="AM100" s="137"/>
      <c r="AN100" s="139">
        <f>SUM(AG100,AT100)</f>
        <v>0</v>
      </c>
      <c r="AO100" s="137"/>
      <c r="AP100" s="137"/>
      <c r="AQ100" s="140" t="s">
        <v>98</v>
      </c>
      <c r="AR100" s="76"/>
      <c r="AS100" s="141">
        <v>0</v>
      </c>
      <c r="AT100" s="142">
        <f>ROUND(SUM(AV100:AW100),2)</f>
        <v>0</v>
      </c>
      <c r="AU100" s="143">
        <f>'SO01.6 - Obnova trubního ...'!P134</f>
        <v>0</v>
      </c>
      <c r="AV100" s="142">
        <f>'SO01.6 - Obnova trubního ...'!J35</f>
        <v>0</v>
      </c>
      <c r="AW100" s="142">
        <f>'SO01.6 - Obnova trubního ...'!J36</f>
        <v>0</v>
      </c>
      <c r="AX100" s="142">
        <f>'SO01.6 - Obnova trubního ...'!J37</f>
        <v>0</v>
      </c>
      <c r="AY100" s="142">
        <f>'SO01.6 - Obnova trubního ...'!J38</f>
        <v>0</v>
      </c>
      <c r="AZ100" s="142">
        <f>'SO01.6 - Obnova trubního ...'!F35</f>
        <v>0</v>
      </c>
      <c r="BA100" s="142">
        <f>'SO01.6 - Obnova trubního ...'!F36</f>
        <v>0</v>
      </c>
      <c r="BB100" s="142">
        <f>'SO01.6 - Obnova trubního ...'!F37</f>
        <v>0</v>
      </c>
      <c r="BC100" s="142">
        <f>'SO01.6 - Obnova trubního ...'!F38</f>
        <v>0</v>
      </c>
      <c r="BD100" s="144">
        <f>'SO01.6 - Obnova trubního ...'!F39</f>
        <v>0</v>
      </c>
      <c r="BE100" s="4"/>
      <c r="BT100" s="145" t="s">
        <v>94</v>
      </c>
      <c r="BV100" s="145" t="s">
        <v>87</v>
      </c>
      <c r="BW100" s="145" t="s">
        <v>111</v>
      </c>
      <c r="BX100" s="145" t="s">
        <v>93</v>
      </c>
      <c r="CL100" s="145" t="s">
        <v>1</v>
      </c>
    </row>
    <row r="101" s="4" customFormat="1" ht="16.5" customHeight="1">
      <c r="A101" s="136" t="s">
        <v>95</v>
      </c>
      <c r="B101" s="74"/>
      <c r="C101" s="137"/>
      <c r="D101" s="137"/>
      <c r="E101" s="138" t="s">
        <v>112</v>
      </c>
      <c r="F101" s="138"/>
      <c r="G101" s="138"/>
      <c r="H101" s="138"/>
      <c r="I101" s="138"/>
      <c r="J101" s="137"/>
      <c r="K101" s="138" t="s">
        <v>113</v>
      </c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9">
        <f>'SO01.7 - Úpravy stavební ...'!J32</f>
        <v>0</v>
      </c>
      <c r="AH101" s="137"/>
      <c r="AI101" s="137"/>
      <c r="AJ101" s="137"/>
      <c r="AK101" s="137"/>
      <c r="AL101" s="137"/>
      <c r="AM101" s="137"/>
      <c r="AN101" s="139">
        <f>SUM(AG101,AT101)</f>
        <v>0</v>
      </c>
      <c r="AO101" s="137"/>
      <c r="AP101" s="137"/>
      <c r="AQ101" s="140" t="s">
        <v>98</v>
      </c>
      <c r="AR101" s="76"/>
      <c r="AS101" s="141">
        <v>0</v>
      </c>
      <c r="AT101" s="142">
        <f>ROUND(SUM(AV101:AW101),2)</f>
        <v>0</v>
      </c>
      <c r="AU101" s="143">
        <f>'SO01.7 - Úpravy stavební ...'!P128</f>
        <v>0</v>
      </c>
      <c r="AV101" s="142">
        <f>'SO01.7 - Úpravy stavební ...'!J35</f>
        <v>0</v>
      </c>
      <c r="AW101" s="142">
        <f>'SO01.7 - Úpravy stavební ...'!J36</f>
        <v>0</v>
      </c>
      <c r="AX101" s="142">
        <f>'SO01.7 - Úpravy stavební ...'!J37</f>
        <v>0</v>
      </c>
      <c r="AY101" s="142">
        <f>'SO01.7 - Úpravy stavební ...'!J38</f>
        <v>0</v>
      </c>
      <c r="AZ101" s="142">
        <f>'SO01.7 - Úpravy stavební ...'!F35</f>
        <v>0</v>
      </c>
      <c r="BA101" s="142">
        <f>'SO01.7 - Úpravy stavební ...'!F36</f>
        <v>0</v>
      </c>
      <c r="BB101" s="142">
        <f>'SO01.7 - Úpravy stavební ...'!F37</f>
        <v>0</v>
      </c>
      <c r="BC101" s="142">
        <f>'SO01.7 - Úpravy stavební ...'!F38</f>
        <v>0</v>
      </c>
      <c r="BD101" s="144">
        <f>'SO01.7 - Úpravy stavební ...'!F39</f>
        <v>0</v>
      </c>
      <c r="BE101" s="4"/>
      <c r="BT101" s="145" t="s">
        <v>94</v>
      </c>
      <c r="BV101" s="145" t="s">
        <v>87</v>
      </c>
      <c r="BW101" s="145" t="s">
        <v>114</v>
      </c>
      <c r="BX101" s="145" t="s">
        <v>93</v>
      </c>
      <c r="CL101" s="145" t="s">
        <v>1</v>
      </c>
    </row>
    <row r="102" s="7" customFormat="1" ht="24.75" customHeight="1">
      <c r="A102" s="7"/>
      <c r="B102" s="123"/>
      <c r="C102" s="124"/>
      <c r="D102" s="125" t="s">
        <v>115</v>
      </c>
      <c r="E102" s="125"/>
      <c r="F102" s="125"/>
      <c r="G102" s="125"/>
      <c r="H102" s="125"/>
      <c r="I102" s="126"/>
      <c r="J102" s="125" t="s">
        <v>116</v>
      </c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7">
        <f>ROUND(SUM(AG103:AG106),2)</f>
        <v>0</v>
      </c>
      <c r="AH102" s="126"/>
      <c r="AI102" s="126"/>
      <c r="AJ102" s="126"/>
      <c r="AK102" s="126"/>
      <c r="AL102" s="126"/>
      <c r="AM102" s="126"/>
      <c r="AN102" s="128">
        <f>SUM(AG102,AT102)</f>
        <v>0</v>
      </c>
      <c r="AO102" s="126"/>
      <c r="AP102" s="126"/>
      <c r="AQ102" s="129" t="s">
        <v>91</v>
      </c>
      <c r="AR102" s="130"/>
      <c r="AS102" s="131">
        <f>ROUND(SUM(AS103:AS106),2)</f>
        <v>0</v>
      </c>
      <c r="AT102" s="132">
        <f>ROUND(SUM(AV102:AW102),2)</f>
        <v>0</v>
      </c>
      <c r="AU102" s="133">
        <f>ROUND(SUM(AU103:AU106),5)</f>
        <v>0</v>
      </c>
      <c r="AV102" s="132">
        <f>ROUND(AZ102*L29,2)</f>
        <v>0</v>
      </c>
      <c r="AW102" s="132">
        <f>ROUND(BA102*L30,2)</f>
        <v>0</v>
      </c>
      <c r="AX102" s="132">
        <f>ROUND(BB102*L29,2)</f>
        <v>0</v>
      </c>
      <c r="AY102" s="132">
        <f>ROUND(BC102*L30,2)</f>
        <v>0</v>
      </c>
      <c r="AZ102" s="132">
        <f>ROUND(SUM(AZ103:AZ106),2)</f>
        <v>0</v>
      </c>
      <c r="BA102" s="132">
        <f>ROUND(SUM(BA103:BA106),2)</f>
        <v>0</v>
      </c>
      <c r="BB102" s="132">
        <f>ROUND(SUM(BB103:BB106),2)</f>
        <v>0</v>
      </c>
      <c r="BC102" s="132">
        <f>ROUND(SUM(BC103:BC106),2)</f>
        <v>0</v>
      </c>
      <c r="BD102" s="134">
        <f>ROUND(SUM(BD103:BD106),2)</f>
        <v>0</v>
      </c>
      <c r="BE102" s="7"/>
      <c r="BS102" s="135" t="s">
        <v>84</v>
      </c>
      <c r="BT102" s="135" t="s">
        <v>92</v>
      </c>
      <c r="BU102" s="135" t="s">
        <v>86</v>
      </c>
      <c r="BV102" s="135" t="s">
        <v>87</v>
      </c>
      <c r="BW102" s="135" t="s">
        <v>117</v>
      </c>
      <c r="BX102" s="135" t="s">
        <v>5</v>
      </c>
      <c r="CL102" s="135" t="s">
        <v>1</v>
      </c>
      <c r="CM102" s="135" t="s">
        <v>94</v>
      </c>
    </row>
    <row r="103" s="4" customFormat="1" ht="16.5" customHeight="1">
      <c r="A103" s="136" t="s">
        <v>95</v>
      </c>
      <c r="B103" s="74"/>
      <c r="C103" s="137"/>
      <c r="D103" s="137"/>
      <c r="E103" s="138" t="s">
        <v>118</v>
      </c>
      <c r="F103" s="138"/>
      <c r="G103" s="138"/>
      <c r="H103" s="138"/>
      <c r="I103" s="138"/>
      <c r="J103" s="137"/>
      <c r="K103" s="138" t="s">
        <v>97</v>
      </c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9">
        <f>'SO02.1 - Stavebně technic...'!J32</f>
        <v>0</v>
      </c>
      <c r="AH103" s="137"/>
      <c r="AI103" s="137"/>
      <c r="AJ103" s="137"/>
      <c r="AK103" s="137"/>
      <c r="AL103" s="137"/>
      <c r="AM103" s="137"/>
      <c r="AN103" s="139">
        <f>SUM(AG103,AT103)</f>
        <v>0</v>
      </c>
      <c r="AO103" s="137"/>
      <c r="AP103" s="137"/>
      <c r="AQ103" s="140" t="s">
        <v>98</v>
      </c>
      <c r="AR103" s="76"/>
      <c r="AS103" s="141">
        <v>0</v>
      </c>
      <c r="AT103" s="142">
        <f>ROUND(SUM(AV103:AW103),2)</f>
        <v>0</v>
      </c>
      <c r="AU103" s="143">
        <f>'SO02.1 - Stavebně technic...'!P138</f>
        <v>0</v>
      </c>
      <c r="AV103" s="142">
        <f>'SO02.1 - Stavebně technic...'!J35</f>
        <v>0</v>
      </c>
      <c r="AW103" s="142">
        <f>'SO02.1 - Stavebně technic...'!J36</f>
        <v>0</v>
      </c>
      <c r="AX103" s="142">
        <f>'SO02.1 - Stavebně technic...'!J37</f>
        <v>0</v>
      </c>
      <c r="AY103" s="142">
        <f>'SO02.1 - Stavebně technic...'!J38</f>
        <v>0</v>
      </c>
      <c r="AZ103" s="142">
        <f>'SO02.1 - Stavebně technic...'!F35</f>
        <v>0</v>
      </c>
      <c r="BA103" s="142">
        <f>'SO02.1 - Stavebně technic...'!F36</f>
        <v>0</v>
      </c>
      <c r="BB103" s="142">
        <f>'SO02.1 - Stavebně technic...'!F37</f>
        <v>0</v>
      </c>
      <c r="BC103" s="142">
        <f>'SO02.1 - Stavebně technic...'!F38</f>
        <v>0</v>
      </c>
      <c r="BD103" s="144">
        <f>'SO02.1 - Stavebně technic...'!F39</f>
        <v>0</v>
      </c>
      <c r="BE103" s="4"/>
      <c r="BT103" s="145" t="s">
        <v>94</v>
      </c>
      <c r="BV103" s="145" t="s">
        <v>87</v>
      </c>
      <c r="BW103" s="145" t="s">
        <v>119</v>
      </c>
      <c r="BX103" s="145" t="s">
        <v>117</v>
      </c>
      <c r="CL103" s="145" t="s">
        <v>1</v>
      </c>
    </row>
    <row r="104" s="4" customFormat="1" ht="16.5" customHeight="1">
      <c r="A104" s="136" t="s">
        <v>95</v>
      </c>
      <c r="B104" s="74"/>
      <c r="C104" s="137"/>
      <c r="D104" s="137"/>
      <c r="E104" s="138" t="s">
        <v>120</v>
      </c>
      <c r="F104" s="138"/>
      <c r="G104" s="138"/>
      <c r="H104" s="138"/>
      <c r="I104" s="138"/>
      <c r="J104" s="137"/>
      <c r="K104" s="138" t="s">
        <v>121</v>
      </c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9">
        <f>'SO02.2 - VZT a chlazení s...'!J32</f>
        <v>0</v>
      </c>
      <c r="AH104" s="137"/>
      <c r="AI104" s="137"/>
      <c r="AJ104" s="137"/>
      <c r="AK104" s="137"/>
      <c r="AL104" s="137"/>
      <c r="AM104" s="137"/>
      <c r="AN104" s="139">
        <f>SUM(AG104,AT104)</f>
        <v>0</v>
      </c>
      <c r="AO104" s="137"/>
      <c r="AP104" s="137"/>
      <c r="AQ104" s="140" t="s">
        <v>98</v>
      </c>
      <c r="AR104" s="76"/>
      <c r="AS104" s="141">
        <v>0</v>
      </c>
      <c r="AT104" s="142">
        <f>ROUND(SUM(AV104:AW104),2)</f>
        <v>0</v>
      </c>
      <c r="AU104" s="143">
        <f>'SO02.2 - VZT a chlazení s...'!P123</f>
        <v>0</v>
      </c>
      <c r="AV104" s="142">
        <f>'SO02.2 - VZT a chlazení s...'!J35</f>
        <v>0</v>
      </c>
      <c r="AW104" s="142">
        <f>'SO02.2 - VZT a chlazení s...'!J36</f>
        <v>0</v>
      </c>
      <c r="AX104" s="142">
        <f>'SO02.2 - VZT a chlazení s...'!J37</f>
        <v>0</v>
      </c>
      <c r="AY104" s="142">
        <f>'SO02.2 - VZT a chlazení s...'!J38</f>
        <v>0</v>
      </c>
      <c r="AZ104" s="142">
        <f>'SO02.2 - VZT a chlazení s...'!F35</f>
        <v>0</v>
      </c>
      <c r="BA104" s="142">
        <f>'SO02.2 - VZT a chlazení s...'!F36</f>
        <v>0</v>
      </c>
      <c r="BB104" s="142">
        <f>'SO02.2 - VZT a chlazení s...'!F37</f>
        <v>0</v>
      </c>
      <c r="BC104" s="142">
        <f>'SO02.2 - VZT a chlazení s...'!F38</f>
        <v>0</v>
      </c>
      <c r="BD104" s="144">
        <f>'SO02.2 - VZT a chlazení s...'!F39</f>
        <v>0</v>
      </c>
      <c r="BE104" s="4"/>
      <c r="BT104" s="145" t="s">
        <v>94</v>
      </c>
      <c r="BV104" s="145" t="s">
        <v>87</v>
      </c>
      <c r="BW104" s="145" t="s">
        <v>122</v>
      </c>
      <c r="BX104" s="145" t="s">
        <v>117</v>
      </c>
      <c r="CL104" s="145" t="s">
        <v>1</v>
      </c>
    </row>
    <row r="105" s="4" customFormat="1" ht="16.5" customHeight="1">
      <c r="A105" s="136" t="s">
        <v>95</v>
      </c>
      <c r="B105" s="74"/>
      <c r="C105" s="137"/>
      <c r="D105" s="137"/>
      <c r="E105" s="138" t="s">
        <v>123</v>
      </c>
      <c r="F105" s="138"/>
      <c r="G105" s="138"/>
      <c r="H105" s="138"/>
      <c r="I105" s="138"/>
      <c r="J105" s="137"/>
      <c r="K105" s="138" t="s">
        <v>107</v>
      </c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9">
        <f>'SO02.3 - ZTI'!J32</f>
        <v>0</v>
      </c>
      <c r="AH105" s="137"/>
      <c r="AI105" s="137"/>
      <c r="AJ105" s="137"/>
      <c r="AK105" s="137"/>
      <c r="AL105" s="137"/>
      <c r="AM105" s="137"/>
      <c r="AN105" s="139">
        <f>SUM(AG105,AT105)</f>
        <v>0</v>
      </c>
      <c r="AO105" s="137"/>
      <c r="AP105" s="137"/>
      <c r="AQ105" s="140" t="s">
        <v>98</v>
      </c>
      <c r="AR105" s="76"/>
      <c r="AS105" s="141">
        <v>0</v>
      </c>
      <c r="AT105" s="142">
        <f>ROUND(SUM(AV105:AW105),2)</f>
        <v>0</v>
      </c>
      <c r="AU105" s="143">
        <f>'SO02.3 - ZTI'!P144</f>
        <v>0</v>
      </c>
      <c r="AV105" s="142">
        <f>'SO02.3 - ZTI'!J35</f>
        <v>0</v>
      </c>
      <c r="AW105" s="142">
        <f>'SO02.3 - ZTI'!J36</f>
        <v>0</v>
      </c>
      <c r="AX105" s="142">
        <f>'SO02.3 - ZTI'!J37</f>
        <v>0</v>
      </c>
      <c r="AY105" s="142">
        <f>'SO02.3 - ZTI'!J38</f>
        <v>0</v>
      </c>
      <c r="AZ105" s="142">
        <f>'SO02.3 - ZTI'!F35</f>
        <v>0</v>
      </c>
      <c r="BA105" s="142">
        <f>'SO02.3 - ZTI'!F36</f>
        <v>0</v>
      </c>
      <c r="BB105" s="142">
        <f>'SO02.3 - ZTI'!F37</f>
        <v>0</v>
      </c>
      <c r="BC105" s="142">
        <f>'SO02.3 - ZTI'!F38</f>
        <v>0</v>
      </c>
      <c r="BD105" s="144">
        <f>'SO02.3 - ZTI'!F39</f>
        <v>0</v>
      </c>
      <c r="BE105" s="4"/>
      <c r="BT105" s="145" t="s">
        <v>94</v>
      </c>
      <c r="BV105" s="145" t="s">
        <v>87</v>
      </c>
      <c r="BW105" s="145" t="s">
        <v>124</v>
      </c>
      <c r="BX105" s="145" t="s">
        <v>117</v>
      </c>
      <c r="CL105" s="145" t="s">
        <v>1</v>
      </c>
    </row>
    <row r="106" s="4" customFormat="1" ht="16.5" customHeight="1">
      <c r="A106" s="136" t="s">
        <v>95</v>
      </c>
      <c r="B106" s="74"/>
      <c r="C106" s="137"/>
      <c r="D106" s="137"/>
      <c r="E106" s="138" t="s">
        <v>125</v>
      </c>
      <c r="F106" s="138"/>
      <c r="G106" s="138"/>
      <c r="H106" s="138"/>
      <c r="I106" s="138"/>
      <c r="J106" s="137"/>
      <c r="K106" s="138" t="s">
        <v>113</v>
      </c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9">
        <f>'SO02.4 - Úpravy stavební ...'!J32</f>
        <v>0</v>
      </c>
      <c r="AH106" s="137"/>
      <c r="AI106" s="137"/>
      <c r="AJ106" s="137"/>
      <c r="AK106" s="137"/>
      <c r="AL106" s="137"/>
      <c r="AM106" s="137"/>
      <c r="AN106" s="139">
        <f>SUM(AG106,AT106)</f>
        <v>0</v>
      </c>
      <c r="AO106" s="137"/>
      <c r="AP106" s="137"/>
      <c r="AQ106" s="140" t="s">
        <v>98</v>
      </c>
      <c r="AR106" s="76"/>
      <c r="AS106" s="141">
        <v>0</v>
      </c>
      <c r="AT106" s="142">
        <f>ROUND(SUM(AV106:AW106),2)</f>
        <v>0</v>
      </c>
      <c r="AU106" s="143">
        <f>'SO02.4 - Úpravy stavební ...'!P128</f>
        <v>0</v>
      </c>
      <c r="AV106" s="142">
        <f>'SO02.4 - Úpravy stavební ...'!J35</f>
        <v>0</v>
      </c>
      <c r="AW106" s="142">
        <f>'SO02.4 - Úpravy stavební ...'!J36</f>
        <v>0</v>
      </c>
      <c r="AX106" s="142">
        <f>'SO02.4 - Úpravy stavební ...'!J37</f>
        <v>0</v>
      </c>
      <c r="AY106" s="142">
        <f>'SO02.4 - Úpravy stavební ...'!J38</f>
        <v>0</v>
      </c>
      <c r="AZ106" s="142">
        <f>'SO02.4 - Úpravy stavební ...'!F35</f>
        <v>0</v>
      </c>
      <c r="BA106" s="142">
        <f>'SO02.4 - Úpravy stavební ...'!F36</f>
        <v>0</v>
      </c>
      <c r="BB106" s="142">
        <f>'SO02.4 - Úpravy stavební ...'!F37</f>
        <v>0</v>
      </c>
      <c r="BC106" s="142">
        <f>'SO02.4 - Úpravy stavební ...'!F38</f>
        <v>0</v>
      </c>
      <c r="BD106" s="144">
        <f>'SO02.4 - Úpravy stavební ...'!F39</f>
        <v>0</v>
      </c>
      <c r="BE106" s="4"/>
      <c r="BT106" s="145" t="s">
        <v>94</v>
      </c>
      <c r="BV106" s="145" t="s">
        <v>87</v>
      </c>
      <c r="BW106" s="145" t="s">
        <v>126</v>
      </c>
      <c r="BX106" s="145" t="s">
        <v>117</v>
      </c>
      <c r="CL106" s="145" t="s">
        <v>1</v>
      </c>
    </row>
    <row r="107" s="7" customFormat="1" ht="24.75" customHeight="1">
      <c r="A107" s="7"/>
      <c r="B107" s="123"/>
      <c r="C107" s="124"/>
      <c r="D107" s="125" t="s">
        <v>127</v>
      </c>
      <c r="E107" s="125"/>
      <c r="F107" s="125"/>
      <c r="G107" s="125"/>
      <c r="H107" s="125"/>
      <c r="I107" s="126"/>
      <c r="J107" s="125" t="s">
        <v>128</v>
      </c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7">
        <f>ROUND(SUM(AG108:AG109),2)</f>
        <v>0</v>
      </c>
      <c r="AH107" s="126"/>
      <c r="AI107" s="126"/>
      <c r="AJ107" s="126"/>
      <c r="AK107" s="126"/>
      <c r="AL107" s="126"/>
      <c r="AM107" s="126"/>
      <c r="AN107" s="128">
        <f>SUM(AG107,AT107)</f>
        <v>0</v>
      </c>
      <c r="AO107" s="126"/>
      <c r="AP107" s="126"/>
      <c r="AQ107" s="129" t="s">
        <v>91</v>
      </c>
      <c r="AR107" s="130"/>
      <c r="AS107" s="131">
        <f>ROUND(SUM(AS108:AS109),2)</f>
        <v>0</v>
      </c>
      <c r="AT107" s="132">
        <f>ROUND(SUM(AV107:AW107),2)</f>
        <v>0</v>
      </c>
      <c r="AU107" s="133">
        <f>ROUND(SUM(AU108:AU109),5)</f>
        <v>0</v>
      </c>
      <c r="AV107" s="132">
        <f>ROUND(AZ107*L29,2)</f>
        <v>0</v>
      </c>
      <c r="AW107" s="132">
        <f>ROUND(BA107*L30,2)</f>
        <v>0</v>
      </c>
      <c r="AX107" s="132">
        <f>ROUND(BB107*L29,2)</f>
        <v>0</v>
      </c>
      <c r="AY107" s="132">
        <f>ROUND(BC107*L30,2)</f>
        <v>0</v>
      </c>
      <c r="AZ107" s="132">
        <f>ROUND(SUM(AZ108:AZ109),2)</f>
        <v>0</v>
      </c>
      <c r="BA107" s="132">
        <f>ROUND(SUM(BA108:BA109),2)</f>
        <v>0</v>
      </c>
      <c r="BB107" s="132">
        <f>ROUND(SUM(BB108:BB109),2)</f>
        <v>0</v>
      </c>
      <c r="BC107" s="132">
        <f>ROUND(SUM(BC108:BC109),2)</f>
        <v>0</v>
      </c>
      <c r="BD107" s="134">
        <f>ROUND(SUM(BD108:BD109),2)</f>
        <v>0</v>
      </c>
      <c r="BE107" s="7"/>
      <c r="BS107" s="135" t="s">
        <v>84</v>
      </c>
      <c r="BT107" s="135" t="s">
        <v>92</v>
      </c>
      <c r="BU107" s="135" t="s">
        <v>86</v>
      </c>
      <c r="BV107" s="135" t="s">
        <v>87</v>
      </c>
      <c r="BW107" s="135" t="s">
        <v>129</v>
      </c>
      <c r="BX107" s="135" t="s">
        <v>5</v>
      </c>
      <c r="CL107" s="135" t="s">
        <v>1</v>
      </c>
      <c r="CM107" s="135" t="s">
        <v>94</v>
      </c>
    </row>
    <row r="108" s="4" customFormat="1" ht="16.5" customHeight="1">
      <c r="A108" s="136" t="s">
        <v>95</v>
      </c>
      <c r="B108" s="74"/>
      <c r="C108" s="137"/>
      <c r="D108" s="137"/>
      <c r="E108" s="138" t="s">
        <v>130</v>
      </c>
      <c r="F108" s="138"/>
      <c r="G108" s="138"/>
      <c r="H108" s="138"/>
      <c r="I108" s="138"/>
      <c r="J108" s="137"/>
      <c r="K108" s="138" t="s">
        <v>97</v>
      </c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9">
        <f>'SO03.1 - Stavebně technic...'!J32</f>
        <v>0</v>
      </c>
      <c r="AH108" s="137"/>
      <c r="AI108" s="137"/>
      <c r="AJ108" s="137"/>
      <c r="AK108" s="137"/>
      <c r="AL108" s="137"/>
      <c r="AM108" s="137"/>
      <c r="AN108" s="139">
        <f>SUM(AG108,AT108)</f>
        <v>0</v>
      </c>
      <c r="AO108" s="137"/>
      <c r="AP108" s="137"/>
      <c r="AQ108" s="140" t="s">
        <v>98</v>
      </c>
      <c r="AR108" s="76"/>
      <c r="AS108" s="141">
        <v>0</v>
      </c>
      <c r="AT108" s="142">
        <f>ROUND(SUM(AV108:AW108),2)</f>
        <v>0</v>
      </c>
      <c r="AU108" s="143">
        <f>'SO03.1 - Stavebně technic...'!P130</f>
        <v>0</v>
      </c>
      <c r="AV108" s="142">
        <f>'SO03.1 - Stavebně technic...'!J35</f>
        <v>0</v>
      </c>
      <c r="AW108" s="142">
        <f>'SO03.1 - Stavebně technic...'!J36</f>
        <v>0</v>
      </c>
      <c r="AX108" s="142">
        <f>'SO03.1 - Stavebně technic...'!J37</f>
        <v>0</v>
      </c>
      <c r="AY108" s="142">
        <f>'SO03.1 - Stavebně technic...'!J38</f>
        <v>0</v>
      </c>
      <c r="AZ108" s="142">
        <f>'SO03.1 - Stavebně technic...'!F35</f>
        <v>0</v>
      </c>
      <c r="BA108" s="142">
        <f>'SO03.1 - Stavebně technic...'!F36</f>
        <v>0</v>
      </c>
      <c r="BB108" s="142">
        <f>'SO03.1 - Stavebně technic...'!F37</f>
        <v>0</v>
      </c>
      <c r="BC108" s="142">
        <f>'SO03.1 - Stavebně technic...'!F38</f>
        <v>0</v>
      </c>
      <c r="BD108" s="144">
        <f>'SO03.1 - Stavebně technic...'!F39</f>
        <v>0</v>
      </c>
      <c r="BE108" s="4"/>
      <c r="BT108" s="145" t="s">
        <v>94</v>
      </c>
      <c r="BV108" s="145" t="s">
        <v>87</v>
      </c>
      <c r="BW108" s="145" t="s">
        <v>131</v>
      </c>
      <c r="BX108" s="145" t="s">
        <v>129</v>
      </c>
      <c r="CL108" s="145" t="s">
        <v>1</v>
      </c>
    </row>
    <row r="109" s="4" customFormat="1" ht="16.5" customHeight="1">
      <c r="A109" s="136" t="s">
        <v>95</v>
      </c>
      <c r="B109" s="74"/>
      <c r="C109" s="137"/>
      <c r="D109" s="137"/>
      <c r="E109" s="138" t="s">
        <v>132</v>
      </c>
      <c r="F109" s="138"/>
      <c r="G109" s="138"/>
      <c r="H109" s="138"/>
      <c r="I109" s="138"/>
      <c r="J109" s="137"/>
      <c r="K109" s="138" t="s">
        <v>113</v>
      </c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9">
        <f>'SO03.2 - Úpravy stavební ...'!J32</f>
        <v>0</v>
      </c>
      <c r="AH109" s="137"/>
      <c r="AI109" s="137"/>
      <c r="AJ109" s="137"/>
      <c r="AK109" s="137"/>
      <c r="AL109" s="137"/>
      <c r="AM109" s="137"/>
      <c r="AN109" s="139">
        <f>SUM(AG109,AT109)</f>
        <v>0</v>
      </c>
      <c r="AO109" s="137"/>
      <c r="AP109" s="137"/>
      <c r="AQ109" s="140" t="s">
        <v>98</v>
      </c>
      <c r="AR109" s="76"/>
      <c r="AS109" s="141">
        <v>0</v>
      </c>
      <c r="AT109" s="142">
        <f>ROUND(SUM(AV109:AW109),2)</f>
        <v>0</v>
      </c>
      <c r="AU109" s="143">
        <f>'SO03.2 - Úpravy stavební ...'!P122</f>
        <v>0</v>
      </c>
      <c r="AV109" s="142">
        <f>'SO03.2 - Úpravy stavební ...'!J35</f>
        <v>0</v>
      </c>
      <c r="AW109" s="142">
        <f>'SO03.2 - Úpravy stavební ...'!J36</f>
        <v>0</v>
      </c>
      <c r="AX109" s="142">
        <f>'SO03.2 - Úpravy stavební ...'!J37</f>
        <v>0</v>
      </c>
      <c r="AY109" s="142">
        <f>'SO03.2 - Úpravy stavební ...'!J38</f>
        <v>0</v>
      </c>
      <c r="AZ109" s="142">
        <f>'SO03.2 - Úpravy stavební ...'!F35</f>
        <v>0</v>
      </c>
      <c r="BA109" s="142">
        <f>'SO03.2 - Úpravy stavební ...'!F36</f>
        <v>0</v>
      </c>
      <c r="BB109" s="142">
        <f>'SO03.2 - Úpravy stavební ...'!F37</f>
        <v>0</v>
      </c>
      <c r="BC109" s="142">
        <f>'SO03.2 - Úpravy stavební ...'!F38</f>
        <v>0</v>
      </c>
      <c r="BD109" s="144">
        <f>'SO03.2 - Úpravy stavební ...'!F39</f>
        <v>0</v>
      </c>
      <c r="BE109" s="4"/>
      <c r="BT109" s="145" t="s">
        <v>94</v>
      </c>
      <c r="BV109" s="145" t="s">
        <v>87</v>
      </c>
      <c r="BW109" s="145" t="s">
        <v>133</v>
      </c>
      <c r="BX109" s="145" t="s">
        <v>129</v>
      </c>
      <c r="CL109" s="145" t="s">
        <v>1</v>
      </c>
    </row>
    <row r="110" s="7" customFormat="1" ht="24.75" customHeight="1">
      <c r="A110" s="7"/>
      <c r="B110" s="123"/>
      <c r="C110" s="124"/>
      <c r="D110" s="125" t="s">
        <v>134</v>
      </c>
      <c r="E110" s="125"/>
      <c r="F110" s="125"/>
      <c r="G110" s="125"/>
      <c r="H110" s="125"/>
      <c r="I110" s="126"/>
      <c r="J110" s="125" t="s">
        <v>135</v>
      </c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7">
        <f>ROUND(SUM(AG111:AG116),2)</f>
        <v>0</v>
      </c>
      <c r="AH110" s="126"/>
      <c r="AI110" s="126"/>
      <c r="AJ110" s="126"/>
      <c r="AK110" s="126"/>
      <c r="AL110" s="126"/>
      <c r="AM110" s="126"/>
      <c r="AN110" s="128">
        <f>SUM(AG110,AT110)</f>
        <v>0</v>
      </c>
      <c r="AO110" s="126"/>
      <c r="AP110" s="126"/>
      <c r="AQ110" s="129" t="s">
        <v>136</v>
      </c>
      <c r="AR110" s="130"/>
      <c r="AS110" s="131">
        <f>ROUND(SUM(AS111:AS116),2)</f>
        <v>0</v>
      </c>
      <c r="AT110" s="132">
        <f>ROUND(SUM(AV110:AW110),2)</f>
        <v>0</v>
      </c>
      <c r="AU110" s="133">
        <f>ROUND(SUM(AU111:AU116),5)</f>
        <v>0</v>
      </c>
      <c r="AV110" s="132">
        <f>ROUND(AZ110*L29,2)</f>
        <v>0</v>
      </c>
      <c r="AW110" s="132">
        <f>ROUND(BA110*L30,2)</f>
        <v>0</v>
      </c>
      <c r="AX110" s="132">
        <f>ROUND(BB110*L29,2)</f>
        <v>0</v>
      </c>
      <c r="AY110" s="132">
        <f>ROUND(BC110*L30,2)</f>
        <v>0</v>
      </c>
      <c r="AZ110" s="132">
        <f>ROUND(SUM(AZ111:AZ116),2)</f>
        <v>0</v>
      </c>
      <c r="BA110" s="132">
        <f>ROUND(SUM(BA111:BA116),2)</f>
        <v>0</v>
      </c>
      <c r="BB110" s="132">
        <f>ROUND(SUM(BB111:BB116),2)</f>
        <v>0</v>
      </c>
      <c r="BC110" s="132">
        <f>ROUND(SUM(BC111:BC116),2)</f>
        <v>0</v>
      </c>
      <c r="BD110" s="134">
        <f>ROUND(SUM(BD111:BD116),2)</f>
        <v>0</v>
      </c>
      <c r="BE110" s="7"/>
      <c r="BS110" s="135" t="s">
        <v>84</v>
      </c>
      <c r="BT110" s="135" t="s">
        <v>92</v>
      </c>
      <c r="BU110" s="135" t="s">
        <v>86</v>
      </c>
      <c r="BV110" s="135" t="s">
        <v>87</v>
      </c>
      <c r="BW110" s="135" t="s">
        <v>137</v>
      </c>
      <c r="BX110" s="135" t="s">
        <v>5</v>
      </c>
      <c r="CL110" s="135" t="s">
        <v>1</v>
      </c>
      <c r="CM110" s="135" t="s">
        <v>94</v>
      </c>
    </row>
    <row r="111" s="4" customFormat="1" ht="16.5" customHeight="1">
      <c r="A111" s="136" t="s">
        <v>95</v>
      </c>
      <c r="B111" s="74"/>
      <c r="C111" s="137"/>
      <c r="D111" s="137"/>
      <c r="E111" s="138" t="s">
        <v>138</v>
      </c>
      <c r="F111" s="138"/>
      <c r="G111" s="138"/>
      <c r="H111" s="138"/>
      <c r="I111" s="138"/>
      <c r="J111" s="137"/>
      <c r="K111" s="138" t="s">
        <v>139</v>
      </c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9">
        <f>'PS01.1 - Budova dávkování...'!J32</f>
        <v>0</v>
      </c>
      <c r="AH111" s="137"/>
      <c r="AI111" s="137"/>
      <c r="AJ111" s="137"/>
      <c r="AK111" s="137"/>
      <c r="AL111" s="137"/>
      <c r="AM111" s="137"/>
      <c r="AN111" s="139">
        <f>SUM(AG111,AT111)</f>
        <v>0</v>
      </c>
      <c r="AO111" s="137"/>
      <c r="AP111" s="137"/>
      <c r="AQ111" s="140" t="s">
        <v>98</v>
      </c>
      <c r="AR111" s="76"/>
      <c r="AS111" s="141">
        <v>0</v>
      </c>
      <c r="AT111" s="142">
        <f>ROUND(SUM(AV111:AW111),2)</f>
        <v>0</v>
      </c>
      <c r="AU111" s="143">
        <f>'PS01.1 - Budova dávkování...'!P130</f>
        <v>0</v>
      </c>
      <c r="AV111" s="142">
        <f>'PS01.1 - Budova dávkování...'!J35</f>
        <v>0</v>
      </c>
      <c r="AW111" s="142">
        <f>'PS01.1 - Budova dávkování...'!J36</f>
        <v>0</v>
      </c>
      <c r="AX111" s="142">
        <f>'PS01.1 - Budova dávkování...'!J37</f>
        <v>0</v>
      </c>
      <c r="AY111" s="142">
        <f>'PS01.1 - Budova dávkování...'!J38</f>
        <v>0</v>
      </c>
      <c r="AZ111" s="142">
        <f>'PS01.1 - Budova dávkování...'!F35</f>
        <v>0</v>
      </c>
      <c r="BA111" s="142">
        <f>'PS01.1 - Budova dávkování...'!F36</f>
        <v>0</v>
      </c>
      <c r="BB111" s="142">
        <f>'PS01.1 - Budova dávkování...'!F37</f>
        <v>0</v>
      </c>
      <c r="BC111" s="142">
        <f>'PS01.1 - Budova dávkování...'!F38</f>
        <v>0</v>
      </c>
      <c r="BD111" s="144">
        <f>'PS01.1 - Budova dávkování...'!F39</f>
        <v>0</v>
      </c>
      <c r="BE111" s="4"/>
      <c r="BT111" s="145" t="s">
        <v>94</v>
      </c>
      <c r="BV111" s="145" t="s">
        <v>87</v>
      </c>
      <c r="BW111" s="145" t="s">
        <v>140</v>
      </c>
      <c r="BX111" s="145" t="s">
        <v>137</v>
      </c>
      <c r="CL111" s="145" t="s">
        <v>1</v>
      </c>
    </row>
    <row r="112" s="4" customFormat="1" ht="16.5" customHeight="1">
      <c r="A112" s="136" t="s">
        <v>95</v>
      </c>
      <c r="B112" s="74"/>
      <c r="C112" s="137"/>
      <c r="D112" s="137"/>
      <c r="E112" s="138" t="s">
        <v>141</v>
      </c>
      <c r="F112" s="138"/>
      <c r="G112" s="138"/>
      <c r="H112" s="138"/>
      <c r="I112" s="138"/>
      <c r="J112" s="137"/>
      <c r="K112" s="138" t="s">
        <v>142</v>
      </c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9">
        <f>'PS01.2 - Měrný objekt, st...'!J32</f>
        <v>0</v>
      </c>
      <c r="AH112" s="137"/>
      <c r="AI112" s="137"/>
      <c r="AJ112" s="137"/>
      <c r="AK112" s="137"/>
      <c r="AL112" s="137"/>
      <c r="AM112" s="137"/>
      <c r="AN112" s="139">
        <f>SUM(AG112,AT112)</f>
        <v>0</v>
      </c>
      <c r="AO112" s="137"/>
      <c r="AP112" s="137"/>
      <c r="AQ112" s="140" t="s">
        <v>98</v>
      </c>
      <c r="AR112" s="76"/>
      <c r="AS112" s="141">
        <v>0</v>
      </c>
      <c r="AT112" s="142">
        <f>ROUND(SUM(AV112:AW112),2)</f>
        <v>0</v>
      </c>
      <c r="AU112" s="143">
        <f>'PS01.2 - Měrný objekt, st...'!P141</f>
        <v>0</v>
      </c>
      <c r="AV112" s="142">
        <f>'PS01.2 - Měrný objekt, st...'!J35</f>
        <v>0</v>
      </c>
      <c r="AW112" s="142">
        <f>'PS01.2 - Měrný objekt, st...'!J36</f>
        <v>0</v>
      </c>
      <c r="AX112" s="142">
        <f>'PS01.2 - Měrný objekt, st...'!J37</f>
        <v>0</v>
      </c>
      <c r="AY112" s="142">
        <f>'PS01.2 - Měrný objekt, st...'!J38</f>
        <v>0</v>
      </c>
      <c r="AZ112" s="142">
        <f>'PS01.2 - Měrný objekt, st...'!F35</f>
        <v>0</v>
      </c>
      <c r="BA112" s="142">
        <f>'PS01.2 - Měrný objekt, st...'!F36</f>
        <v>0</v>
      </c>
      <c r="BB112" s="142">
        <f>'PS01.2 - Měrný objekt, st...'!F37</f>
        <v>0</v>
      </c>
      <c r="BC112" s="142">
        <f>'PS01.2 - Měrný objekt, st...'!F38</f>
        <v>0</v>
      </c>
      <c r="BD112" s="144">
        <f>'PS01.2 - Měrný objekt, st...'!F39</f>
        <v>0</v>
      </c>
      <c r="BE112" s="4"/>
      <c r="BT112" s="145" t="s">
        <v>94</v>
      </c>
      <c r="BV112" s="145" t="s">
        <v>87</v>
      </c>
      <c r="BW112" s="145" t="s">
        <v>143</v>
      </c>
      <c r="BX112" s="145" t="s">
        <v>137</v>
      </c>
      <c r="CL112" s="145" t="s">
        <v>1</v>
      </c>
    </row>
    <row r="113" s="4" customFormat="1" ht="16.5" customHeight="1">
      <c r="A113" s="136" t="s">
        <v>95</v>
      </c>
      <c r="B113" s="74"/>
      <c r="C113" s="137"/>
      <c r="D113" s="137"/>
      <c r="E113" s="138" t="s">
        <v>144</v>
      </c>
      <c r="F113" s="138"/>
      <c r="G113" s="138"/>
      <c r="H113" s="138"/>
      <c r="I113" s="138"/>
      <c r="J113" s="137"/>
      <c r="K113" s="138" t="s">
        <v>145</v>
      </c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9">
        <f>'PS01.3 - Komora rozdělení...'!J32</f>
        <v>0</v>
      </c>
      <c r="AH113" s="137"/>
      <c r="AI113" s="137"/>
      <c r="AJ113" s="137"/>
      <c r="AK113" s="137"/>
      <c r="AL113" s="137"/>
      <c r="AM113" s="137"/>
      <c r="AN113" s="139">
        <f>SUM(AG113,AT113)</f>
        <v>0</v>
      </c>
      <c r="AO113" s="137"/>
      <c r="AP113" s="137"/>
      <c r="AQ113" s="140" t="s">
        <v>98</v>
      </c>
      <c r="AR113" s="76"/>
      <c r="AS113" s="141">
        <v>0</v>
      </c>
      <c r="AT113" s="142">
        <f>ROUND(SUM(AV113:AW113),2)</f>
        <v>0</v>
      </c>
      <c r="AU113" s="143">
        <f>'PS01.3 - Komora rozdělení...'!P133</f>
        <v>0</v>
      </c>
      <c r="AV113" s="142">
        <f>'PS01.3 - Komora rozdělení...'!J35</f>
        <v>0</v>
      </c>
      <c r="AW113" s="142">
        <f>'PS01.3 - Komora rozdělení...'!J36</f>
        <v>0</v>
      </c>
      <c r="AX113" s="142">
        <f>'PS01.3 - Komora rozdělení...'!J37</f>
        <v>0</v>
      </c>
      <c r="AY113" s="142">
        <f>'PS01.3 - Komora rozdělení...'!J38</f>
        <v>0</v>
      </c>
      <c r="AZ113" s="142">
        <f>'PS01.3 - Komora rozdělení...'!F35</f>
        <v>0</v>
      </c>
      <c r="BA113" s="142">
        <f>'PS01.3 - Komora rozdělení...'!F36</f>
        <v>0</v>
      </c>
      <c r="BB113" s="142">
        <f>'PS01.3 - Komora rozdělení...'!F37</f>
        <v>0</v>
      </c>
      <c r="BC113" s="142">
        <f>'PS01.3 - Komora rozdělení...'!F38</f>
        <v>0</v>
      </c>
      <c r="BD113" s="144">
        <f>'PS01.3 - Komora rozdělení...'!F39</f>
        <v>0</v>
      </c>
      <c r="BE113" s="4"/>
      <c r="BT113" s="145" t="s">
        <v>94</v>
      </c>
      <c r="BV113" s="145" t="s">
        <v>87</v>
      </c>
      <c r="BW113" s="145" t="s">
        <v>146</v>
      </c>
      <c r="BX113" s="145" t="s">
        <v>137</v>
      </c>
      <c r="CL113" s="145" t="s">
        <v>1</v>
      </c>
    </row>
    <row r="114" s="4" customFormat="1" ht="23.25" customHeight="1">
      <c r="A114" s="136" t="s">
        <v>95</v>
      </c>
      <c r="B114" s="74"/>
      <c r="C114" s="137"/>
      <c r="D114" s="137"/>
      <c r="E114" s="138" t="s">
        <v>147</v>
      </c>
      <c r="F114" s="138"/>
      <c r="G114" s="138"/>
      <c r="H114" s="138"/>
      <c r="I114" s="138"/>
      <c r="J114" s="137"/>
      <c r="K114" s="138" t="s">
        <v>148</v>
      </c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9">
        <f>'PS01.4 - Linka 1, dávková...'!J32</f>
        <v>0</v>
      </c>
      <c r="AH114" s="137"/>
      <c r="AI114" s="137"/>
      <c r="AJ114" s="137"/>
      <c r="AK114" s="137"/>
      <c r="AL114" s="137"/>
      <c r="AM114" s="137"/>
      <c r="AN114" s="139">
        <f>SUM(AG114,AT114)</f>
        <v>0</v>
      </c>
      <c r="AO114" s="137"/>
      <c r="AP114" s="137"/>
      <c r="AQ114" s="140" t="s">
        <v>98</v>
      </c>
      <c r="AR114" s="76"/>
      <c r="AS114" s="141">
        <v>0</v>
      </c>
      <c r="AT114" s="142">
        <f>ROUND(SUM(AV114:AW114),2)</f>
        <v>0</v>
      </c>
      <c r="AU114" s="143">
        <f>'PS01.4 - Linka 1, dávková...'!P141</f>
        <v>0</v>
      </c>
      <c r="AV114" s="142">
        <f>'PS01.4 - Linka 1, dávková...'!J35</f>
        <v>0</v>
      </c>
      <c r="AW114" s="142">
        <f>'PS01.4 - Linka 1, dávková...'!J36</f>
        <v>0</v>
      </c>
      <c r="AX114" s="142">
        <f>'PS01.4 - Linka 1, dávková...'!J37</f>
        <v>0</v>
      </c>
      <c r="AY114" s="142">
        <f>'PS01.4 - Linka 1, dávková...'!J38</f>
        <v>0</v>
      </c>
      <c r="AZ114" s="142">
        <f>'PS01.4 - Linka 1, dávková...'!F35</f>
        <v>0</v>
      </c>
      <c r="BA114" s="142">
        <f>'PS01.4 - Linka 1, dávková...'!F36</f>
        <v>0</v>
      </c>
      <c r="BB114" s="142">
        <f>'PS01.4 - Linka 1, dávková...'!F37</f>
        <v>0</v>
      </c>
      <c r="BC114" s="142">
        <f>'PS01.4 - Linka 1, dávková...'!F38</f>
        <v>0</v>
      </c>
      <c r="BD114" s="144">
        <f>'PS01.4 - Linka 1, dávková...'!F39</f>
        <v>0</v>
      </c>
      <c r="BE114" s="4"/>
      <c r="BT114" s="145" t="s">
        <v>94</v>
      </c>
      <c r="BV114" s="145" t="s">
        <v>87</v>
      </c>
      <c r="BW114" s="145" t="s">
        <v>149</v>
      </c>
      <c r="BX114" s="145" t="s">
        <v>137</v>
      </c>
      <c r="CL114" s="145" t="s">
        <v>1</v>
      </c>
    </row>
    <row r="115" s="4" customFormat="1" ht="16.5" customHeight="1">
      <c r="A115" s="136" t="s">
        <v>95</v>
      </c>
      <c r="B115" s="74"/>
      <c r="C115" s="137"/>
      <c r="D115" s="137"/>
      <c r="E115" s="138" t="s">
        <v>150</v>
      </c>
      <c r="F115" s="138"/>
      <c r="G115" s="138"/>
      <c r="H115" s="138"/>
      <c r="I115" s="138"/>
      <c r="J115" s="137"/>
      <c r="K115" s="138" t="s">
        <v>151</v>
      </c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9">
        <f>'PS01.5 - Šachta u regulač...'!J32</f>
        <v>0</v>
      </c>
      <c r="AH115" s="137"/>
      <c r="AI115" s="137"/>
      <c r="AJ115" s="137"/>
      <c r="AK115" s="137"/>
      <c r="AL115" s="137"/>
      <c r="AM115" s="137"/>
      <c r="AN115" s="139">
        <f>SUM(AG115,AT115)</f>
        <v>0</v>
      </c>
      <c r="AO115" s="137"/>
      <c r="AP115" s="137"/>
      <c r="AQ115" s="140" t="s">
        <v>98</v>
      </c>
      <c r="AR115" s="76"/>
      <c r="AS115" s="141">
        <v>0</v>
      </c>
      <c r="AT115" s="142">
        <f>ROUND(SUM(AV115:AW115),2)</f>
        <v>0</v>
      </c>
      <c r="AU115" s="143">
        <f>'PS01.5 - Šachta u regulač...'!P129</f>
        <v>0</v>
      </c>
      <c r="AV115" s="142">
        <f>'PS01.5 - Šachta u regulač...'!J35</f>
        <v>0</v>
      </c>
      <c r="AW115" s="142">
        <f>'PS01.5 - Šachta u regulač...'!J36</f>
        <v>0</v>
      </c>
      <c r="AX115" s="142">
        <f>'PS01.5 - Šachta u regulač...'!J37</f>
        <v>0</v>
      </c>
      <c r="AY115" s="142">
        <f>'PS01.5 - Šachta u regulač...'!J38</f>
        <v>0</v>
      </c>
      <c r="AZ115" s="142">
        <f>'PS01.5 - Šachta u regulač...'!F35</f>
        <v>0</v>
      </c>
      <c r="BA115" s="142">
        <f>'PS01.5 - Šachta u regulač...'!F36</f>
        <v>0</v>
      </c>
      <c r="BB115" s="142">
        <f>'PS01.5 - Šachta u regulač...'!F37</f>
        <v>0</v>
      </c>
      <c r="BC115" s="142">
        <f>'PS01.5 - Šachta u regulač...'!F38</f>
        <v>0</v>
      </c>
      <c r="BD115" s="144">
        <f>'PS01.5 - Šachta u regulač...'!F39</f>
        <v>0</v>
      </c>
      <c r="BE115" s="4"/>
      <c r="BT115" s="145" t="s">
        <v>94</v>
      </c>
      <c r="BV115" s="145" t="s">
        <v>87</v>
      </c>
      <c r="BW115" s="145" t="s">
        <v>152</v>
      </c>
      <c r="BX115" s="145" t="s">
        <v>137</v>
      </c>
      <c r="CL115" s="145" t="s">
        <v>1</v>
      </c>
    </row>
    <row r="116" s="4" customFormat="1" ht="16.5" customHeight="1">
      <c r="A116" s="136" t="s">
        <v>95</v>
      </c>
      <c r="B116" s="74"/>
      <c r="C116" s="137"/>
      <c r="D116" s="137"/>
      <c r="E116" s="138" t="s">
        <v>153</v>
      </c>
      <c r="F116" s="138"/>
      <c r="G116" s="138"/>
      <c r="H116" s="138"/>
      <c r="I116" s="138"/>
      <c r="J116" s="137"/>
      <c r="K116" s="138" t="s">
        <v>154</v>
      </c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9">
        <f>'PS01.6 - Záložní dávkován...'!J32</f>
        <v>0</v>
      </c>
      <c r="AH116" s="137"/>
      <c r="AI116" s="137"/>
      <c r="AJ116" s="137"/>
      <c r="AK116" s="137"/>
      <c r="AL116" s="137"/>
      <c r="AM116" s="137"/>
      <c r="AN116" s="139">
        <f>SUM(AG116,AT116)</f>
        <v>0</v>
      </c>
      <c r="AO116" s="137"/>
      <c r="AP116" s="137"/>
      <c r="AQ116" s="140" t="s">
        <v>98</v>
      </c>
      <c r="AR116" s="76"/>
      <c r="AS116" s="141">
        <v>0</v>
      </c>
      <c r="AT116" s="142">
        <f>ROUND(SUM(AV116:AW116),2)</f>
        <v>0</v>
      </c>
      <c r="AU116" s="143">
        <f>'PS01.6 - Záložní dávkován...'!P133</f>
        <v>0</v>
      </c>
      <c r="AV116" s="142">
        <f>'PS01.6 - Záložní dávkován...'!J35</f>
        <v>0</v>
      </c>
      <c r="AW116" s="142">
        <f>'PS01.6 - Záložní dávkován...'!J36</f>
        <v>0</v>
      </c>
      <c r="AX116" s="142">
        <f>'PS01.6 - Záložní dávkován...'!J37</f>
        <v>0</v>
      </c>
      <c r="AY116" s="142">
        <f>'PS01.6 - Záložní dávkován...'!J38</f>
        <v>0</v>
      </c>
      <c r="AZ116" s="142">
        <f>'PS01.6 - Záložní dávkován...'!F35</f>
        <v>0</v>
      </c>
      <c r="BA116" s="142">
        <f>'PS01.6 - Záložní dávkován...'!F36</f>
        <v>0</v>
      </c>
      <c r="BB116" s="142">
        <f>'PS01.6 - Záložní dávkován...'!F37</f>
        <v>0</v>
      </c>
      <c r="BC116" s="142">
        <f>'PS01.6 - Záložní dávkován...'!F38</f>
        <v>0</v>
      </c>
      <c r="BD116" s="144">
        <f>'PS01.6 - Záložní dávkován...'!F39</f>
        <v>0</v>
      </c>
      <c r="BE116" s="4"/>
      <c r="BT116" s="145" t="s">
        <v>94</v>
      </c>
      <c r="BV116" s="145" t="s">
        <v>87</v>
      </c>
      <c r="BW116" s="145" t="s">
        <v>155</v>
      </c>
      <c r="BX116" s="145" t="s">
        <v>137</v>
      </c>
      <c r="CL116" s="145" t="s">
        <v>1</v>
      </c>
    </row>
    <row r="117" s="7" customFormat="1" ht="24.75" customHeight="1">
      <c r="A117" s="136" t="s">
        <v>95</v>
      </c>
      <c r="B117" s="123"/>
      <c r="C117" s="124"/>
      <c r="D117" s="125" t="s">
        <v>156</v>
      </c>
      <c r="E117" s="125"/>
      <c r="F117" s="125"/>
      <c r="G117" s="125"/>
      <c r="H117" s="125"/>
      <c r="I117" s="126"/>
      <c r="J117" s="125" t="s">
        <v>157</v>
      </c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8">
        <f>'PS02 - Změna způsobu dezi...'!J30</f>
        <v>0</v>
      </c>
      <c r="AH117" s="126"/>
      <c r="AI117" s="126"/>
      <c r="AJ117" s="126"/>
      <c r="AK117" s="126"/>
      <c r="AL117" s="126"/>
      <c r="AM117" s="126"/>
      <c r="AN117" s="128">
        <f>SUM(AG117,AT117)</f>
        <v>0</v>
      </c>
      <c r="AO117" s="126"/>
      <c r="AP117" s="126"/>
      <c r="AQ117" s="129" t="s">
        <v>136</v>
      </c>
      <c r="AR117" s="130"/>
      <c r="AS117" s="131">
        <v>0</v>
      </c>
      <c r="AT117" s="132">
        <f>ROUND(SUM(AV117:AW117),2)</f>
        <v>0</v>
      </c>
      <c r="AU117" s="133">
        <f>'PS02 - Změna způsobu dezi...'!P125</f>
        <v>0</v>
      </c>
      <c r="AV117" s="132">
        <f>'PS02 - Změna způsobu dezi...'!J33</f>
        <v>0</v>
      </c>
      <c r="AW117" s="132">
        <f>'PS02 - Změna způsobu dezi...'!J34</f>
        <v>0</v>
      </c>
      <c r="AX117" s="132">
        <f>'PS02 - Změna způsobu dezi...'!J35</f>
        <v>0</v>
      </c>
      <c r="AY117" s="132">
        <f>'PS02 - Změna způsobu dezi...'!J36</f>
        <v>0</v>
      </c>
      <c r="AZ117" s="132">
        <f>'PS02 - Změna způsobu dezi...'!F33</f>
        <v>0</v>
      </c>
      <c r="BA117" s="132">
        <f>'PS02 - Změna způsobu dezi...'!F34</f>
        <v>0</v>
      </c>
      <c r="BB117" s="132">
        <f>'PS02 - Změna způsobu dezi...'!F35</f>
        <v>0</v>
      </c>
      <c r="BC117" s="132">
        <f>'PS02 - Změna způsobu dezi...'!F36</f>
        <v>0</v>
      </c>
      <c r="BD117" s="134">
        <f>'PS02 - Změna způsobu dezi...'!F37</f>
        <v>0</v>
      </c>
      <c r="BE117" s="7"/>
      <c r="BT117" s="135" t="s">
        <v>92</v>
      </c>
      <c r="BV117" s="135" t="s">
        <v>87</v>
      </c>
      <c r="BW117" s="135" t="s">
        <v>158</v>
      </c>
      <c r="BX117" s="135" t="s">
        <v>5</v>
      </c>
      <c r="CL117" s="135" t="s">
        <v>1</v>
      </c>
      <c r="CM117" s="135" t="s">
        <v>94</v>
      </c>
    </row>
    <row r="118" s="7" customFormat="1" ht="16.5" customHeight="1">
      <c r="A118" s="136" t="s">
        <v>95</v>
      </c>
      <c r="B118" s="123"/>
      <c r="C118" s="124"/>
      <c r="D118" s="125" t="s">
        <v>159</v>
      </c>
      <c r="E118" s="125"/>
      <c r="F118" s="125"/>
      <c r="G118" s="125"/>
      <c r="H118" s="125"/>
      <c r="I118" s="126"/>
      <c r="J118" s="125" t="s">
        <v>160</v>
      </c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8">
        <f>'VRN - Vedlejší rozpočtové...'!J30</f>
        <v>0</v>
      </c>
      <c r="AH118" s="126"/>
      <c r="AI118" s="126"/>
      <c r="AJ118" s="126"/>
      <c r="AK118" s="126"/>
      <c r="AL118" s="126"/>
      <c r="AM118" s="126"/>
      <c r="AN118" s="128">
        <f>SUM(AG118,AT118)</f>
        <v>0</v>
      </c>
      <c r="AO118" s="126"/>
      <c r="AP118" s="126"/>
      <c r="AQ118" s="129" t="s">
        <v>161</v>
      </c>
      <c r="AR118" s="130"/>
      <c r="AS118" s="131">
        <v>0</v>
      </c>
      <c r="AT118" s="132">
        <f>ROUND(SUM(AV118:AW118),2)</f>
        <v>0</v>
      </c>
      <c r="AU118" s="133">
        <f>'VRN - Vedlejší rozpočtové...'!P120</f>
        <v>0</v>
      </c>
      <c r="AV118" s="132">
        <f>'VRN - Vedlejší rozpočtové...'!J33</f>
        <v>0</v>
      </c>
      <c r="AW118" s="132">
        <f>'VRN - Vedlejší rozpočtové...'!J34</f>
        <v>0</v>
      </c>
      <c r="AX118" s="132">
        <f>'VRN - Vedlejší rozpočtové...'!J35</f>
        <v>0</v>
      </c>
      <c r="AY118" s="132">
        <f>'VRN - Vedlejší rozpočtové...'!J36</f>
        <v>0</v>
      </c>
      <c r="AZ118" s="132">
        <f>'VRN - Vedlejší rozpočtové...'!F33</f>
        <v>0</v>
      </c>
      <c r="BA118" s="132">
        <f>'VRN - Vedlejší rozpočtové...'!F34</f>
        <v>0</v>
      </c>
      <c r="BB118" s="132">
        <f>'VRN - Vedlejší rozpočtové...'!F35</f>
        <v>0</v>
      </c>
      <c r="BC118" s="132">
        <f>'VRN - Vedlejší rozpočtové...'!F36</f>
        <v>0</v>
      </c>
      <c r="BD118" s="134">
        <f>'VRN - Vedlejší rozpočtové...'!F37</f>
        <v>0</v>
      </c>
      <c r="BE118" s="7"/>
      <c r="BT118" s="135" t="s">
        <v>92</v>
      </c>
      <c r="BV118" s="135" t="s">
        <v>87</v>
      </c>
      <c r="BW118" s="135" t="s">
        <v>162</v>
      </c>
      <c r="BX118" s="135" t="s">
        <v>5</v>
      </c>
      <c r="CL118" s="135" t="s">
        <v>1</v>
      </c>
      <c r="CM118" s="135" t="s">
        <v>94</v>
      </c>
    </row>
    <row r="119" s="7" customFormat="1" ht="16.5" customHeight="1">
      <c r="A119" s="136" t="s">
        <v>95</v>
      </c>
      <c r="B119" s="123"/>
      <c r="C119" s="124"/>
      <c r="D119" s="125" t="s">
        <v>163</v>
      </c>
      <c r="E119" s="125"/>
      <c r="F119" s="125"/>
      <c r="G119" s="125"/>
      <c r="H119" s="125"/>
      <c r="I119" s="126"/>
      <c r="J119" s="125" t="s">
        <v>164</v>
      </c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8">
        <f>'ON - Ostatní náklady'!J30</f>
        <v>0</v>
      </c>
      <c r="AH119" s="126"/>
      <c r="AI119" s="126"/>
      <c r="AJ119" s="126"/>
      <c r="AK119" s="126"/>
      <c r="AL119" s="126"/>
      <c r="AM119" s="126"/>
      <c r="AN119" s="128">
        <f>SUM(AG119,AT119)</f>
        <v>0</v>
      </c>
      <c r="AO119" s="126"/>
      <c r="AP119" s="126"/>
      <c r="AQ119" s="129" t="s">
        <v>165</v>
      </c>
      <c r="AR119" s="130"/>
      <c r="AS119" s="146">
        <v>0</v>
      </c>
      <c r="AT119" s="147">
        <f>ROUND(SUM(AV119:AW119),2)</f>
        <v>0</v>
      </c>
      <c r="AU119" s="148">
        <f>'ON - Ostatní náklady'!P121</f>
        <v>0</v>
      </c>
      <c r="AV119" s="147">
        <f>'ON - Ostatní náklady'!J33</f>
        <v>0</v>
      </c>
      <c r="AW119" s="147">
        <f>'ON - Ostatní náklady'!J34</f>
        <v>0</v>
      </c>
      <c r="AX119" s="147">
        <f>'ON - Ostatní náklady'!J35</f>
        <v>0</v>
      </c>
      <c r="AY119" s="147">
        <f>'ON - Ostatní náklady'!J36</f>
        <v>0</v>
      </c>
      <c r="AZ119" s="147">
        <f>'ON - Ostatní náklady'!F33</f>
        <v>0</v>
      </c>
      <c r="BA119" s="147">
        <f>'ON - Ostatní náklady'!F34</f>
        <v>0</v>
      </c>
      <c r="BB119" s="147">
        <f>'ON - Ostatní náklady'!F35</f>
        <v>0</v>
      </c>
      <c r="BC119" s="147">
        <f>'ON - Ostatní náklady'!F36</f>
        <v>0</v>
      </c>
      <c r="BD119" s="149">
        <f>'ON - Ostatní náklady'!F37</f>
        <v>0</v>
      </c>
      <c r="BE119" s="7"/>
      <c r="BT119" s="135" t="s">
        <v>92</v>
      </c>
      <c r="BV119" s="135" t="s">
        <v>87</v>
      </c>
      <c r="BW119" s="135" t="s">
        <v>166</v>
      </c>
      <c r="BX119" s="135" t="s">
        <v>5</v>
      </c>
      <c r="CL119" s="135" t="s">
        <v>1</v>
      </c>
      <c r="CM119" s="135" t="s">
        <v>94</v>
      </c>
    </row>
    <row r="120" s="2" customFormat="1" ht="30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7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</row>
    <row r="121" s="2" customFormat="1" ht="6.96" customHeight="1">
      <c r="A121" s="41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47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</row>
  </sheetData>
  <sheetProtection sheet="1" formatColumns="0" formatRows="0" objects="1" scenarios="1" spinCount="100000" saltValue="XR4YFEoc/HQM9B8yoJhck+lwsPKwj/IZ+vXOEMLdfSw3pHZ+l0ihca85sflqItZFNIZxXjJPK6PIYJypEMJB4Q==" hashValue="akv7szi8Nj2KSuBdIIGN+ZQvVisL/EwtwQwaJvMP8nLfB2ysYC34QShF1dh4MACsjKTgzc/iWhJb01n+TAGmMQ==" algorithmName="SHA-512" password="CF7A"/>
  <mergeCells count="138">
    <mergeCell ref="K104:AF104"/>
    <mergeCell ref="E104:I104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K109:AF109"/>
    <mergeCell ref="E109:I109"/>
    <mergeCell ref="D110:H110"/>
    <mergeCell ref="J110:AF110"/>
    <mergeCell ref="K111:AF111"/>
    <mergeCell ref="E111:I111"/>
    <mergeCell ref="K112:AF112"/>
    <mergeCell ref="E112:I112"/>
    <mergeCell ref="E113:I113"/>
    <mergeCell ref="K113:AF113"/>
    <mergeCell ref="E114:I114"/>
    <mergeCell ref="K114:AF114"/>
    <mergeCell ref="K115:AF115"/>
    <mergeCell ref="E115:I115"/>
    <mergeCell ref="K116:AF116"/>
    <mergeCell ref="E116:I116"/>
    <mergeCell ref="D117:H117"/>
    <mergeCell ref="J117:AF117"/>
    <mergeCell ref="J118:AF118"/>
    <mergeCell ref="D118:H118"/>
    <mergeCell ref="D119:H119"/>
    <mergeCell ref="J119:AF119"/>
    <mergeCell ref="AN101:AP101"/>
    <mergeCell ref="AG101:AM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J102:AF102"/>
    <mergeCell ref="D102:H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01.1 - Stavebně technic...'!C2" display="/"/>
    <hyperlink ref="A97" location="'SO01.3 - Úprava stávající...'!C2" display="/"/>
    <hyperlink ref="A98" location="'SO01.4 - Úprava ÚT'!C2" display="/"/>
    <hyperlink ref="A99" location="'SO01.5 - ZTI'!C2" display="/"/>
    <hyperlink ref="A100" location="'SO01.6 - Obnova trubního ...'!C2" display="/"/>
    <hyperlink ref="A101" location="'SO01.7 - Úpravy stavební ...'!C2" display="/"/>
    <hyperlink ref="A103" location="'SO02.1 - Stavebně technic...'!C2" display="/"/>
    <hyperlink ref="A104" location="'SO02.2 - VZT a chlazení s...'!C2" display="/"/>
    <hyperlink ref="A105" location="'SO02.3 - ZTI'!C2" display="/"/>
    <hyperlink ref="A106" location="'SO02.4 - Úpravy stavební ...'!C2" display="/"/>
    <hyperlink ref="A108" location="'SO03.1 - Stavebně technic...'!C2" display="/"/>
    <hyperlink ref="A109" location="'SO03.2 - Úpravy stavební ...'!C2" display="/"/>
    <hyperlink ref="A111" location="'PS01.1 - Budova dávkování...'!C2" display="/"/>
    <hyperlink ref="A112" location="'PS01.2 - Měrný objekt, st...'!C2" display="/"/>
    <hyperlink ref="A113" location="'PS01.3 - Komora rozdělení...'!C2" display="/"/>
    <hyperlink ref="A114" location="'PS01.4 - Linka 1, dávková...'!C2" display="/"/>
    <hyperlink ref="A115" location="'PS01.5 - Šachta u regulač...'!C2" display="/"/>
    <hyperlink ref="A116" location="'PS01.6 - Záložní dávkován...'!C2" display="/"/>
    <hyperlink ref="A117" location="'PS02 - Změna způsobu dezi...'!C2" display="/"/>
    <hyperlink ref="A118" location="'VRN - Vedlejší rozpočtové...'!C2" display="/"/>
    <hyperlink ref="A119" location="'ON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169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171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ROUND(J153,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ROUND((SUM(BE153:BE927)),  2)</f>
        <v>0</v>
      </c>
      <c r="G35" s="41"/>
      <c r="H35" s="41"/>
      <c r="I35" s="168">
        <v>0.20999999999999999</v>
      </c>
      <c r="J35" s="167">
        <f>ROUND(((SUM(BE153:BE927))*I35),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ROUND((SUM(BF153:BF927)),  2)</f>
        <v>0</v>
      </c>
      <c r="G36" s="41"/>
      <c r="H36" s="41"/>
      <c r="I36" s="168">
        <v>0.14999999999999999</v>
      </c>
      <c r="J36" s="167">
        <f>ROUND(((SUM(BF153:BF927))*I36),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ROUND((SUM(BG153:BG927)),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ROUND((SUM(BH153:BH927)),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ROUND((SUM(BI153:BI927)),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169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SO01.1 - Stavebně technické řešení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J153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178</v>
      </c>
      <c r="E99" s="195"/>
      <c r="F99" s="195"/>
      <c r="G99" s="195"/>
      <c r="H99" s="195"/>
      <c r="I99" s="195"/>
      <c r="J99" s="196">
        <f>J154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179</v>
      </c>
      <c r="E100" s="200"/>
      <c r="F100" s="200"/>
      <c r="G100" s="200"/>
      <c r="H100" s="200"/>
      <c r="I100" s="200"/>
      <c r="J100" s="201">
        <f>J155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180</v>
      </c>
      <c r="E101" s="200"/>
      <c r="F101" s="200"/>
      <c r="G101" s="200"/>
      <c r="H101" s="200"/>
      <c r="I101" s="200"/>
      <c r="J101" s="201">
        <f>J221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7"/>
      <c r="D102" s="199" t="s">
        <v>181</v>
      </c>
      <c r="E102" s="200"/>
      <c r="F102" s="200"/>
      <c r="G102" s="200"/>
      <c r="H102" s="200"/>
      <c r="I102" s="200"/>
      <c r="J102" s="201">
        <f>J261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7"/>
      <c r="D103" s="199" t="s">
        <v>182</v>
      </c>
      <c r="E103" s="200"/>
      <c r="F103" s="200"/>
      <c r="G103" s="200"/>
      <c r="H103" s="200"/>
      <c r="I103" s="200"/>
      <c r="J103" s="201">
        <f>J271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7"/>
      <c r="D104" s="199" t="s">
        <v>183</v>
      </c>
      <c r="E104" s="200"/>
      <c r="F104" s="200"/>
      <c r="G104" s="200"/>
      <c r="H104" s="200"/>
      <c r="I104" s="200"/>
      <c r="J104" s="201">
        <f>J284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7"/>
      <c r="D105" s="199" t="s">
        <v>184</v>
      </c>
      <c r="E105" s="200"/>
      <c r="F105" s="200"/>
      <c r="G105" s="200"/>
      <c r="H105" s="200"/>
      <c r="I105" s="200"/>
      <c r="J105" s="201">
        <f>J355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7"/>
      <c r="D106" s="199" t="s">
        <v>185</v>
      </c>
      <c r="E106" s="200"/>
      <c r="F106" s="200"/>
      <c r="G106" s="200"/>
      <c r="H106" s="200"/>
      <c r="I106" s="200"/>
      <c r="J106" s="201">
        <f>J460</f>
        <v>0</v>
      </c>
      <c r="K106" s="13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7"/>
      <c r="D107" s="199" t="s">
        <v>186</v>
      </c>
      <c r="E107" s="200"/>
      <c r="F107" s="200"/>
      <c r="G107" s="200"/>
      <c r="H107" s="200"/>
      <c r="I107" s="200"/>
      <c r="J107" s="201">
        <f>J474</f>
        <v>0</v>
      </c>
      <c r="K107" s="13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7"/>
      <c r="D108" s="199" t="s">
        <v>187</v>
      </c>
      <c r="E108" s="200"/>
      <c r="F108" s="200"/>
      <c r="G108" s="200"/>
      <c r="H108" s="200"/>
      <c r="I108" s="200"/>
      <c r="J108" s="201">
        <f>J487</f>
        <v>0</v>
      </c>
      <c r="K108" s="13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7"/>
      <c r="D109" s="199" t="s">
        <v>188</v>
      </c>
      <c r="E109" s="200"/>
      <c r="F109" s="200"/>
      <c r="G109" s="200"/>
      <c r="H109" s="200"/>
      <c r="I109" s="200"/>
      <c r="J109" s="201">
        <f>J515</f>
        <v>0</v>
      </c>
      <c r="K109" s="137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189</v>
      </c>
      <c r="E110" s="195"/>
      <c r="F110" s="195"/>
      <c r="G110" s="195"/>
      <c r="H110" s="195"/>
      <c r="I110" s="195"/>
      <c r="J110" s="196">
        <f>J517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7"/>
      <c r="D111" s="199" t="s">
        <v>190</v>
      </c>
      <c r="E111" s="200"/>
      <c r="F111" s="200"/>
      <c r="G111" s="200"/>
      <c r="H111" s="200"/>
      <c r="I111" s="200"/>
      <c r="J111" s="201">
        <f>J518</f>
        <v>0</v>
      </c>
      <c r="K111" s="137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7"/>
      <c r="D112" s="199" t="s">
        <v>191</v>
      </c>
      <c r="E112" s="200"/>
      <c r="F112" s="200"/>
      <c r="G112" s="200"/>
      <c r="H112" s="200"/>
      <c r="I112" s="200"/>
      <c r="J112" s="201">
        <f>J534</f>
        <v>0</v>
      </c>
      <c r="K112" s="137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7"/>
      <c r="D113" s="199" t="s">
        <v>192</v>
      </c>
      <c r="E113" s="200"/>
      <c r="F113" s="200"/>
      <c r="G113" s="200"/>
      <c r="H113" s="200"/>
      <c r="I113" s="200"/>
      <c r="J113" s="201">
        <f>J551</f>
        <v>0</v>
      </c>
      <c r="K113" s="137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7"/>
      <c r="D114" s="199" t="s">
        <v>193</v>
      </c>
      <c r="E114" s="200"/>
      <c r="F114" s="200"/>
      <c r="G114" s="200"/>
      <c r="H114" s="200"/>
      <c r="I114" s="200"/>
      <c r="J114" s="201">
        <f>J580</f>
        <v>0</v>
      </c>
      <c r="K114" s="137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7"/>
      <c r="D115" s="199" t="s">
        <v>194</v>
      </c>
      <c r="E115" s="200"/>
      <c r="F115" s="200"/>
      <c r="G115" s="200"/>
      <c r="H115" s="200"/>
      <c r="I115" s="200"/>
      <c r="J115" s="201">
        <f>J587</f>
        <v>0</v>
      </c>
      <c r="K115" s="137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7"/>
      <c r="D116" s="199" t="s">
        <v>195</v>
      </c>
      <c r="E116" s="200"/>
      <c r="F116" s="200"/>
      <c r="G116" s="200"/>
      <c r="H116" s="200"/>
      <c r="I116" s="200"/>
      <c r="J116" s="201">
        <f>J600</f>
        <v>0</v>
      </c>
      <c r="K116" s="137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7"/>
      <c r="D117" s="199" t="s">
        <v>196</v>
      </c>
      <c r="E117" s="200"/>
      <c r="F117" s="200"/>
      <c r="G117" s="200"/>
      <c r="H117" s="200"/>
      <c r="I117" s="200"/>
      <c r="J117" s="201">
        <f>J613</f>
        <v>0</v>
      </c>
      <c r="K117" s="137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7"/>
      <c r="D118" s="199" t="s">
        <v>197</v>
      </c>
      <c r="E118" s="200"/>
      <c r="F118" s="200"/>
      <c r="G118" s="200"/>
      <c r="H118" s="200"/>
      <c r="I118" s="200"/>
      <c r="J118" s="201">
        <f>J617</f>
        <v>0</v>
      </c>
      <c r="K118" s="137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7"/>
      <c r="D119" s="199" t="s">
        <v>198</v>
      </c>
      <c r="E119" s="200"/>
      <c r="F119" s="200"/>
      <c r="G119" s="200"/>
      <c r="H119" s="200"/>
      <c r="I119" s="200"/>
      <c r="J119" s="201">
        <f>J630</f>
        <v>0</v>
      </c>
      <c r="K119" s="137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7"/>
      <c r="D120" s="199" t="s">
        <v>199</v>
      </c>
      <c r="E120" s="200"/>
      <c r="F120" s="200"/>
      <c r="G120" s="200"/>
      <c r="H120" s="200"/>
      <c r="I120" s="200"/>
      <c r="J120" s="201">
        <f>J651</f>
        <v>0</v>
      </c>
      <c r="K120" s="137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7"/>
      <c r="D121" s="199" t="s">
        <v>200</v>
      </c>
      <c r="E121" s="200"/>
      <c r="F121" s="200"/>
      <c r="G121" s="200"/>
      <c r="H121" s="200"/>
      <c r="I121" s="200"/>
      <c r="J121" s="201">
        <f>J700</f>
        <v>0</v>
      </c>
      <c r="K121" s="137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7"/>
      <c r="D122" s="199" t="s">
        <v>201</v>
      </c>
      <c r="E122" s="200"/>
      <c r="F122" s="200"/>
      <c r="G122" s="200"/>
      <c r="H122" s="200"/>
      <c r="I122" s="200"/>
      <c r="J122" s="201">
        <f>J722</f>
        <v>0</v>
      </c>
      <c r="K122" s="137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7"/>
      <c r="D123" s="199" t="s">
        <v>202</v>
      </c>
      <c r="E123" s="200"/>
      <c r="F123" s="200"/>
      <c r="G123" s="200"/>
      <c r="H123" s="200"/>
      <c r="I123" s="200"/>
      <c r="J123" s="201">
        <f>J735</f>
        <v>0</v>
      </c>
      <c r="K123" s="137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7"/>
      <c r="D124" s="199" t="s">
        <v>203</v>
      </c>
      <c r="E124" s="200"/>
      <c r="F124" s="200"/>
      <c r="G124" s="200"/>
      <c r="H124" s="200"/>
      <c r="I124" s="200"/>
      <c r="J124" s="201">
        <f>J742</f>
        <v>0</v>
      </c>
      <c r="K124" s="137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7"/>
      <c r="D125" s="199" t="s">
        <v>204</v>
      </c>
      <c r="E125" s="200"/>
      <c r="F125" s="200"/>
      <c r="G125" s="200"/>
      <c r="H125" s="200"/>
      <c r="I125" s="200"/>
      <c r="J125" s="201">
        <f>J807</f>
        <v>0</v>
      </c>
      <c r="K125" s="137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7"/>
      <c r="D126" s="199" t="s">
        <v>205</v>
      </c>
      <c r="E126" s="200"/>
      <c r="F126" s="200"/>
      <c r="G126" s="200"/>
      <c r="H126" s="200"/>
      <c r="I126" s="200"/>
      <c r="J126" s="201">
        <f>J837</f>
        <v>0</v>
      </c>
      <c r="K126" s="137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7"/>
      <c r="D127" s="199" t="s">
        <v>206</v>
      </c>
      <c r="E127" s="200"/>
      <c r="F127" s="200"/>
      <c r="G127" s="200"/>
      <c r="H127" s="200"/>
      <c r="I127" s="200"/>
      <c r="J127" s="201">
        <f>J841</f>
        <v>0</v>
      </c>
      <c r="K127" s="137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8"/>
      <c r="C128" s="137"/>
      <c r="D128" s="199" t="s">
        <v>207</v>
      </c>
      <c r="E128" s="200"/>
      <c r="F128" s="200"/>
      <c r="G128" s="200"/>
      <c r="H128" s="200"/>
      <c r="I128" s="200"/>
      <c r="J128" s="201">
        <f>J863</f>
        <v>0</v>
      </c>
      <c r="K128" s="137"/>
      <c r="L128" s="202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8"/>
      <c r="C129" s="137"/>
      <c r="D129" s="199" t="s">
        <v>208</v>
      </c>
      <c r="E129" s="200"/>
      <c r="F129" s="200"/>
      <c r="G129" s="200"/>
      <c r="H129" s="200"/>
      <c r="I129" s="200"/>
      <c r="J129" s="201">
        <f>J889</f>
        <v>0</v>
      </c>
      <c r="K129" s="137"/>
      <c r="L129" s="202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2"/>
      <c r="C130" s="193"/>
      <c r="D130" s="194" t="s">
        <v>209</v>
      </c>
      <c r="E130" s="195"/>
      <c r="F130" s="195"/>
      <c r="G130" s="195"/>
      <c r="H130" s="195"/>
      <c r="I130" s="195"/>
      <c r="J130" s="196">
        <f>J915</f>
        <v>0</v>
      </c>
      <c r="K130" s="193"/>
      <c r="L130" s="197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8"/>
      <c r="C131" s="137"/>
      <c r="D131" s="199" t="s">
        <v>210</v>
      </c>
      <c r="E131" s="200"/>
      <c r="F131" s="200"/>
      <c r="G131" s="200"/>
      <c r="H131" s="200"/>
      <c r="I131" s="200"/>
      <c r="J131" s="201">
        <f>J916</f>
        <v>0</v>
      </c>
      <c r="K131" s="137"/>
      <c r="L131" s="202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6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7" s="2" customFormat="1" ht="6.96" customHeight="1">
      <c r="A137" s="41"/>
      <c r="B137" s="72"/>
      <c r="C137" s="73"/>
      <c r="D137" s="73"/>
      <c r="E137" s="73"/>
      <c r="F137" s="73"/>
      <c r="G137" s="73"/>
      <c r="H137" s="73"/>
      <c r="I137" s="73"/>
      <c r="J137" s="73"/>
      <c r="K137" s="73"/>
      <c r="L137" s="6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24.96" customHeight="1">
      <c r="A138" s="41"/>
      <c r="B138" s="42"/>
      <c r="C138" s="25" t="s">
        <v>211</v>
      </c>
      <c r="D138" s="43"/>
      <c r="E138" s="43"/>
      <c r="F138" s="43"/>
      <c r="G138" s="43"/>
      <c r="H138" s="43"/>
      <c r="I138" s="43"/>
      <c r="J138" s="43"/>
      <c r="K138" s="43"/>
      <c r="L138" s="6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7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4" t="s">
        <v>16</v>
      </c>
      <c r="D140" s="43"/>
      <c r="E140" s="43"/>
      <c r="F140" s="43"/>
      <c r="G140" s="43"/>
      <c r="H140" s="43"/>
      <c r="I140" s="43"/>
      <c r="J140" s="43"/>
      <c r="K140" s="43"/>
      <c r="L140" s="67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6.5" customHeight="1">
      <c r="A141" s="41"/>
      <c r="B141" s="42"/>
      <c r="C141" s="43"/>
      <c r="D141" s="43"/>
      <c r="E141" s="187" t="str">
        <f>E7</f>
        <v>Změna způsobu dezinfekce</v>
      </c>
      <c r="F141" s="34"/>
      <c r="G141" s="34"/>
      <c r="H141" s="34"/>
      <c r="I141" s="43"/>
      <c r="J141" s="43"/>
      <c r="K141" s="43"/>
      <c r="L141" s="67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1" customFormat="1" ht="12" customHeight="1">
      <c r="B142" s="23"/>
      <c r="C142" s="34" t="s">
        <v>168</v>
      </c>
      <c r="D142" s="24"/>
      <c r="E142" s="24"/>
      <c r="F142" s="24"/>
      <c r="G142" s="24"/>
      <c r="H142" s="24"/>
      <c r="I142" s="24"/>
      <c r="J142" s="24"/>
      <c r="K142" s="24"/>
      <c r="L142" s="22"/>
    </row>
    <row r="143" s="2" customFormat="1" ht="16.5" customHeight="1">
      <c r="A143" s="41"/>
      <c r="B143" s="42"/>
      <c r="C143" s="43"/>
      <c r="D143" s="43"/>
      <c r="E143" s="187" t="s">
        <v>169</v>
      </c>
      <c r="F143" s="43"/>
      <c r="G143" s="43"/>
      <c r="H143" s="43"/>
      <c r="I143" s="43"/>
      <c r="J143" s="43"/>
      <c r="K143" s="43"/>
      <c r="L143" s="67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2" customHeight="1">
      <c r="A144" s="41"/>
      <c r="B144" s="42"/>
      <c r="C144" s="34" t="s">
        <v>170</v>
      </c>
      <c r="D144" s="43"/>
      <c r="E144" s="43"/>
      <c r="F144" s="43"/>
      <c r="G144" s="43"/>
      <c r="H144" s="43"/>
      <c r="I144" s="43"/>
      <c r="J144" s="43"/>
      <c r="K144" s="43"/>
      <c r="L144" s="67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16.5" customHeight="1">
      <c r="A145" s="41"/>
      <c r="B145" s="42"/>
      <c r="C145" s="43"/>
      <c r="D145" s="43"/>
      <c r="E145" s="80" t="str">
        <f>E11</f>
        <v>SO01.1 - Stavebně technické řešení</v>
      </c>
      <c r="F145" s="43"/>
      <c r="G145" s="43"/>
      <c r="H145" s="43"/>
      <c r="I145" s="43"/>
      <c r="J145" s="43"/>
      <c r="K145" s="43"/>
      <c r="L145" s="67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6.96" customHeight="1">
      <c r="A146" s="41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67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2" customHeight="1">
      <c r="A147" s="41"/>
      <c r="B147" s="42"/>
      <c r="C147" s="34" t="s">
        <v>20</v>
      </c>
      <c r="D147" s="43"/>
      <c r="E147" s="43"/>
      <c r="F147" s="29" t="str">
        <f>F14</f>
        <v>Areál úpravny vody Želivka, Hulice 106</v>
      </c>
      <c r="G147" s="43"/>
      <c r="H147" s="43"/>
      <c r="I147" s="34" t="s">
        <v>22</v>
      </c>
      <c r="J147" s="83" t="str">
        <f>IF(J14="","",J14)</f>
        <v>31. 8. 2021</v>
      </c>
      <c r="K147" s="43"/>
      <c r="L147" s="67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6.96" customHeight="1">
      <c r="A148" s="41"/>
      <c r="B148" s="42"/>
      <c r="C148" s="43"/>
      <c r="D148" s="43"/>
      <c r="E148" s="43"/>
      <c r="F148" s="43"/>
      <c r="G148" s="43"/>
      <c r="H148" s="43"/>
      <c r="I148" s="43"/>
      <c r="J148" s="43"/>
      <c r="K148" s="43"/>
      <c r="L148" s="67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40.05" customHeight="1">
      <c r="A149" s="41"/>
      <c r="B149" s="42"/>
      <c r="C149" s="34" t="s">
        <v>28</v>
      </c>
      <c r="D149" s="43"/>
      <c r="E149" s="43"/>
      <c r="F149" s="29" t="str">
        <f>E17</f>
        <v>Úpravna vody Želivka, a.s.</v>
      </c>
      <c r="G149" s="43"/>
      <c r="H149" s="43"/>
      <c r="I149" s="34" t="s">
        <v>36</v>
      </c>
      <c r="J149" s="39" t="str">
        <f>E23</f>
        <v>ERMEX ENGINEERING, spol. s r.o.</v>
      </c>
      <c r="K149" s="43"/>
      <c r="L149" s="67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15.15" customHeight="1">
      <c r="A150" s="41"/>
      <c r="B150" s="42"/>
      <c r="C150" s="34" t="s">
        <v>34</v>
      </c>
      <c r="D150" s="43"/>
      <c r="E150" s="43"/>
      <c r="F150" s="29" t="str">
        <f>IF(E20="","",E20)</f>
        <v>Vyplň údaj</v>
      </c>
      <c r="G150" s="43"/>
      <c r="H150" s="43"/>
      <c r="I150" s="34" t="s">
        <v>41</v>
      </c>
      <c r="J150" s="39" t="str">
        <f>E26</f>
        <v xml:space="preserve"> </v>
      </c>
      <c r="K150" s="43"/>
      <c r="L150" s="67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0.32" customHeight="1">
      <c r="A151" s="41"/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67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11" customFormat="1" ht="29.28" customHeight="1">
      <c r="A152" s="203"/>
      <c r="B152" s="204"/>
      <c r="C152" s="205" t="s">
        <v>212</v>
      </c>
      <c r="D152" s="206" t="s">
        <v>70</v>
      </c>
      <c r="E152" s="206" t="s">
        <v>66</v>
      </c>
      <c r="F152" s="206" t="s">
        <v>67</v>
      </c>
      <c r="G152" s="206" t="s">
        <v>213</v>
      </c>
      <c r="H152" s="206" t="s">
        <v>214</v>
      </c>
      <c r="I152" s="206" t="s">
        <v>215</v>
      </c>
      <c r="J152" s="206" t="s">
        <v>175</v>
      </c>
      <c r="K152" s="207" t="s">
        <v>216</v>
      </c>
      <c r="L152" s="208"/>
      <c r="M152" s="104" t="s">
        <v>1</v>
      </c>
      <c r="N152" s="105" t="s">
        <v>49</v>
      </c>
      <c r="O152" s="105" t="s">
        <v>217</v>
      </c>
      <c r="P152" s="105" t="s">
        <v>218</v>
      </c>
      <c r="Q152" s="105" t="s">
        <v>219</v>
      </c>
      <c r="R152" s="105" t="s">
        <v>220</v>
      </c>
      <c r="S152" s="105" t="s">
        <v>221</v>
      </c>
      <c r="T152" s="106" t="s">
        <v>222</v>
      </c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</row>
    <row r="153" s="2" customFormat="1" ht="22.8" customHeight="1">
      <c r="A153" s="41"/>
      <c r="B153" s="42"/>
      <c r="C153" s="111" t="s">
        <v>223</v>
      </c>
      <c r="D153" s="43"/>
      <c r="E153" s="43"/>
      <c r="F153" s="43"/>
      <c r="G153" s="43"/>
      <c r="H153" s="43"/>
      <c r="I153" s="43"/>
      <c r="J153" s="209">
        <f>BK153</f>
        <v>0</v>
      </c>
      <c r="K153" s="43"/>
      <c r="L153" s="47"/>
      <c r="M153" s="107"/>
      <c r="N153" s="210"/>
      <c r="O153" s="108"/>
      <c r="P153" s="211">
        <f>P154+P517+P915</f>
        <v>0</v>
      </c>
      <c r="Q153" s="108"/>
      <c r="R153" s="211">
        <f>R154+R517+R915</f>
        <v>79.683188500000014</v>
      </c>
      <c r="S153" s="108"/>
      <c r="T153" s="212">
        <f>T154+T517+T915</f>
        <v>89.958678700000007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84</v>
      </c>
      <c r="AU153" s="19" t="s">
        <v>177</v>
      </c>
      <c r="BK153" s="213">
        <f>BK154+BK517+BK915</f>
        <v>0</v>
      </c>
    </row>
    <row r="154" s="12" customFormat="1" ht="25.92" customHeight="1">
      <c r="A154" s="12"/>
      <c r="B154" s="214"/>
      <c r="C154" s="215"/>
      <c r="D154" s="216" t="s">
        <v>84</v>
      </c>
      <c r="E154" s="217" t="s">
        <v>224</v>
      </c>
      <c r="F154" s="217" t="s">
        <v>225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P155+P221+P261+P271+P284+P355+P460+P474+P515</f>
        <v>0</v>
      </c>
      <c r="Q154" s="222"/>
      <c r="R154" s="223">
        <f>R155+R221+R261+R271+R284+R355+R460+R474+R515</f>
        <v>71.440670530000006</v>
      </c>
      <c r="S154" s="222"/>
      <c r="T154" s="224">
        <f>T155+T221+T261+T271+T284+T355+T460+T474+T515</f>
        <v>74.319940000000003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92</v>
      </c>
      <c r="AT154" s="226" t="s">
        <v>84</v>
      </c>
      <c r="AU154" s="226" t="s">
        <v>85</v>
      </c>
      <c r="AY154" s="225" t="s">
        <v>226</v>
      </c>
      <c r="BK154" s="227">
        <f>BK155+BK221+BK261+BK271+BK284+BK355+BK460+BK474+BK515</f>
        <v>0</v>
      </c>
    </row>
    <row r="155" s="12" customFormat="1" ht="22.8" customHeight="1">
      <c r="A155" s="12"/>
      <c r="B155" s="214"/>
      <c r="C155" s="215"/>
      <c r="D155" s="216" t="s">
        <v>84</v>
      </c>
      <c r="E155" s="228" t="s">
        <v>92</v>
      </c>
      <c r="F155" s="228" t="s">
        <v>227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SUM(P156:P220)</f>
        <v>0</v>
      </c>
      <c r="Q155" s="222"/>
      <c r="R155" s="223">
        <f>SUM(R156:R220)</f>
        <v>41.742930000000001</v>
      </c>
      <c r="S155" s="222"/>
      <c r="T155" s="224">
        <f>SUM(T156:T220)</f>
        <v>1.2175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92</v>
      </c>
      <c r="AT155" s="226" t="s">
        <v>84</v>
      </c>
      <c r="AU155" s="226" t="s">
        <v>92</v>
      </c>
      <c r="AY155" s="225" t="s">
        <v>226</v>
      </c>
      <c r="BK155" s="227">
        <f>SUM(BK156:BK220)</f>
        <v>0</v>
      </c>
    </row>
    <row r="156" s="2" customFormat="1" ht="16.5" customHeight="1">
      <c r="A156" s="41"/>
      <c r="B156" s="42"/>
      <c r="C156" s="230" t="s">
        <v>92</v>
      </c>
      <c r="D156" s="230" t="s">
        <v>228</v>
      </c>
      <c r="E156" s="231" t="s">
        <v>229</v>
      </c>
      <c r="F156" s="232" t="s">
        <v>230</v>
      </c>
      <c r="G156" s="233" t="s">
        <v>231</v>
      </c>
      <c r="H156" s="234">
        <v>1.3</v>
      </c>
      <c r="I156" s="235"/>
      <c r="J156" s="236">
        <f>ROUND(I156*H156,2)</f>
        <v>0</v>
      </c>
      <c r="K156" s="232" t="s">
        <v>232</v>
      </c>
      <c r="L156" s="47"/>
      <c r="M156" s="237" t="s">
        <v>1</v>
      </c>
      <c r="N156" s="238" t="s">
        <v>52</v>
      </c>
      <c r="O156" s="95"/>
      <c r="P156" s="239">
        <f>O156*H156</f>
        <v>0</v>
      </c>
      <c r="Q156" s="239">
        <v>0</v>
      </c>
      <c r="R156" s="239">
        <f>Q156*H156</f>
        <v>0</v>
      </c>
      <c r="S156" s="239">
        <v>0.26000000000000001</v>
      </c>
      <c r="T156" s="240">
        <f>S156*H156</f>
        <v>0.33800000000000002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1" t="s">
        <v>233</v>
      </c>
      <c r="AT156" s="241" t="s">
        <v>228</v>
      </c>
      <c r="AU156" s="241" t="s">
        <v>94</v>
      </c>
      <c r="AY156" s="19" t="s">
        <v>226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233</v>
      </c>
      <c r="BK156" s="242">
        <f>ROUND(I156*H156,2)</f>
        <v>0</v>
      </c>
      <c r="BL156" s="19" t="s">
        <v>233</v>
      </c>
      <c r="BM156" s="241" t="s">
        <v>234</v>
      </c>
    </row>
    <row r="157" s="13" customFormat="1">
      <c r="A157" s="13"/>
      <c r="B157" s="243"/>
      <c r="C157" s="244"/>
      <c r="D157" s="245" t="s">
        <v>235</v>
      </c>
      <c r="E157" s="246" t="s">
        <v>1</v>
      </c>
      <c r="F157" s="247" t="s">
        <v>236</v>
      </c>
      <c r="G157" s="244"/>
      <c r="H157" s="248">
        <v>1.3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235</v>
      </c>
      <c r="AU157" s="254" t="s">
        <v>94</v>
      </c>
      <c r="AV157" s="13" t="s">
        <v>94</v>
      </c>
      <c r="AW157" s="13" t="s">
        <v>40</v>
      </c>
      <c r="AX157" s="13" t="s">
        <v>85</v>
      </c>
      <c r="AY157" s="254" t="s">
        <v>226</v>
      </c>
    </row>
    <row r="158" s="14" customFormat="1">
      <c r="A158" s="14"/>
      <c r="B158" s="255"/>
      <c r="C158" s="256"/>
      <c r="D158" s="245" t="s">
        <v>235</v>
      </c>
      <c r="E158" s="257" t="s">
        <v>1</v>
      </c>
      <c r="F158" s="258" t="s">
        <v>237</v>
      </c>
      <c r="G158" s="256"/>
      <c r="H158" s="259">
        <v>1.3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235</v>
      </c>
      <c r="AU158" s="265" t="s">
        <v>94</v>
      </c>
      <c r="AV158" s="14" t="s">
        <v>233</v>
      </c>
      <c r="AW158" s="14" t="s">
        <v>40</v>
      </c>
      <c r="AX158" s="14" t="s">
        <v>92</v>
      </c>
      <c r="AY158" s="265" t="s">
        <v>226</v>
      </c>
    </row>
    <row r="159" s="2" customFormat="1" ht="16.5" customHeight="1">
      <c r="A159" s="41"/>
      <c r="B159" s="42"/>
      <c r="C159" s="230" t="s">
        <v>94</v>
      </c>
      <c r="D159" s="230" t="s">
        <v>228</v>
      </c>
      <c r="E159" s="231" t="s">
        <v>238</v>
      </c>
      <c r="F159" s="232" t="s">
        <v>239</v>
      </c>
      <c r="G159" s="233" t="s">
        <v>231</v>
      </c>
      <c r="H159" s="234">
        <v>1.3</v>
      </c>
      <c r="I159" s="235"/>
      <c r="J159" s="236">
        <f>ROUND(I159*H159,2)</f>
        <v>0</v>
      </c>
      <c r="K159" s="232" t="s">
        <v>232</v>
      </c>
      <c r="L159" s="47"/>
      <c r="M159" s="237" t="s">
        <v>1</v>
      </c>
      <c r="N159" s="238" t="s">
        <v>52</v>
      </c>
      <c r="O159" s="95"/>
      <c r="P159" s="239">
        <f>O159*H159</f>
        <v>0</v>
      </c>
      <c r="Q159" s="239">
        <v>0</v>
      </c>
      <c r="R159" s="239">
        <f>Q159*H159</f>
        <v>0</v>
      </c>
      <c r="S159" s="239">
        <v>0.44</v>
      </c>
      <c r="T159" s="240">
        <f>S159*H159</f>
        <v>0.57200000000000006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1" t="s">
        <v>233</v>
      </c>
      <c r="AT159" s="241" t="s">
        <v>228</v>
      </c>
      <c r="AU159" s="241" t="s">
        <v>94</v>
      </c>
      <c r="AY159" s="19" t="s">
        <v>226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233</v>
      </c>
      <c r="BK159" s="242">
        <f>ROUND(I159*H159,2)</f>
        <v>0</v>
      </c>
      <c r="BL159" s="19" t="s">
        <v>233</v>
      </c>
      <c r="BM159" s="241" t="s">
        <v>240</v>
      </c>
    </row>
    <row r="160" s="13" customFormat="1">
      <c r="A160" s="13"/>
      <c r="B160" s="243"/>
      <c r="C160" s="244"/>
      <c r="D160" s="245" t="s">
        <v>235</v>
      </c>
      <c r="E160" s="246" t="s">
        <v>1</v>
      </c>
      <c r="F160" s="247" t="s">
        <v>236</v>
      </c>
      <c r="G160" s="244"/>
      <c r="H160" s="248">
        <v>1.3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235</v>
      </c>
      <c r="AU160" s="254" t="s">
        <v>94</v>
      </c>
      <c r="AV160" s="13" t="s">
        <v>94</v>
      </c>
      <c r="AW160" s="13" t="s">
        <v>40</v>
      </c>
      <c r="AX160" s="13" t="s">
        <v>85</v>
      </c>
      <c r="AY160" s="254" t="s">
        <v>226</v>
      </c>
    </row>
    <row r="161" s="14" customFormat="1">
      <c r="A161" s="14"/>
      <c r="B161" s="255"/>
      <c r="C161" s="256"/>
      <c r="D161" s="245" t="s">
        <v>235</v>
      </c>
      <c r="E161" s="257" t="s">
        <v>1</v>
      </c>
      <c r="F161" s="258" t="s">
        <v>237</v>
      </c>
      <c r="G161" s="256"/>
      <c r="H161" s="259">
        <v>1.3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235</v>
      </c>
      <c r="AU161" s="265" t="s">
        <v>94</v>
      </c>
      <c r="AV161" s="14" t="s">
        <v>233</v>
      </c>
      <c r="AW161" s="14" t="s">
        <v>40</v>
      </c>
      <c r="AX161" s="14" t="s">
        <v>92</v>
      </c>
      <c r="AY161" s="265" t="s">
        <v>226</v>
      </c>
    </row>
    <row r="162" s="2" customFormat="1" ht="16.5" customHeight="1">
      <c r="A162" s="41"/>
      <c r="B162" s="42"/>
      <c r="C162" s="230" t="s">
        <v>241</v>
      </c>
      <c r="D162" s="230" t="s">
        <v>228</v>
      </c>
      <c r="E162" s="231" t="s">
        <v>242</v>
      </c>
      <c r="F162" s="232" t="s">
        <v>243</v>
      </c>
      <c r="G162" s="233" t="s">
        <v>244</v>
      </c>
      <c r="H162" s="234">
        <v>1.5</v>
      </c>
      <c r="I162" s="235"/>
      <c r="J162" s="236">
        <f>ROUND(I162*H162,2)</f>
        <v>0</v>
      </c>
      <c r="K162" s="232" t="s">
        <v>232</v>
      </c>
      <c r="L162" s="47"/>
      <c r="M162" s="237" t="s">
        <v>1</v>
      </c>
      <c r="N162" s="238" t="s">
        <v>52</v>
      </c>
      <c r="O162" s="95"/>
      <c r="P162" s="239">
        <f>O162*H162</f>
        <v>0</v>
      </c>
      <c r="Q162" s="239">
        <v>0</v>
      </c>
      <c r="R162" s="239">
        <f>Q162*H162</f>
        <v>0</v>
      </c>
      <c r="S162" s="239">
        <v>0.20499999999999999</v>
      </c>
      <c r="T162" s="240">
        <f>S162*H162</f>
        <v>0.3075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1" t="s">
        <v>233</v>
      </c>
      <c r="AT162" s="241" t="s">
        <v>228</v>
      </c>
      <c r="AU162" s="241" t="s">
        <v>94</v>
      </c>
      <c r="AY162" s="19" t="s">
        <v>226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233</v>
      </c>
      <c r="BK162" s="242">
        <f>ROUND(I162*H162,2)</f>
        <v>0</v>
      </c>
      <c r="BL162" s="19" t="s">
        <v>233</v>
      </c>
      <c r="BM162" s="241" t="s">
        <v>245</v>
      </c>
    </row>
    <row r="163" s="13" customFormat="1">
      <c r="A163" s="13"/>
      <c r="B163" s="243"/>
      <c r="C163" s="244"/>
      <c r="D163" s="245" t="s">
        <v>235</v>
      </c>
      <c r="E163" s="246" t="s">
        <v>1</v>
      </c>
      <c r="F163" s="247" t="s">
        <v>246</v>
      </c>
      <c r="G163" s="244"/>
      <c r="H163" s="248">
        <v>1.5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235</v>
      </c>
      <c r="AU163" s="254" t="s">
        <v>94</v>
      </c>
      <c r="AV163" s="13" t="s">
        <v>94</v>
      </c>
      <c r="AW163" s="13" t="s">
        <v>40</v>
      </c>
      <c r="AX163" s="13" t="s">
        <v>85</v>
      </c>
      <c r="AY163" s="254" t="s">
        <v>226</v>
      </c>
    </row>
    <row r="164" s="14" customFormat="1">
      <c r="A164" s="14"/>
      <c r="B164" s="255"/>
      <c r="C164" s="256"/>
      <c r="D164" s="245" t="s">
        <v>235</v>
      </c>
      <c r="E164" s="257" t="s">
        <v>1</v>
      </c>
      <c r="F164" s="258" t="s">
        <v>237</v>
      </c>
      <c r="G164" s="256"/>
      <c r="H164" s="259">
        <v>1.5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235</v>
      </c>
      <c r="AU164" s="265" t="s">
        <v>94</v>
      </c>
      <c r="AV164" s="14" t="s">
        <v>233</v>
      </c>
      <c r="AW164" s="14" t="s">
        <v>40</v>
      </c>
      <c r="AX164" s="14" t="s">
        <v>92</v>
      </c>
      <c r="AY164" s="265" t="s">
        <v>226</v>
      </c>
    </row>
    <row r="165" s="2" customFormat="1" ht="16.5" customHeight="1">
      <c r="A165" s="41"/>
      <c r="B165" s="42"/>
      <c r="C165" s="230" t="s">
        <v>233</v>
      </c>
      <c r="D165" s="230" t="s">
        <v>228</v>
      </c>
      <c r="E165" s="231" t="s">
        <v>247</v>
      </c>
      <c r="F165" s="232" t="s">
        <v>248</v>
      </c>
      <c r="G165" s="233" t="s">
        <v>244</v>
      </c>
      <c r="H165" s="234">
        <v>17.699999999999999</v>
      </c>
      <c r="I165" s="235"/>
      <c r="J165" s="236">
        <f>ROUND(I165*H165,2)</f>
        <v>0</v>
      </c>
      <c r="K165" s="232" t="s">
        <v>232</v>
      </c>
      <c r="L165" s="47"/>
      <c r="M165" s="237" t="s">
        <v>1</v>
      </c>
      <c r="N165" s="238" t="s">
        <v>52</v>
      </c>
      <c r="O165" s="95"/>
      <c r="P165" s="239">
        <f>O165*H165</f>
        <v>0</v>
      </c>
      <c r="Q165" s="239">
        <v>0.036900000000000002</v>
      </c>
      <c r="R165" s="239">
        <f>Q165*H165</f>
        <v>0.65312999999999999</v>
      </c>
      <c r="S165" s="239">
        <v>0</v>
      </c>
      <c r="T165" s="240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1" t="s">
        <v>233</v>
      </c>
      <c r="AT165" s="241" t="s">
        <v>228</v>
      </c>
      <c r="AU165" s="241" t="s">
        <v>94</v>
      </c>
      <c r="AY165" s="19" t="s">
        <v>226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233</v>
      </c>
      <c r="BK165" s="242">
        <f>ROUND(I165*H165,2)</f>
        <v>0</v>
      </c>
      <c r="BL165" s="19" t="s">
        <v>233</v>
      </c>
      <c r="BM165" s="241" t="s">
        <v>249</v>
      </c>
    </row>
    <row r="166" s="13" customFormat="1">
      <c r="A166" s="13"/>
      <c r="B166" s="243"/>
      <c r="C166" s="244"/>
      <c r="D166" s="245" t="s">
        <v>235</v>
      </c>
      <c r="E166" s="246" t="s">
        <v>1</v>
      </c>
      <c r="F166" s="247" t="s">
        <v>250</v>
      </c>
      <c r="G166" s="244"/>
      <c r="H166" s="248">
        <v>17.699999999999999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235</v>
      </c>
      <c r="AU166" s="254" t="s">
        <v>94</v>
      </c>
      <c r="AV166" s="13" t="s">
        <v>94</v>
      </c>
      <c r="AW166" s="13" t="s">
        <v>40</v>
      </c>
      <c r="AX166" s="13" t="s">
        <v>85</v>
      </c>
      <c r="AY166" s="254" t="s">
        <v>226</v>
      </c>
    </row>
    <row r="167" s="14" customFormat="1">
      <c r="A167" s="14"/>
      <c r="B167" s="255"/>
      <c r="C167" s="256"/>
      <c r="D167" s="245" t="s">
        <v>235</v>
      </c>
      <c r="E167" s="257" t="s">
        <v>1</v>
      </c>
      <c r="F167" s="258" t="s">
        <v>237</v>
      </c>
      <c r="G167" s="256"/>
      <c r="H167" s="259">
        <v>17.699999999999999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235</v>
      </c>
      <c r="AU167" s="265" t="s">
        <v>94</v>
      </c>
      <c r="AV167" s="14" t="s">
        <v>233</v>
      </c>
      <c r="AW167" s="14" t="s">
        <v>40</v>
      </c>
      <c r="AX167" s="14" t="s">
        <v>92</v>
      </c>
      <c r="AY167" s="265" t="s">
        <v>226</v>
      </c>
    </row>
    <row r="168" s="2" customFormat="1" ht="16.5" customHeight="1">
      <c r="A168" s="41"/>
      <c r="B168" s="42"/>
      <c r="C168" s="230" t="s">
        <v>251</v>
      </c>
      <c r="D168" s="230" t="s">
        <v>228</v>
      </c>
      <c r="E168" s="231" t="s">
        <v>252</v>
      </c>
      <c r="F168" s="232" t="s">
        <v>253</v>
      </c>
      <c r="G168" s="233" t="s">
        <v>231</v>
      </c>
      <c r="H168" s="234">
        <v>40.020000000000003</v>
      </c>
      <c r="I168" s="235"/>
      <c r="J168" s="236">
        <f>ROUND(I168*H168,2)</f>
        <v>0</v>
      </c>
      <c r="K168" s="232" t="s">
        <v>232</v>
      </c>
      <c r="L168" s="47"/>
      <c r="M168" s="237" t="s">
        <v>1</v>
      </c>
      <c r="N168" s="238" t="s">
        <v>52</v>
      </c>
      <c r="O168" s="9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1" t="s">
        <v>233</v>
      </c>
      <c r="AT168" s="241" t="s">
        <v>228</v>
      </c>
      <c r="AU168" s="241" t="s">
        <v>94</v>
      </c>
      <c r="AY168" s="19" t="s">
        <v>226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233</v>
      </c>
      <c r="BK168" s="242">
        <f>ROUND(I168*H168,2)</f>
        <v>0</v>
      </c>
      <c r="BL168" s="19" t="s">
        <v>233</v>
      </c>
      <c r="BM168" s="241" t="s">
        <v>254</v>
      </c>
    </row>
    <row r="169" s="13" customFormat="1">
      <c r="A169" s="13"/>
      <c r="B169" s="243"/>
      <c r="C169" s="244"/>
      <c r="D169" s="245" t="s">
        <v>235</v>
      </c>
      <c r="E169" s="246" t="s">
        <v>1</v>
      </c>
      <c r="F169" s="247" t="s">
        <v>255</v>
      </c>
      <c r="G169" s="244"/>
      <c r="H169" s="248">
        <v>40.020000000000003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235</v>
      </c>
      <c r="AU169" s="254" t="s">
        <v>94</v>
      </c>
      <c r="AV169" s="13" t="s">
        <v>94</v>
      </c>
      <c r="AW169" s="13" t="s">
        <v>40</v>
      </c>
      <c r="AX169" s="13" t="s">
        <v>85</v>
      </c>
      <c r="AY169" s="254" t="s">
        <v>226</v>
      </c>
    </row>
    <row r="170" s="14" customFormat="1">
      <c r="A170" s="14"/>
      <c r="B170" s="255"/>
      <c r="C170" s="256"/>
      <c r="D170" s="245" t="s">
        <v>235</v>
      </c>
      <c r="E170" s="257" t="s">
        <v>1</v>
      </c>
      <c r="F170" s="258" t="s">
        <v>237</v>
      </c>
      <c r="G170" s="256"/>
      <c r="H170" s="259">
        <v>40.020000000000003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235</v>
      </c>
      <c r="AU170" s="265" t="s">
        <v>94</v>
      </c>
      <c r="AV170" s="14" t="s">
        <v>233</v>
      </c>
      <c r="AW170" s="14" t="s">
        <v>40</v>
      </c>
      <c r="AX170" s="14" t="s">
        <v>92</v>
      </c>
      <c r="AY170" s="265" t="s">
        <v>226</v>
      </c>
    </row>
    <row r="171" s="2" customFormat="1" ht="16.5" customHeight="1">
      <c r="A171" s="41"/>
      <c r="B171" s="42"/>
      <c r="C171" s="230" t="s">
        <v>256</v>
      </c>
      <c r="D171" s="230" t="s">
        <v>228</v>
      </c>
      <c r="E171" s="231" t="s">
        <v>257</v>
      </c>
      <c r="F171" s="232" t="s">
        <v>258</v>
      </c>
      <c r="G171" s="233" t="s">
        <v>259</v>
      </c>
      <c r="H171" s="234">
        <v>20.753</v>
      </c>
      <c r="I171" s="235"/>
      <c r="J171" s="236">
        <f>ROUND(I171*H171,2)</f>
        <v>0</v>
      </c>
      <c r="K171" s="232" t="s">
        <v>232</v>
      </c>
      <c r="L171" s="47"/>
      <c r="M171" s="237" t="s">
        <v>1</v>
      </c>
      <c r="N171" s="238" t="s">
        <v>52</v>
      </c>
      <c r="O171" s="9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1" t="s">
        <v>233</v>
      </c>
      <c r="AT171" s="241" t="s">
        <v>228</v>
      </c>
      <c r="AU171" s="241" t="s">
        <v>94</v>
      </c>
      <c r="AY171" s="19" t="s">
        <v>226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233</v>
      </c>
      <c r="BK171" s="242">
        <f>ROUND(I171*H171,2)</f>
        <v>0</v>
      </c>
      <c r="BL171" s="19" t="s">
        <v>233</v>
      </c>
      <c r="BM171" s="241" t="s">
        <v>260</v>
      </c>
    </row>
    <row r="172" s="13" customFormat="1">
      <c r="A172" s="13"/>
      <c r="B172" s="243"/>
      <c r="C172" s="244"/>
      <c r="D172" s="245" t="s">
        <v>235</v>
      </c>
      <c r="E172" s="246" t="s">
        <v>1</v>
      </c>
      <c r="F172" s="247" t="s">
        <v>261</v>
      </c>
      <c r="G172" s="244"/>
      <c r="H172" s="248">
        <v>1.0529999999999999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235</v>
      </c>
      <c r="AU172" s="254" t="s">
        <v>94</v>
      </c>
      <c r="AV172" s="13" t="s">
        <v>94</v>
      </c>
      <c r="AW172" s="13" t="s">
        <v>40</v>
      </c>
      <c r="AX172" s="13" t="s">
        <v>85</v>
      </c>
      <c r="AY172" s="254" t="s">
        <v>226</v>
      </c>
    </row>
    <row r="173" s="13" customFormat="1">
      <c r="A173" s="13"/>
      <c r="B173" s="243"/>
      <c r="C173" s="244"/>
      <c r="D173" s="245" t="s">
        <v>235</v>
      </c>
      <c r="E173" s="246" t="s">
        <v>1</v>
      </c>
      <c r="F173" s="247" t="s">
        <v>262</v>
      </c>
      <c r="G173" s="244"/>
      <c r="H173" s="248">
        <v>19.699999999999999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235</v>
      </c>
      <c r="AU173" s="254" t="s">
        <v>94</v>
      </c>
      <c r="AV173" s="13" t="s">
        <v>94</v>
      </c>
      <c r="AW173" s="13" t="s">
        <v>40</v>
      </c>
      <c r="AX173" s="13" t="s">
        <v>85</v>
      </c>
      <c r="AY173" s="254" t="s">
        <v>226</v>
      </c>
    </row>
    <row r="174" s="14" customFormat="1">
      <c r="A174" s="14"/>
      <c r="B174" s="255"/>
      <c r="C174" s="256"/>
      <c r="D174" s="245" t="s">
        <v>235</v>
      </c>
      <c r="E174" s="257" t="s">
        <v>1</v>
      </c>
      <c r="F174" s="258" t="s">
        <v>237</v>
      </c>
      <c r="G174" s="256"/>
      <c r="H174" s="259">
        <v>20.753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235</v>
      </c>
      <c r="AU174" s="265" t="s">
        <v>94</v>
      </c>
      <c r="AV174" s="14" t="s">
        <v>233</v>
      </c>
      <c r="AW174" s="14" t="s">
        <v>40</v>
      </c>
      <c r="AX174" s="14" t="s">
        <v>92</v>
      </c>
      <c r="AY174" s="265" t="s">
        <v>226</v>
      </c>
    </row>
    <row r="175" s="2" customFormat="1" ht="16.5" customHeight="1">
      <c r="A175" s="41"/>
      <c r="B175" s="42"/>
      <c r="C175" s="230" t="s">
        <v>263</v>
      </c>
      <c r="D175" s="230" t="s">
        <v>228</v>
      </c>
      <c r="E175" s="231" t="s">
        <v>257</v>
      </c>
      <c r="F175" s="232" t="s">
        <v>258</v>
      </c>
      <c r="G175" s="233" t="s">
        <v>259</v>
      </c>
      <c r="H175" s="234">
        <v>19.100000000000001</v>
      </c>
      <c r="I175" s="235"/>
      <c r="J175" s="236">
        <f>ROUND(I175*H175,2)</f>
        <v>0</v>
      </c>
      <c r="K175" s="232" t="s">
        <v>232</v>
      </c>
      <c r="L175" s="47"/>
      <c r="M175" s="237" t="s">
        <v>1</v>
      </c>
      <c r="N175" s="238" t="s">
        <v>52</v>
      </c>
      <c r="O175" s="95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1" t="s">
        <v>233</v>
      </c>
      <c r="AT175" s="241" t="s">
        <v>228</v>
      </c>
      <c r="AU175" s="241" t="s">
        <v>94</v>
      </c>
      <c r="AY175" s="19" t="s">
        <v>226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233</v>
      </c>
      <c r="BK175" s="242">
        <f>ROUND(I175*H175,2)</f>
        <v>0</v>
      </c>
      <c r="BL175" s="19" t="s">
        <v>233</v>
      </c>
      <c r="BM175" s="241" t="s">
        <v>264</v>
      </c>
    </row>
    <row r="176" s="13" customFormat="1">
      <c r="A176" s="13"/>
      <c r="B176" s="243"/>
      <c r="C176" s="244"/>
      <c r="D176" s="245" t="s">
        <v>235</v>
      </c>
      <c r="E176" s="246" t="s">
        <v>1</v>
      </c>
      <c r="F176" s="247" t="s">
        <v>265</v>
      </c>
      <c r="G176" s="244"/>
      <c r="H176" s="248">
        <v>19.100000000000001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235</v>
      </c>
      <c r="AU176" s="254" t="s">
        <v>94</v>
      </c>
      <c r="AV176" s="13" t="s">
        <v>94</v>
      </c>
      <c r="AW176" s="13" t="s">
        <v>40</v>
      </c>
      <c r="AX176" s="13" t="s">
        <v>85</v>
      </c>
      <c r="AY176" s="254" t="s">
        <v>226</v>
      </c>
    </row>
    <row r="177" s="14" customFormat="1">
      <c r="A177" s="14"/>
      <c r="B177" s="255"/>
      <c r="C177" s="256"/>
      <c r="D177" s="245" t="s">
        <v>235</v>
      </c>
      <c r="E177" s="257" t="s">
        <v>1</v>
      </c>
      <c r="F177" s="258" t="s">
        <v>237</v>
      </c>
      <c r="G177" s="256"/>
      <c r="H177" s="259">
        <v>19.100000000000001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235</v>
      </c>
      <c r="AU177" s="265" t="s">
        <v>94</v>
      </c>
      <c r="AV177" s="14" t="s">
        <v>233</v>
      </c>
      <c r="AW177" s="14" t="s">
        <v>40</v>
      </c>
      <c r="AX177" s="14" t="s">
        <v>92</v>
      </c>
      <c r="AY177" s="265" t="s">
        <v>226</v>
      </c>
    </row>
    <row r="178" s="2" customFormat="1" ht="24.15" customHeight="1">
      <c r="A178" s="41"/>
      <c r="B178" s="42"/>
      <c r="C178" s="230" t="s">
        <v>266</v>
      </c>
      <c r="D178" s="230" t="s">
        <v>228</v>
      </c>
      <c r="E178" s="231" t="s">
        <v>267</v>
      </c>
      <c r="F178" s="232" t="s">
        <v>268</v>
      </c>
      <c r="G178" s="233" t="s">
        <v>259</v>
      </c>
      <c r="H178" s="234">
        <v>28.699999999999999</v>
      </c>
      <c r="I178" s="235"/>
      <c r="J178" s="236">
        <f>ROUND(I178*H178,2)</f>
        <v>0</v>
      </c>
      <c r="K178" s="232" t="s">
        <v>232</v>
      </c>
      <c r="L178" s="47"/>
      <c r="M178" s="237" t="s">
        <v>1</v>
      </c>
      <c r="N178" s="238" t="s">
        <v>52</v>
      </c>
      <c r="O178" s="9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1" t="s">
        <v>233</v>
      </c>
      <c r="AT178" s="241" t="s">
        <v>228</v>
      </c>
      <c r="AU178" s="241" t="s">
        <v>94</v>
      </c>
      <c r="AY178" s="19" t="s">
        <v>226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233</v>
      </c>
      <c r="BK178" s="242">
        <f>ROUND(I178*H178,2)</f>
        <v>0</v>
      </c>
      <c r="BL178" s="19" t="s">
        <v>233</v>
      </c>
      <c r="BM178" s="241" t="s">
        <v>269</v>
      </c>
    </row>
    <row r="179" s="13" customFormat="1">
      <c r="A179" s="13"/>
      <c r="B179" s="243"/>
      <c r="C179" s="244"/>
      <c r="D179" s="245" t="s">
        <v>235</v>
      </c>
      <c r="E179" s="246" t="s">
        <v>1</v>
      </c>
      <c r="F179" s="247" t="s">
        <v>270</v>
      </c>
      <c r="G179" s="244"/>
      <c r="H179" s="248">
        <v>28.699999999999999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235</v>
      </c>
      <c r="AU179" s="254" t="s">
        <v>94</v>
      </c>
      <c r="AV179" s="13" t="s">
        <v>94</v>
      </c>
      <c r="AW179" s="13" t="s">
        <v>40</v>
      </c>
      <c r="AX179" s="13" t="s">
        <v>85</v>
      </c>
      <c r="AY179" s="254" t="s">
        <v>226</v>
      </c>
    </row>
    <row r="180" s="14" customFormat="1">
      <c r="A180" s="14"/>
      <c r="B180" s="255"/>
      <c r="C180" s="256"/>
      <c r="D180" s="245" t="s">
        <v>235</v>
      </c>
      <c r="E180" s="257" t="s">
        <v>1</v>
      </c>
      <c r="F180" s="258" t="s">
        <v>237</v>
      </c>
      <c r="G180" s="256"/>
      <c r="H180" s="259">
        <v>28.699999999999999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235</v>
      </c>
      <c r="AU180" s="265" t="s">
        <v>94</v>
      </c>
      <c r="AV180" s="14" t="s">
        <v>233</v>
      </c>
      <c r="AW180" s="14" t="s">
        <v>40</v>
      </c>
      <c r="AX180" s="14" t="s">
        <v>92</v>
      </c>
      <c r="AY180" s="265" t="s">
        <v>226</v>
      </c>
    </row>
    <row r="181" s="2" customFormat="1" ht="21.75" customHeight="1">
      <c r="A181" s="41"/>
      <c r="B181" s="42"/>
      <c r="C181" s="230" t="s">
        <v>271</v>
      </c>
      <c r="D181" s="230" t="s">
        <v>228</v>
      </c>
      <c r="E181" s="231" t="s">
        <v>272</v>
      </c>
      <c r="F181" s="232" t="s">
        <v>273</v>
      </c>
      <c r="G181" s="233" t="s">
        <v>259</v>
      </c>
      <c r="H181" s="234">
        <v>1.0529999999999999</v>
      </c>
      <c r="I181" s="235"/>
      <c r="J181" s="236">
        <f>ROUND(I181*H181,2)</f>
        <v>0</v>
      </c>
      <c r="K181" s="232" t="s">
        <v>232</v>
      </c>
      <c r="L181" s="47"/>
      <c r="M181" s="237" t="s">
        <v>1</v>
      </c>
      <c r="N181" s="238" t="s">
        <v>52</v>
      </c>
      <c r="O181" s="95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1" t="s">
        <v>233</v>
      </c>
      <c r="AT181" s="241" t="s">
        <v>228</v>
      </c>
      <c r="AU181" s="241" t="s">
        <v>94</v>
      </c>
      <c r="AY181" s="19" t="s">
        <v>226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233</v>
      </c>
      <c r="BK181" s="242">
        <f>ROUND(I181*H181,2)</f>
        <v>0</v>
      </c>
      <c r="BL181" s="19" t="s">
        <v>233</v>
      </c>
      <c r="BM181" s="241" t="s">
        <v>274</v>
      </c>
    </row>
    <row r="182" s="13" customFormat="1">
      <c r="A182" s="13"/>
      <c r="B182" s="243"/>
      <c r="C182" s="244"/>
      <c r="D182" s="245" t="s">
        <v>235</v>
      </c>
      <c r="E182" s="246" t="s">
        <v>1</v>
      </c>
      <c r="F182" s="247" t="s">
        <v>261</v>
      </c>
      <c r="G182" s="244"/>
      <c r="H182" s="248">
        <v>1.0529999999999999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235</v>
      </c>
      <c r="AU182" s="254" t="s">
        <v>94</v>
      </c>
      <c r="AV182" s="13" t="s">
        <v>94</v>
      </c>
      <c r="AW182" s="13" t="s">
        <v>40</v>
      </c>
      <c r="AX182" s="13" t="s">
        <v>85</v>
      </c>
      <c r="AY182" s="254" t="s">
        <v>226</v>
      </c>
    </row>
    <row r="183" s="14" customFormat="1">
      <c r="A183" s="14"/>
      <c r="B183" s="255"/>
      <c r="C183" s="256"/>
      <c r="D183" s="245" t="s">
        <v>235</v>
      </c>
      <c r="E183" s="257" t="s">
        <v>1</v>
      </c>
      <c r="F183" s="258" t="s">
        <v>237</v>
      </c>
      <c r="G183" s="256"/>
      <c r="H183" s="259">
        <v>1.0529999999999999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235</v>
      </c>
      <c r="AU183" s="265" t="s">
        <v>94</v>
      </c>
      <c r="AV183" s="14" t="s">
        <v>233</v>
      </c>
      <c r="AW183" s="14" t="s">
        <v>40</v>
      </c>
      <c r="AX183" s="14" t="s">
        <v>92</v>
      </c>
      <c r="AY183" s="265" t="s">
        <v>226</v>
      </c>
    </row>
    <row r="184" s="2" customFormat="1" ht="24.15" customHeight="1">
      <c r="A184" s="41"/>
      <c r="B184" s="42"/>
      <c r="C184" s="230" t="s">
        <v>275</v>
      </c>
      <c r="D184" s="230" t="s">
        <v>228</v>
      </c>
      <c r="E184" s="231" t="s">
        <v>276</v>
      </c>
      <c r="F184" s="232" t="s">
        <v>277</v>
      </c>
      <c r="G184" s="233" t="s">
        <v>259</v>
      </c>
      <c r="H184" s="234">
        <v>10.529999999999999</v>
      </c>
      <c r="I184" s="235"/>
      <c r="J184" s="236">
        <f>ROUND(I184*H184,2)</f>
        <v>0</v>
      </c>
      <c r="K184" s="232" t="s">
        <v>232</v>
      </c>
      <c r="L184" s="47"/>
      <c r="M184" s="237" t="s">
        <v>1</v>
      </c>
      <c r="N184" s="238" t="s">
        <v>52</v>
      </c>
      <c r="O184" s="95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1" t="s">
        <v>233</v>
      </c>
      <c r="AT184" s="241" t="s">
        <v>228</v>
      </c>
      <c r="AU184" s="241" t="s">
        <v>94</v>
      </c>
      <c r="AY184" s="19" t="s">
        <v>226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233</v>
      </c>
      <c r="BK184" s="242">
        <f>ROUND(I184*H184,2)</f>
        <v>0</v>
      </c>
      <c r="BL184" s="19" t="s">
        <v>233</v>
      </c>
      <c r="BM184" s="241" t="s">
        <v>278</v>
      </c>
    </row>
    <row r="185" s="13" customFormat="1">
      <c r="A185" s="13"/>
      <c r="B185" s="243"/>
      <c r="C185" s="244"/>
      <c r="D185" s="245" t="s">
        <v>235</v>
      </c>
      <c r="E185" s="246" t="s">
        <v>1</v>
      </c>
      <c r="F185" s="247" t="s">
        <v>261</v>
      </c>
      <c r="G185" s="244"/>
      <c r="H185" s="248">
        <v>1.0529999999999999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235</v>
      </c>
      <c r="AU185" s="254" t="s">
        <v>94</v>
      </c>
      <c r="AV185" s="13" t="s">
        <v>94</v>
      </c>
      <c r="AW185" s="13" t="s">
        <v>40</v>
      </c>
      <c r="AX185" s="13" t="s">
        <v>85</v>
      </c>
      <c r="AY185" s="254" t="s">
        <v>226</v>
      </c>
    </row>
    <row r="186" s="13" customFormat="1">
      <c r="A186" s="13"/>
      <c r="B186" s="243"/>
      <c r="C186" s="244"/>
      <c r="D186" s="245" t="s">
        <v>235</v>
      </c>
      <c r="E186" s="246" t="s">
        <v>1</v>
      </c>
      <c r="F186" s="247" t="s">
        <v>279</v>
      </c>
      <c r="G186" s="244"/>
      <c r="H186" s="248">
        <v>10.529999999999999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235</v>
      </c>
      <c r="AU186" s="254" t="s">
        <v>94</v>
      </c>
      <c r="AV186" s="13" t="s">
        <v>94</v>
      </c>
      <c r="AW186" s="13" t="s">
        <v>40</v>
      </c>
      <c r="AX186" s="13" t="s">
        <v>92</v>
      </c>
      <c r="AY186" s="254" t="s">
        <v>226</v>
      </c>
    </row>
    <row r="187" s="2" customFormat="1" ht="21.75" customHeight="1">
      <c r="A187" s="41"/>
      <c r="B187" s="42"/>
      <c r="C187" s="230" t="s">
        <v>280</v>
      </c>
      <c r="D187" s="230" t="s">
        <v>228</v>
      </c>
      <c r="E187" s="231" t="s">
        <v>281</v>
      </c>
      <c r="F187" s="232" t="s">
        <v>282</v>
      </c>
      <c r="G187" s="233" t="s">
        <v>259</v>
      </c>
      <c r="H187" s="234">
        <v>93.453000000000003</v>
      </c>
      <c r="I187" s="235"/>
      <c r="J187" s="236">
        <f>ROUND(I187*H187,2)</f>
        <v>0</v>
      </c>
      <c r="K187" s="232" t="s">
        <v>232</v>
      </c>
      <c r="L187" s="47"/>
      <c r="M187" s="237" t="s">
        <v>1</v>
      </c>
      <c r="N187" s="238" t="s">
        <v>52</v>
      </c>
      <c r="O187" s="95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1" t="s">
        <v>233</v>
      </c>
      <c r="AT187" s="241" t="s">
        <v>228</v>
      </c>
      <c r="AU187" s="241" t="s">
        <v>94</v>
      </c>
      <c r="AY187" s="19" t="s">
        <v>226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233</v>
      </c>
      <c r="BK187" s="242">
        <f>ROUND(I187*H187,2)</f>
        <v>0</v>
      </c>
      <c r="BL187" s="19" t="s">
        <v>233</v>
      </c>
      <c r="BM187" s="241" t="s">
        <v>283</v>
      </c>
    </row>
    <row r="188" s="13" customFormat="1">
      <c r="A188" s="13"/>
      <c r="B188" s="243"/>
      <c r="C188" s="244"/>
      <c r="D188" s="245" t="s">
        <v>235</v>
      </c>
      <c r="E188" s="246" t="s">
        <v>1</v>
      </c>
      <c r="F188" s="247" t="s">
        <v>284</v>
      </c>
      <c r="G188" s="244"/>
      <c r="H188" s="248">
        <v>93.453000000000003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235</v>
      </c>
      <c r="AU188" s="254" t="s">
        <v>94</v>
      </c>
      <c r="AV188" s="13" t="s">
        <v>94</v>
      </c>
      <c r="AW188" s="13" t="s">
        <v>40</v>
      </c>
      <c r="AX188" s="13" t="s">
        <v>85</v>
      </c>
      <c r="AY188" s="254" t="s">
        <v>226</v>
      </c>
    </row>
    <row r="189" s="14" customFormat="1">
      <c r="A189" s="14"/>
      <c r="B189" s="255"/>
      <c r="C189" s="256"/>
      <c r="D189" s="245" t="s">
        <v>235</v>
      </c>
      <c r="E189" s="257" t="s">
        <v>1</v>
      </c>
      <c r="F189" s="258" t="s">
        <v>237</v>
      </c>
      <c r="G189" s="256"/>
      <c r="H189" s="259">
        <v>93.453000000000003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235</v>
      </c>
      <c r="AU189" s="265" t="s">
        <v>94</v>
      </c>
      <c r="AV189" s="14" t="s">
        <v>233</v>
      </c>
      <c r="AW189" s="14" t="s">
        <v>40</v>
      </c>
      <c r="AX189" s="14" t="s">
        <v>92</v>
      </c>
      <c r="AY189" s="265" t="s">
        <v>226</v>
      </c>
    </row>
    <row r="190" s="2" customFormat="1" ht="21.75" customHeight="1">
      <c r="A190" s="41"/>
      <c r="B190" s="42"/>
      <c r="C190" s="230" t="s">
        <v>285</v>
      </c>
      <c r="D190" s="230" t="s">
        <v>228</v>
      </c>
      <c r="E190" s="231" t="s">
        <v>286</v>
      </c>
      <c r="F190" s="232" t="s">
        <v>287</v>
      </c>
      <c r="G190" s="233" t="s">
        <v>259</v>
      </c>
      <c r="H190" s="234">
        <v>16.253</v>
      </c>
      <c r="I190" s="235"/>
      <c r="J190" s="236">
        <f>ROUND(I190*H190,2)</f>
        <v>0</v>
      </c>
      <c r="K190" s="232" t="s">
        <v>232</v>
      </c>
      <c r="L190" s="47"/>
      <c r="M190" s="237" t="s">
        <v>1</v>
      </c>
      <c r="N190" s="238" t="s">
        <v>52</v>
      </c>
      <c r="O190" s="95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1" t="s">
        <v>233</v>
      </c>
      <c r="AT190" s="241" t="s">
        <v>228</v>
      </c>
      <c r="AU190" s="241" t="s">
        <v>94</v>
      </c>
      <c r="AY190" s="19" t="s">
        <v>226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233</v>
      </c>
      <c r="BK190" s="242">
        <f>ROUND(I190*H190,2)</f>
        <v>0</v>
      </c>
      <c r="BL190" s="19" t="s">
        <v>233</v>
      </c>
      <c r="BM190" s="241" t="s">
        <v>288</v>
      </c>
    </row>
    <row r="191" s="13" customFormat="1">
      <c r="A191" s="13"/>
      <c r="B191" s="243"/>
      <c r="C191" s="244"/>
      <c r="D191" s="245" t="s">
        <v>235</v>
      </c>
      <c r="E191" s="246" t="s">
        <v>1</v>
      </c>
      <c r="F191" s="247" t="s">
        <v>289</v>
      </c>
      <c r="G191" s="244"/>
      <c r="H191" s="248">
        <v>16.253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235</v>
      </c>
      <c r="AU191" s="254" t="s">
        <v>94</v>
      </c>
      <c r="AV191" s="13" t="s">
        <v>94</v>
      </c>
      <c r="AW191" s="13" t="s">
        <v>40</v>
      </c>
      <c r="AX191" s="13" t="s">
        <v>85</v>
      </c>
      <c r="AY191" s="254" t="s">
        <v>226</v>
      </c>
    </row>
    <row r="192" s="14" customFormat="1">
      <c r="A192" s="14"/>
      <c r="B192" s="255"/>
      <c r="C192" s="256"/>
      <c r="D192" s="245" t="s">
        <v>235</v>
      </c>
      <c r="E192" s="257" t="s">
        <v>1</v>
      </c>
      <c r="F192" s="258" t="s">
        <v>237</v>
      </c>
      <c r="G192" s="256"/>
      <c r="H192" s="259">
        <v>16.253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235</v>
      </c>
      <c r="AU192" s="265" t="s">
        <v>94</v>
      </c>
      <c r="AV192" s="14" t="s">
        <v>233</v>
      </c>
      <c r="AW192" s="14" t="s">
        <v>40</v>
      </c>
      <c r="AX192" s="14" t="s">
        <v>92</v>
      </c>
      <c r="AY192" s="265" t="s">
        <v>226</v>
      </c>
    </row>
    <row r="193" s="2" customFormat="1" ht="16.5" customHeight="1">
      <c r="A193" s="41"/>
      <c r="B193" s="42"/>
      <c r="C193" s="230" t="s">
        <v>290</v>
      </c>
      <c r="D193" s="230" t="s">
        <v>228</v>
      </c>
      <c r="E193" s="231" t="s">
        <v>291</v>
      </c>
      <c r="F193" s="232" t="s">
        <v>292</v>
      </c>
      <c r="G193" s="233" t="s">
        <v>259</v>
      </c>
      <c r="H193" s="234">
        <v>54.853000000000002</v>
      </c>
      <c r="I193" s="235"/>
      <c r="J193" s="236">
        <f>ROUND(I193*H193,2)</f>
        <v>0</v>
      </c>
      <c r="K193" s="232" t="s">
        <v>232</v>
      </c>
      <c r="L193" s="47"/>
      <c r="M193" s="237" t="s">
        <v>1</v>
      </c>
      <c r="N193" s="238" t="s">
        <v>52</v>
      </c>
      <c r="O193" s="95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1" t="s">
        <v>233</v>
      </c>
      <c r="AT193" s="241" t="s">
        <v>228</v>
      </c>
      <c r="AU193" s="241" t="s">
        <v>94</v>
      </c>
      <c r="AY193" s="19" t="s">
        <v>226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233</v>
      </c>
      <c r="BK193" s="242">
        <f>ROUND(I193*H193,2)</f>
        <v>0</v>
      </c>
      <c r="BL193" s="19" t="s">
        <v>233</v>
      </c>
      <c r="BM193" s="241" t="s">
        <v>293</v>
      </c>
    </row>
    <row r="194" s="13" customFormat="1">
      <c r="A194" s="13"/>
      <c r="B194" s="243"/>
      <c r="C194" s="244"/>
      <c r="D194" s="245" t="s">
        <v>235</v>
      </c>
      <c r="E194" s="246" t="s">
        <v>1</v>
      </c>
      <c r="F194" s="247" t="s">
        <v>294</v>
      </c>
      <c r="G194" s="244"/>
      <c r="H194" s="248">
        <v>54.853000000000002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235</v>
      </c>
      <c r="AU194" s="254" t="s">
        <v>94</v>
      </c>
      <c r="AV194" s="13" t="s">
        <v>94</v>
      </c>
      <c r="AW194" s="13" t="s">
        <v>40</v>
      </c>
      <c r="AX194" s="13" t="s">
        <v>85</v>
      </c>
      <c r="AY194" s="254" t="s">
        <v>226</v>
      </c>
    </row>
    <row r="195" s="14" customFormat="1">
      <c r="A195" s="14"/>
      <c r="B195" s="255"/>
      <c r="C195" s="256"/>
      <c r="D195" s="245" t="s">
        <v>235</v>
      </c>
      <c r="E195" s="257" t="s">
        <v>1</v>
      </c>
      <c r="F195" s="258" t="s">
        <v>237</v>
      </c>
      <c r="G195" s="256"/>
      <c r="H195" s="259">
        <v>54.853000000000002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235</v>
      </c>
      <c r="AU195" s="265" t="s">
        <v>94</v>
      </c>
      <c r="AV195" s="14" t="s">
        <v>233</v>
      </c>
      <c r="AW195" s="14" t="s">
        <v>40</v>
      </c>
      <c r="AX195" s="14" t="s">
        <v>92</v>
      </c>
      <c r="AY195" s="265" t="s">
        <v>226</v>
      </c>
    </row>
    <row r="196" s="2" customFormat="1" ht="16.5" customHeight="1">
      <c r="A196" s="41"/>
      <c r="B196" s="42"/>
      <c r="C196" s="230" t="s">
        <v>295</v>
      </c>
      <c r="D196" s="230" t="s">
        <v>228</v>
      </c>
      <c r="E196" s="231" t="s">
        <v>296</v>
      </c>
      <c r="F196" s="232" t="s">
        <v>297</v>
      </c>
      <c r="G196" s="233" t="s">
        <v>259</v>
      </c>
      <c r="H196" s="234">
        <v>33.409999999999997</v>
      </c>
      <c r="I196" s="235"/>
      <c r="J196" s="236">
        <f>ROUND(I196*H196,2)</f>
        <v>0</v>
      </c>
      <c r="K196" s="232" t="s">
        <v>232</v>
      </c>
      <c r="L196" s="47"/>
      <c r="M196" s="237" t="s">
        <v>1</v>
      </c>
      <c r="N196" s="238" t="s">
        <v>52</v>
      </c>
      <c r="O196" s="95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1" t="s">
        <v>233</v>
      </c>
      <c r="AT196" s="241" t="s">
        <v>228</v>
      </c>
      <c r="AU196" s="241" t="s">
        <v>94</v>
      </c>
      <c r="AY196" s="19" t="s">
        <v>226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233</v>
      </c>
      <c r="BK196" s="242">
        <f>ROUND(I196*H196,2)</f>
        <v>0</v>
      </c>
      <c r="BL196" s="19" t="s">
        <v>233</v>
      </c>
      <c r="BM196" s="241" t="s">
        <v>298</v>
      </c>
    </row>
    <row r="197" s="13" customFormat="1">
      <c r="A197" s="13"/>
      <c r="B197" s="243"/>
      <c r="C197" s="244"/>
      <c r="D197" s="245" t="s">
        <v>235</v>
      </c>
      <c r="E197" s="246" t="s">
        <v>1</v>
      </c>
      <c r="F197" s="247" t="s">
        <v>299</v>
      </c>
      <c r="G197" s="244"/>
      <c r="H197" s="248">
        <v>32.600000000000001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235</v>
      </c>
      <c r="AU197" s="254" t="s">
        <v>94</v>
      </c>
      <c r="AV197" s="13" t="s">
        <v>94</v>
      </c>
      <c r="AW197" s="13" t="s">
        <v>40</v>
      </c>
      <c r="AX197" s="13" t="s">
        <v>85</v>
      </c>
      <c r="AY197" s="254" t="s">
        <v>226</v>
      </c>
    </row>
    <row r="198" s="13" customFormat="1">
      <c r="A198" s="13"/>
      <c r="B198" s="243"/>
      <c r="C198" s="244"/>
      <c r="D198" s="245" t="s">
        <v>235</v>
      </c>
      <c r="E198" s="246" t="s">
        <v>1</v>
      </c>
      <c r="F198" s="247" t="s">
        <v>300</v>
      </c>
      <c r="G198" s="244"/>
      <c r="H198" s="248">
        <v>0.81000000000000005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235</v>
      </c>
      <c r="AU198" s="254" t="s">
        <v>94</v>
      </c>
      <c r="AV198" s="13" t="s">
        <v>94</v>
      </c>
      <c r="AW198" s="13" t="s">
        <v>40</v>
      </c>
      <c r="AX198" s="13" t="s">
        <v>85</v>
      </c>
      <c r="AY198" s="254" t="s">
        <v>226</v>
      </c>
    </row>
    <row r="199" s="14" customFormat="1">
      <c r="A199" s="14"/>
      <c r="B199" s="255"/>
      <c r="C199" s="256"/>
      <c r="D199" s="245" t="s">
        <v>235</v>
      </c>
      <c r="E199" s="257" t="s">
        <v>1</v>
      </c>
      <c r="F199" s="258" t="s">
        <v>237</v>
      </c>
      <c r="G199" s="256"/>
      <c r="H199" s="259">
        <v>33.409999999999997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235</v>
      </c>
      <c r="AU199" s="265" t="s">
        <v>94</v>
      </c>
      <c r="AV199" s="14" t="s">
        <v>233</v>
      </c>
      <c r="AW199" s="14" t="s">
        <v>40</v>
      </c>
      <c r="AX199" s="14" t="s">
        <v>92</v>
      </c>
      <c r="AY199" s="265" t="s">
        <v>226</v>
      </c>
    </row>
    <row r="200" s="2" customFormat="1" ht="16.5" customHeight="1">
      <c r="A200" s="41"/>
      <c r="B200" s="42"/>
      <c r="C200" s="266" t="s">
        <v>8</v>
      </c>
      <c r="D200" s="266" t="s">
        <v>301</v>
      </c>
      <c r="E200" s="267" t="s">
        <v>302</v>
      </c>
      <c r="F200" s="268" t="s">
        <v>303</v>
      </c>
      <c r="G200" s="269" t="s">
        <v>304</v>
      </c>
      <c r="H200" s="270">
        <v>1.4990000000000001</v>
      </c>
      <c r="I200" s="271"/>
      <c r="J200" s="272">
        <f>ROUND(I200*H200,2)</f>
        <v>0</v>
      </c>
      <c r="K200" s="268" t="s">
        <v>232</v>
      </c>
      <c r="L200" s="273"/>
      <c r="M200" s="274" t="s">
        <v>1</v>
      </c>
      <c r="N200" s="275" t="s">
        <v>52</v>
      </c>
      <c r="O200" s="95"/>
      <c r="P200" s="239">
        <f>O200*H200</f>
        <v>0</v>
      </c>
      <c r="Q200" s="239">
        <v>1</v>
      </c>
      <c r="R200" s="239">
        <f>Q200*H200</f>
        <v>1.4990000000000001</v>
      </c>
      <c r="S200" s="239">
        <v>0</v>
      </c>
      <c r="T200" s="240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1" t="s">
        <v>266</v>
      </c>
      <c r="AT200" s="241" t="s">
        <v>301</v>
      </c>
      <c r="AU200" s="241" t="s">
        <v>94</v>
      </c>
      <c r="AY200" s="19" t="s">
        <v>226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233</v>
      </c>
      <c r="BK200" s="242">
        <f>ROUND(I200*H200,2)</f>
        <v>0</v>
      </c>
      <c r="BL200" s="19" t="s">
        <v>233</v>
      </c>
      <c r="BM200" s="241" t="s">
        <v>305</v>
      </c>
    </row>
    <row r="201" s="13" customFormat="1">
      <c r="A201" s="13"/>
      <c r="B201" s="243"/>
      <c r="C201" s="244"/>
      <c r="D201" s="245" t="s">
        <v>235</v>
      </c>
      <c r="E201" s="246" t="s">
        <v>1</v>
      </c>
      <c r="F201" s="247" t="s">
        <v>306</v>
      </c>
      <c r="G201" s="244"/>
      <c r="H201" s="248">
        <v>1.4990000000000001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235</v>
      </c>
      <c r="AU201" s="254" t="s">
        <v>94</v>
      </c>
      <c r="AV201" s="13" t="s">
        <v>94</v>
      </c>
      <c r="AW201" s="13" t="s">
        <v>40</v>
      </c>
      <c r="AX201" s="13" t="s">
        <v>85</v>
      </c>
      <c r="AY201" s="254" t="s">
        <v>226</v>
      </c>
    </row>
    <row r="202" s="14" customFormat="1">
      <c r="A202" s="14"/>
      <c r="B202" s="255"/>
      <c r="C202" s="256"/>
      <c r="D202" s="245" t="s">
        <v>235</v>
      </c>
      <c r="E202" s="257" t="s">
        <v>1</v>
      </c>
      <c r="F202" s="258" t="s">
        <v>237</v>
      </c>
      <c r="G202" s="256"/>
      <c r="H202" s="259">
        <v>1.4990000000000001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235</v>
      </c>
      <c r="AU202" s="265" t="s">
        <v>94</v>
      </c>
      <c r="AV202" s="14" t="s">
        <v>233</v>
      </c>
      <c r="AW202" s="14" t="s">
        <v>40</v>
      </c>
      <c r="AX202" s="14" t="s">
        <v>92</v>
      </c>
      <c r="AY202" s="265" t="s">
        <v>226</v>
      </c>
    </row>
    <row r="203" s="2" customFormat="1" ht="16.5" customHeight="1">
      <c r="A203" s="41"/>
      <c r="B203" s="42"/>
      <c r="C203" s="230" t="s">
        <v>307</v>
      </c>
      <c r="D203" s="230" t="s">
        <v>228</v>
      </c>
      <c r="E203" s="231" t="s">
        <v>308</v>
      </c>
      <c r="F203" s="232" t="s">
        <v>309</v>
      </c>
      <c r="G203" s="233" t="s">
        <v>259</v>
      </c>
      <c r="H203" s="234">
        <v>10.699999999999999</v>
      </c>
      <c r="I203" s="235"/>
      <c r="J203" s="236">
        <f>ROUND(I203*H203,2)</f>
        <v>0</v>
      </c>
      <c r="K203" s="232" t="s">
        <v>232</v>
      </c>
      <c r="L203" s="47"/>
      <c r="M203" s="237" t="s">
        <v>1</v>
      </c>
      <c r="N203" s="238" t="s">
        <v>52</v>
      </c>
      <c r="O203" s="95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1" t="s">
        <v>233</v>
      </c>
      <c r="AT203" s="241" t="s">
        <v>228</v>
      </c>
      <c r="AU203" s="241" t="s">
        <v>94</v>
      </c>
      <c r="AY203" s="19" t="s">
        <v>226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233</v>
      </c>
      <c r="BK203" s="242">
        <f>ROUND(I203*H203,2)</f>
        <v>0</v>
      </c>
      <c r="BL203" s="19" t="s">
        <v>233</v>
      </c>
      <c r="BM203" s="241" t="s">
        <v>310</v>
      </c>
    </row>
    <row r="204" s="13" customFormat="1">
      <c r="A204" s="13"/>
      <c r="B204" s="243"/>
      <c r="C204" s="244"/>
      <c r="D204" s="245" t="s">
        <v>235</v>
      </c>
      <c r="E204" s="246" t="s">
        <v>1</v>
      </c>
      <c r="F204" s="247" t="s">
        <v>311</v>
      </c>
      <c r="G204" s="244"/>
      <c r="H204" s="248">
        <v>10.699999999999999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235</v>
      </c>
      <c r="AU204" s="254" t="s">
        <v>94</v>
      </c>
      <c r="AV204" s="13" t="s">
        <v>94</v>
      </c>
      <c r="AW204" s="13" t="s">
        <v>40</v>
      </c>
      <c r="AX204" s="13" t="s">
        <v>85</v>
      </c>
      <c r="AY204" s="254" t="s">
        <v>226</v>
      </c>
    </row>
    <row r="205" s="14" customFormat="1">
      <c r="A205" s="14"/>
      <c r="B205" s="255"/>
      <c r="C205" s="256"/>
      <c r="D205" s="245" t="s">
        <v>235</v>
      </c>
      <c r="E205" s="257" t="s">
        <v>1</v>
      </c>
      <c r="F205" s="258" t="s">
        <v>237</v>
      </c>
      <c r="G205" s="256"/>
      <c r="H205" s="259">
        <v>10.699999999999999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235</v>
      </c>
      <c r="AU205" s="265" t="s">
        <v>94</v>
      </c>
      <c r="AV205" s="14" t="s">
        <v>233</v>
      </c>
      <c r="AW205" s="14" t="s">
        <v>40</v>
      </c>
      <c r="AX205" s="14" t="s">
        <v>92</v>
      </c>
      <c r="AY205" s="265" t="s">
        <v>226</v>
      </c>
    </row>
    <row r="206" s="2" customFormat="1" ht="16.5" customHeight="1">
      <c r="A206" s="41"/>
      <c r="B206" s="42"/>
      <c r="C206" s="266" t="s">
        <v>312</v>
      </c>
      <c r="D206" s="266" t="s">
        <v>301</v>
      </c>
      <c r="E206" s="267" t="s">
        <v>302</v>
      </c>
      <c r="F206" s="268" t="s">
        <v>303</v>
      </c>
      <c r="G206" s="269" t="s">
        <v>304</v>
      </c>
      <c r="H206" s="270">
        <v>39.590000000000003</v>
      </c>
      <c r="I206" s="271"/>
      <c r="J206" s="272">
        <f>ROUND(I206*H206,2)</f>
        <v>0</v>
      </c>
      <c r="K206" s="268" t="s">
        <v>232</v>
      </c>
      <c r="L206" s="273"/>
      <c r="M206" s="274" t="s">
        <v>1</v>
      </c>
      <c r="N206" s="275" t="s">
        <v>52</v>
      </c>
      <c r="O206" s="95"/>
      <c r="P206" s="239">
        <f>O206*H206</f>
        <v>0</v>
      </c>
      <c r="Q206" s="239">
        <v>1</v>
      </c>
      <c r="R206" s="239">
        <f>Q206*H206</f>
        <v>39.590000000000003</v>
      </c>
      <c r="S206" s="239">
        <v>0</v>
      </c>
      <c r="T206" s="240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1" t="s">
        <v>266</v>
      </c>
      <c r="AT206" s="241" t="s">
        <v>301</v>
      </c>
      <c r="AU206" s="241" t="s">
        <v>94</v>
      </c>
      <c r="AY206" s="19" t="s">
        <v>226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233</v>
      </c>
      <c r="BK206" s="242">
        <f>ROUND(I206*H206,2)</f>
        <v>0</v>
      </c>
      <c r="BL206" s="19" t="s">
        <v>233</v>
      </c>
      <c r="BM206" s="241" t="s">
        <v>313</v>
      </c>
    </row>
    <row r="207" s="13" customFormat="1">
      <c r="A207" s="13"/>
      <c r="B207" s="243"/>
      <c r="C207" s="244"/>
      <c r="D207" s="245" t="s">
        <v>235</v>
      </c>
      <c r="E207" s="246" t="s">
        <v>1</v>
      </c>
      <c r="F207" s="247" t="s">
        <v>314</v>
      </c>
      <c r="G207" s="244"/>
      <c r="H207" s="248">
        <v>19.795000000000002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235</v>
      </c>
      <c r="AU207" s="254" t="s">
        <v>94</v>
      </c>
      <c r="AV207" s="13" t="s">
        <v>94</v>
      </c>
      <c r="AW207" s="13" t="s">
        <v>40</v>
      </c>
      <c r="AX207" s="13" t="s">
        <v>85</v>
      </c>
      <c r="AY207" s="254" t="s">
        <v>226</v>
      </c>
    </row>
    <row r="208" s="14" customFormat="1">
      <c r="A208" s="14"/>
      <c r="B208" s="255"/>
      <c r="C208" s="256"/>
      <c r="D208" s="245" t="s">
        <v>235</v>
      </c>
      <c r="E208" s="257" t="s">
        <v>1</v>
      </c>
      <c r="F208" s="258" t="s">
        <v>237</v>
      </c>
      <c r="G208" s="256"/>
      <c r="H208" s="259">
        <v>19.795000000000002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235</v>
      </c>
      <c r="AU208" s="265" t="s">
        <v>94</v>
      </c>
      <c r="AV208" s="14" t="s">
        <v>233</v>
      </c>
      <c r="AW208" s="14" t="s">
        <v>40</v>
      </c>
      <c r="AX208" s="14" t="s">
        <v>92</v>
      </c>
      <c r="AY208" s="265" t="s">
        <v>226</v>
      </c>
    </row>
    <row r="209" s="13" customFormat="1">
      <c r="A209" s="13"/>
      <c r="B209" s="243"/>
      <c r="C209" s="244"/>
      <c r="D209" s="245" t="s">
        <v>235</v>
      </c>
      <c r="E209" s="244"/>
      <c r="F209" s="247" t="s">
        <v>315</v>
      </c>
      <c r="G209" s="244"/>
      <c r="H209" s="248">
        <v>39.590000000000003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235</v>
      </c>
      <c r="AU209" s="254" t="s">
        <v>94</v>
      </c>
      <c r="AV209" s="13" t="s">
        <v>94</v>
      </c>
      <c r="AW209" s="13" t="s">
        <v>4</v>
      </c>
      <c r="AX209" s="13" t="s">
        <v>92</v>
      </c>
      <c r="AY209" s="254" t="s">
        <v>226</v>
      </c>
    </row>
    <row r="210" s="2" customFormat="1" ht="16.5" customHeight="1">
      <c r="A210" s="41"/>
      <c r="B210" s="42"/>
      <c r="C210" s="230" t="s">
        <v>316</v>
      </c>
      <c r="D210" s="230" t="s">
        <v>228</v>
      </c>
      <c r="E210" s="231" t="s">
        <v>317</v>
      </c>
      <c r="F210" s="232" t="s">
        <v>318</v>
      </c>
      <c r="G210" s="233" t="s">
        <v>231</v>
      </c>
      <c r="H210" s="234">
        <v>40.020000000000003</v>
      </c>
      <c r="I210" s="235"/>
      <c r="J210" s="236">
        <f>ROUND(I210*H210,2)</f>
        <v>0</v>
      </c>
      <c r="K210" s="232" t="s">
        <v>232</v>
      </c>
      <c r="L210" s="47"/>
      <c r="M210" s="237" t="s">
        <v>1</v>
      </c>
      <c r="N210" s="238" t="s">
        <v>52</v>
      </c>
      <c r="O210" s="95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1" t="s">
        <v>233</v>
      </c>
      <c r="AT210" s="241" t="s">
        <v>228</v>
      </c>
      <c r="AU210" s="241" t="s">
        <v>94</v>
      </c>
      <c r="AY210" s="19" t="s">
        <v>226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233</v>
      </c>
      <c r="BK210" s="242">
        <f>ROUND(I210*H210,2)</f>
        <v>0</v>
      </c>
      <c r="BL210" s="19" t="s">
        <v>233</v>
      </c>
      <c r="BM210" s="241" t="s">
        <v>319</v>
      </c>
    </row>
    <row r="211" s="13" customFormat="1">
      <c r="A211" s="13"/>
      <c r="B211" s="243"/>
      <c r="C211" s="244"/>
      <c r="D211" s="245" t="s">
        <v>235</v>
      </c>
      <c r="E211" s="246" t="s">
        <v>1</v>
      </c>
      <c r="F211" s="247" t="s">
        <v>255</v>
      </c>
      <c r="G211" s="244"/>
      <c r="H211" s="248">
        <v>40.020000000000003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235</v>
      </c>
      <c r="AU211" s="254" t="s">
        <v>94</v>
      </c>
      <c r="AV211" s="13" t="s">
        <v>94</v>
      </c>
      <c r="AW211" s="13" t="s">
        <v>40</v>
      </c>
      <c r="AX211" s="13" t="s">
        <v>85</v>
      </c>
      <c r="AY211" s="254" t="s">
        <v>226</v>
      </c>
    </row>
    <row r="212" s="14" customFormat="1">
      <c r="A212" s="14"/>
      <c r="B212" s="255"/>
      <c r="C212" s="256"/>
      <c r="D212" s="245" t="s">
        <v>235</v>
      </c>
      <c r="E212" s="257" t="s">
        <v>1</v>
      </c>
      <c r="F212" s="258" t="s">
        <v>237</v>
      </c>
      <c r="G212" s="256"/>
      <c r="H212" s="259">
        <v>40.020000000000003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235</v>
      </c>
      <c r="AU212" s="265" t="s">
        <v>94</v>
      </c>
      <c r="AV212" s="14" t="s">
        <v>233</v>
      </c>
      <c r="AW212" s="14" t="s">
        <v>40</v>
      </c>
      <c r="AX212" s="14" t="s">
        <v>92</v>
      </c>
      <c r="AY212" s="265" t="s">
        <v>226</v>
      </c>
    </row>
    <row r="213" s="2" customFormat="1" ht="16.5" customHeight="1">
      <c r="A213" s="41"/>
      <c r="B213" s="42"/>
      <c r="C213" s="230" t="s">
        <v>320</v>
      </c>
      <c r="D213" s="230" t="s">
        <v>228</v>
      </c>
      <c r="E213" s="231" t="s">
        <v>321</v>
      </c>
      <c r="F213" s="232" t="s">
        <v>322</v>
      </c>
      <c r="G213" s="233" t="s">
        <v>231</v>
      </c>
      <c r="H213" s="234">
        <v>40.020000000000003</v>
      </c>
      <c r="I213" s="235"/>
      <c r="J213" s="236">
        <f>ROUND(I213*H213,2)</f>
        <v>0</v>
      </c>
      <c r="K213" s="232" t="s">
        <v>232</v>
      </c>
      <c r="L213" s="47"/>
      <c r="M213" s="237" t="s">
        <v>1</v>
      </c>
      <c r="N213" s="238" t="s">
        <v>52</v>
      </c>
      <c r="O213" s="95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1" t="s">
        <v>233</v>
      </c>
      <c r="AT213" s="241" t="s">
        <v>228</v>
      </c>
      <c r="AU213" s="241" t="s">
        <v>94</v>
      </c>
      <c r="AY213" s="19" t="s">
        <v>226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233</v>
      </c>
      <c r="BK213" s="242">
        <f>ROUND(I213*H213,2)</f>
        <v>0</v>
      </c>
      <c r="BL213" s="19" t="s">
        <v>233</v>
      </c>
      <c r="BM213" s="241" t="s">
        <v>323</v>
      </c>
    </row>
    <row r="214" s="13" customFormat="1">
      <c r="A214" s="13"/>
      <c r="B214" s="243"/>
      <c r="C214" s="244"/>
      <c r="D214" s="245" t="s">
        <v>235</v>
      </c>
      <c r="E214" s="246" t="s">
        <v>1</v>
      </c>
      <c r="F214" s="247" t="s">
        <v>255</v>
      </c>
      <c r="G214" s="244"/>
      <c r="H214" s="248">
        <v>40.020000000000003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235</v>
      </c>
      <c r="AU214" s="254" t="s">
        <v>94</v>
      </c>
      <c r="AV214" s="13" t="s">
        <v>94</v>
      </c>
      <c r="AW214" s="13" t="s">
        <v>40</v>
      </c>
      <c r="AX214" s="13" t="s">
        <v>85</v>
      </c>
      <c r="AY214" s="254" t="s">
        <v>226</v>
      </c>
    </row>
    <row r="215" s="14" customFormat="1">
      <c r="A215" s="14"/>
      <c r="B215" s="255"/>
      <c r="C215" s="256"/>
      <c r="D215" s="245" t="s">
        <v>235</v>
      </c>
      <c r="E215" s="257" t="s">
        <v>1</v>
      </c>
      <c r="F215" s="258" t="s">
        <v>237</v>
      </c>
      <c r="G215" s="256"/>
      <c r="H215" s="259">
        <v>40.020000000000003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235</v>
      </c>
      <c r="AU215" s="265" t="s">
        <v>94</v>
      </c>
      <c r="AV215" s="14" t="s">
        <v>233</v>
      </c>
      <c r="AW215" s="14" t="s">
        <v>40</v>
      </c>
      <c r="AX215" s="14" t="s">
        <v>92</v>
      </c>
      <c r="AY215" s="265" t="s">
        <v>226</v>
      </c>
    </row>
    <row r="216" s="2" customFormat="1" ht="16.5" customHeight="1">
      <c r="A216" s="41"/>
      <c r="B216" s="42"/>
      <c r="C216" s="266" t="s">
        <v>324</v>
      </c>
      <c r="D216" s="266" t="s">
        <v>301</v>
      </c>
      <c r="E216" s="267" t="s">
        <v>325</v>
      </c>
      <c r="F216" s="268" t="s">
        <v>326</v>
      </c>
      <c r="G216" s="269" t="s">
        <v>327</v>
      </c>
      <c r="H216" s="270">
        <v>0.80000000000000004</v>
      </c>
      <c r="I216" s="271"/>
      <c r="J216" s="272">
        <f>ROUND(I216*H216,2)</f>
        <v>0</v>
      </c>
      <c r="K216" s="268" t="s">
        <v>232</v>
      </c>
      <c r="L216" s="273"/>
      <c r="M216" s="274" t="s">
        <v>1</v>
      </c>
      <c r="N216" s="275" t="s">
        <v>52</v>
      </c>
      <c r="O216" s="95"/>
      <c r="P216" s="239">
        <f>O216*H216</f>
        <v>0</v>
      </c>
      <c r="Q216" s="239">
        <v>0.001</v>
      </c>
      <c r="R216" s="239">
        <f>Q216*H216</f>
        <v>0.00080000000000000004</v>
      </c>
      <c r="S216" s="239">
        <v>0</v>
      </c>
      <c r="T216" s="240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1" t="s">
        <v>266</v>
      </c>
      <c r="AT216" s="241" t="s">
        <v>301</v>
      </c>
      <c r="AU216" s="241" t="s">
        <v>94</v>
      </c>
      <c r="AY216" s="19" t="s">
        <v>226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233</v>
      </c>
      <c r="BK216" s="242">
        <f>ROUND(I216*H216,2)</f>
        <v>0</v>
      </c>
      <c r="BL216" s="19" t="s">
        <v>233</v>
      </c>
      <c r="BM216" s="241" t="s">
        <v>328</v>
      </c>
    </row>
    <row r="217" s="13" customFormat="1">
      <c r="A217" s="13"/>
      <c r="B217" s="243"/>
      <c r="C217" s="244"/>
      <c r="D217" s="245" t="s">
        <v>235</v>
      </c>
      <c r="E217" s="244"/>
      <c r="F217" s="247" t="s">
        <v>329</v>
      </c>
      <c r="G217" s="244"/>
      <c r="H217" s="248">
        <v>0.80000000000000004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235</v>
      </c>
      <c r="AU217" s="254" t="s">
        <v>94</v>
      </c>
      <c r="AV217" s="13" t="s">
        <v>94</v>
      </c>
      <c r="AW217" s="13" t="s">
        <v>4</v>
      </c>
      <c r="AX217" s="13" t="s">
        <v>92</v>
      </c>
      <c r="AY217" s="254" t="s">
        <v>226</v>
      </c>
    </row>
    <row r="218" s="2" customFormat="1" ht="16.5" customHeight="1">
      <c r="A218" s="41"/>
      <c r="B218" s="42"/>
      <c r="C218" s="230" t="s">
        <v>7</v>
      </c>
      <c r="D218" s="230" t="s">
        <v>228</v>
      </c>
      <c r="E218" s="231" t="s">
        <v>330</v>
      </c>
      <c r="F218" s="232" t="s">
        <v>331</v>
      </c>
      <c r="G218" s="233" t="s">
        <v>231</v>
      </c>
      <c r="H218" s="234">
        <v>15.1</v>
      </c>
      <c r="I218" s="235"/>
      <c r="J218" s="236">
        <f>ROUND(I218*H218,2)</f>
        <v>0</v>
      </c>
      <c r="K218" s="232" t="s">
        <v>232</v>
      </c>
      <c r="L218" s="47"/>
      <c r="M218" s="237" t="s">
        <v>1</v>
      </c>
      <c r="N218" s="238" t="s">
        <v>52</v>
      </c>
      <c r="O218" s="95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1" t="s">
        <v>233</v>
      </c>
      <c r="AT218" s="241" t="s">
        <v>228</v>
      </c>
      <c r="AU218" s="241" t="s">
        <v>94</v>
      </c>
      <c r="AY218" s="19" t="s">
        <v>226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233</v>
      </c>
      <c r="BK218" s="242">
        <f>ROUND(I218*H218,2)</f>
        <v>0</v>
      </c>
      <c r="BL218" s="19" t="s">
        <v>233</v>
      </c>
      <c r="BM218" s="241" t="s">
        <v>332</v>
      </c>
    </row>
    <row r="219" s="13" customFormat="1">
      <c r="A219" s="13"/>
      <c r="B219" s="243"/>
      <c r="C219" s="244"/>
      <c r="D219" s="245" t="s">
        <v>235</v>
      </c>
      <c r="E219" s="246" t="s">
        <v>1</v>
      </c>
      <c r="F219" s="247" t="s">
        <v>333</v>
      </c>
      <c r="G219" s="244"/>
      <c r="H219" s="248">
        <v>15.1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235</v>
      </c>
      <c r="AU219" s="254" t="s">
        <v>94</v>
      </c>
      <c r="AV219" s="13" t="s">
        <v>94</v>
      </c>
      <c r="AW219" s="13" t="s">
        <v>40</v>
      </c>
      <c r="AX219" s="13" t="s">
        <v>85</v>
      </c>
      <c r="AY219" s="254" t="s">
        <v>226</v>
      </c>
    </row>
    <row r="220" s="14" customFormat="1">
      <c r="A220" s="14"/>
      <c r="B220" s="255"/>
      <c r="C220" s="256"/>
      <c r="D220" s="245" t="s">
        <v>235</v>
      </c>
      <c r="E220" s="257" t="s">
        <v>1</v>
      </c>
      <c r="F220" s="258" t="s">
        <v>237</v>
      </c>
      <c r="G220" s="256"/>
      <c r="H220" s="259">
        <v>15.1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235</v>
      </c>
      <c r="AU220" s="265" t="s">
        <v>94</v>
      </c>
      <c r="AV220" s="14" t="s">
        <v>233</v>
      </c>
      <c r="AW220" s="14" t="s">
        <v>40</v>
      </c>
      <c r="AX220" s="14" t="s">
        <v>92</v>
      </c>
      <c r="AY220" s="265" t="s">
        <v>226</v>
      </c>
    </row>
    <row r="221" s="12" customFormat="1" ht="22.8" customHeight="1">
      <c r="A221" s="12"/>
      <c r="B221" s="214"/>
      <c r="C221" s="215"/>
      <c r="D221" s="216" t="s">
        <v>84</v>
      </c>
      <c r="E221" s="228" t="s">
        <v>241</v>
      </c>
      <c r="F221" s="228" t="s">
        <v>334</v>
      </c>
      <c r="G221" s="215"/>
      <c r="H221" s="215"/>
      <c r="I221" s="218"/>
      <c r="J221" s="229">
        <f>BK221</f>
        <v>0</v>
      </c>
      <c r="K221" s="215"/>
      <c r="L221" s="220"/>
      <c r="M221" s="221"/>
      <c r="N221" s="222"/>
      <c r="O221" s="222"/>
      <c r="P221" s="223">
        <f>SUM(P222:P260)</f>
        <v>0</v>
      </c>
      <c r="Q221" s="222"/>
      <c r="R221" s="223">
        <f>SUM(R222:R260)</f>
        <v>24.814782389999998</v>
      </c>
      <c r="S221" s="222"/>
      <c r="T221" s="224">
        <f>SUM(T222:T260)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92</v>
      </c>
      <c r="AT221" s="226" t="s">
        <v>84</v>
      </c>
      <c r="AU221" s="226" t="s">
        <v>92</v>
      </c>
      <c r="AY221" s="225" t="s">
        <v>226</v>
      </c>
      <c r="BK221" s="227">
        <f>SUM(BK222:BK260)</f>
        <v>0</v>
      </c>
    </row>
    <row r="222" s="2" customFormat="1" ht="21.75" customHeight="1">
      <c r="A222" s="41"/>
      <c r="B222" s="42"/>
      <c r="C222" s="230" t="s">
        <v>335</v>
      </c>
      <c r="D222" s="230" t="s">
        <v>228</v>
      </c>
      <c r="E222" s="231" t="s">
        <v>336</v>
      </c>
      <c r="F222" s="232" t="s">
        <v>337</v>
      </c>
      <c r="G222" s="233" t="s">
        <v>259</v>
      </c>
      <c r="H222" s="234">
        <v>0.40000000000000002</v>
      </c>
      <c r="I222" s="235"/>
      <c r="J222" s="236">
        <f>ROUND(I222*H222,2)</f>
        <v>0</v>
      </c>
      <c r="K222" s="232" t="s">
        <v>232</v>
      </c>
      <c r="L222" s="47"/>
      <c r="M222" s="237" t="s">
        <v>1</v>
      </c>
      <c r="N222" s="238" t="s">
        <v>52</v>
      </c>
      <c r="O222" s="95"/>
      <c r="P222" s="239">
        <f>O222*H222</f>
        <v>0</v>
      </c>
      <c r="Q222" s="239">
        <v>1.3271500000000001</v>
      </c>
      <c r="R222" s="239">
        <f>Q222*H222</f>
        <v>0.53086</v>
      </c>
      <c r="S222" s="239">
        <v>0</v>
      </c>
      <c r="T222" s="240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1" t="s">
        <v>233</v>
      </c>
      <c r="AT222" s="241" t="s">
        <v>228</v>
      </c>
      <c r="AU222" s="241" t="s">
        <v>94</v>
      </c>
      <c r="AY222" s="19" t="s">
        <v>226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233</v>
      </c>
      <c r="BK222" s="242">
        <f>ROUND(I222*H222,2)</f>
        <v>0</v>
      </c>
      <c r="BL222" s="19" t="s">
        <v>233</v>
      </c>
      <c r="BM222" s="241" t="s">
        <v>338</v>
      </c>
    </row>
    <row r="223" s="13" customFormat="1">
      <c r="A223" s="13"/>
      <c r="B223" s="243"/>
      <c r="C223" s="244"/>
      <c r="D223" s="245" t="s">
        <v>235</v>
      </c>
      <c r="E223" s="246" t="s">
        <v>1</v>
      </c>
      <c r="F223" s="247" t="s">
        <v>339</v>
      </c>
      <c r="G223" s="244"/>
      <c r="H223" s="248">
        <v>0.40000000000000002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235</v>
      </c>
      <c r="AU223" s="254" t="s">
        <v>94</v>
      </c>
      <c r="AV223" s="13" t="s">
        <v>94</v>
      </c>
      <c r="AW223" s="13" t="s">
        <v>40</v>
      </c>
      <c r="AX223" s="13" t="s">
        <v>85</v>
      </c>
      <c r="AY223" s="254" t="s">
        <v>226</v>
      </c>
    </row>
    <row r="224" s="14" customFormat="1">
      <c r="A224" s="14"/>
      <c r="B224" s="255"/>
      <c r="C224" s="256"/>
      <c r="D224" s="245" t="s">
        <v>235</v>
      </c>
      <c r="E224" s="257" t="s">
        <v>1</v>
      </c>
      <c r="F224" s="258" t="s">
        <v>237</v>
      </c>
      <c r="G224" s="256"/>
      <c r="H224" s="259">
        <v>0.40000000000000002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235</v>
      </c>
      <c r="AU224" s="265" t="s">
        <v>94</v>
      </c>
      <c r="AV224" s="14" t="s">
        <v>233</v>
      </c>
      <c r="AW224" s="14" t="s">
        <v>40</v>
      </c>
      <c r="AX224" s="14" t="s">
        <v>92</v>
      </c>
      <c r="AY224" s="265" t="s">
        <v>226</v>
      </c>
    </row>
    <row r="225" s="2" customFormat="1" ht="16.5" customHeight="1">
      <c r="A225" s="41"/>
      <c r="B225" s="42"/>
      <c r="C225" s="230" t="s">
        <v>340</v>
      </c>
      <c r="D225" s="230" t="s">
        <v>228</v>
      </c>
      <c r="E225" s="231" t="s">
        <v>341</v>
      </c>
      <c r="F225" s="232" t="s">
        <v>342</v>
      </c>
      <c r="G225" s="233" t="s">
        <v>304</v>
      </c>
      <c r="H225" s="234">
        <v>0.027</v>
      </c>
      <c r="I225" s="235"/>
      <c r="J225" s="236">
        <f>ROUND(I225*H225,2)</f>
        <v>0</v>
      </c>
      <c r="K225" s="232" t="s">
        <v>232</v>
      </c>
      <c r="L225" s="47"/>
      <c r="M225" s="237" t="s">
        <v>1</v>
      </c>
      <c r="N225" s="238" t="s">
        <v>52</v>
      </c>
      <c r="O225" s="95"/>
      <c r="P225" s="239">
        <f>O225*H225</f>
        <v>0</v>
      </c>
      <c r="Q225" s="239">
        <v>1.0900000000000001</v>
      </c>
      <c r="R225" s="239">
        <f>Q225*H225</f>
        <v>0.029430000000000001</v>
      </c>
      <c r="S225" s="239">
        <v>0</v>
      </c>
      <c r="T225" s="240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1" t="s">
        <v>233</v>
      </c>
      <c r="AT225" s="241" t="s">
        <v>228</v>
      </c>
      <c r="AU225" s="241" t="s">
        <v>94</v>
      </c>
      <c r="AY225" s="19" t="s">
        <v>226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233</v>
      </c>
      <c r="BK225" s="242">
        <f>ROUND(I225*H225,2)</f>
        <v>0</v>
      </c>
      <c r="BL225" s="19" t="s">
        <v>233</v>
      </c>
      <c r="BM225" s="241" t="s">
        <v>343</v>
      </c>
    </row>
    <row r="226" s="13" customFormat="1">
      <c r="A226" s="13"/>
      <c r="B226" s="243"/>
      <c r="C226" s="244"/>
      <c r="D226" s="245" t="s">
        <v>235</v>
      </c>
      <c r="E226" s="246" t="s">
        <v>1</v>
      </c>
      <c r="F226" s="247" t="s">
        <v>344</v>
      </c>
      <c r="G226" s="244"/>
      <c r="H226" s="248">
        <v>0.027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235</v>
      </c>
      <c r="AU226" s="254" t="s">
        <v>94</v>
      </c>
      <c r="AV226" s="13" t="s">
        <v>94</v>
      </c>
      <c r="AW226" s="13" t="s">
        <v>40</v>
      </c>
      <c r="AX226" s="13" t="s">
        <v>85</v>
      </c>
      <c r="AY226" s="254" t="s">
        <v>226</v>
      </c>
    </row>
    <row r="227" s="14" customFormat="1">
      <c r="A227" s="14"/>
      <c r="B227" s="255"/>
      <c r="C227" s="256"/>
      <c r="D227" s="245" t="s">
        <v>235</v>
      </c>
      <c r="E227" s="257" t="s">
        <v>1</v>
      </c>
      <c r="F227" s="258" t="s">
        <v>237</v>
      </c>
      <c r="G227" s="256"/>
      <c r="H227" s="259">
        <v>0.027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235</v>
      </c>
      <c r="AU227" s="265" t="s">
        <v>94</v>
      </c>
      <c r="AV227" s="14" t="s">
        <v>233</v>
      </c>
      <c r="AW227" s="14" t="s">
        <v>40</v>
      </c>
      <c r="AX227" s="14" t="s">
        <v>92</v>
      </c>
      <c r="AY227" s="265" t="s">
        <v>226</v>
      </c>
    </row>
    <row r="228" s="2" customFormat="1" ht="16.5" customHeight="1">
      <c r="A228" s="41"/>
      <c r="B228" s="42"/>
      <c r="C228" s="230" t="s">
        <v>345</v>
      </c>
      <c r="D228" s="230" t="s">
        <v>228</v>
      </c>
      <c r="E228" s="231" t="s">
        <v>346</v>
      </c>
      <c r="F228" s="232" t="s">
        <v>347</v>
      </c>
      <c r="G228" s="233" t="s">
        <v>304</v>
      </c>
      <c r="H228" s="234">
        <v>0.088999999999999996</v>
      </c>
      <c r="I228" s="235"/>
      <c r="J228" s="236">
        <f>ROUND(I228*H228,2)</f>
        <v>0</v>
      </c>
      <c r="K228" s="232" t="s">
        <v>232</v>
      </c>
      <c r="L228" s="47"/>
      <c r="M228" s="237" t="s">
        <v>1</v>
      </c>
      <c r="N228" s="238" t="s">
        <v>52</v>
      </c>
      <c r="O228" s="95"/>
      <c r="P228" s="239">
        <f>O228*H228</f>
        <v>0</v>
      </c>
      <c r="Q228" s="239">
        <v>1.0900000000000001</v>
      </c>
      <c r="R228" s="239">
        <f>Q228*H228</f>
        <v>0.097009999999999999</v>
      </c>
      <c r="S228" s="239">
        <v>0</v>
      </c>
      <c r="T228" s="240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1" t="s">
        <v>233</v>
      </c>
      <c r="AT228" s="241" t="s">
        <v>228</v>
      </c>
      <c r="AU228" s="241" t="s">
        <v>94</v>
      </c>
      <c r="AY228" s="19" t="s">
        <v>226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233</v>
      </c>
      <c r="BK228" s="242">
        <f>ROUND(I228*H228,2)</f>
        <v>0</v>
      </c>
      <c r="BL228" s="19" t="s">
        <v>233</v>
      </c>
      <c r="BM228" s="241" t="s">
        <v>348</v>
      </c>
    </row>
    <row r="229" s="13" customFormat="1">
      <c r="A229" s="13"/>
      <c r="B229" s="243"/>
      <c r="C229" s="244"/>
      <c r="D229" s="245" t="s">
        <v>235</v>
      </c>
      <c r="E229" s="246" t="s">
        <v>1</v>
      </c>
      <c r="F229" s="247" t="s">
        <v>349</v>
      </c>
      <c r="G229" s="244"/>
      <c r="H229" s="248">
        <v>0.088999999999999996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235</v>
      </c>
      <c r="AU229" s="254" t="s">
        <v>94</v>
      </c>
      <c r="AV229" s="13" t="s">
        <v>94</v>
      </c>
      <c r="AW229" s="13" t="s">
        <v>40</v>
      </c>
      <c r="AX229" s="13" t="s">
        <v>85</v>
      </c>
      <c r="AY229" s="254" t="s">
        <v>226</v>
      </c>
    </row>
    <row r="230" s="14" customFormat="1">
      <c r="A230" s="14"/>
      <c r="B230" s="255"/>
      <c r="C230" s="256"/>
      <c r="D230" s="245" t="s">
        <v>235</v>
      </c>
      <c r="E230" s="257" t="s">
        <v>1</v>
      </c>
      <c r="F230" s="258" t="s">
        <v>237</v>
      </c>
      <c r="G230" s="256"/>
      <c r="H230" s="259">
        <v>0.088999999999999996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235</v>
      </c>
      <c r="AU230" s="265" t="s">
        <v>94</v>
      </c>
      <c r="AV230" s="14" t="s">
        <v>233</v>
      </c>
      <c r="AW230" s="14" t="s">
        <v>40</v>
      </c>
      <c r="AX230" s="14" t="s">
        <v>92</v>
      </c>
      <c r="AY230" s="265" t="s">
        <v>226</v>
      </c>
    </row>
    <row r="231" s="2" customFormat="1" ht="16.5" customHeight="1">
      <c r="A231" s="41"/>
      <c r="B231" s="42"/>
      <c r="C231" s="230" t="s">
        <v>350</v>
      </c>
      <c r="D231" s="230" t="s">
        <v>228</v>
      </c>
      <c r="E231" s="231" t="s">
        <v>351</v>
      </c>
      <c r="F231" s="232" t="s">
        <v>352</v>
      </c>
      <c r="G231" s="233" t="s">
        <v>231</v>
      </c>
      <c r="H231" s="234">
        <v>1.8</v>
      </c>
      <c r="I231" s="235"/>
      <c r="J231" s="236">
        <f>ROUND(I231*H231,2)</f>
        <v>0</v>
      </c>
      <c r="K231" s="232" t="s">
        <v>232</v>
      </c>
      <c r="L231" s="47"/>
      <c r="M231" s="237" t="s">
        <v>1</v>
      </c>
      <c r="N231" s="238" t="s">
        <v>52</v>
      </c>
      <c r="O231" s="95"/>
      <c r="P231" s="239">
        <f>O231*H231</f>
        <v>0</v>
      </c>
      <c r="Q231" s="239">
        <v>0.04795</v>
      </c>
      <c r="R231" s="239">
        <f>Q231*H231</f>
        <v>0.086309999999999998</v>
      </c>
      <c r="S231" s="239">
        <v>0</v>
      </c>
      <c r="T231" s="240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1" t="s">
        <v>233</v>
      </c>
      <c r="AT231" s="241" t="s">
        <v>228</v>
      </c>
      <c r="AU231" s="241" t="s">
        <v>94</v>
      </c>
      <c r="AY231" s="19" t="s">
        <v>226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233</v>
      </c>
      <c r="BK231" s="242">
        <f>ROUND(I231*H231,2)</f>
        <v>0</v>
      </c>
      <c r="BL231" s="19" t="s">
        <v>233</v>
      </c>
      <c r="BM231" s="241" t="s">
        <v>353</v>
      </c>
    </row>
    <row r="232" s="13" customFormat="1">
      <c r="A232" s="13"/>
      <c r="B232" s="243"/>
      <c r="C232" s="244"/>
      <c r="D232" s="245" t="s">
        <v>235</v>
      </c>
      <c r="E232" s="246" t="s">
        <v>1</v>
      </c>
      <c r="F232" s="247" t="s">
        <v>354</v>
      </c>
      <c r="G232" s="244"/>
      <c r="H232" s="248">
        <v>1.28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235</v>
      </c>
      <c r="AU232" s="254" t="s">
        <v>94</v>
      </c>
      <c r="AV232" s="13" t="s">
        <v>94</v>
      </c>
      <c r="AW232" s="13" t="s">
        <v>40</v>
      </c>
      <c r="AX232" s="13" t="s">
        <v>85</v>
      </c>
      <c r="AY232" s="254" t="s">
        <v>226</v>
      </c>
    </row>
    <row r="233" s="13" customFormat="1">
      <c r="A233" s="13"/>
      <c r="B233" s="243"/>
      <c r="C233" s="244"/>
      <c r="D233" s="245" t="s">
        <v>235</v>
      </c>
      <c r="E233" s="246" t="s">
        <v>1</v>
      </c>
      <c r="F233" s="247" t="s">
        <v>355</v>
      </c>
      <c r="G233" s="244"/>
      <c r="H233" s="248">
        <v>0.52000000000000002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235</v>
      </c>
      <c r="AU233" s="254" t="s">
        <v>94</v>
      </c>
      <c r="AV233" s="13" t="s">
        <v>94</v>
      </c>
      <c r="AW233" s="13" t="s">
        <v>40</v>
      </c>
      <c r="AX233" s="13" t="s">
        <v>85</v>
      </c>
      <c r="AY233" s="254" t="s">
        <v>226</v>
      </c>
    </row>
    <row r="234" s="14" customFormat="1">
      <c r="A234" s="14"/>
      <c r="B234" s="255"/>
      <c r="C234" s="256"/>
      <c r="D234" s="245" t="s">
        <v>235</v>
      </c>
      <c r="E234" s="257" t="s">
        <v>1</v>
      </c>
      <c r="F234" s="258" t="s">
        <v>237</v>
      </c>
      <c r="G234" s="256"/>
      <c r="H234" s="259">
        <v>1.8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235</v>
      </c>
      <c r="AU234" s="265" t="s">
        <v>94</v>
      </c>
      <c r="AV234" s="14" t="s">
        <v>233</v>
      </c>
      <c r="AW234" s="14" t="s">
        <v>40</v>
      </c>
      <c r="AX234" s="14" t="s">
        <v>92</v>
      </c>
      <c r="AY234" s="265" t="s">
        <v>226</v>
      </c>
    </row>
    <row r="235" s="2" customFormat="1" ht="16.5" customHeight="1">
      <c r="A235" s="41"/>
      <c r="B235" s="42"/>
      <c r="C235" s="230" t="s">
        <v>356</v>
      </c>
      <c r="D235" s="230" t="s">
        <v>228</v>
      </c>
      <c r="E235" s="231" t="s">
        <v>357</v>
      </c>
      <c r="F235" s="232" t="s">
        <v>358</v>
      </c>
      <c r="G235" s="233" t="s">
        <v>231</v>
      </c>
      <c r="H235" s="234">
        <v>6.4880000000000004</v>
      </c>
      <c r="I235" s="235"/>
      <c r="J235" s="236">
        <f>ROUND(I235*H235,2)</f>
        <v>0</v>
      </c>
      <c r="K235" s="232" t="s">
        <v>232</v>
      </c>
      <c r="L235" s="47"/>
      <c r="M235" s="237" t="s">
        <v>1</v>
      </c>
      <c r="N235" s="238" t="s">
        <v>52</v>
      </c>
      <c r="O235" s="95"/>
      <c r="P235" s="239">
        <f>O235*H235</f>
        <v>0</v>
      </c>
      <c r="Q235" s="239">
        <v>0.07571</v>
      </c>
      <c r="R235" s="239">
        <f>Q235*H235</f>
        <v>0.49120648000000006</v>
      </c>
      <c r="S235" s="239">
        <v>0</v>
      </c>
      <c r="T235" s="240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1" t="s">
        <v>233</v>
      </c>
      <c r="AT235" s="241" t="s">
        <v>228</v>
      </c>
      <c r="AU235" s="241" t="s">
        <v>94</v>
      </c>
      <c r="AY235" s="19" t="s">
        <v>226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233</v>
      </c>
      <c r="BK235" s="242">
        <f>ROUND(I235*H235,2)</f>
        <v>0</v>
      </c>
      <c r="BL235" s="19" t="s">
        <v>233</v>
      </c>
      <c r="BM235" s="241" t="s">
        <v>359</v>
      </c>
    </row>
    <row r="236" s="13" customFormat="1">
      <c r="A236" s="13"/>
      <c r="B236" s="243"/>
      <c r="C236" s="244"/>
      <c r="D236" s="245" t="s">
        <v>235</v>
      </c>
      <c r="E236" s="246" t="s">
        <v>1</v>
      </c>
      <c r="F236" s="247" t="s">
        <v>360</v>
      </c>
      <c r="G236" s="244"/>
      <c r="H236" s="248">
        <v>6.4880000000000004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235</v>
      </c>
      <c r="AU236" s="254" t="s">
        <v>94</v>
      </c>
      <c r="AV236" s="13" t="s">
        <v>94</v>
      </c>
      <c r="AW236" s="13" t="s">
        <v>40</v>
      </c>
      <c r="AX236" s="13" t="s">
        <v>85</v>
      </c>
      <c r="AY236" s="254" t="s">
        <v>226</v>
      </c>
    </row>
    <row r="237" s="14" customFormat="1">
      <c r="A237" s="14"/>
      <c r="B237" s="255"/>
      <c r="C237" s="256"/>
      <c r="D237" s="245" t="s">
        <v>235</v>
      </c>
      <c r="E237" s="257" t="s">
        <v>1</v>
      </c>
      <c r="F237" s="258" t="s">
        <v>237</v>
      </c>
      <c r="G237" s="256"/>
      <c r="H237" s="259">
        <v>6.4880000000000004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235</v>
      </c>
      <c r="AU237" s="265" t="s">
        <v>94</v>
      </c>
      <c r="AV237" s="14" t="s">
        <v>233</v>
      </c>
      <c r="AW237" s="14" t="s">
        <v>40</v>
      </c>
      <c r="AX237" s="14" t="s">
        <v>92</v>
      </c>
      <c r="AY237" s="265" t="s">
        <v>226</v>
      </c>
    </row>
    <row r="238" s="2" customFormat="1" ht="16.5" customHeight="1">
      <c r="A238" s="41"/>
      <c r="B238" s="42"/>
      <c r="C238" s="230" t="s">
        <v>361</v>
      </c>
      <c r="D238" s="230" t="s">
        <v>228</v>
      </c>
      <c r="E238" s="231" t="s">
        <v>362</v>
      </c>
      <c r="F238" s="232" t="s">
        <v>363</v>
      </c>
      <c r="G238" s="233" t="s">
        <v>259</v>
      </c>
      <c r="H238" s="234">
        <v>0.92800000000000005</v>
      </c>
      <c r="I238" s="235"/>
      <c r="J238" s="236">
        <f>ROUND(I238*H238,2)</f>
        <v>0</v>
      </c>
      <c r="K238" s="232" t="s">
        <v>232</v>
      </c>
      <c r="L238" s="47"/>
      <c r="M238" s="237" t="s">
        <v>1</v>
      </c>
      <c r="N238" s="238" t="s">
        <v>52</v>
      </c>
      <c r="O238" s="95"/>
      <c r="P238" s="239">
        <f>O238*H238</f>
        <v>0</v>
      </c>
      <c r="Q238" s="239">
        <v>0.70699999999999996</v>
      </c>
      <c r="R238" s="239">
        <f>Q238*H238</f>
        <v>0.65609600000000001</v>
      </c>
      <c r="S238" s="239">
        <v>0</v>
      </c>
      <c r="T238" s="240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1" t="s">
        <v>233</v>
      </c>
      <c r="AT238" s="241" t="s">
        <v>228</v>
      </c>
      <c r="AU238" s="241" t="s">
        <v>94</v>
      </c>
      <c r="AY238" s="19" t="s">
        <v>226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233</v>
      </c>
      <c r="BK238" s="242">
        <f>ROUND(I238*H238,2)</f>
        <v>0</v>
      </c>
      <c r="BL238" s="19" t="s">
        <v>233</v>
      </c>
      <c r="BM238" s="241" t="s">
        <v>364</v>
      </c>
    </row>
    <row r="239" s="13" customFormat="1">
      <c r="A239" s="13"/>
      <c r="B239" s="243"/>
      <c r="C239" s="244"/>
      <c r="D239" s="245" t="s">
        <v>235</v>
      </c>
      <c r="E239" s="246" t="s">
        <v>1</v>
      </c>
      <c r="F239" s="247" t="s">
        <v>365</v>
      </c>
      <c r="G239" s="244"/>
      <c r="H239" s="248">
        <v>0.92800000000000005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235</v>
      </c>
      <c r="AU239" s="254" t="s">
        <v>94</v>
      </c>
      <c r="AV239" s="13" t="s">
        <v>94</v>
      </c>
      <c r="AW239" s="13" t="s">
        <v>40</v>
      </c>
      <c r="AX239" s="13" t="s">
        <v>85</v>
      </c>
      <c r="AY239" s="254" t="s">
        <v>226</v>
      </c>
    </row>
    <row r="240" s="14" customFormat="1">
      <c r="A240" s="14"/>
      <c r="B240" s="255"/>
      <c r="C240" s="256"/>
      <c r="D240" s="245" t="s">
        <v>235</v>
      </c>
      <c r="E240" s="257" t="s">
        <v>1</v>
      </c>
      <c r="F240" s="258" t="s">
        <v>237</v>
      </c>
      <c r="G240" s="256"/>
      <c r="H240" s="259">
        <v>0.92800000000000005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235</v>
      </c>
      <c r="AU240" s="265" t="s">
        <v>94</v>
      </c>
      <c r="AV240" s="14" t="s">
        <v>233</v>
      </c>
      <c r="AW240" s="14" t="s">
        <v>40</v>
      </c>
      <c r="AX240" s="14" t="s">
        <v>92</v>
      </c>
      <c r="AY240" s="265" t="s">
        <v>226</v>
      </c>
    </row>
    <row r="241" s="2" customFormat="1" ht="16.5" customHeight="1">
      <c r="A241" s="41"/>
      <c r="B241" s="42"/>
      <c r="C241" s="230" t="s">
        <v>366</v>
      </c>
      <c r="D241" s="230" t="s">
        <v>228</v>
      </c>
      <c r="E241" s="231" t="s">
        <v>367</v>
      </c>
      <c r="F241" s="232" t="s">
        <v>368</v>
      </c>
      <c r="G241" s="233" t="s">
        <v>369</v>
      </c>
      <c r="H241" s="234">
        <v>2</v>
      </c>
      <c r="I241" s="235"/>
      <c r="J241" s="236">
        <f>ROUND(I241*H241,2)</f>
        <v>0</v>
      </c>
      <c r="K241" s="232" t="s">
        <v>1</v>
      </c>
      <c r="L241" s="47"/>
      <c r="M241" s="237" t="s">
        <v>1</v>
      </c>
      <c r="N241" s="238" t="s">
        <v>52</v>
      </c>
      <c r="O241" s="95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1" t="s">
        <v>233</v>
      </c>
      <c r="AT241" s="241" t="s">
        <v>228</v>
      </c>
      <c r="AU241" s="241" t="s">
        <v>94</v>
      </c>
      <c r="AY241" s="19" t="s">
        <v>226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233</v>
      </c>
      <c r="BK241" s="242">
        <f>ROUND(I241*H241,2)</f>
        <v>0</v>
      </c>
      <c r="BL241" s="19" t="s">
        <v>233</v>
      </c>
      <c r="BM241" s="241" t="s">
        <v>370</v>
      </c>
    </row>
    <row r="242" s="13" customFormat="1">
      <c r="A242" s="13"/>
      <c r="B242" s="243"/>
      <c r="C242" s="244"/>
      <c r="D242" s="245" t="s">
        <v>235</v>
      </c>
      <c r="E242" s="246" t="s">
        <v>1</v>
      </c>
      <c r="F242" s="247" t="s">
        <v>371</v>
      </c>
      <c r="G242" s="244"/>
      <c r="H242" s="248">
        <v>2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235</v>
      </c>
      <c r="AU242" s="254" t="s">
        <v>94</v>
      </c>
      <c r="AV242" s="13" t="s">
        <v>94</v>
      </c>
      <c r="AW242" s="13" t="s">
        <v>40</v>
      </c>
      <c r="AX242" s="13" t="s">
        <v>85</v>
      </c>
      <c r="AY242" s="254" t="s">
        <v>226</v>
      </c>
    </row>
    <row r="243" s="14" customFormat="1">
      <c r="A243" s="14"/>
      <c r="B243" s="255"/>
      <c r="C243" s="256"/>
      <c r="D243" s="245" t="s">
        <v>235</v>
      </c>
      <c r="E243" s="257" t="s">
        <v>1</v>
      </c>
      <c r="F243" s="258" t="s">
        <v>237</v>
      </c>
      <c r="G243" s="256"/>
      <c r="H243" s="259">
        <v>2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235</v>
      </c>
      <c r="AU243" s="265" t="s">
        <v>94</v>
      </c>
      <c r="AV243" s="14" t="s">
        <v>233</v>
      </c>
      <c r="AW243" s="14" t="s">
        <v>40</v>
      </c>
      <c r="AX243" s="14" t="s">
        <v>92</v>
      </c>
      <c r="AY243" s="265" t="s">
        <v>226</v>
      </c>
    </row>
    <row r="244" s="2" customFormat="1" ht="21.75" customHeight="1">
      <c r="A244" s="41"/>
      <c r="B244" s="42"/>
      <c r="C244" s="230" t="s">
        <v>372</v>
      </c>
      <c r="D244" s="230" t="s">
        <v>228</v>
      </c>
      <c r="E244" s="231" t="s">
        <v>373</v>
      </c>
      <c r="F244" s="232" t="s">
        <v>374</v>
      </c>
      <c r="G244" s="233" t="s">
        <v>259</v>
      </c>
      <c r="H244" s="234">
        <v>8.7899999999999991</v>
      </c>
      <c r="I244" s="235"/>
      <c r="J244" s="236">
        <f>ROUND(I244*H244,2)</f>
        <v>0</v>
      </c>
      <c r="K244" s="232" t="s">
        <v>232</v>
      </c>
      <c r="L244" s="47"/>
      <c r="M244" s="237" t="s">
        <v>1</v>
      </c>
      <c r="N244" s="238" t="s">
        <v>52</v>
      </c>
      <c r="O244" s="95"/>
      <c r="P244" s="239">
        <f>O244*H244</f>
        <v>0</v>
      </c>
      <c r="Q244" s="239">
        <v>2.5143</v>
      </c>
      <c r="R244" s="239">
        <f>Q244*H244</f>
        <v>22.100696999999997</v>
      </c>
      <c r="S244" s="239">
        <v>0</v>
      </c>
      <c r="T244" s="240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1" t="s">
        <v>233</v>
      </c>
      <c r="AT244" s="241" t="s">
        <v>228</v>
      </c>
      <c r="AU244" s="241" t="s">
        <v>94</v>
      </c>
      <c r="AY244" s="19" t="s">
        <v>226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233</v>
      </c>
      <c r="BK244" s="242">
        <f>ROUND(I244*H244,2)</f>
        <v>0</v>
      </c>
      <c r="BL244" s="19" t="s">
        <v>233</v>
      </c>
      <c r="BM244" s="241" t="s">
        <v>375</v>
      </c>
    </row>
    <row r="245" s="13" customFormat="1">
      <c r="A245" s="13"/>
      <c r="B245" s="243"/>
      <c r="C245" s="244"/>
      <c r="D245" s="245" t="s">
        <v>235</v>
      </c>
      <c r="E245" s="246" t="s">
        <v>1</v>
      </c>
      <c r="F245" s="247" t="s">
        <v>376</v>
      </c>
      <c r="G245" s="244"/>
      <c r="H245" s="248">
        <v>6.1600000000000001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235</v>
      </c>
      <c r="AU245" s="254" t="s">
        <v>94</v>
      </c>
      <c r="AV245" s="13" t="s">
        <v>94</v>
      </c>
      <c r="AW245" s="13" t="s">
        <v>40</v>
      </c>
      <c r="AX245" s="13" t="s">
        <v>85</v>
      </c>
      <c r="AY245" s="254" t="s">
        <v>226</v>
      </c>
    </row>
    <row r="246" s="13" customFormat="1">
      <c r="A246" s="13"/>
      <c r="B246" s="243"/>
      <c r="C246" s="244"/>
      <c r="D246" s="245" t="s">
        <v>235</v>
      </c>
      <c r="E246" s="246" t="s">
        <v>1</v>
      </c>
      <c r="F246" s="247" t="s">
        <v>377</v>
      </c>
      <c r="G246" s="244"/>
      <c r="H246" s="248">
        <v>2.6299999999999999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235</v>
      </c>
      <c r="AU246" s="254" t="s">
        <v>94</v>
      </c>
      <c r="AV246" s="13" t="s">
        <v>94</v>
      </c>
      <c r="AW246" s="13" t="s">
        <v>40</v>
      </c>
      <c r="AX246" s="13" t="s">
        <v>85</v>
      </c>
      <c r="AY246" s="254" t="s">
        <v>226</v>
      </c>
    </row>
    <row r="247" s="14" customFormat="1">
      <c r="A247" s="14"/>
      <c r="B247" s="255"/>
      <c r="C247" s="256"/>
      <c r="D247" s="245" t="s">
        <v>235</v>
      </c>
      <c r="E247" s="257" t="s">
        <v>1</v>
      </c>
      <c r="F247" s="258" t="s">
        <v>237</v>
      </c>
      <c r="G247" s="256"/>
      <c r="H247" s="259">
        <v>8.7899999999999991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235</v>
      </c>
      <c r="AU247" s="265" t="s">
        <v>94</v>
      </c>
      <c r="AV247" s="14" t="s">
        <v>233</v>
      </c>
      <c r="AW247" s="14" t="s">
        <v>40</v>
      </c>
      <c r="AX247" s="14" t="s">
        <v>92</v>
      </c>
      <c r="AY247" s="265" t="s">
        <v>226</v>
      </c>
    </row>
    <row r="248" s="2" customFormat="1" ht="16.5" customHeight="1">
      <c r="A248" s="41"/>
      <c r="B248" s="42"/>
      <c r="C248" s="230" t="s">
        <v>378</v>
      </c>
      <c r="D248" s="230" t="s">
        <v>228</v>
      </c>
      <c r="E248" s="231" t="s">
        <v>379</v>
      </c>
      <c r="F248" s="232" t="s">
        <v>380</v>
      </c>
      <c r="G248" s="233" t="s">
        <v>231</v>
      </c>
      <c r="H248" s="234">
        <v>17.609999999999999</v>
      </c>
      <c r="I248" s="235"/>
      <c r="J248" s="236">
        <f>ROUND(I248*H248,2)</f>
        <v>0</v>
      </c>
      <c r="K248" s="232" t="s">
        <v>232</v>
      </c>
      <c r="L248" s="47"/>
      <c r="M248" s="237" t="s">
        <v>1</v>
      </c>
      <c r="N248" s="238" t="s">
        <v>52</v>
      </c>
      <c r="O248" s="95"/>
      <c r="P248" s="239">
        <f>O248*H248</f>
        <v>0</v>
      </c>
      <c r="Q248" s="239">
        <v>0.00247</v>
      </c>
      <c r="R248" s="239">
        <f>Q248*H248</f>
        <v>0.043496699999999999</v>
      </c>
      <c r="S248" s="239">
        <v>0</v>
      </c>
      <c r="T248" s="24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1" t="s">
        <v>233</v>
      </c>
      <c r="AT248" s="241" t="s">
        <v>228</v>
      </c>
      <c r="AU248" s="241" t="s">
        <v>94</v>
      </c>
      <c r="AY248" s="19" t="s">
        <v>226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233</v>
      </c>
      <c r="BK248" s="242">
        <f>ROUND(I248*H248,2)</f>
        <v>0</v>
      </c>
      <c r="BL248" s="19" t="s">
        <v>233</v>
      </c>
      <c r="BM248" s="241" t="s">
        <v>381</v>
      </c>
    </row>
    <row r="249" s="13" customFormat="1">
      <c r="A249" s="13"/>
      <c r="B249" s="243"/>
      <c r="C249" s="244"/>
      <c r="D249" s="245" t="s">
        <v>235</v>
      </c>
      <c r="E249" s="246" t="s">
        <v>1</v>
      </c>
      <c r="F249" s="247" t="s">
        <v>382</v>
      </c>
      <c r="G249" s="244"/>
      <c r="H249" s="248">
        <v>13.699999999999999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235</v>
      </c>
      <c r="AU249" s="254" t="s">
        <v>94</v>
      </c>
      <c r="AV249" s="13" t="s">
        <v>94</v>
      </c>
      <c r="AW249" s="13" t="s">
        <v>40</v>
      </c>
      <c r="AX249" s="13" t="s">
        <v>85</v>
      </c>
      <c r="AY249" s="254" t="s">
        <v>226</v>
      </c>
    </row>
    <row r="250" s="13" customFormat="1">
      <c r="A250" s="13"/>
      <c r="B250" s="243"/>
      <c r="C250" s="244"/>
      <c r="D250" s="245" t="s">
        <v>235</v>
      </c>
      <c r="E250" s="246" t="s">
        <v>1</v>
      </c>
      <c r="F250" s="247" t="s">
        <v>383</v>
      </c>
      <c r="G250" s="244"/>
      <c r="H250" s="248">
        <v>3.9100000000000001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235</v>
      </c>
      <c r="AU250" s="254" t="s">
        <v>94</v>
      </c>
      <c r="AV250" s="13" t="s">
        <v>94</v>
      </c>
      <c r="AW250" s="13" t="s">
        <v>40</v>
      </c>
      <c r="AX250" s="13" t="s">
        <v>85</v>
      </c>
      <c r="AY250" s="254" t="s">
        <v>226</v>
      </c>
    </row>
    <row r="251" s="14" customFormat="1">
      <c r="A251" s="14"/>
      <c r="B251" s="255"/>
      <c r="C251" s="256"/>
      <c r="D251" s="245" t="s">
        <v>235</v>
      </c>
      <c r="E251" s="257" t="s">
        <v>1</v>
      </c>
      <c r="F251" s="258" t="s">
        <v>237</v>
      </c>
      <c r="G251" s="256"/>
      <c r="H251" s="259">
        <v>17.609999999999999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235</v>
      </c>
      <c r="AU251" s="265" t="s">
        <v>94</v>
      </c>
      <c r="AV251" s="14" t="s">
        <v>233</v>
      </c>
      <c r="AW251" s="14" t="s">
        <v>40</v>
      </c>
      <c r="AX251" s="14" t="s">
        <v>92</v>
      </c>
      <c r="AY251" s="265" t="s">
        <v>226</v>
      </c>
    </row>
    <row r="252" s="2" customFormat="1" ht="21.75" customHeight="1">
      <c r="A252" s="41"/>
      <c r="B252" s="42"/>
      <c r="C252" s="230" t="s">
        <v>384</v>
      </c>
      <c r="D252" s="230" t="s">
        <v>228</v>
      </c>
      <c r="E252" s="231" t="s">
        <v>385</v>
      </c>
      <c r="F252" s="232" t="s">
        <v>386</v>
      </c>
      <c r="G252" s="233" t="s">
        <v>387</v>
      </c>
      <c r="H252" s="234">
        <v>1</v>
      </c>
      <c r="I252" s="235"/>
      <c r="J252" s="236">
        <f>ROUND(I252*H252,2)</f>
        <v>0</v>
      </c>
      <c r="K252" s="232" t="s">
        <v>1</v>
      </c>
      <c r="L252" s="47"/>
      <c r="M252" s="237" t="s">
        <v>1</v>
      </c>
      <c r="N252" s="238" t="s">
        <v>52</v>
      </c>
      <c r="O252" s="95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1" t="s">
        <v>233</v>
      </c>
      <c r="AT252" s="241" t="s">
        <v>228</v>
      </c>
      <c r="AU252" s="241" t="s">
        <v>94</v>
      </c>
      <c r="AY252" s="19" t="s">
        <v>226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233</v>
      </c>
      <c r="BK252" s="242">
        <f>ROUND(I252*H252,2)</f>
        <v>0</v>
      </c>
      <c r="BL252" s="19" t="s">
        <v>233</v>
      </c>
      <c r="BM252" s="241" t="s">
        <v>388</v>
      </c>
    </row>
    <row r="253" s="2" customFormat="1" ht="21.75" customHeight="1">
      <c r="A253" s="41"/>
      <c r="B253" s="42"/>
      <c r="C253" s="230" t="s">
        <v>389</v>
      </c>
      <c r="D253" s="230" t="s">
        <v>228</v>
      </c>
      <c r="E253" s="231" t="s">
        <v>390</v>
      </c>
      <c r="F253" s="232" t="s">
        <v>391</v>
      </c>
      <c r="G253" s="233" t="s">
        <v>231</v>
      </c>
      <c r="H253" s="234">
        <v>17.609999999999999</v>
      </c>
      <c r="I253" s="235"/>
      <c r="J253" s="236">
        <f>ROUND(I253*H253,2)</f>
        <v>0</v>
      </c>
      <c r="K253" s="232" t="s">
        <v>232</v>
      </c>
      <c r="L253" s="47"/>
      <c r="M253" s="237" t="s">
        <v>1</v>
      </c>
      <c r="N253" s="238" t="s">
        <v>52</v>
      </c>
      <c r="O253" s="95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1" t="s">
        <v>233</v>
      </c>
      <c r="AT253" s="241" t="s">
        <v>228</v>
      </c>
      <c r="AU253" s="241" t="s">
        <v>94</v>
      </c>
      <c r="AY253" s="19" t="s">
        <v>226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233</v>
      </c>
      <c r="BK253" s="242">
        <f>ROUND(I253*H253,2)</f>
        <v>0</v>
      </c>
      <c r="BL253" s="19" t="s">
        <v>233</v>
      </c>
      <c r="BM253" s="241" t="s">
        <v>392</v>
      </c>
    </row>
    <row r="254" s="13" customFormat="1">
      <c r="A254" s="13"/>
      <c r="B254" s="243"/>
      <c r="C254" s="244"/>
      <c r="D254" s="245" t="s">
        <v>235</v>
      </c>
      <c r="E254" s="246" t="s">
        <v>1</v>
      </c>
      <c r="F254" s="247" t="s">
        <v>382</v>
      </c>
      <c r="G254" s="244"/>
      <c r="H254" s="248">
        <v>13.699999999999999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235</v>
      </c>
      <c r="AU254" s="254" t="s">
        <v>94</v>
      </c>
      <c r="AV254" s="13" t="s">
        <v>94</v>
      </c>
      <c r="AW254" s="13" t="s">
        <v>40</v>
      </c>
      <c r="AX254" s="13" t="s">
        <v>85</v>
      </c>
      <c r="AY254" s="254" t="s">
        <v>226</v>
      </c>
    </row>
    <row r="255" s="13" customFormat="1">
      <c r="A255" s="13"/>
      <c r="B255" s="243"/>
      <c r="C255" s="244"/>
      <c r="D255" s="245" t="s">
        <v>235</v>
      </c>
      <c r="E255" s="246" t="s">
        <v>1</v>
      </c>
      <c r="F255" s="247" t="s">
        <v>383</v>
      </c>
      <c r="G255" s="244"/>
      <c r="H255" s="248">
        <v>3.9100000000000001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235</v>
      </c>
      <c r="AU255" s="254" t="s">
        <v>94</v>
      </c>
      <c r="AV255" s="13" t="s">
        <v>94</v>
      </c>
      <c r="AW255" s="13" t="s">
        <v>40</v>
      </c>
      <c r="AX255" s="13" t="s">
        <v>85</v>
      </c>
      <c r="AY255" s="254" t="s">
        <v>226</v>
      </c>
    </row>
    <row r="256" s="14" customFormat="1">
      <c r="A256" s="14"/>
      <c r="B256" s="255"/>
      <c r="C256" s="256"/>
      <c r="D256" s="245" t="s">
        <v>235</v>
      </c>
      <c r="E256" s="257" t="s">
        <v>1</v>
      </c>
      <c r="F256" s="258" t="s">
        <v>237</v>
      </c>
      <c r="G256" s="256"/>
      <c r="H256" s="259">
        <v>17.609999999999999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235</v>
      </c>
      <c r="AU256" s="265" t="s">
        <v>94</v>
      </c>
      <c r="AV256" s="14" t="s">
        <v>233</v>
      </c>
      <c r="AW256" s="14" t="s">
        <v>40</v>
      </c>
      <c r="AX256" s="14" t="s">
        <v>92</v>
      </c>
      <c r="AY256" s="265" t="s">
        <v>226</v>
      </c>
    </row>
    <row r="257" s="2" customFormat="1" ht="16.5" customHeight="1">
      <c r="A257" s="41"/>
      <c r="B257" s="42"/>
      <c r="C257" s="230" t="s">
        <v>393</v>
      </c>
      <c r="D257" s="230" t="s">
        <v>228</v>
      </c>
      <c r="E257" s="231" t="s">
        <v>394</v>
      </c>
      <c r="F257" s="232" t="s">
        <v>395</v>
      </c>
      <c r="G257" s="233" t="s">
        <v>304</v>
      </c>
      <c r="H257" s="234">
        <v>0.70299999999999996</v>
      </c>
      <c r="I257" s="235"/>
      <c r="J257" s="236">
        <f>ROUND(I257*H257,2)</f>
        <v>0</v>
      </c>
      <c r="K257" s="232" t="s">
        <v>232</v>
      </c>
      <c r="L257" s="47"/>
      <c r="M257" s="237" t="s">
        <v>1</v>
      </c>
      <c r="N257" s="238" t="s">
        <v>52</v>
      </c>
      <c r="O257" s="95"/>
      <c r="P257" s="239">
        <f>O257*H257</f>
        <v>0</v>
      </c>
      <c r="Q257" s="239">
        <v>1.10907</v>
      </c>
      <c r="R257" s="239">
        <f>Q257*H257</f>
        <v>0.77967620999999998</v>
      </c>
      <c r="S257" s="239">
        <v>0</v>
      </c>
      <c r="T257" s="240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1" t="s">
        <v>233</v>
      </c>
      <c r="AT257" s="241" t="s">
        <v>228</v>
      </c>
      <c r="AU257" s="241" t="s">
        <v>94</v>
      </c>
      <c r="AY257" s="19" t="s">
        <v>226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233</v>
      </c>
      <c r="BK257" s="242">
        <f>ROUND(I257*H257,2)</f>
        <v>0</v>
      </c>
      <c r="BL257" s="19" t="s">
        <v>233</v>
      </c>
      <c r="BM257" s="241" t="s">
        <v>396</v>
      </c>
    </row>
    <row r="258" s="13" customFormat="1">
      <c r="A258" s="13"/>
      <c r="B258" s="243"/>
      <c r="C258" s="244"/>
      <c r="D258" s="245" t="s">
        <v>235</v>
      </c>
      <c r="E258" s="246" t="s">
        <v>1</v>
      </c>
      <c r="F258" s="247" t="s">
        <v>397</v>
      </c>
      <c r="G258" s="244"/>
      <c r="H258" s="248">
        <v>0.49299999999999999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235</v>
      </c>
      <c r="AU258" s="254" t="s">
        <v>94</v>
      </c>
      <c r="AV258" s="13" t="s">
        <v>94</v>
      </c>
      <c r="AW258" s="13" t="s">
        <v>40</v>
      </c>
      <c r="AX258" s="13" t="s">
        <v>85</v>
      </c>
      <c r="AY258" s="254" t="s">
        <v>226</v>
      </c>
    </row>
    <row r="259" s="13" customFormat="1">
      <c r="A259" s="13"/>
      <c r="B259" s="243"/>
      <c r="C259" s="244"/>
      <c r="D259" s="245" t="s">
        <v>235</v>
      </c>
      <c r="E259" s="246" t="s">
        <v>1</v>
      </c>
      <c r="F259" s="247" t="s">
        <v>398</v>
      </c>
      <c r="G259" s="244"/>
      <c r="H259" s="248">
        <v>0.20999999999999999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235</v>
      </c>
      <c r="AU259" s="254" t="s">
        <v>94</v>
      </c>
      <c r="AV259" s="13" t="s">
        <v>94</v>
      </c>
      <c r="AW259" s="13" t="s">
        <v>40</v>
      </c>
      <c r="AX259" s="13" t="s">
        <v>85</v>
      </c>
      <c r="AY259" s="254" t="s">
        <v>226</v>
      </c>
    </row>
    <row r="260" s="14" customFormat="1">
      <c r="A260" s="14"/>
      <c r="B260" s="255"/>
      <c r="C260" s="256"/>
      <c r="D260" s="245" t="s">
        <v>235</v>
      </c>
      <c r="E260" s="257" t="s">
        <v>1</v>
      </c>
      <c r="F260" s="258" t="s">
        <v>237</v>
      </c>
      <c r="G260" s="256"/>
      <c r="H260" s="259">
        <v>0.70299999999999996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235</v>
      </c>
      <c r="AU260" s="265" t="s">
        <v>94</v>
      </c>
      <c r="AV260" s="14" t="s">
        <v>233</v>
      </c>
      <c r="AW260" s="14" t="s">
        <v>40</v>
      </c>
      <c r="AX260" s="14" t="s">
        <v>92</v>
      </c>
      <c r="AY260" s="265" t="s">
        <v>226</v>
      </c>
    </row>
    <row r="261" s="12" customFormat="1" ht="22.8" customHeight="1">
      <c r="A261" s="12"/>
      <c r="B261" s="214"/>
      <c r="C261" s="215"/>
      <c r="D261" s="216" t="s">
        <v>84</v>
      </c>
      <c r="E261" s="228" t="s">
        <v>233</v>
      </c>
      <c r="F261" s="228" t="s">
        <v>399</v>
      </c>
      <c r="G261" s="215"/>
      <c r="H261" s="215"/>
      <c r="I261" s="218"/>
      <c r="J261" s="229">
        <f>BK261</f>
        <v>0</v>
      </c>
      <c r="K261" s="215"/>
      <c r="L261" s="220"/>
      <c r="M261" s="221"/>
      <c r="N261" s="222"/>
      <c r="O261" s="222"/>
      <c r="P261" s="223">
        <f>SUM(P262:P270)</f>
        <v>0</v>
      </c>
      <c r="Q261" s="222"/>
      <c r="R261" s="223">
        <f>SUM(R262:R270)</f>
        <v>0.33757491000000001</v>
      </c>
      <c r="S261" s="222"/>
      <c r="T261" s="224">
        <f>SUM(T262:T270)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5" t="s">
        <v>92</v>
      </c>
      <c r="AT261" s="226" t="s">
        <v>84</v>
      </c>
      <c r="AU261" s="226" t="s">
        <v>92</v>
      </c>
      <c r="AY261" s="225" t="s">
        <v>226</v>
      </c>
      <c r="BK261" s="227">
        <f>SUM(BK262:BK270)</f>
        <v>0</v>
      </c>
    </row>
    <row r="262" s="2" customFormat="1" ht="16.5" customHeight="1">
      <c r="A262" s="41"/>
      <c r="B262" s="42"/>
      <c r="C262" s="230" t="s">
        <v>400</v>
      </c>
      <c r="D262" s="230" t="s">
        <v>228</v>
      </c>
      <c r="E262" s="231" t="s">
        <v>401</v>
      </c>
      <c r="F262" s="232" t="s">
        <v>402</v>
      </c>
      <c r="G262" s="233" t="s">
        <v>259</v>
      </c>
      <c r="H262" s="234">
        <v>0.13200000000000001</v>
      </c>
      <c r="I262" s="235"/>
      <c r="J262" s="236">
        <f>ROUND(I262*H262,2)</f>
        <v>0</v>
      </c>
      <c r="K262" s="232" t="s">
        <v>232</v>
      </c>
      <c r="L262" s="47"/>
      <c r="M262" s="237" t="s">
        <v>1</v>
      </c>
      <c r="N262" s="238" t="s">
        <v>52</v>
      </c>
      <c r="O262" s="95"/>
      <c r="P262" s="239">
        <f>O262*H262</f>
        <v>0</v>
      </c>
      <c r="Q262" s="239">
        <v>2.45343</v>
      </c>
      <c r="R262" s="239">
        <f>Q262*H262</f>
        <v>0.32385276000000002</v>
      </c>
      <c r="S262" s="239">
        <v>0</v>
      </c>
      <c r="T262" s="240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1" t="s">
        <v>233</v>
      </c>
      <c r="AT262" s="241" t="s">
        <v>228</v>
      </c>
      <c r="AU262" s="241" t="s">
        <v>94</v>
      </c>
      <c r="AY262" s="19" t="s">
        <v>226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233</v>
      </c>
      <c r="BK262" s="242">
        <f>ROUND(I262*H262,2)</f>
        <v>0</v>
      </c>
      <c r="BL262" s="19" t="s">
        <v>233</v>
      </c>
      <c r="BM262" s="241" t="s">
        <v>403</v>
      </c>
    </row>
    <row r="263" s="13" customFormat="1">
      <c r="A263" s="13"/>
      <c r="B263" s="243"/>
      <c r="C263" s="244"/>
      <c r="D263" s="245" t="s">
        <v>235</v>
      </c>
      <c r="E263" s="246" t="s">
        <v>1</v>
      </c>
      <c r="F263" s="247" t="s">
        <v>404</v>
      </c>
      <c r="G263" s="244"/>
      <c r="H263" s="248">
        <v>0.13200000000000001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235</v>
      </c>
      <c r="AU263" s="254" t="s">
        <v>94</v>
      </c>
      <c r="AV263" s="13" t="s">
        <v>94</v>
      </c>
      <c r="AW263" s="13" t="s">
        <v>40</v>
      </c>
      <c r="AX263" s="13" t="s">
        <v>85</v>
      </c>
      <c r="AY263" s="254" t="s">
        <v>226</v>
      </c>
    </row>
    <row r="264" s="14" customFormat="1">
      <c r="A264" s="14"/>
      <c r="B264" s="255"/>
      <c r="C264" s="256"/>
      <c r="D264" s="245" t="s">
        <v>235</v>
      </c>
      <c r="E264" s="257" t="s">
        <v>1</v>
      </c>
      <c r="F264" s="258" t="s">
        <v>237</v>
      </c>
      <c r="G264" s="256"/>
      <c r="H264" s="259">
        <v>0.13200000000000001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235</v>
      </c>
      <c r="AU264" s="265" t="s">
        <v>94</v>
      </c>
      <c r="AV264" s="14" t="s">
        <v>233</v>
      </c>
      <c r="AW264" s="14" t="s">
        <v>40</v>
      </c>
      <c r="AX264" s="14" t="s">
        <v>92</v>
      </c>
      <c r="AY264" s="265" t="s">
        <v>226</v>
      </c>
    </row>
    <row r="265" s="2" customFormat="1" ht="16.5" customHeight="1">
      <c r="A265" s="41"/>
      <c r="B265" s="42"/>
      <c r="C265" s="230" t="s">
        <v>405</v>
      </c>
      <c r="D265" s="230" t="s">
        <v>228</v>
      </c>
      <c r="E265" s="231" t="s">
        <v>406</v>
      </c>
      <c r="F265" s="232" t="s">
        <v>407</v>
      </c>
      <c r="G265" s="233" t="s">
        <v>304</v>
      </c>
      <c r="H265" s="234">
        <v>0.012999999999999999</v>
      </c>
      <c r="I265" s="235"/>
      <c r="J265" s="236">
        <f>ROUND(I265*H265,2)</f>
        <v>0</v>
      </c>
      <c r="K265" s="232" t="s">
        <v>232</v>
      </c>
      <c r="L265" s="47"/>
      <c r="M265" s="237" t="s">
        <v>1</v>
      </c>
      <c r="N265" s="238" t="s">
        <v>52</v>
      </c>
      <c r="O265" s="95"/>
      <c r="P265" s="239">
        <f>O265*H265</f>
        <v>0</v>
      </c>
      <c r="Q265" s="239">
        <v>1.05555</v>
      </c>
      <c r="R265" s="239">
        <f>Q265*H265</f>
        <v>0.013722149999999999</v>
      </c>
      <c r="S265" s="239">
        <v>0</v>
      </c>
      <c r="T265" s="240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1" t="s">
        <v>233</v>
      </c>
      <c r="AT265" s="241" t="s">
        <v>228</v>
      </c>
      <c r="AU265" s="241" t="s">
        <v>94</v>
      </c>
      <c r="AY265" s="19" t="s">
        <v>226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233</v>
      </c>
      <c r="BK265" s="242">
        <f>ROUND(I265*H265,2)</f>
        <v>0</v>
      </c>
      <c r="BL265" s="19" t="s">
        <v>233</v>
      </c>
      <c r="BM265" s="241" t="s">
        <v>408</v>
      </c>
    </row>
    <row r="266" s="13" customFormat="1">
      <c r="A266" s="13"/>
      <c r="B266" s="243"/>
      <c r="C266" s="244"/>
      <c r="D266" s="245" t="s">
        <v>235</v>
      </c>
      <c r="E266" s="246" t="s">
        <v>1</v>
      </c>
      <c r="F266" s="247" t="s">
        <v>409</v>
      </c>
      <c r="G266" s="244"/>
      <c r="H266" s="248">
        <v>0.012999999999999999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235</v>
      </c>
      <c r="AU266" s="254" t="s">
        <v>94</v>
      </c>
      <c r="AV266" s="13" t="s">
        <v>94</v>
      </c>
      <c r="AW266" s="13" t="s">
        <v>40</v>
      </c>
      <c r="AX266" s="13" t="s">
        <v>85</v>
      </c>
      <c r="AY266" s="254" t="s">
        <v>226</v>
      </c>
    </row>
    <row r="267" s="14" customFormat="1">
      <c r="A267" s="14"/>
      <c r="B267" s="255"/>
      <c r="C267" s="256"/>
      <c r="D267" s="245" t="s">
        <v>235</v>
      </c>
      <c r="E267" s="257" t="s">
        <v>1</v>
      </c>
      <c r="F267" s="258" t="s">
        <v>237</v>
      </c>
      <c r="G267" s="256"/>
      <c r="H267" s="259">
        <v>0.012999999999999999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235</v>
      </c>
      <c r="AU267" s="265" t="s">
        <v>94</v>
      </c>
      <c r="AV267" s="14" t="s">
        <v>233</v>
      </c>
      <c r="AW267" s="14" t="s">
        <v>40</v>
      </c>
      <c r="AX267" s="14" t="s">
        <v>92</v>
      </c>
      <c r="AY267" s="265" t="s">
        <v>226</v>
      </c>
    </row>
    <row r="268" s="2" customFormat="1" ht="16.5" customHeight="1">
      <c r="A268" s="41"/>
      <c r="B268" s="42"/>
      <c r="C268" s="230" t="s">
        <v>410</v>
      </c>
      <c r="D268" s="230" t="s">
        <v>228</v>
      </c>
      <c r="E268" s="231" t="s">
        <v>411</v>
      </c>
      <c r="F268" s="232" t="s">
        <v>412</v>
      </c>
      <c r="G268" s="233" t="s">
        <v>259</v>
      </c>
      <c r="H268" s="234">
        <v>2.2000000000000002</v>
      </c>
      <c r="I268" s="235"/>
      <c r="J268" s="236">
        <f>ROUND(I268*H268,2)</f>
        <v>0</v>
      </c>
      <c r="K268" s="232" t="s">
        <v>232</v>
      </c>
      <c r="L268" s="47"/>
      <c r="M268" s="237" t="s">
        <v>1</v>
      </c>
      <c r="N268" s="238" t="s">
        <v>52</v>
      </c>
      <c r="O268" s="95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1" t="s">
        <v>233</v>
      </c>
      <c r="AT268" s="241" t="s">
        <v>228</v>
      </c>
      <c r="AU268" s="241" t="s">
        <v>94</v>
      </c>
      <c r="AY268" s="19" t="s">
        <v>226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233</v>
      </c>
      <c r="BK268" s="242">
        <f>ROUND(I268*H268,2)</f>
        <v>0</v>
      </c>
      <c r="BL268" s="19" t="s">
        <v>233</v>
      </c>
      <c r="BM268" s="241" t="s">
        <v>413</v>
      </c>
    </row>
    <row r="269" s="13" customFormat="1">
      <c r="A269" s="13"/>
      <c r="B269" s="243"/>
      <c r="C269" s="244"/>
      <c r="D269" s="245" t="s">
        <v>235</v>
      </c>
      <c r="E269" s="246" t="s">
        <v>1</v>
      </c>
      <c r="F269" s="247" t="s">
        <v>414</v>
      </c>
      <c r="G269" s="244"/>
      <c r="H269" s="248">
        <v>2.2000000000000002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235</v>
      </c>
      <c r="AU269" s="254" t="s">
        <v>94</v>
      </c>
      <c r="AV269" s="13" t="s">
        <v>94</v>
      </c>
      <c r="AW269" s="13" t="s">
        <v>40</v>
      </c>
      <c r="AX269" s="13" t="s">
        <v>85</v>
      </c>
      <c r="AY269" s="254" t="s">
        <v>226</v>
      </c>
    </row>
    <row r="270" s="14" customFormat="1">
      <c r="A270" s="14"/>
      <c r="B270" s="255"/>
      <c r="C270" s="256"/>
      <c r="D270" s="245" t="s">
        <v>235</v>
      </c>
      <c r="E270" s="257" t="s">
        <v>1</v>
      </c>
      <c r="F270" s="258" t="s">
        <v>237</v>
      </c>
      <c r="G270" s="256"/>
      <c r="H270" s="259">
        <v>2.2000000000000002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235</v>
      </c>
      <c r="AU270" s="265" t="s">
        <v>94</v>
      </c>
      <c r="AV270" s="14" t="s">
        <v>233</v>
      </c>
      <c r="AW270" s="14" t="s">
        <v>40</v>
      </c>
      <c r="AX270" s="14" t="s">
        <v>92</v>
      </c>
      <c r="AY270" s="265" t="s">
        <v>226</v>
      </c>
    </row>
    <row r="271" s="12" customFormat="1" ht="22.8" customHeight="1">
      <c r="A271" s="12"/>
      <c r="B271" s="214"/>
      <c r="C271" s="215"/>
      <c r="D271" s="216" t="s">
        <v>84</v>
      </c>
      <c r="E271" s="228" t="s">
        <v>251</v>
      </c>
      <c r="F271" s="228" t="s">
        <v>415</v>
      </c>
      <c r="G271" s="215"/>
      <c r="H271" s="215"/>
      <c r="I271" s="218"/>
      <c r="J271" s="229">
        <f>BK271</f>
        <v>0</v>
      </c>
      <c r="K271" s="215"/>
      <c r="L271" s="220"/>
      <c r="M271" s="221"/>
      <c r="N271" s="222"/>
      <c r="O271" s="222"/>
      <c r="P271" s="223">
        <f>SUM(P272:P283)</f>
        <v>0</v>
      </c>
      <c r="Q271" s="222"/>
      <c r="R271" s="223">
        <f>SUM(R272:R283)</f>
        <v>0.10952500000000001</v>
      </c>
      <c r="S271" s="222"/>
      <c r="T271" s="224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5" t="s">
        <v>92</v>
      </c>
      <c r="AT271" s="226" t="s">
        <v>84</v>
      </c>
      <c r="AU271" s="226" t="s">
        <v>92</v>
      </c>
      <c r="AY271" s="225" t="s">
        <v>226</v>
      </c>
      <c r="BK271" s="227">
        <f>SUM(BK272:BK283)</f>
        <v>0</v>
      </c>
    </row>
    <row r="272" s="2" customFormat="1" ht="16.5" customHeight="1">
      <c r="A272" s="41"/>
      <c r="B272" s="42"/>
      <c r="C272" s="230" t="s">
        <v>416</v>
      </c>
      <c r="D272" s="230" t="s">
        <v>228</v>
      </c>
      <c r="E272" s="231" t="s">
        <v>417</v>
      </c>
      <c r="F272" s="232" t="s">
        <v>418</v>
      </c>
      <c r="G272" s="233" t="s">
        <v>231</v>
      </c>
      <c r="H272" s="234">
        <v>8.0999999999999996</v>
      </c>
      <c r="I272" s="235"/>
      <c r="J272" s="236">
        <f>ROUND(I272*H272,2)</f>
        <v>0</v>
      </c>
      <c r="K272" s="232" t="s">
        <v>232</v>
      </c>
      <c r="L272" s="47"/>
      <c r="M272" s="237" t="s">
        <v>1</v>
      </c>
      <c r="N272" s="238" t="s">
        <v>52</v>
      </c>
      <c r="O272" s="95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1" t="s">
        <v>233</v>
      </c>
      <c r="AT272" s="241" t="s">
        <v>228</v>
      </c>
      <c r="AU272" s="241" t="s">
        <v>94</v>
      </c>
      <c r="AY272" s="19" t="s">
        <v>226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233</v>
      </c>
      <c r="BK272" s="242">
        <f>ROUND(I272*H272,2)</f>
        <v>0</v>
      </c>
      <c r="BL272" s="19" t="s">
        <v>233</v>
      </c>
      <c r="BM272" s="241" t="s">
        <v>419</v>
      </c>
    </row>
    <row r="273" s="13" customFormat="1">
      <c r="A273" s="13"/>
      <c r="B273" s="243"/>
      <c r="C273" s="244"/>
      <c r="D273" s="245" t="s">
        <v>235</v>
      </c>
      <c r="E273" s="246" t="s">
        <v>1</v>
      </c>
      <c r="F273" s="247" t="s">
        <v>420</v>
      </c>
      <c r="G273" s="244"/>
      <c r="H273" s="248">
        <v>8.0999999999999996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235</v>
      </c>
      <c r="AU273" s="254" t="s">
        <v>94</v>
      </c>
      <c r="AV273" s="13" t="s">
        <v>94</v>
      </c>
      <c r="AW273" s="13" t="s">
        <v>40</v>
      </c>
      <c r="AX273" s="13" t="s">
        <v>85</v>
      </c>
      <c r="AY273" s="254" t="s">
        <v>226</v>
      </c>
    </row>
    <row r="274" s="14" customFormat="1">
      <c r="A274" s="14"/>
      <c r="B274" s="255"/>
      <c r="C274" s="256"/>
      <c r="D274" s="245" t="s">
        <v>235</v>
      </c>
      <c r="E274" s="257" t="s">
        <v>1</v>
      </c>
      <c r="F274" s="258" t="s">
        <v>237</v>
      </c>
      <c r="G274" s="256"/>
      <c r="H274" s="259">
        <v>8.0999999999999996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235</v>
      </c>
      <c r="AU274" s="265" t="s">
        <v>94</v>
      </c>
      <c r="AV274" s="14" t="s">
        <v>233</v>
      </c>
      <c r="AW274" s="14" t="s">
        <v>40</v>
      </c>
      <c r="AX274" s="14" t="s">
        <v>92</v>
      </c>
      <c r="AY274" s="265" t="s">
        <v>226</v>
      </c>
    </row>
    <row r="275" s="2" customFormat="1" ht="16.5" customHeight="1">
      <c r="A275" s="41"/>
      <c r="B275" s="42"/>
      <c r="C275" s="230" t="s">
        <v>421</v>
      </c>
      <c r="D275" s="230" t="s">
        <v>228</v>
      </c>
      <c r="E275" s="231" t="s">
        <v>422</v>
      </c>
      <c r="F275" s="232" t="s">
        <v>423</v>
      </c>
      <c r="G275" s="233" t="s">
        <v>231</v>
      </c>
      <c r="H275" s="234">
        <v>1.3</v>
      </c>
      <c r="I275" s="235"/>
      <c r="J275" s="236">
        <f>ROUND(I275*H275,2)</f>
        <v>0</v>
      </c>
      <c r="K275" s="232" t="s">
        <v>232</v>
      </c>
      <c r="L275" s="47"/>
      <c r="M275" s="237" t="s">
        <v>1</v>
      </c>
      <c r="N275" s="238" t="s">
        <v>52</v>
      </c>
      <c r="O275" s="95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1" t="s">
        <v>233</v>
      </c>
      <c r="AT275" s="241" t="s">
        <v>228</v>
      </c>
      <c r="AU275" s="241" t="s">
        <v>94</v>
      </c>
      <c r="AY275" s="19" t="s">
        <v>226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233</v>
      </c>
      <c r="BK275" s="242">
        <f>ROUND(I275*H275,2)</f>
        <v>0</v>
      </c>
      <c r="BL275" s="19" t="s">
        <v>233</v>
      </c>
      <c r="BM275" s="241" t="s">
        <v>424</v>
      </c>
    </row>
    <row r="276" s="13" customFormat="1">
      <c r="A276" s="13"/>
      <c r="B276" s="243"/>
      <c r="C276" s="244"/>
      <c r="D276" s="245" t="s">
        <v>235</v>
      </c>
      <c r="E276" s="246" t="s">
        <v>1</v>
      </c>
      <c r="F276" s="247" t="s">
        <v>236</v>
      </c>
      <c r="G276" s="244"/>
      <c r="H276" s="248">
        <v>1.3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235</v>
      </c>
      <c r="AU276" s="254" t="s">
        <v>94</v>
      </c>
      <c r="AV276" s="13" t="s">
        <v>94</v>
      </c>
      <c r="AW276" s="13" t="s">
        <v>40</v>
      </c>
      <c r="AX276" s="13" t="s">
        <v>85</v>
      </c>
      <c r="AY276" s="254" t="s">
        <v>226</v>
      </c>
    </row>
    <row r="277" s="14" customFormat="1">
      <c r="A277" s="14"/>
      <c r="B277" s="255"/>
      <c r="C277" s="256"/>
      <c r="D277" s="245" t="s">
        <v>235</v>
      </c>
      <c r="E277" s="257" t="s">
        <v>1</v>
      </c>
      <c r="F277" s="258" t="s">
        <v>237</v>
      </c>
      <c r="G277" s="256"/>
      <c r="H277" s="259">
        <v>1.3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235</v>
      </c>
      <c r="AU277" s="265" t="s">
        <v>94</v>
      </c>
      <c r="AV277" s="14" t="s">
        <v>233</v>
      </c>
      <c r="AW277" s="14" t="s">
        <v>40</v>
      </c>
      <c r="AX277" s="14" t="s">
        <v>92</v>
      </c>
      <c r="AY277" s="265" t="s">
        <v>226</v>
      </c>
    </row>
    <row r="278" s="2" customFormat="1" ht="16.5" customHeight="1">
      <c r="A278" s="41"/>
      <c r="B278" s="42"/>
      <c r="C278" s="230" t="s">
        <v>425</v>
      </c>
      <c r="D278" s="230" t="s">
        <v>228</v>
      </c>
      <c r="E278" s="231" t="s">
        <v>426</v>
      </c>
      <c r="F278" s="232" t="s">
        <v>427</v>
      </c>
      <c r="G278" s="233" t="s">
        <v>231</v>
      </c>
      <c r="H278" s="234">
        <v>8.0999999999999996</v>
      </c>
      <c r="I278" s="235"/>
      <c r="J278" s="236">
        <f>ROUND(I278*H278,2)</f>
        <v>0</v>
      </c>
      <c r="K278" s="232" t="s">
        <v>232</v>
      </c>
      <c r="L278" s="47"/>
      <c r="M278" s="237" t="s">
        <v>1</v>
      </c>
      <c r="N278" s="238" t="s">
        <v>52</v>
      </c>
      <c r="O278" s="95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1" t="s">
        <v>233</v>
      </c>
      <c r="AT278" s="241" t="s">
        <v>228</v>
      </c>
      <c r="AU278" s="241" t="s">
        <v>94</v>
      </c>
      <c r="AY278" s="19" t="s">
        <v>226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233</v>
      </c>
      <c r="BK278" s="242">
        <f>ROUND(I278*H278,2)</f>
        <v>0</v>
      </c>
      <c r="BL278" s="19" t="s">
        <v>233</v>
      </c>
      <c r="BM278" s="241" t="s">
        <v>428</v>
      </c>
    </row>
    <row r="279" s="13" customFormat="1">
      <c r="A279" s="13"/>
      <c r="B279" s="243"/>
      <c r="C279" s="244"/>
      <c r="D279" s="245" t="s">
        <v>235</v>
      </c>
      <c r="E279" s="246" t="s">
        <v>1</v>
      </c>
      <c r="F279" s="247" t="s">
        <v>420</v>
      </c>
      <c r="G279" s="244"/>
      <c r="H279" s="248">
        <v>8.0999999999999996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235</v>
      </c>
      <c r="AU279" s="254" t="s">
        <v>94</v>
      </c>
      <c r="AV279" s="13" t="s">
        <v>94</v>
      </c>
      <c r="AW279" s="13" t="s">
        <v>40</v>
      </c>
      <c r="AX279" s="13" t="s">
        <v>85</v>
      </c>
      <c r="AY279" s="254" t="s">
        <v>226</v>
      </c>
    </row>
    <row r="280" s="14" customFormat="1">
      <c r="A280" s="14"/>
      <c r="B280" s="255"/>
      <c r="C280" s="256"/>
      <c r="D280" s="245" t="s">
        <v>235</v>
      </c>
      <c r="E280" s="257" t="s">
        <v>1</v>
      </c>
      <c r="F280" s="258" t="s">
        <v>237</v>
      </c>
      <c r="G280" s="256"/>
      <c r="H280" s="259">
        <v>8.0999999999999996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235</v>
      </c>
      <c r="AU280" s="265" t="s">
        <v>94</v>
      </c>
      <c r="AV280" s="14" t="s">
        <v>233</v>
      </c>
      <c r="AW280" s="14" t="s">
        <v>40</v>
      </c>
      <c r="AX280" s="14" t="s">
        <v>92</v>
      </c>
      <c r="AY280" s="265" t="s">
        <v>226</v>
      </c>
    </row>
    <row r="281" s="2" customFormat="1" ht="16.5" customHeight="1">
      <c r="A281" s="41"/>
      <c r="B281" s="42"/>
      <c r="C281" s="230" t="s">
        <v>429</v>
      </c>
      <c r="D281" s="230" t="s">
        <v>228</v>
      </c>
      <c r="E281" s="231" t="s">
        <v>430</v>
      </c>
      <c r="F281" s="232" t="s">
        <v>431</v>
      </c>
      <c r="G281" s="233" t="s">
        <v>231</v>
      </c>
      <c r="H281" s="234">
        <v>1.3</v>
      </c>
      <c r="I281" s="235"/>
      <c r="J281" s="236">
        <f>ROUND(I281*H281,2)</f>
        <v>0</v>
      </c>
      <c r="K281" s="232" t="s">
        <v>232</v>
      </c>
      <c r="L281" s="47"/>
      <c r="M281" s="237" t="s">
        <v>1</v>
      </c>
      <c r="N281" s="238" t="s">
        <v>52</v>
      </c>
      <c r="O281" s="95"/>
      <c r="P281" s="239">
        <f>O281*H281</f>
        <v>0</v>
      </c>
      <c r="Q281" s="239">
        <v>0.084250000000000005</v>
      </c>
      <c r="R281" s="239">
        <f>Q281*H281</f>
        <v>0.10952500000000001</v>
      </c>
      <c r="S281" s="239">
        <v>0</v>
      </c>
      <c r="T281" s="24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1" t="s">
        <v>233</v>
      </c>
      <c r="AT281" s="241" t="s">
        <v>228</v>
      </c>
      <c r="AU281" s="241" t="s">
        <v>94</v>
      </c>
      <c r="AY281" s="19" t="s">
        <v>226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233</v>
      </c>
      <c r="BK281" s="242">
        <f>ROUND(I281*H281,2)</f>
        <v>0</v>
      </c>
      <c r="BL281" s="19" t="s">
        <v>233</v>
      </c>
      <c r="BM281" s="241" t="s">
        <v>432</v>
      </c>
    </row>
    <row r="282" s="13" customFormat="1">
      <c r="A282" s="13"/>
      <c r="B282" s="243"/>
      <c r="C282" s="244"/>
      <c r="D282" s="245" t="s">
        <v>235</v>
      </c>
      <c r="E282" s="246" t="s">
        <v>1</v>
      </c>
      <c r="F282" s="247" t="s">
        <v>236</v>
      </c>
      <c r="G282" s="244"/>
      <c r="H282" s="248">
        <v>1.3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235</v>
      </c>
      <c r="AU282" s="254" t="s">
        <v>94</v>
      </c>
      <c r="AV282" s="13" t="s">
        <v>94</v>
      </c>
      <c r="AW282" s="13" t="s">
        <v>40</v>
      </c>
      <c r="AX282" s="13" t="s">
        <v>85</v>
      </c>
      <c r="AY282" s="254" t="s">
        <v>226</v>
      </c>
    </row>
    <row r="283" s="14" customFormat="1">
      <c r="A283" s="14"/>
      <c r="B283" s="255"/>
      <c r="C283" s="256"/>
      <c r="D283" s="245" t="s">
        <v>235</v>
      </c>
      <c r="E283" s="257" t="s">
        <v>1</v>
      </c>
      <c r="F283" s="258" t="s">
        <v>237</v>
      </c>
      <c r="G283" s="256"/>
      <c r="H283" s="259">
        <v>1.3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235</v>
      </c>
      <c r="AU283" s="265" t="s">
        <v>94</v>
      </c>
      <c r="AV283" s="14" t="s">
        <v>233</v>
      </c>
      <c r="AW283" s="14" t="s">
        <v>40</v>
      </c>
      <c r="AX283" s="14" t="s">
        <v>92</v>
      </c>
      <c r="AY283" s="265" t="s">
        <v>226</v>
      </c>
    </row>
    <row r="284" s="12" customFormat="1" ht="22.8" customHeight="1">
      <c r="A284" s="12"/>
      <c r="B284" s="214"/>
      <c r="C284" s="215"/>
      <c r="D284" s="216" t="s">
        <v>84</v>
      </c>
      <c r="E284" s="228" t="s">
        <v>256</v>
      </c>
      <c r="F284" s="228" t="s">
        <v>433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SUM(P285:P354)</f>
        <v>0</v>
      </c>
      <c r="Q284" s="222"/>
      <c r="R284" s="223">
        <f>SUM(R285:R354)</f>
        <v>4.1756648299999997</v>
      </c>
      <c r="S284" s="222"/>
      <c r="T284" s="224">
        <f>SUM(T285:T354)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92</v>
      </c>
      <c r="AT284" s="226" t="s">
        <v>84</v>
      </c>
      <c r="AU284" s="226" t="s">
        <v>92</v>
      </c>
      <c r="AY284" s="225" t="s">
        <v>226</v>
      </c>
      <c r="BK284" s="227">
        <f>SUM(BK285:BK354)</f>
        <v>0</v>
      </c>
    </row>
    <row r="285" s="2" customFormat="1" ht="16.5" customHeight="1">
      <c r="A285" s="41"/>
      <c r="B285" s="42"/>
      <c r="C285" s="230" t="s">
        <v>434</v>
      </c>
      <c r="D285" s="230" t="s">
        <v>228</v>
      </c>
      <c r="E285" s="231" t="s">
        <v>435</v>
      </c>
      <c r="F285" s="232" t="s">
        <v>436</v>
      </c>
      <c r="G285" s="233" t="s">
        <v>231</v>
      </c>
      <c r="H285" s="234">
        <v>24.350000000000001</v>
      </c>
      <c r="I285" s="235"/>
      <c r="J285" s="236">
        <f>ROUND(I285*H285,2)</f>
        <v>0</v>
      </c>
      <c r="K285" s="232" t="s">
        <v>232</v>
      </c>
      <c r="L285" s="47"/>
      <c r="M285" s="237" t="s">
        <v>1</v>
      </c>
      <c r="N285" s="238" t="s">
        <v>52</v>
      </c>
      <c r="O285" s="95"/>
      <c r="P285" s="239">
        <f>O285*H285</f>
        <v>0</v>
      </c>
      <c r="Q285" s="239">
        <v>0.00025999999999999998</v>
      </c>
      <c r="R285" s="239">
        <f>Q285*H285</f>
        <v>0.0063309999999999998</v>
      </c>
      <c r="S285" s="239">
        <v>0</v>
      </c>
      <c r="T285" s="240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1" t="s">
        <v>233</v>
      </c>
      <c r="AT285" s="241" t="s">
        <v>228</v>
      </c>
      <c r="AU285" s="241" t="s">
        <v>94</v>
      </c>
      <c r="AY285" s="19" t="s">
        <v>226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233</v>
      </c>
      <c r="BK285" s="242">
        <f>ROUND(I285*H285,2)</f>
        <v>0</v>
      </c>
      <c r="BL285" s="19" t="s">
        <v>233</v>
      </c>
      <c r="BM285" s="241" t="s">
        <v>437</v>
      </c>
    </row>
    <row r="286" s="13" customFormat="1">
      <c r="A286" s="13"/>
      <c r="B286" s="243"/>
      <c r="C286" s="244"/>
      <c r="D286" s="245" t="s">
        <v>235</v>
      </c>
      <c r="E286" s="246" t="s">
        <v>1</v>
      </c>
      <c r="F286" s="247" t="s">
        <v>438</v>
      </c>
      <c r="G286" s="244"/>
      <c r="H286" s="248">
        <v>4.6500000000000004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235</v>
      </c>
      <c r="AU286" s="254" t="s">
        <v>94</v>
      </c>
      <c r="AV286" s="13" t="s">
        <v>94</v>
      </c>
      <c r="AW286" s="13" t="s">
        <v>40</v>
      </c>
      <c r="AX286" s="13" t="s">
        <v>85</v>
      </c>
      <c r="AY286" s="254" t="s">
        <v>226</v>
      </c>
    </row>
    <row r="287" s="13" customFormat="1">
      <c r="A287" s="13"/>
      <c r="B287" s="243"/>
      <c r="C287" s="244"/>
      <c r="D287" s="245" t="s">
        <v>235</v>
      </c>
      <c r="E287" s="246" t="s">
        <v>1</v>
      </c>
      <c r="F287" s="247" t="s">
        <v>439</v>
      </c>
      <c r="G287" s="244"/>
      <c r="H287" s="248">
        <v>18.52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235</v>
      </c>
      <c r="AU287" s="254" t="s">
        <v>94</v>
      </c>
      <c r="AV287" s="13" t="s">
        <v>94</v>
      </c>
      <c r="AW287" s="13" t="s">
        <v>40</v>
      </c>
      <c r="AX287" s="13" t="s">
        <v>85</v>
      </c>
      <c r="AY287" s="254" t="s">
        <v>226</v>
      </c>
    </row>
    <row r="288" s="13" customFormat="1">
      <c r="A288" s="13"/>
      <c r="B288" s="243"/>
      <c r="C288" s="244"/>
      <c r="D288" s="245" t="s">
        <v>235</v>
      </c>
      <c r="E288" s="246" t="s">
        <v>1</v>
      </c>
      <c r="F288" s="247" t="s">
        <v>440</v>
      </c>
      <c r="G288" s="244"/>
      <c r="H288" s="248">
        <v>1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235</v>
      </c>
      <c r="AU288" s="254" t="s">
        <v>94</v>
      </c>
      <c r="AV288" s="13" t="s">
        <v>94</v>
      </c>
      <c r="AW288" s="13" t="s">
        <v>40</v>
      </c>
      <c r="AX288" s="13" t="s">
        <v>85</v>
      </c>
      <c r="AY288" s="254" t="s">
        <v>226</v>
      </c>
    </row>
    <row r="289" s="13" customFormat="1">
      <c r="A289" s="13"/>
      <c r="B289" s="243"/>
      <c r="C289" s="244"/>
      <c r="D289" s="245" t="s">
        <v>235</v>
      </c>
      <c r="E289" s="246" t="s">
        <v>1</v>
      </c>
      <c r="F289" s="247" t="s">
        <v>441</v>
      </c>
      <c r="G289" s="244"/>
      <c r="H289" s="248">
        <v>0.16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235</v>
      </c>
      <c r="AU289" s="254" t="s">
        <v>94</v>
      </c>
      <c r="AV289" s="13" t="s">
        <v>94</v>
      </c>
      <c r="AW289" s="13" t="s">
        <v>40</v>
      </c>
      <c r="AX289" s="13" t="s">
        <v>85</v>
      </c>
      <c r="AY289" s="254" t="s">
        <v>226</v>
      </c>
    </row>
    <row r="290" s="13" customFormat="1">
      <c r="A290" s="13"/>
      <c r="B290" s="243"/>
      <c r="C290" s="244"/>
      <c r="D290" s="245" t="s">
        <v>235</v>
      </c>
      <c r="E290" s="246" t="s">
        <v>1</v>
      </c>
      <c r="F290" s="247" t="s">
        <v>442</v>
      </c>
      <c r="G290" s="244"/>
      <c r="H290" s="248">
        <v>0.02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235</v>
      </c>
      <c r="AU290" s="254" t="s">
        <v>94</v>
      </c>
      <c r="AV290" s="13" t="s">
        <v>94</v>
      </c>
      <c r="AW290" s="13" t="s">
        <v>40</v>
      </c>
      <c r="AX290" s="13" t="s">
        <v>85</v>
      </c>
      <c r="AY290" s="254" t="s">
        <v>226</v>
      </c>
    </row>
    <row r="291" s="14" customFormat="1">
      <c r="A291" s="14"/>
      <c r="B291" s="255"/>
      <c r="C291" s="256"/>
      <c r="D291" s="245" t="s">
        <v>235</v>
      </c>
      <c r="E291" s="257" t="s">
        <v>1</v>
      </c>
      <c r="F291" s="258" t="s">
        <v>237</v>
      </c>
      <c r="G291" s="256"/>
      <c r="H291" s="259">
        <v>24.350000000000001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235</v>
      </c>
      <c r="AU291" s="265" t="s">
        <v>94</v>
      </c>
      <c r="AV291" s="14" t="s">
        <v>233</v>
      </c>
      <c r="AW291" s="14" t="s">
        <v>40</v>
      </c>
      <c r="AX291" s="14" t="s">
        <v>92</v>
      </c>
      <c r="AY291" s="265" t="s">
        <v>226</v>
      </c>
    </row>
    <row r="292" s="2" customFormat="1" ht="21.75" customHeight="1">
      <c r="A292" s="41"/>
      <c r="B292" s="42"/>
      <c r="C292" s="230" t="s">
        <v>443</v>
      </c>
      <c r="D292" s="230" t="s">
        <v>228</v>
      </c>
      <c r="E292" s="231" t="s">
        <v>444</v>
      </c>
      <c r="F292" s="232" t="s">
        <v>445</v>
      </c>
      <c r="G292" s="233" t="s">
        <v>231</v>
      </c>
      <c r="H292" s="234">
        <v>24.350000000000001</v>
      </c>
      <c r="I292" s="235"/>
      <c r="J292" s="236">
        <f>ROUND(I292*H292,2)</f>
        <v>0</v>
      </c>
      <c r="K292" s="232" t="s">
        <v>232</v>
      </c>
      <c r="L292" s="47"/>
      <c r="M292" s="237" t="s">
        <v>1</v>
      </c>
      <c r="N292" s="238" t="s">
        <v>52</v>
      </c>
      <c r="O292" s="95"/>
      <c r="P292" s="239">
        <f>O292*H292</f>
        <v>0</v>
      </c>
      <c r="Q292" s="239">
        <v>0.014</v>
      </c>
      <c r="R292" s="239">
        <f>Q292*H292</f>
        <v>0.34090000000000004</v>
      </c>
      <c r="S292" s="239">
        <v>0</v>
      </c>
      <c r="T292" s="240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1" t="s">
        <v>233</v>
      </c>
      <c r="AT292" s="241" t="s">
        <v>228</v>
      </c>
      <c r="AU292" s="241" t="s">
        <v>94</v>
      </c>
      <c r="AY292" s="19" t="s">
        <v>226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233</v>
      </c>
      <c r="BK292" s="242">
        <f>ROUND(I292*H292,2)</f>
        <v>0</v>
      </c>
      <c r="BL292" s="19" t="s">
        <v>233</v>
      </c>
      <c r="BM292" s="241" t="s">
        <v>446</v>
      </c>
    </row>
    <row r="293" s="13" customFormat="1">
      <c r="A293" s="13"/>
      <c r="B293" s="243"/>
      <c r="C293" s="244"/>
      <c r="D293" s="245" t="s">
        <v>235</v>
      </c>
      <c r="E293" s="246" t="s">
        <v>1</v>
      </c>
      <c r="F293" s="247" t="s">
        <v>438</v>
      </c>
      <c r="G293" s="244"/>
      <c r="H293" s="248">
        <v>4.6500000000000004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235</v>
      </c>
      <c r="AU293" s="254" t="s">
        <v>94</v>
      </c>
      <c r="AV293" s="13" t="s">
        <v>94</v>
      </c>
      <c r="AW293" s="13" t="s">
        <v>40</v>
      </c>
      <c r="AX293" s="13" t="s">
        <v>85</v>
      </c>
      <c r="AY293" s="254" t="s">
        <v>226</v>
      </c>
    </row>
    <row r="294" s="13" customFormat="1">
      <c r="A294" s="13"/>
      <c r="B294" s="243"/>
      <c r="C294" s="244"/>
      <c r="D294" s="245" t="s">
        <v>235</v>
      </c>
      <c r="E294" s="246" t="s">
        <v>1</v>
      </c>
      <c r="F294" s="247" t="s">
        <v>439</v>
      </c>
      <c r="G294" s="244"/>
      <c r="H294" s="248">
        <v>18.52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235</v>
      </c>
      <c r="AU294" s="254" t="s">
        <v>94</v>
      </c>
      <c r="AV294" s="13" t="s">
        <v>94</v>
      </c>
      <c r="AW294" s="13" t="s">
        <v>40</v>
      </c>
      <c r="AX294" s="13" t="s">
        <v>85</v>
      </c>
      <c r="AY294" s="254" t="s">
        <v>226</v>
      </c>
    </row>
    <row r="295" s="13" customFormat="1">
      <c r="A295" s="13"/>
      <c r="B295" s="243"/>
      <c r="C295" s="244"/>
      <c r="D295" s="245" t="s">
        <v>235</v>
      </c>
      <c r="E295" s="246" t="s">
        <v>1</v>
      </c>
      <c r="F295" s="247" t="s">
        <v>440</v>
      </c>
      <c r="G295" s="244"/>
      <c r="H295" s="248">
        <v>1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235</v>
      </c>
      <c r="AU295" s="254" t="s">
        <v>94</v>
      </c>
      <c r="AV295" s="13" t="s">
        <v>94</v>
      </c>
      <c r="AW295" s="13" t="s">
        <v>40</v>
      </c>
      <c r="AX295" s="13" t="s">
        <v>85</v>
      </c>
      <c r="AY295" s="254" t="s">
        <v>226</v>
      </c>
    </row>
    <row r="296" s="13" customFormat="1">
      <c r="A296" s="13"/>
      <c r="B296" s="243"/>
      <c r="C296" s="244"/>
      <c r="D296" s="245" t="s">
        <v>235</v>
      </c>
      <c r="E296" s="246" t="s">
        <v>1</v>
      </c>
      <c r="F296" s="247" t="s">
        <v>441</v>
      </c>
      <c r="G296" s="244"/>
      <c r="H296" s="248">
        <v>0.16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235</v>
      </c>
      <c r="AU296" s="254" t="s">
        <v>94</v>
      </c>
      <c r="AV296" s="13" t="s">
        <v>94</v>
      </c>
      <c r="AW296" s="13" t="s">
        <v>40</v>
      </c>
      <c r="AX296" s="13" t="s">
        <v>85</v>
      </c>
      <c r="AY296" s="254" t="s">
        <v>226</v>
      </c>
    </row>
    <row r="297" s="13" customFormat="1">
      <c r="A297" s="13"/>
      <c r="B297" s="243"/>
      <c r="C297" s="244"/>
      <c r="D297" s="245" t="s">
        <v>235</v>
      </c>
      <c r="E297" s="246" t="s">
        <v>1</v>
      </c>
      <c r="F297" s="247" t="s">
        <v>442</v>
      </c>
      <c r="G297" s="244"/>
      <c r="H297" s="248">
        <v>0.02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235</v>
      </c>
      <c r="AU297" s="254" t="s">
        <v>94</v>
      </c>
      <c r="AV297" s="13" t="s">
        <v>94</v>
      </c>
      <c r="AW297" s="13" t="s">
        <v>40</v>
      </c>
      <c r="AX297" s="13" t="s">
        <v>85</v>
      </c>
      <c r="AY297" s="254" t="s">
        <v>226</v>
      </c>
    </row>
    <row r="298" s="14" customFormat="1">
      <c r="A298" s="14"/>
      <c r="B298" s="255"/>
      <c r="C298" s="256"/>
      <c r="D298" s="245" t="s">
        <v>235</v>
      </c>
      <c r="E298" s="257" t="s">
        <v>1</v>
      </c>
      <c r="F298" s="258" t="s">
        <v>237</v>
      </c>
      <c r="G298" s="256"/>
      <c r="H298" s="259">
        <v>24.350000000000001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235</v>
      </c>
      <c r="AU298" s="265" t="s">
        <v>94</v>
      </c>
      <c r="AV298" s="14" t="s">
        <v>233</v>
      </c>
      <c r="AW298" s="14" t="s">
        <v>40</v>
      </c>
      <c r="AX298" s="14" t="s">
        <v>92</v>
      </c>
      <c r="AY298" s="265" t="s">
        <v>226</v>
      </c>
    </row>
    <row r="299" s="2" customFormat="1" ht="16.5" customHeight="1">
      <c r="A299" s="41"/>
      <c r="B299" s="42"/>
      <c r="C299" s="266" t="s">
        <v>447</v>
      </c>
      <c r="D299" s="266" t="s">
        <v>301</v>
      </c>
      <c r="E299" s="267" t="s">
        <v>448</v>
      </c>
      <c r="F299" s="268" t="s">
        <v>449</v>
      </c>
      <c r="G299" s="269" t="s">
        <v>231</v>
      </c>
      <c r="H299" s="270">
        <v>26.760999999999999</v>
      </c>
      <c r="I299" s="271"/>
      <c r="J299" s="272">
        <f>ROUND(I299*H299,2)</f>
        <v>0</v>
      </c>
      <c r="K299" s="268" t="s">
        <v>232</v>
      </c>
      <c r="L299" s="273"/>
      <c r="M299" s="274" t="s">
        <v>1</v>
      </c>
      <c r="N299" s="275" t="s">
        <v>52</v>
      </c>
      <c r="O299" s="95"/>
      <c r="P299" s="239">
        <f>O299*H299</f>
        <v>0</v>
      </c>
      <c r="Q299" s="239">
        <v>0.00036000000000000002</v>
      </c>
      <c r="R299" s="239">
        <f>Q299*H299</f>
        <v>0.0096339600000000004</v>
      </c>
      <c r="S299" s="239">
        <v>0</v>
      </c>
      <c r="T299" s="240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1" t="s">
        <v>266</v>
      </c>
      <c r="AT299" s="241" t="s">
        <v>301</v>
      </c>
      <c r="AU299" s="241" t="s">
        <v>94</v>
      </c>
      <c r="AY299" s="19" t="s">
        <v>226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233</v>
      </c>
      <c r="BK299" s="242">
        <f>ROUND(I299*H299,2)</f>
        <v>0</v>
      </c>
      <c r="BL299" s="19" t="s">
        <v>233</v>
      </c>
      <c r="BM299" s="241" t="s">
        <v>450</v>
      </c>
    </row>
    <row r="300" s="13" customFormat="1">
      <c r="A300" s="13"/>
      <c r="B300" s="243"/>
      <c r="C300" s="244"/>
      <c r="D300" s="245" t="s">
        <v>235</v>
      </c>
      <c r="E300" s="246" t="s">
        <v>1</v>
      </c>
      <c r="F300" s="247" t="s">
        <v>451</v>
      </c>
      <c r="G300" s="244"/>
      <c r="H300" s="248">
        <v>5.1150000000000002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235</v>
      </c>
      <c r="AU300" s="254" t="s">
        <v>94</v>
      </c>
      <c r="AV300" s="13" t="s">
        <v>94</v>
      </c>
      <c r="AW300" s="13" t="s">
        <v>40</v>
      </c>
      <c r="AX300" s="13" t="s">
        <v>85</v>
      </c>
      <c r="AY300" s="254" t="s">
        <v>226</v>
      </c>
    </row>
    <row r="301" s="13" customFormat="1">
      <c r="A301" s="13"/>
      <c r="B301" s="243"/>
      <c r="C301" s="244"/>
      <c r="D301" s="245" t="s">
        <v>235</v>
      </c>
      <c r="E301" s="246" t="s">
        <v>1</v>
      </c>
      <c r="F301" s="247" t="s">
        <v>452</v>
      </c>
      <c r="G301" s="244"/>
      <c r="H301" s="248">
        <v>20.350000000000001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235</v>
      </c>
      <c r="AU301" s="254" t="s">
        <v>94</v>
      </c>
      <c r="AV301" s="13" t="s">
        <v>94</v>
      </c>
      <c r="AW301" s="13" t="s">
        <v>40</v>
      </c>
      <c r="AX301" s="13" t="s">
        <v>85</v>
      </c>
      <c r="AY301" s="254" t="s">
        <v>226</v>
      </c>
    </row>
    <row r="302" s="13" customFormat="1">
      <c r="A302" s="13"/>
      <c r="B302" s="243"/>
      <c r="C302" s="244"/>
      <c r="D302" s="245" t="s">
        <v>235</v>
      </c>
      <c r="E302" s="246" t="s">
        <v>1</v>
      </c>
      <c r="F302" s="247" t="s">
        <v>453</v>
      </c>
      <c r="G302" s="244"/>
      <c r="H302" s="248">
        <v>1.1000000000000001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235</v>
      </c>
      <c r="AU302" s="254" t="s">
        <v>94</v>
      </c>
      <c r="AV302" s="13" t="s">
        <v>94</v>
      </c>
      <c r="AW302" s="13" t="s">
        <v>40</v>
      </c>
      <c r="AX302" s="13" t="s">
        <v>85</v>
      </c>
      <c r="AY302" s="254" t="s">
        <v>226</v>
      </c>
    </row>
    <row r="303" s="13" customFormat="1">
      <c r="A303" s="13"/>
      <c r="B303" s="243"/>
      <c r="C303" s="244"/>
      <c r="D303" s="245" t="s">
        <v>235</v>
      </c>
      <c r="E303" s="246" t="s">
        <v>1</v>
      </c>
      <c r="F303" s="247" t="s">
        <v>454</v>
      </c>
      <c r="G303" s="244"/>
      <c r="H303" s="248">
        <v>0.17599999999999999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235</v>
      </c>
      <c r="AU303" s="254" t="s">
        <v>94</v>
      </c>
      <c r="AV303" s="13" t="s">
        <v>94</v>
      </c>
      <c r="AW303" s="13" t="s">
        <v>40</v>
      </c>
      <c r="AX303" s="13" t="s">
        <v>85</v>
      </c>
      <c r="AY303" s="254" t="s">
        <v>226</v>
      </c>
    </row>
    <row r="304" s="13" customFormat="1">
      <c r="A304" s="13"/>
      <c r="B304" s="243"/>
      <c r="C304" s="244"/>
      <c r="D304" s="245" t="s">
        <v>235</v>
      </c>
      <c r="E304" s="246" t="s">
        <v>1</v>
      </c>
      <c r="F304" s="247" t="s">
        <v>455</v>
      </c>
      <c r="G304" s="244"/>
      <c r="H304" s="248">
        <v>0.02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235</v>
      </c>
      <c r="AU304" s="254" t="s">
        <v>94</v>
      </c>
      <c r="AV304" s="13" t="s">
        <v>94</v>
      </c>
      <c r="AW304" s="13" t="s">
        <v>40</v>
      </c>
      <c r="AX304" s="13" t="s">
        <v>85</v>
      </c>
      <c r="AY304" s="254" t="s">
        <v>226</v>
      </c>
    </row>
    <row r="305" s="14" customFormat="1">
      <c r="A305" s="14"/>
      <c r="B305" s="255"/>
      <c r="C305" s="256"/>
      <c r="D305" s="245" t="s">
        <v>235</v>
      </c>
      <c r="E305" s="257" t="s">
        <v>1</v>
      </c>
      <c r="F305" s="258" t="s">
        <v>237</v>
      </c>
      <c r="G305" s="256"/>
      <c r="H305" s="259">
        <v>26.760999999999999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235</v>
      </c>
      <c r="AU305" s="265" t="s">
        <v>94</v>
      </c>
      <c r="AV305" s="14" t="s">
        <v>233</v>
      </c>
      <c r="AW305" s="14" t="s">
        <v>40</v>
      </c>
      <c r="AX305" s="14" t="s">
        <v>92</v>
      </c>
      <c r="AY305" s="265" t="s">
        <v>226</v>
      </c>
    </row>
    <row r="306" s="2" customFormat="1" ht="21.75" customHeight="1">
      <c r="A306" s="41"/>
      <c r="B306" s="42"/>
      <c r="C306" s="230" t="s">
        <v>456</v>
      </c>
      <c r="D306" s="230" t="s">
        <v>228</v>
      </c>
      <c r="E306" s="231" t="s">
        <v>457</v>
      </c>
      <c r="F306" s="232" t="s">
        <v>458</v>
      </c>
      <c r="G306" s="233" t="s">
        <v>259</v>
      </c>
      <c r="H306" s="234">
        <v>0.24299999999999999</v>
      </c>
      <c r="I306" s="235"/>
      <c r="J306" s="236">
        <f>ROUND(I306*H306,2)</f>
        <v>0</v>
      </c>
      <c r="K306" s="232" t="s">
        <v>232</v>
      </c>
      <c r="L306" s="47"/>
      <c r="M306" s="237" t="s">
        <v>1</v>
      </c>
      <c r="N306" s="238" t="s">
        <v>52</v>
      </c>
      <c r="O306" s="95"/>
      <c r="P306" s="239">
        <f>O306*H306</f>
        <v>0</v>
      </c>
      <c r="Q306" s="239">
        <v>2.45329</v>
      </c>
      <c r="R306" s="239">
        <f>Q306*H306</f>
        <v>0.59614946999999996</v>
      </c>
      <c r="S306" s="239">
        <v>0</v>
      </c>
      <c r="T306" s="240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1" t="s">
        <v>233</v>
      </c>
      <c r="AT306" s="241" t="s">
        <v>228</v>
      </c>
      <c r="AU306" s="241" t="s">
        <v>94</v>
      </c>
      <c r="AY306" s="19" t="s">
        <v>226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233</v>
      </c>
      <c r="BK306" s="242">
        <f>ROUND(I306*H306,2)</f>
        <v>0</v>
      </c>
      <c r="BL306" s="19" t="s">
        <v>233</v>
      </c>
      <c r="BM306" s="241" t="s">
        <v>459</v>
      </c>
    </row>
    <row r="307" s="13" customFormat="1">
      <c r="A307" s="13"/>
      <c r="B307" s="243"/>
      <c r="C307" s="244"/>
      <c r="D307" s="245" t="s">
        <v>235</v>
      </c>
      <c r="E307" s="246" t="s">
        <v>1</v>
      </c>
      <c r="F307" s="247" t="s">
        <v>460</v>
      </c>
      <c r="G307" s="244"/>
      <c r="H307" s="248">
        <v>0.24299999999999999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235</v>
      </c>
      <c r="AU307" s="254" t="s">
        <v>94</v>
      </c>
      <c r="AV307" s="13" t="s">
        <v>94</v>
      </c>
      <c r="AW307" s="13" t="s">
        <v>40</v>
      </c>
      <c r="AX307" s="13" t="s">
        <v>85</v>
      </c>
      <c r="AY307" s="254" t="s">
        <v>226</v>
      </c>
    </row>
    <row r="308" s="14" customFormat="1">
      <c r="A308" s="14"/>
      <c r="B308" s="255"/>
      <c r="C308" s="256"/>
      <c r="D308" s="245" t="s">
        <v>235</v>
      </c>
      <c r="E308" s="257" t="s">
        <v>1</v>
      </c>
      <c r="F308" s="258" t="s">
        <v>237</v>
      </c>
      <c r="G308" s="256"/>
      <c r="H308" s="259">
        <v>0.24299999999999999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235</v>
      </c>
      <c r="AU308" s="265" t="s">
        <v>94</v>
      </c>
      <c r="AV308" s="14" t="s">
        <v>233</v>
      </c>
      <c r="AW308" s="14" t="s">
        <v>40</v>
      </c>
      <c r="AX308" s="14" t="s">
        <v>92</v>
      </c>
      <c r="AY308" s="265" t="s">
        <v>226</v>
      </c>
    </row>
    <row r="309" s="2" customFormat="1" ht="16.5" customHeight="1">
      <c r="A309" s="41"/>
      <c r="B309" s="42"/>
      <c r="C309" s="230" t="s">
        <v>461</v>
      </c>
      <c r="D309" s="230" t="s">
        <v>228</v>
      </c>
      <c r="E309" s="231" t="s">
        <v>462</v>
      </c>
      <c r="F309" s="232" t="s">
        <v>463</v>
      </c>
      <c r="G309" s="233" t="s">
        <v>259</v>
      </c>
      <c r="H309" s="234">
        <v>0.81999999999999995</v>
      </c>
      <c r="I309" s="235"/>
      <c r="J309" s="236">
        <f>ROUND(I309*H309,2)</f>
        <v>0</v>
      </c>
      <c r="K309" s="232" t="s">
        <v>232</v>
      </c>
      <c r="L309" s="47"/>
      <c r="M309" s="237" t="s">
        <v>1</v>
      </c>
      <c r="N309" s="238" t="s">
        <v>52</v>
      </c>
      <c r="O309" s="95"/>
      <c r="P309" s="239">
        <f>O309*H309</f>
        <v>0</v>
      </c>
      <c r="Q309" s="239">
        <v>2.6437200000000001</v>
      </c>
      <c r="R309" s="239">
        <f>Q309*H309</f>
        <v>2.1678503999999998</v>
      </c>
      <c r="S309" s="239">
        <v>0</v>
      </c>
      <c r="T309" s="240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1" t="s">
        <v>233</v>
      </c>
      <c r="AT309" s="241" t="s">
        <v>228</v>
      </c>
      <c r="AU309" s="241" t="s">
        <v>94</v>
      </c>
      <c r="AY309" s="19" t="s">
        <v>226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233</v>
      </c>
      <c r="BK309" s="242">
        <f>ROUND(I309*H309,2)</f>
        <v>0</v>
      </c>
      <c r="BL309" s="19" t="s">
        <v>233</v>
      </c>
      <c r="BM309" s="241" t="s">
        <v>464</v>
      </c>
    </row>
    <row r="310" s="13" customFormat="1">
      <c r="A310" s="13"/>
      <c r="B310" s="243"/>
      <c r="C310" s="244"/>
      <c r="D310" s="245" t="s">
        <v>235</v>
      </c>
      <c r="E310" s="246" t="s">
        <v>1</v>
      </c>
      <c r="F310" s="247" t="s">
        <v>465</v>
      </c>
      <c r="G310" s="244"/>
      <c r="H310" s="248">
        <v>0.81999999999999995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235</v>
      </c>
      <c r="AU310" s="254" t="s">
        <v>94</v>
      </c>
      <c r="AV310" s="13" t="s">
        <v>94</v>
      </c>
      <c r="AW310" s="13" t="s">
        <v>40</v>
      </c>
      <c r="AX310" s="13" t="s">
        <v>85</v>
      </c>
      <c r="AY310" s="254" t="s">
        <v>226</v>
      </c>
    </row>
    <row r="311" s="14" customFormat="1">
      <c r="A311" s="14"/>
      <c r="B311" s="255"/>
      <c r="C311" s="256"/>
      <c r="D311" s="245" t="s">
        <v>235</v>
      </c>
      <c r="E311" s="257" t="s">
        <v>1</v>
      </c>
      <c r="F311" s="258" t="s">
        <v>237</v>
      </c>
      <c r="G311" s="256"/>
      <c r="H311" s="259">
        <v>0.81999999999999995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235</v>
      </c>
      <c r="AU311" s="265" t="s">
        <v>94</v>
      </c>
      <c r="AV311" s="14" t="s">
        <v>233</v>
      </c>
      <c r="AW311" s="14" t="s">
        <v>40</v>
      </c>
      <c r="AX311" s="14" t="s">
        <v>92</v>
      </c>
      <c r="AY311" s="265" t="s">
        <v>226</v>
      </c>
    </row>
    <row r="312" s="2" customFormat="1" ht="16.5" customHeight="1">
      <c r="A312" s="41"/>
      <c r="B312" s="42"/>
      <c r="C312" s="230" t="s">
        <v>466</v>
      </c>
      <c r="D312" s="230" t="s">
        <v>228</v>
      </c>
      <c r="E312" s="231" t="s">
        <v>467</v>
      </c>
      <c r="F312" s="232" t="s">
        <v>468</v>
      </c>
      <c r="G312" s="233" t="s">
        <v>231</v>
      </c>
      <c r="H312" s="234">
        <v>8.5199999999999996</v>
      </c>
      <c r="I312" s="235"/>
      <c r="J312" s="236">
        <f>ROUND(I312*H312,2)</f>
        <v>0</v>
      </c>
      <c r="K312" s="232" t="s">
        <v>232</v>
      </c>
      <c r="L312" s="47"/>
      <c r="M312" s="237" t="s">
        <v>1</v>
      </c>
      <c r="N312" s="238" t="s">
        <v>52</v>
      </c>
      <c r="O312" s="95"/>
      <c r="P312" s="239">
        <f>O312*H312</f>
        <v>0</v>
      </c>
      <c r="Q312" s="239">
        <v>0.048680000000000001</v>
      </c>
      <c r="R312" s="239">
        <f>Q312*H312</f>
        <v>0.4147536</v>
      </c>
      <c r="S312" s="239">
        <v>0</v>
      </c>
      <c r="T312" s="240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1" t="s">
        <v>233</v>
      </c>
      <c r="AT312" s="241" t="s">
        <v>228</v>
      </c>
      <c r="AU312" s="241" t="s">
        <v>94</v>
      </c>
      <c r="AY312" s="19" t="s">
        <v>226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9" t="s">
        <v>233</v>
      </c>
      <c r="BK312" s="242">
        <f>ROUND(I312*H312,2)</f>
        <v>0</v>
      </c>
      <c r="BL312" s="19" t="s">
        <v>233</v>
      </c>
      <c r="BM312" s="241" t="s">
        <v>469</v>
      </c>
    </row>
    <row r="313" s="13" customFormat="1">
      <c r="A313" s="13"/>
      <c r="B313" s="243"/>
      <c r="C313" s="244"/>
      <c r="D313" s="245" t="s">
        <v>235</v>
      </c>
      <c r="E313" s="246" t="s">
        <v>1</v>
      </c>
      <c r="F313" s="247" t="s">
        <v>470</v>
      </c>
      <c r="G313" s="244"/>
      <c r="H313" s="248">
        <v>8.5199999999999996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235</v>
      </c>
      <c r="AU313" s="254" t="s">
        <v>94</v>
      </c>
      <c r="AV313" s="13" t="s">
        <v>94</v>
      </c>
      <c r="AW313" s="13" t="s">
        <v>40</v>
      </c>
      <c r="AX313" s="13" t="s">
        <v>85</v>
      </c>
      <c r="AY313" s="254" t="s">
        <v>226</v>
      </c>
    </row>
    <row r="314" s="14" customFormat="1">
      <c r="A314" s="14"/>
      <c r="B314" s="255"/>
      <c r="C314" s="256"/>
      <c r="D314" s="245" t="s">
        <v>235</v>
      </c>
      <c r="E314" s="257" t="s">
        <v>1</v>
      </c>
      <c r="F314" s="258" t="s">
        <v>237</v>
      </c>
      <c r="G314" s="256"/>
      <c r="H314" s="259">
        <v>8.5199999999999996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235</v>
      </c>
      <c r="AU314" s="265" t="s">
        <v>94</v>
      </c>
      <c r="AV314" s="14" t="s">
        <v>233</v>
      </c>
      <c r="AW314" s="14" t="s">
        <v>40</v>
      </c>
      <c r="AX314" s="14" t="s">
        <v>92</v>
      </c>
      <c r="AY314" s="265" t="s">
        <v>226</v>
      </c>
    </row>
    <row r="315" s="2" customFormat="1" ht="16.5" customHeight="1">
      <c r="A315" s="41"/>
      <c r="B315" s="42"/>
      <c r="C315" s="230" t="s">
        <v>471</v>
      </c>
      <c r="D315" s="230" t="s">
        <v>228</v>
      </c>
      <c r="E315" s="231" t="s">
        <v>472</v>
      </c>
      <c r="F315" s="232" t="s">
        <v>473</v>
      </c>
      <c r="G315" s="233" t="s">
        <v>231</v>
      </c>
      <c r="H315" s="234">
        <v>10.08</v>
      </c>
      <c r="I315" s="235"/>
      <c r="J315" s="236">
        <f>ROUND(I315*H315,2)</f>
        <v>0</v>
      </c>
      <c r="K315" s="232" t="s">
        <v>232</v>
      </c>
      <c r="L315" s="47"/>
      <c r="M315" s="237" t="s">
        <v>1</v>
      </c>
      <c r="N315" s="238" t="s">
        <v>52</v>
      </c>
      <c r="O315" s="95"/>
      <c r="P315" s="239">
        <f>O315*H315</f>
        <v>0</v>
      </c>
      <c r="Q315" s="239">
        <v>0.00012999999999999999</v>
      </c>
      <c r="R315" s="239">
        <f>Q315*H315</f>
        <v>0.0013104</v>
      </c>
      <c r="S315" s="239">
        <v>0</v>
      </c>
      <c r="T315" s="240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1" t="s">
        <v>233</v>
      </c>
      <c r="AT315" s="241" t="s">
        <v>228</v>
      </c>
      <c r="AU315" s="241" t="s">
        <v>94</v>
      </c>
      <c r="AY315" s="19" t="s">
        <v>226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9" t="s">
        <v>233</v>
      </c>
      <c r="BK315" s="242">
        <f>ROUND(I315*H315,2)</f>
        <v>0</v>
      </c>
      <c r="BL315" s="19" t="s">
        <v>233</v>
      </c>
      <c r="BM315" s="241" t="s">
        <v>474</v>
      </c>
    </row>
    <row r="316" s="13" customFormat="1">
      <c r="A316" s="13"/>
      <c r="B316" s="243"/>
      <c r="C316" s="244"/>
      <c r="D316" s="245" t="s">
        <v>235</v>
      </c>
      <c r="E316" s="246" t="s">
        <v>1</v>
      </c>
      <c r="F316" s="247" t="s">
        <v>475</v>
      </c>
      <c r="G316" s="244"/>
      <c r="H316" s="248">
        <v>10.08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235</v>
      </c>
      <c r="AU316" s="254" t="s">
        <v>94</v>
      </c>
      <c r="AV316" s="13" t="s">
        <v>94</v>
      </c>
      <c r="AW316" s="13" t="s">
        <v>40</v>
      </c>
      <c r="AX316" s="13" t="s">
        <v>85</v>
      </c>
      <c r="AY316" s="254" t="s">
        <v>226</v>
      </c>
    </row>
    <row r="317" s="14" customFormat="1">
      <c r="A317" s="14"/>
      <c r="B317" s="255"/>
      <c r="C317" s="256"/>
      <c r="D317" s="245" t="s">
        <v>235</v>
      </c>
      <c r="E317" s="257" t="s">
        <v>1</v>
      </c>
      <c r="F317" s="258" t="s">
        <v>237</v>
      </c>
      <c r="G317" s="256"/>
      <c r="H317" s="259">
        <v>10.08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235</v>
      </c>
      <c r="AU317" s="265" t="s">
        <v>94</v>
      </c>
      <c r="AV317" s="14" t="s">
        <v>233</v>
      </c>
      <c r="AW317" s="14" t="s">
        <v>40</v>
      </c>
      <c r="AX317" s="14" t="s">
        <v>92</v>
      </c>
      <c r="AY317" s="265" t="s">
        <v>226</v>
      </c>
    </row>
    <row r="318" s="2" customFormat="1" ht="21.75" customHeight="1">
      <c r="A318" s="41"/>
      <c r="B318" s="42"/>
      <c r="C318" s="230" t="s">
        <v>476</v>
      </c>
      <c r="D318" s="230" t="s">
        <v>228</v>
      </c>
      <c r="E318" s="231" t="s">
        <v>477</v>
      </c>
      <c r="F318" s="232" t="s">
        <v>478</v>
      </c>
      <c r="G318" s="233" t="s">
        <v>231</v>
      </c>
      <c r="H318" s="234">
        <v>8.5199999999999996</v>
      </c>
      <c r="I318" s="235"/>
      <c r="J318" s="236">
        <f>ROUND(I318*H318,2)</f>
        <v>0</v>
      </c>
      <c r="K318" s="232" t="s">
        <v>232</v>
      </c>
      <c r="L318" s="47"/>
      <c r="M318" s="237" t="s">
        <v>1</v>
      </c>
      <c r="N318" s="238" t="s">
        <v>52</v>
      </c>
      <c r="O318" s="95"/>
      <c r="P318" s="239">
        <f>O318*H318</f>
        <v>0</v>
      </c>
      <c r="Q318" s="239">
        <v>0.0041000000000000003</v>
      </c>
      <c r="R318" s="239">
        <f>Q318*H318</f>
        <v>0.034931999999999998</v>
      </c>
      <c r="S318" s="239">
        <v>0</v>
      </c>
      <c r="T318" s="240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1" t="s">
        <v>233</v>
      </c>
      <c r="AT318" s="241" t="s">
        <v>228</v>
      </c>
      <c r="AU318" s="241" t="s">
        <v>94</v>
      </c>
      <c r="AY318" s="19" t="s">
        <v>226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9" t="s">
        <v>233</v>
      </c>
      <c r="BK318" s="242">
        <f>ROUND(I318*H318,2)</f>
        <v>0</v>
      </c>
      <c r="BL318" s="19" t="s">
        <v>233</v>
      </c>
      <c r="BM318" s="241" t="s">
        <v>479</v>
      </c>
    </row>
    <row r="319" s="13" customFormat="1">
      <c r="A319" s="13"/>
      <c r="B319" s="243"/>
      <c r="C319" s="244"/>
      <c r="D319" s="245" t="s">
        <v>235</v>
      </c>
      <c r="E319" s="246" t="s">
        <v>1</v>
      </c>
      <c r="F319" s="247" t="s">
        <v>470</v>
      </c>
      <c r="G319" s="244"/>
      <c r="H319" s="248">
        <v>8.5199999999999996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235</v>
      </c>
      <c r="AU319" s="254" t="s">
        <v>94</v>
      </c>
      <c r="AV319" s="13" t="s">
        <v>94</v>
      </c>
      <c r="AW319" s="13" t="s">
        <v>40</v>
      </c>
      <c r="AX319" s="13" t="s">
        <v>85</v>
      </c>
      <c r="AY319" s="254" t="s">
        <v>226</v>
      </c>
    </row>
    <row r="320" s="14" customFormat="1">
      <c r="A320" s="14"/>
      <c r="B320" s="255"/>
      <c r="C320" s="256"/>
      <c r="D320" s="245" t="s">
        <v>235</v>
      </c>
      <c r="E320" s="257" t="s">
        <v>1</v>
      </c>
      <c r="F320" s="258" t="s">
        <v>237</v>
      </c>
      <c r="G320" s="256"/>
      <c r="H320" s="259">
        <v>8.5199999999999996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5" t="s">
        <v>235</v>
      </c>
      <c r="AU320" s="265" t="s">
        <v>94</v>
      </c>
      <c r="AV320" s="14" t="s">
        <v>233</v>
      </c>
      <c r="AW320" s="14" t="s">
        <v>40</v>
      </c>
      <c r="AX320" s="14" t="s">
        <v>92</v>
      </c>
      <c r="AY320" s="265" t="s">
        <v>226</v>
      </c>
    </row>
    <row r="321" s="2" customFormat="1" ht="16.5" customHeight="1">
      <c r="A321" s="41"/>
      <c r="B321" s="42"/>
      <c r="C321" s="230" t="s">
        <v>480</v>
      </c>
      <c r="D321" s="230" t="s">
        <v>228</v>
      </c>
      <c r="E321" s="231" t="s">
        <v>481</v>
      </c>
      <c r="F321" s="232" t="s">
        <v>482</v>
      </c>
      <c r="G321" s="233" t="s">
        <v>231</v>
      </c>
      <c r="H321" s="234">
        <v>234.59999999999999</v>
      </c>
      <c r="I321" s="235"/>
      <c r="J321" s="236">
        <f>ROUND(I321*H321,2)</f>
        <v>0</v>
      </c>
      <c r="K321" s="232" t="s">
        <v>232</v>
      </c>
      <c r="L321" s="47"/>
      <c r="M321" s="237" t="s">
        <v>1</v>
      </c>
      <c r="N321" s="238" t="s">
        <v>52</v>
      </c>
      <c r="O321" s="95"/>
      <c r="P321" s="239">
        <f>O321*H321</f>
        <v>0</v>
      </c>
      <c r="Q321" s="239">
        <v>0.0020300000000000001</v>
      </c>
      <c r="R321" s="239">
        <f>Q321*H321</f>
        <v>0.47623799999999999</v>
      </c>
      <c r="S321" s="239">
        <v>0</v>
      </c>
      <c r="T321" s="240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1" t="s">
        <v>233</v>
      </c>
      <c r="AT321" s="241" t="s">
        <v>228</v>
      </c>
      <c r="AU321" s="241" t="s">
        <v>94</v>
      </c>
      <c r="AY321" s="19" t="s">
        <v>226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233</v>
      </c>
      <c r="BK321" s="242">
        <f>ROUND(I321*H321,2)</f>
        <v>0</v>
      </c>
      <c r="BL321" s="19" t="s">
        <v>233</v>
      </c>
      <c r="BM321" s="241" t="s">
        <v>483</v>
      </c>
    </row>
    <row r="322" s="13" customFormat="1">
      <c r="A322" s="13"/>
      <c r="B322" s="243"/>
      <c r="C322" s="244"/>
      <c r="D322" s="245" t="s">
        <v>235</v>
      </c>
      <c r="E322" s="246" t="s">
        <v>1</v>
      </c>
      <c r="F322" s="247" t="s">
        <v>484</v>
      </c>
      <c r="G322" s="244"/>
      <c r="H322" s="248">
        <v>192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235</v>
      </c>
      <c r="AU322" s="254" t="s">
        <v>94</v>
      </c>
      <c r="AV322" s="13" t="s">
        <v>94</v>
      </c>
      <c r="AW322" s="13" t="s">
        <v>40</v>
      </c>
      <c r="AX322" s="13" t="s">
        <v>85</v>
      </c>
      <c r="AY322" s="254" t="s">
        <v>226</v>
      </c>
    </row>
    <row r="323" s="13" customFormat="1">
      <c r="A323" s="13"/>
      <c r="B323" s="243"/>
      <c r="C323" s="244"/>
      <c r="D323" s="245" t="s">
        <v>235</v>
      </c>
      <c r="E323" s="246" t="s">
        <v>1</v>
      </c>
      <c r="F323" s="247" t="s">
        <v>485</v>
      </c>
      <c r="G323" s="244"/>
      <c r="H323" s="248">
        <v>42.600000000000001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235</v>
      </c>
      <c r="AU323" s="254" t="s">
        <v>94</v>
      </c>
      <c r="AV323" s="13" t="s">
        <v>94</v>
      </c>
      <c r="AW323" s="13" t="s">
        <v>40</v>
      </c>
      <c r="AX323" s="13" t="s">
        <v>85</v>
      </c>
      <c r="AY323" s="254" t="s">
        <v>226</v>
      </c>
    </row>
    <row r="324" s="14" customFormat="1">
      <c r="A324" s="14"/>
      <c r="B324" s="255"/>
      <c r="C324" s="256"/>
      <c r="D324" s="245" t="s">
        <v>235</v>
      </c>
      <c r="E324" s="257" t="s">
        <v>1</v>
      </c>
      <c r="F324" s="258" t="s">
        <v>237</v>
      </c>
      <c r="G324" s="256"/>
      <c r="H324" s="259">
        <v>234.59999999999999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5" t="s">
        <v>235</v>
      </c>
      <c r="AU324" s="265" t="s">
        <v>94</v>
      </c>
      <c r="AV324" s="14" t="s">
        <v>233</v>
      </c>
      <c r="AW324" s="14" t="s">
        <v>40</v>
      </c>
      <c r="AX324" s="14" t="s">
        <v>92</v>
      </c>
      <c r="AY324" s="265" t="s">
        <v>226</v>
      </c>
    </row>
    <row r="325" s="2" customFormat="1" ht="16.5" customHeight="1">
      <c r="A325" s="41"/>
      <c r="B325" s="42"/>
      <c r="C325" s="230" t="s">
        <v>486</v>
      </c>
      <c r="D325" s="230" t="s">
        <v>228</v>
      </c>
      <c r="E325" s="231" t="s">
        <v>487</v>
      </c>
      <c r="F325" s="232" t="s">
        <v>488</v>
      </c>
      <c r="G325" s="233" t="s">
        <v>244</v>
      </c>
      <c r="H325" s="234">
        <v>43.600000000000001</v>
      </c>
      <c r="I325" s="235"/>
      <c r="J325" s="236">
        <f>ROUND(I325*H325,2)</f>
        <v>0</v>
      </c>
      <c r="K325" s="232" t="s">
        <v>232</v>
      </c>
      <c r="L325" s="47"/>
      <c r="M325" s="237" t="s">
        <v>1</v>
      </c>
      <c r="N325" s="238" t="s">
        <v>52</v>
      </c>
      <c r="O325" s="95"/>
      <c r="P325" s="239">
        <f>O325*H325</f>
        <v>0</v>
      </c>
      <c r="Q325" s="239">
        <v>0.00021000000000000001</v>
      </c>
      <c r="R325" s="239">
        <f>Q325*H325</f>
        <v>0.0091560000000000009</v>
      </c>
      <c r="S325" s="239">
        <v>0</v>
      </c>
      <c r="T325" s="240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1" t="s">
        <v>233</v>
      </c>
      <c r="AT325" s="241" t="s">
        <v>228</v>
      </c>
      <c r="AU325" s="241" t="s">
        <v>94</v>
      </c>
      <c r="AY325" s="19" t="s">
        <v>226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9" t="s">
        <v>233</v>
      </c>
      <c r="BK325" s="242">
        <f>ROUND(I325*H325,2)</f>
        <v>0</v>
      </c>
      <c r="BL325" s="19" t="s">
        <v>233</v>
      </c>
      <c r="BM325" s="241" t="s">
        <v>489</v>
      </c>
    </row>
    <row r="326" s="13" customFormat="1">
      <c r="A326" s="13"/>
      <c r="B326" s="243"/>
      <c r="C326" s="244"/>
      <c r="D326" s="245" t="s">
        <v>235</v>
      </c>
      <c r="E326" s="246" t="s">
        <v>1</v>
      </c>
      <c r="F326" s="247" t="s">
        <v>490</v>
      </c>
      <c r="G326" s="244"/>
      <c r="H326" s="248">
        <v>43.600000000000001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235</v>
      </c>
      <c r="AU326" s="254" t="s">
        <v>94</v>
      </c>
      <c r="AV326" s="13" t="s">
        <v>94</v>
      </c>
      <c r="AW326" s="13" t="s">
        <v>40</v>
      </c>
      <c r="AX326" s="13" t="s">
        <v>85</v>
      </c>
      <c r="AY326" s="254" t="s">
        <v>226</v>
      </c>
    </row>
    <row r="327" s="14" customFormat="1">
      <c r="A327" s="14"/>
      <c r="B327" s="255"/>
      <c r="C327" s="256"/>
      <c r="D327" s="245" t="s">
        <v>235</v>
      </c>
      <c r="E327" s="257" t="s">
        <v>1</v>
      </c>
      <c r="F327" s="258" t="s">
        <v>237</v>
      </c>
      <c r="G327" s="256"/>
      <c r="H327" s="259">
        <v>43.600000000000001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235</v>
      </c>
      <c r="AU327" s="265" t="s">
        <v>94</v>
      </c>
      <c r="AV327" s="14" t="s">
        <v>233</v>
      </c>
      <c r="AW327" s="14" t="s">
        <v>40</v>
      </c>
      <c r="AX327" s="14" t="s">
        <v>92</v>
      </c>
      <c r="AY327" s="265" t="s">
        <v>226</v>
      </c>
    </row>
    <row r="328" s="2" customFormat="1" ht="16.5" customHeight="1">
      <c r="A328" s="41"/>
      <c r="B328" s="42"/>
      <c r="C328" s="230" t="s">
        <v>491</v>
      </c>
      <c r="D328" s="230" t="s">
        <v>228</v>
      </c>
      <c r="E328" s="231" t="s">
        <v>492</v>
      </c>
      <c r="F328" s="232" t="s">
        <v>493</v>
      </c>
      <c r="G328" s="233" t="s">
        <v>244</v>
      </c>
      <c r="H328" s="234">
        <v>43.600000000000001</v>
      </c>
      <c r="I328" s="235"/>
      <c r="J328" s="236">
        <f>ROUND(I328*H328,2)</f>
        <v>0</v>
      </c>
      <c r="K328" s="232" t="s">
        <v>232</v>
      </c>
      <c r="L328" s="47"/>
      <c r="M328" s="237" t="s">
        <v>1</v>
      </c>
      <c r="N328" s="238" t="s">
        <v>52</v>
      </c>
      <c r="O328" s="95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1" t="s">
        <v>233</v>
      </c>
      <c r="AT328" s="241" t="s">
        <v>228</v>
      </c>
      <c r="AU328" s="241" t="s">
        <v>94</v>
      </c>
      <c r="AY328" s="19" t="s">
        <v>226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9" t="s">
        <v>233</v>
      </c>
      <c r="BK328" s="242">
        <f>ROUND(I328*H328,2)</f>
        <v>0</v>
      </c>
      <c r="BL328" s="19" t="s">
        <v>233</v>
      </c>
      <c r="BM328" s="241" t="s">
        <v>494</v>
      </c>
    </row>
    <row r="329" s="13" customFormat="1">
      <c r="A329" s="13"/>
      <c r="B329" s="243"/>
      <c r="C329" s="244"/>
      <c r="D329" s="245" t="s">
        <v>235</v>
      </c>
      <c r="E329" s="246" t="s">
        <v>1</v>
      </c>
      <c r="F329" s="247" t="s">
        <v>490</v>
      </c>
      <c r="G329" s="244"/>
      <c r="H329" s="248">
        <v>43.600000000000001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235</v>
      </c>
      <c r="AU329" s="254" t="s">
        <v>94</v>
      </c>
      <c r="AV329" s="13" t="s">
        <v>94</v>
      </c>
      <c r="AW329" s="13" t="s">
        <v>40</v>
      </c>
      <c r="AX329" s="13" t="s">
        <v>85</v>
      </c>
      <c r="AY329" s="254" t="s">
        <v>226</v>
      </c>
    </row>
    <row r="330" s="14" customFormat="1">
      <c r="A330" s="14"/>
      <c r="B330" s="255"/>
      <c r="C330" s="256"/>
      <c r="D330" s="245" t="s">
        <v>235</v>
      </c>
      <c r="E330" s="257" t="s">
        <v>1</v>
      </c>
      <c r="F330" s="258" t="s">
        <v>237</v>
      </c>
      <c r="G330" s="256"/>
      <c r="H330" s="259">
        <v>43.600000000000001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235</v>
      </c>
      <c r="AU330" s="265" t="s">
        <v>94</v>
      </c>
      <c r="AV330" s="14" t="s">
        <v>233</v>
      </c>
      <c r="AW330" s="14" t="s">
        <v>40</v>
      </c>
      <c r="AX330" s="14" t="s">
        <v>92</v>
      </c>
      <c r="AY330" s="265" t="s">
        <v>226</v>
      </c>
    </row>
    <row r="331" s="2" customFormat="1" ht="16.5" customHeight="1">
      <c r="A331" s="41"/>
      <c r="B331" s="42"/>
      <c r="C331" s="230" t="s">
        <v>495</v>
      </c>
      <c r="D331" s="230" t="s">
        <v>228</v>
      </c>
      <c r="E331" s="231" t="s">
        <v>496</v>
      </c>
      <c r="F331" s="232" t="s">
        <v>497</v>
      </c>
      <c r="G331" s="233" t="s">
        <v>369</v>
      </c>
      <c r="H331" s="234">
        <v>2</v>
      </c>
      <c r="I331" s="235"/>
      <c r="J331" s="236">
        <f>ROUND(I331*H331,2)</f>
        <v>0</v>
      </c>
      <c r="K331" s="232" t="s">
        <v>232</v>
      </c>
      <c r="L331" s="47"/>
      <c r="M331" s="237" t="s">
        <v>1</v>
      </c>
      <c r="N331" s="238" t="s">
        <v>52</v>
      </c>
      <c r="O331" s="95"/>
      <c r="P331" s="239">
        <f>O331*H331</f>
        <v>0</v>
      </c>
      <c r="Q331" s="239">
        <v>0.04684</v>
      </c>
      <c r="R331" s="239">
        <f>Q331*H331</f>
        <v>0.093679999999999999</v>
      </c>
      <c r="S331" s="239">
        <v>0</v>
      </c>
      <c r="T331" s="240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1" t="s">
        <v>233</v>
      </c>
      <c r="AT331" s="241" t="s">
        <v>228</v>
      </c>
      <c r="AU331" s="241" t="s">
        <v>94</v>
      </c>
      <c r="AY331" s="19" t="s">
        <v>226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9" t="s">
        <v>233</v>
      </c>
      <c r="BK331" s="242">
        <f>ROUND(I331*H331,2)</f>
        <v>0</v>
      </c>
      <c r="BL331" s="19" t="s">
        <v>233</v>
      </c>
      <c r="BM331" s="241" t="s">
        <v>498</v>
      </c>
    </row>
    <row r="332" s="13" customFormat="1">
      <c r="A332" s="13"/>
      <c r="B332" s="243"/>
      <c r="C332" s="244"/>
      <c r="D332" s="245" t="s">
        <v>235</v>
      </c>
      <c r="E332" s="246" t="s">
        <v>1</v>
      </c>
      <c r="F332" s="247" t="s">
        <v>371</v>
      </c>
      <c r="G332" s="244"/>
      <c r="H332" s="248">
        <v>2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235</v>
      </c>
      <c r="AU332" s="254" t="s">
        <v>94</v>
      </c>
      <c r="AV332" s="13" t="s">
        <v>94</v>
      </c>
      <c r="AW332" s="13" t="s">
        <v>40</v>
      </c>
      <c r="AX332" s="13" t="s">
        <v>85</v>
      </c>
      <c r="AY332" s="254" t="s">
        <v>226</v>
      </c>
    </row>
    <row r="333" s="14" customFormat="1">
      <c r="A333" s="14"/>
      <c r="B333" s="255"/>
      <c r="C333" s="256"/>
      <c r="D333" s="245" t="s">
        <v>235</v>
      </c>
      <c r="E333" s="257" t="s">
        <v>1</v>
      </c>
      <c r="F333" s="258" t="s">
        <v>237</v>
      </c>
      <c r="G333" s="256"/>
      <c r="H333" s="259">
        <v>2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235</v>
      </c>
      <c r="AU333" s="265" t="s">
        <v>94</v>
      </c>
      <c r="AV333" s="14" t="s">
        <v>233</v>
      </c>
      <c r="AW333" s="14" t="s">
        <v>40</v>
      </c>
      <c r="AX333" s="14" t="s">
        <v>92</v>
      </c>
      <c r="AY333" s="265" t="s">
        <v>226</v>
      </c>
    </row>
    <row r="334" s="2" customFormat="1" ht="16.5" customHeight="1">
      <c r="A334" s="41"/>
      <c r="B334" s="42"/>
      <c r="C334" s="266" t="s">
        <v>499</v>
      </c>
      <c r="D334" s="266" t="s">
        <v>301</v>
      </c>
      <c r="E334" s="267" t="s">
        <v>500</v>
      </c>
      <c r="F334" s="268" t="s">
        <v>501</v>
      </c>
      <c r="G334" s="269" t="s">
        <v>369</v>
      </c>
      <c r="H334" s="270">
        <v>1</v>
      </c>
      <c r="I334" s="271"/>
      <c r="J334" s="272">
        <f>ROUND(I334*H334,2)</f>
        <v>0</v>
      </c>
      <c r="K334" s="268" t="s">
        <v>232</v>
      </c>
      <c r="L334" s="273"/>
      <c r="M334" s="274" t="s">
        <v>1</v>
      </c>
      <c r="N334" s="275" t="s">
        <v>52</v>
      </c>
      <c r="O334" s="95"/>
      <c r="P334" s="239">
        <f>O334*H334</f>
        <v>0</v>
      </c>
      <c r="Q334" s="239">
        <v>0.01201</v>
      </c>
      <c r="R334" s="239">
        <f>Q334*H334</f>
        <v>0.01201</v>
      </c>
      <c r="S334" s="239">
        <v>0</v>
      </c>
      <c r="T334" s="240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1" t="s">
        <v>266</v>
      </c>
      <c r="AT334" s="241" t="s">
        <v>301</v>
      </c>
      <c r="AU334" s="241" t="s">
        <v>94</v>
      </c>
      <c r="AY334" s="19" t="s">
        <v>226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9" t="s">
        <v>233</v>
      </c>
      <c r="BK334" s="242">
        <f>ROUND(I334*H334,2)</f>
        <v>0</v>
      </c>
      <c r="BL334" s="19" t="s">
        <v>233</v>
      </c>
      <c r="BM334" s="241" t="s">
        <v>502</v>
      </c>
    </row>
    <row r="335" s="2" customFormat="1">
      <c r="A335" s="41"/>
      <c r="B335" s="42"/>
      <c r="C335" s="43"/>
      <c r="D335" s="245" t="s">
        <v>503</v>
      </c>
      <c r="E335" s="43"/>
      <c r="F335" s="276" t="s">
        <v>504</v>
      </c>
      <c r="G335" s="43"/>
      <c r="H335" s="43"/>
      <c r="I335" s="277"/>
      <c r="J335" s="43"/>
      <c r="K335" s="43"/>
      <c r="L335" s="47"/>
      <c r="M335" s="278"/>
      <c r="N335" s="279"/>
      <c r="O335" s="95"/>
      <c r="P335" s="95"/>
      <c r="Q335" s="95"/>
      <c r="R335" s="95"/>
      <c r="S335" s="95"/>
      <c r="T335" s="96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503</v>
      </c>
      <c r="AU335" s="19" t="s">
        <v>94</v>
      </c>
    </row>
    <row r="336" s="13" customFormat="1">
      <c r="A336" s="13"/>
      <c r="B336" s="243"/>
      <c r="C336" s="244"/>
      <c r="D336" s="245" t="s">
        <v>235</v>
      </c>
      <c r="E336" s="246" t="s">
        <v>1</v>
      </c>
      <c r="F336" s="247" t="s">
        <v>92</v>
      </c>
      <c r="G336" s="244"/>
      <c r="H336" s="248">
        <v>1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235</v>
      </c>
      <c r="AU336" s="254" t="s">
        <v>94</v>
      </c>
      <c r="AV336" s="13" t="s">
        <v>94</v>
      </c>
      <c r="AW336" s="13" t="s">
        <v>40</v>
      </c>
      <c r="AX336" s="13" t="s">
        <v>85</v>
      </c>
      <c r="AY336" s="254" t="s">
        <v>226</v>
      </c>
    </row>
    <row r="337" s="14" customFormat="1">
      <c r="A337" s="14"/>
      <c r="B337" s="255"/>
      <c r="C337" s="256"/>
      <c r="D337" s="245" t="s">
        <v>235</v>
      </c>
      <c r="E337" s="257" t="s">
        <v>1</v>
      </c>
      <c r="F337" s="258" t="s">
        <v>237</v>
      </c>
      <c r="G337" s="256"/>
      <c r="H337" s="259">
        <v>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5" t="s">
        <v>235</v>
      </c>
      <c r="AU337" s="265" t="s">
        <v>94</v>
      </c>
      <c r="AV337" s="14" t="s">
        <v>233</v>
      </c>
      <c r="AW337" s="14" t="s">
        <v>40</v>
      </c>
      <c r="AX337" s="14" t="s">
        <v>92</v>
      </c>
      <c r="AY337" s="265" t="s">
        <v>226</v>
      </c>
    </row>
    <row r="338" s="2" customFormat="1" ht="16.5" customHeight="1">
      <c r="A338" s="41"/>
      <c r="B338" s="42"/>
      <c r="C338" s="266" t="s">
        <v>505</v>
      </c>
      <c r="D338" s="266" t="s">
        <v>301</v>
      </c>
      <c r="E338" s="267" t="s">
        <v>506</v>
      </c>
      <c r="F338" s="268" t="s">
        <v>507</v>
      </c>
      <c r="G338" s="269" t="s">
        <v>369</v>
      </c>
      <c r="H338" s="270">
        <v>1</v>
      </c>
      <c r="I338" s="271"/>
      <c r="J338" s="272">
        <f>ROUND(I338*H338,2)</f>
        <v>0</v>
      </c>
      <c r="K338" s="268" t="s">
        <v>232</v>
      </c>
      <c r="L338" s="273"/>
      <c r="M338" s="274" t="s">
        <v>1</v>
      </c>
      <c r="N338" s="275" t="s">
        <v>52</v>
      </c>
      <c r="O338" s="95"/>
      <c r="P338" s="239">
        <f>O338*H338</f>
        <v>0</v>
      </c>
      <c r="Q338" s="239">
        <v>0.01272</v>
      </c>
      <c r="R338" s="239">
        <f>Q338*H338</f>
        <v>0.01272</v>
      </c>
      <c r="S338" s="239">
        <v>0</v>
      </c>
      <c r="T338" s="240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1" t="s">
        <v>266</v>
      </c>
      <c r="AT338" s="241" t="s">
        <v>301</v>
      </c>
      <c r="AU338" s="241" t="s">
        <v>94</v>
      </c>
      <c r="AY338" s="19" t="s">
        <v>226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9" t="s">
        <v>233</v>
      </c>
      <c r="BK338" s="242">
        <f>ROUND(I338*H338,2)</f>
        <v>0</v>
      </c>
      <c r="BL338" s="19" t="s">
        <v>233</v>
      </c>
      <c r="BM338" s="241" t="s">
        <v>508</v>
      </c>
    </row>
    <row r="339" s="2" customFormat="1">
      <c r="A339" s="41"/>
      <c r="B339" s="42"/>
      <c r="C339" s="43"/>
      <c r="D339" s="245" t="s">
        <v>503</v>
      </c>
      <c r="E339" s="43"/>
      <c r="F339" s="276" t="s">
        <v>504</v>
      </c>
      <c r="G339" s="43"/>
      <c r="H339" s="43"/>
      <c r="I339" s="277"/>
      <c r="J339" s="43"/>
      <c r="K339" s="43"/>
      <c r="L339" s="47"/>
      <c r="M339" s="278"/>
      <c r="N339" s="279"/>
      <c r="O339" s="95"/>
      <c r="P339" s="95"/>
      <c r="Q339" s="95"/>
      <c r="R339" s="95"/>
      <c r="S339" s="95"/>
      <c r="T339" s="96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503</v>
      </c>
      <c r="AU339" s="19" t="s">
        <v>94</v>
      </c>
    </row>
    <row r="340" s="13" customFormat="1">
      <c r="A340" s="13"/>
      <c r="B340" s="243"/>
      <c r="C340" s="244"/>
      <c r="D340" s="245" t="s">
        <v>235</v>
      </c>
      <c r="E340" s="246" t="s">
        <v>1</v>
      </c>
      <c r="F340" s="247" t="s">
        <v>92</v>
      </c>
      <c r="G340" s="244"/>
      <c r="H340" s="248">
        <v>1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235</v>
      </c>
      <c r="AU340" s="254" t="s">
        <v>94</v>
      </c>
      <c r="AV340" s="13" t="s">
        <v>94</v>
      </c>
      <c r="AW340" s="13" t="s">
        <v>40</v>
      </c>
      <c r="AX340" s="13" t="s">
        <v>85</v>
      </c>
      <c r="AY340" s="254" t="s">
        <v>226</v>
      </c>
    </row>
    <row r="341" s="14" customFormat="1">
      <c r="A341" s="14"/>
      <c r="B341" s="255"/>
      <c r="C341" s="256"/>
      <c r="D341" s="245" t="s">
        <v>235</v>
      </c>
      <c r="E341" s="257" t="s">
        <v>1</v>
      </c>
      <c r="F341" s="258" t="s">
        <v>237</v>
      </c>
      <c r="G341" s="256"/>
      <c r="H341" s="259">
        <v>1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235</v>
      </c>
      <c r="AU341" s="265" t="s">
        <v>94</v>
      </c>
      <c r="AV341" s="14" t="s">
        <v>233</v>
      </c>
      <c r="AW341" s="14" t="s">
        <v>40</v>
      </c>
      <c r="AX341" s="14" t="s">
        <v>92</v>
      </c>
      <c r="AY341" s="265" t="s">
        <v>226</v>
      </c>
    </row>
    <row r="342" s="2" customFormat="1" ht="24.15" customHeight="1">
      <c r="A342" s="41"/>
      <c r="B342" s="42"/>
      <c r="C342" s="230" t="s">
        <v>509</v>
      </c>
      <c r="D342" s="230" t="s">
        <v>228</v>
      </c>
      <c r="E342" s="231" t="s">
        <v>510</v>
      </c>
      <c r="F342" s="232" t="s">
        <v>511</v>
      </c>
      <c r="G342" s="233" t="s">
        <v>369</v>
      </c>
      <c r="H342" s="234">
        <v>4</v>
      </c>
      <c r="I342" s="235"/>
      <c r="J342" s="236">
        <f>ROUND(I342*H342,2)</f>
        <v>0</v>
      </c>
      <c r="K342" s="232" t="s">
        <v>1</v>
      </c>
      <c r="L342" s="47"/>
      <c r="M342" s="237" t="s">
        <v>1</v>
      </c>
      <c r="N342" s="238" t="s">
        <v>52</v>
      </c>
      <c r="O342" s="95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1" t="s">
        <v>233</v>
      </c>
      <c r="AT342" s="241" t="s">
        <v>228</v>
      </c>
      <c r="AU342" s="241" t="s">
        <v>94</v>
      </c>
      <c r="AY342" s="19" t="s">
        <v>226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9" t="s">
        <v>233</v>
      </c>
      <c r="BK342" s="242">
        <f>ROUND(I342*H342,2)</f>
        <v>0</v>
      </c>
      <c r="BL342" s="19" t="s">
        <v>233</v>
      </c>
      <c r="BM342" s="241" t="s">
        <v>512</v>
      </c>
    </row>
    <row r="343" s="13" customFormat="1">
      <c r="A343" s="13"/>
      <c r="B343" s="243"/>
      <c r="C343" s="244"/>
      <c r="D343" s="245" t="s">
        <v>235</v>
      </c>
      <c r="E343" s="246" t="s">
        <v>1</v>
      </c>
      <c r="F343" s="247" t="s">
        <v>513</v>
      </c>
      <c r="G343" s="244"/>
      <c r="H343" s="248">
        <v>4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235</v>
      </c>
      <c r="AU343" s="254" t="s">
        <v>94</v>
      </c>
      <c r="AV343" s="13" t="s">
        <v>94</v>
      </c>
      <c r="AW343" s="13" t="s">
        <v>40</v>
      </c>
      <c r="AX343" s="13" t="s">
        <v>85</v>
      </c>
      <c r="AY343" s="254" t="s">
        <v>226</v>
      </c>
    </row>
    <row r="344" s="14" customFormat="1">
      <c r="A344" s="14"/>
      <c r="B344" s="255"/>
      <c r="C344" s="256"/>
      <c r="D344" s="245" t="s">
        <v>235</v>
      </c>
      <c r="E344" s="257" t="s">
        <v>1</v>
      </c>
      <c r="F344" s="258" t="s">
        <v>237</v>
      </c>
      <c r="G344" s="256"/>
      <c r="H344" s="259">
        <v>4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235</v>
      </c>
      <c r="AU344" s="265" t="s">
        <v>94</v>
      </c>
      <c r="AV344" s="14" t="s">
        <v>233</v>
      </c>
      <c r="AW344" s="14" t="s">
        <v>40</v>
      </c>
      <c r="AX344" s="14" t="s">
        <v>92</v>
      </c>
      <c r="AY344" s="265" t="s">
        <v>226</v>
      </c>
    </row>
    <row r="345" s="2" customFormat="1" ht="21.75" customHeight="1">
      <c r="A345" s="41"/>
      <c r="B345" s="42"/>
      <c r="C345" s="230" t="s">
        <v>514</v>
      </c>
      <c r="D345" s="230" t="s">
        <v>228</v>
      </c>
      <c r="E345" s="231" t="s">
        <v>515</v>
      </c>
      <c r="F345" s="232" t="s">
        <v>516</v>
      </c>
      <c r="G345" s="233" t="s">
        <v>369</v>
      </c>
      <c r="H345" s="234">
        <v>2</v>
      </c>
      <c r="I345" s="235"/>
      <c r="J345" s="236">
        <f>ROUND(I345*H345,2)</f>
        <v>0</v>
      </c>
      <c r="K345" s="232" t="s">
        <v>1</v>
      </c>
      <c r="L345" s="47"/>
      <c r="M345" s="237" t="s">
        <v>1</v>
      </c>
      <c r="N345" s="238" t="s">
        <v>52</v>
      </c>
      <c r="O345" s="95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1" t="s">
        <v>233</v>
      </c>
      <c r="AT345" s="241" t="s">
        <v>228</v>
      </c>
      <c r="AU345" s="241" t="s">
        <v>94</v>
      </c>
      <c r="AY345" s="19" t="s">
        <v>226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9" t="s">
        <v>233</v>
      </c>
      <c r="BK345" s="242">
        <f>ROUND(I345*H345,2)</f>
        <v>0</v>
      </c>
      <c r="BL345" s="19" t="s">
        <v>233</v>
      </c>
      <c r="BM345" s="241" t="s">
        <v>517</v>
      </c>
    </row>
    <row r="346" s="13" customFormat="1">
      <c r="A346" s="13"/>
      <c r="B346" s="243"/>
      <c r="C346" s="244"/>
      <c r="D346" s="245" t="s">
        <v>235</v>
      </c>
      <c r="E346" s="246" t="s">
        <v>1</v>
      </c>
      <c r="F346" s="247" t="s">
        <v>371</v>
      </c>
      <c r="G346" s="244"/>
      <c r="H346" s="248">
        <v>2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235</v>
      </c>
      <c r="AU346" s="254" t="s">
        <v>94</v>
      </c>
      <c r="AV346" s="13" t="s">
        <v>94</v>
      </c>
      <c r="AW346" s="13" t="s">
        <v>40</v>
      </c>
      <c r="AX346" s="13" t="s">
        <v>85</v>
      </c>
      <c r="AY346" s="254" t="s">
        <v>226</v>
      </c>
    </row>
    <row r="347" s="14" customFormat="1">
      <c r="A347" s="14"/>
      <c r="B347" s="255"/>
      <c r="C347" s="256"/>
      <c r="D347" s="245" t="s">
        <v>235</v>
      </c>
      <c r="E347" s="257" t="s">
        <v>1</v>
      </c>
      <c r="F347" s="258" t="s">
        <v>237</v>
      </c>
      <c r="G347" s="256"/>
      <c r="H347" s="259">
        <v>2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5" t="s">
        <v>235</v>
      </c>
      <c r="AU347" s="265" t="s">
        <v>94</v>
      </c>
      <c r="AV347" s="14" t="s">
        <v>233</v>
      </c>
      <c r="AW347" s="14" t="s">
        <v>40</v>
      </c>
      <c r="AX347" s="14" t="s">
        <v>92</v>
      </c>
      <c r="AY347" s="265" t="s">
        <v>226</v>
      </c>
    </row>
    <row r="348" s="2" customFormat="1" ht="21.75" customHeight="1">
      <c r="A348" s="41"/>
      <c r="B348" s="42"/>
      <c r="C348" s="266" t="s">
        <v>518</v>
      </c>
      <c r="D348" s="266" t="s">
        <v>301</v>
      </c>
      <c r="E348" s="267" t="s">
        <v>519</v>
      </c>
      <c r="F348" s="268" t="s">
        <v>520</v>
      </c>
      <c r="G348" s="269" t="s">
        <v>369</v>
      </c>
      <c r="H348" s="270">
        <v>221</v>
      </c>
      <c r="I348" s="271"/>
      <c r="J348" s="272">
        <f>ROUND(I348*H348,2)</f>
        <v>0</v>
      </c>
      <c r="K348" s="268" t="s">
        <v>1</v>
      </c>
      <c r="L348" s="273"/>
      <c r="M348" s="274" t="s">
        <v>1</v>
      </c>
      <c r="N348" s="275" t="s">
        <v>52</v>
      </c>
      <c r="O348" s="95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1" t="s">
        <v>266</v>
      </c>
      <c r="AT348" s="241" t="s">
        <v>301</v>
      </c>
      <c r="AU348" s="241" t="s">
        <v>94</v>
      </c>
      <c r="AY348" s="19" t="s">
        <v>226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9" t="s">
        <v>233</v>
      </c>
      <c r="BK348" s="242">
        <f>ROUND(I348*H348,2)</f>
        <v>0</v>
      </c>
      <c r="BL348" s="19" t="s">
        <v>233</v>
      </c>
      <c r="BM348" s="241" t="s">
        <v>521</v>
      </c>
    </row>
    <row r="349" s="13" customFormat="1">
      <c r="A349" s="13"/>
      <c r="B349" s="243"/>
      <c r="C349" s="244"/>
      <c r="D349" s="245" t="s">
        <v>235</v>
      </c>
      <c r="E349" s="246" t="s">
        <v>1</v>
      </c>
      <c r="F349" s="247" t="s">
        <v>522</v>
      </c>
      <c r="G349" s="244"/>
      <c r="H349" s="248">
        <v>221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235</v>
      </c>
      <c r="AU349" s="254" t="s">
        <v>94</v>
      </c>
      <c r="AV349" s="13" t="s">
        <v>94</v>
      </c>
      <c r="AW349" s="13" t="s">
        <v>40</v>
      </c>
      <c r="AX349" s="13" t="s">
        <v>85</v>
      </c>
      <c r="AY349" s="254" t="s">
        <v>226</v>
      </c>
    </row>
    <row r="350" s="14" customFormat="1">
      <c r="A350" s="14"/>
      <c r="B350" s="255"/>
      <c r="C350" s="256"/>
      <c r="D350" s="245" t="s">
        <v>235</v>
      </c>
      <c r="E350" s="257" t="s">
        <v>1</v>
      </c>
      <c r="F350" s="258" t="s">
        <v>237</v>
      </c>
      <c r="G350" s="256"/>
      <c r="H350" s="259">
        <v>221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235</v>
      </c>
      <c r="AU350" s="265" t="s">
        <v>94</v>
      </c>
      <c r="AV350" s="14" t="s">
        <v>233</v>
      </c>
      <c r="AW350" s="14" t="s">
        <v>40</v>
      </c>
      <c r="AX350" s="14" t="s">
        <v>92</v>
      </c>
      <c r="AY350" s="265" t="s">
        <v>226</v>
      </c>
    </row>
    <row r="351" s="2" customFormat="1" ht="16.5" customHeight="1">
      <c r="A351" s="41"/>
      <c r="B351" s="42"/>
      <c r="C351" s="230" t="s">
        <v>523</v>
      </c>
      <c r="D351" s="230" t="s">
        <v>228</v>
      </c>
      <c r="E351" s="231" t="s">
        <v>524</v>
      </c>
      <c r="F351" s="232" t="s">
        <v>525</v>
      </c>
      <c r="G351" s="233" t="s">
        <v>526</v>
      </c>
      <c r="H351" s="234">
        <v>168.40000000000001</v>
      </c>
      <c r="I351" s="235"/>
      <c r="J351" s="236">
        <f>ROUND(I351*H351,2)</f>
        <v>0</v>
      </c>
      <c r="K351" s="232" t="s">
        <v>232</v>
      </c>
      <c r="L351" s="47"/>
      <c r="M351" s="237" t="s">
        <v>1</v>
      </c>
      <c r="N351" s="238" t="s">
        <v>52</v>
      </c>
      <c r="O351" s="95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1" t="s">
        <v>233</v>
      </c>
      <c r="AT351" s="241" t="s">
        <v>228</v>
      </c>
      <c r="AU351" s="241" t="s">
        <v>94</v>
      </c>
      <c r="AY351" s="19" t="s">
        <v>226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9" t="s">
        <v>233</v>
      </c>
      <c r="BK351" s="242">
        <f>ROUND(I351*H351,2)</f>
        <v>0</v>
      </c>
      <c r="BL351" s="19" t="s">
        <v>233</v>
      </c>
      <c r="BM351" s="241" t="s">
        <v>527</v>
      </c>
    </row>
    <row r="352" s="13" customFormat="1">
      <c r="A352" s="13"/>
      <c r="B352" s="243"/>
      <c r="C352" s="244"/>
      <c r="D352" s="245" t="s">
        <v>235</v>
      </c>
      <c r="E352" s="246" t="s">
        <v>1</v>
      </c>
      <c r="F352" s="247" t="s">
        <v>528</v>
      </c>
      <c r="G352" s="244"/>
      <c r="H352" s="248">
        <v>88.400000000000006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235</v>
      </c>
      <c r="AU352" s="254" t="s">
        <v>94</v>
      </c>
      <c r="AV352" s="13" t="s">
        <v>94</v>
      </c>
      <c r="AW352" s="13" t="s">
        <v>40</v>
      </c>
      <c r="AX352" s="13" t="s">
        <v>85</v>
      </c>
      <c r="AY352" s="254" t="s">
        <v>226</v>
      </c>
    </row>
    <row r="353" s="13" customFormat="1">
      <c r="A353" s="13"/>
      <c r="B353" s="243"/>
      <c r="C353" s="244"/>
      <c r="D353" s="245" t="s">
        <v>235</v>
      </c>
      <c r="E353" s="246" t="s">
        <v>1</v>
      </c>
      <c r="F353" s="247" t="s">
        <v>529</v>
      </c>
      <c r="G353" s="244"/>
      <c r="H353" s="248">
        <v>80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235</v>
      </c>
      <c r="AU353" s="254" t="s">
        <v>94</v>
      </c>
      <c r="AV353" s="13" t="s">
        <v>94</v>
      </c>
      <c r="AW353" s="13" t="s">
        <v>40</v>
      </c>
      <c r="AX353" s="13" t="s">
        <v>85</v>
      </c>
      <c r="AY353" s="254" t="s">
        <v>226</v>
      </c>
    </row>
    <row r="354" s="14" customFormat="1">
      <c r="A354" s="14"/>
      <c r="B354" s="255"/>
      <c r="C354" s="256"/>
      <c r="D354" s="245" t="s">
        <v>235</v>
      </c>
      <c r="E354" s="257" t="s">
        <v>1</v>
      </c>
      <c r="F354" s="258" t="s">
        <v>237</v>
      </c>
      <c r="G354" s="256"/>
      <c r="H354" s="259">
        <v>168.40000000000001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235</v>
      </c>
      <c r="AU354" s="265" t="s">
        <v>94</v>
      </c>
      <c r="AV354" s="14" t="s">
        <v>233</v>
      </c>
      <c r="AW354" s="14" t="s">
        <v>40</v>
      </c>
      <c r="AX354" s="14" t="s">
        <v>92</v>
      </c>
      <c r="AY354" s="265" t="s">
        <v>226</v>
      </c>
    </row>
    <row r="355" s="12" customFormat="1" ht="22.8" customHeight="1">
      <c r="A355" s="12"/>
      <c r="B355" s="214"/>
      <c r="C355" s="215"/>
      <c r="D355" s="216" t="s">
        <v>84</v>
      </c>
      <c r="E355" s="228" t="s">
        <v>271</v>
      </c>
      <c r="F355" s="228" t="s">
        <v>530</v>
      </c>
      <c r="G355" s="215"/>
      <c r="H355" s="215"/>
      <c r="I355" s="218"/>
      <c r="J355" s="229">
        <f>BK355</f>
        <v>0</v>
      </c>
      <c r="K355" s="215"/>
      <c r="L355" s="220"/>
      <c r="M355" s="221"/>
      <c r="N355" s="222"/>
      <c r="O355" s="222"/>
      <c r="P355" s="223">
        <f>SUM(P356:P459)</f>
        <v>0</v>
      </c>
      <c r="Q355" s="222"/>
      <c r="R355" s="223">
        <f>SUM(R356:R459)</f>
        <v>0.24487140000000002</v>
      </c>
      <c r="S355" s="222"/>
      <c r="T355" s="224">
        <f>SUM(T356:T459)</f>
        <v>73.102440000000001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5" t="s">
        <v>92</v>
      </c>
      <c r="AT355" s="226" t="s">
        <v>84</v>
      </c>
      <c r="AU355" s="226" t="s">
        <v>92</v>
      </c>
      <c r="AY355" s="225" t="s">
        <v>226</v>
      </c>
      <c r="BK355" s="227">
        <f>SUM(BK356:BK459)</f>
        <v>0</v>
      </c>
    </row>
    <row r="356" s="2" customFormat="1" ht="16.5" customHeight="1">
      <c r="A356" s="41"/>
      <c r="B356" s="42"/>
      <c r="C356" s="230" t="s">
        <v>531</v>
      </c>
      <c r="D356" s="230" t="s">
        <v>228</v>
      </c>
      <c r="E356" s="231" t="s">
        <v>532</v>
      </c>
      <c r="F356" s="232" t="s">
        <v>533</v>
      </c>
      <c r="G356" s="233" t="s">
        <v>244</v>
      </c>
      <c r="H356" s="234">
        <v>1.5</v>
      </c>
      <c r="I356" s="235"/>
      <c r="J356" s="236">
        <f>ROUND(I356*H356,2)</f>
        <v>0</v>
      </c>
      <c r="K356" s="232" t="s">
        <v>232</v>
      </c>
      <c r="L356" s="47"/>
      <c r="M356" s="237" t="s">
        <v>1</v>
      </c>
      <c r="N356" s="238" t="s">
        <v>52</v>
      </c>
      <c r="O356" s="95"/>
      <c r="P356" s="239">
        <f>O356*H356</f>
        <v>0</v>
      </c>
      <c r="Q356" s="239">
        <v>0.1295</v>
      </c>
      <c r="R356" s="239">
        <f>Q356*H356</f>
        <v>0.19425000000000001</v>
      </c>
      <c r="S356" s="239">
        <v>0</v>
      </c>
      <c r="T356" s="240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1" t="s">
        <v>233</v>
      </c>
      <c r="AT356" s="241" t="s">
        <v>228</v>
      </c>
      <c r="AU356" s="241" t="s">
        <v>94</v>
      </c>
      <c r="AY356" s="19" t="s">
        <v>226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9" t="s">
        <v>233</v>
      </c>
      <c r="BK356" s="242">
        <f>ROUND(I356*H356,2)</f>
        <v>0</v>
      </c>
      <c r="BL356" s="19" t="s">
        <v>233</v>
      </c>
      <c r="BM356" s="241" t="s">
        <v>534</v>
      </c>
    </row>
    <row r="357" s="13" customFormat="1">
      <c r="A357" s="13"/>
      <c r="B357" s="243"/>
      <c r="C357" s="244"/>
      <c r="D357" s="245" t="s">
        <v>235</v>
      </c>
      <c r="E357" s="246" t="s">
        <v>1</v>
      </c>
      <c r="F357" s="247" t="s">
        <v>246</v>
      </c>
      <c r="G357" s="244"/>
      <c r="H357" s="248">
        <v>1.5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235</v>
      </c>
      <c r="AU357" s="254" t="s">
        <v>94</v>
      </c>
      <c r="AV357" s="13" t="s">
        <v>94</v>
      </c>
      <c r="AW357" s="13" t="s">
        <v>40</v>
      </c>
      <c r="AX357" s="13" t="s">
        <v>85</v>
      </c>
      <c r="AY357" s="254" t="s">
        <v>226</v>
      </c>
    </row>
    <row r="358" s="14" customFormat="1">
      <c r="A358" s="14"/>
      <c r="B358" s="255"/>
      <c r="C358" s="256"/>
      <c r="D358" s="245" t="s">
        <v>235</v>
      </c>
      <c r="E358" s="257" t="s">
        <v>1</v>
      </c>
      <c r="F358" s="258" t="s">
        <v>237</v>
      </c>
      <c r="G358" s="256"/>
      <c r="H358" s="259">
        <v>1.5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5" t="s">
        <v>235</v>
      </c>
      <c r="AU358" s="265" t="s">
        <v>94</v>
      </c>
      <c r="AV358" s="14" t="s">
        <v>233</v>
      </c>
      <c r="AW358" s="14" t="s">
        <v>40</v>
      </c>
      <c r="AX358" s="14" t="s">
        <v>92</v>
      </c>
      <c r="AY358" s="265" t="s">
        <v>226</v>
      </c>
    </row>
    <row r="359" s="2" customFormat="1" ht="16.5" customHeight="1">
      <c r="A359" s="41"/>
      <c r="B359" s="42"/>
      <c r="C359" s="230" t="s">
        <v>535</v>
      </c>
      <c r="D359" s="230" t="s">
        <v>228</v>
      </c>
      <c r="E359" s="231" t="s">
        <v>536</v>
      </c>
      <c r="F359" s="232" t="s">
        <v>537</v>
      </c>
      <c r="G359" s="233" t="s">
        <v>231</v>
      </c>
      <c r="H359" s="234">
        <v>10.619999999999999</v>
      </c>
      <c r="I359" s="235"/>
      <c r="J359" s="236">
        <f>ROUND(I359*H359,2)</f>
        <v>0</v>
      </c>
      <c r="K359" s="232" t="s">
        <v>232</v>
      </c>
      <c r="L359" s="47"/>
      <c r="M359" s="237" t="s">
        <v>1</v>
      </c>
      <c r="N359" s="238" t="s">
        <v>52</v>
      </c>
      <c r="O359" s="95"/>
      <c r="P359" s="239">
        <f>O359*H359</f>
        <v>0</v>
      </c>
      <c r="Q359" s="239">
        <v>0.00046999999999999999</v>
      </c>
      <c r="R359" s="239">
        <f>Q359*H359</f>
        <v>0.0049913999999999991</v>
      </c>
      <c r="S359" s="239">
        <v>0</v>
      </c>
      <c r="T359" s="240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41" t="s">
        <v>233</v>
      </c>
      <c r="AT359" s="241" t="s">
        <v>228</v>
      </c>
      <c r="AU359" s="241" t="s">
        <v>94</v>
      </c>
      <c r="AY359" s="19" t="s">
        <v>226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9" t="s">
        <v>233</v>
      </c>
      <c r="BK359" s="242">
        <f>ROUND(I359*H359,2)</f>
        <v>0</v>
      </c>
      <c r="BL359" s="19" t="s">
        <v>233</v>
      </c>
      <c r="BM359" s="241" t="s">
        <v>538</v>
      </c>
    </row>
    <row r="360" s="13" customFormat="1">
      <c r="A360" s="13"/>
      <c r="B360" s="243"/>
      <c r="C360" s="244"/>
      <c r="D360" s="245" t="s">
        <v>235</v>
      </c>
      <c r="E360" s="246" t="s">
        <v>1</v>
      </c>
      <c r="F360" s="247" t="s">
        <v>539</v>
      </c>
      <c r="G360" s="244"/>
      <c r="H360" s="248">
        <v>9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235</v>
      </c>
      <c r="AU360" s="254" t="s">
        <v>94</v>
      </c>
      <c r="AV360" s="13" t="s">
        <v>94</v>
      </c>
      <c r="AW360" s="13" t="s">
        <v>40</v>
      </c>
      <c r="AX360" s="13" t="s">
        <v>85</v>
      </c>
      <c r="AY360" s="254" t="s">
        <v>226</v>
      </c>
    </row>
    <row r="361" s="13" customFormat="1">
      <c r="A361" s="13"/>
      <c r="B361" s="243"/>
      <c r="C361" s="244"/>
      <c r="D361" s="245" t="s">
        <v>235</v>
      </c>
      <c r="E361" s="246" t="s">
        <v>1</v>
      </c>
      <c r="F361" s="247" t="s">
        <v>540</v>
      </c>
      <c r="G361" s="244"/>
      <c r="H361" s="248">
        <v>1.6200000000000001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235</v>
      </c>
      <c r="AU361" s="254" t="s">
        <v>94</v>
      </c>
      <c r="AV361" s="13" t="s">
        <v>94</v>
      </c>
      <c r="AW361" s="13" t="s">
        <v>40</v>
      </c>
      <c r="AX361" s="13" t="s">
        <v>85</v>
      </c>
      <c r="AY361" s="254" t="s">
        <v>226</v>
      </c>
    </row>
    <row r="362" s="14" customFormat="1">
      <c r="A362" s="14"/>
      <c r="B362" s="255"/>
      <c r="C362" s="256"/>
      <c r="D362" s="245" t="s">
        <v>235</v>
      </c>
      <c r="E362" s="257" t="s">
        <v>1</v>
      </c>
      <c r="F362" s="258" t="s">
        <v>237</v>
      </c>
      <c r="G362" s="256"/>
      <c r="H362" s="259">
        <v>10.619999999999999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235</v>
      </c>
      <c r="AU362" s="265" t="s">
        <v>94</v>
      </c>
      <c r="AV362" s="14" t="s">
        <v>233</v>
      </c>
      <c r="AW362" s="14" t="s">
        <v>40</v>
      </c>
      <c r="AX362" s="14" t="s">
        <v>92</v>
      </c>
      <c r="AY362" s="265" t="s">
        <v>226</v>
      </c>
    </row>
    <row r="363" s="2" customFormat="1" ht="16.5" customHeight="1">
      <c r="A363" s="41"/>
      <c r="B363" s="42"/>
      <c r="C363" s="230" t="s">
        <v>541</v>
      </c>
      <c r="D363" s="230" t="s">
        <v>228</v>
      </c>
      <c r="E363" s="231" t="s">
        <v>542</v>
      </c>
      <c r="F363" s="232" t="s">
        <v>543</v>
      </c>
      <c r="G363" s="233" t="s">
        <v>544</v>
      </c>
      <c r="H363" s="234">
        <v>1</v>
      </c>
      <c r="I363" s="235"/>
      <c r="J363" s="236">
        <f>ROUND(I363*H363,2)</f>
        <v>0</v>
      </c>
      <c r="K363" s="232" t="s">
        <v>1</v>
      </c>
      <c r="L363" s="47"/>
      <c r="M363" s="237" t="s">
        <v>1</v>
      </c>
      <c r="N363" s="238" t="s">
        <v>52</v>
      </c>
      <c r="O363" s="95"/>
      <c r="P363" s="239">
        <f>O363*H363</f>
        <v>0</v>
      </c>
      <c r="Q363" s="239">
        <v>0</v>
      </c>
      <c r="R363" s="239">
        <f>Q363*H363</f>
        <v>0</v>
      </c>
      <c r="S363" s="239">
        <v>0</v>
      </c>
      <c r="T363" s="240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1" t="s">
        <v>233</v>
      </c>
      <c r="AT363" s="241" t="s">
        <v>228</v>
      </c>
      <c r="AU363" s="241" t="s">
        <v>94</v>
      </c>
      <c r="AY363" s="19" t="s">
        <v>226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9" t="s">
        <v>233</v>
      </c>
      <c r="BK363" s="242">
        <f>ROUND(I363*H363,2)</f>
        <v>0</v>
      </c>
      <c r="BL363" s="19" t="s">
        <v>233</v>
      </c>
      <c r="BM363" s="241" t="s">
        <v>545</v>
      </c>
    </row>
    <row r="364" s="13" customFormat="1">
      <c r="A364" s="13"/>
      <c r="B364" s="243"/>
      <c r="C364" s="244"/>
      <c r="D364" s="245" t="s">
        <v>235</v>
      </c>
      <c r="E364" s="246" t="s">
        <v>1</v>
      </c>
      <c r="F364" s="247" t="s">
        <v>546</v>
      </c>
      <c r="G364" s="244"/>
      <c r="H364" s="248">
        <v>1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235</v>
      </c>
      <c r="AU364" s="254" t="s">
        <v>94</v>
      </c>
      <c r="AV364" s="13" t="s">
        <v>94</v>
      </c>
      <c r="AW364" s="13" t="s">
        <v>40</v>
      </c>
      <c r="AX364" s="13" t="s">
        <v>85</v>
      </c>
      <c r="AY364" s="254" t="s">
        <v>226</v>
      </c>
    </row>
    <row r="365" s="14" customFormat="1">
      <c r="A365" s="14"/>
      <c r="B365" s="255"/>
      <c r="C365" s="256"/>
      <c r="D365" s="245" t="s">
        <v>235</v>
      </c>
      <c r="E365" s="257" t="s">
        <v>1</v>
      </c>
      <c r="F365" s="258" t="s">
        <v>237</v>
      </c>
      <c r="G365" s="256"/>
      <c r="H365" s="259">
        <v>1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5" t="s">
        <v>235</v>
      </c>
      <c r="AU365" s="265" t="s">
        <v>94</v>
      </c>
      <c r="AV365" s="14" t="s">
        <v>233</v>
      </c>
      <c r="AW365" s="14" t="s">
        <v>40</v>
      </c>
      <c r="AX365" s="14" t="s">
        <v>92</v>
      </c>
      <c r="AY365" s="265" t="s">
        <v>226</v>
      </c>
    </row>
    <row r="366" s="2" customFormat="1" ht="21.75" customHeight="1">
      <c r="A366" s="41"/>
      <c r="B366" s="42"/>
      <c r="C366" s="230" t="s">
        <v>547</v>
      </c>
      <c r="D366" s="230" t="s">
        <v>228</v>
      </c>
      <c r="E366" s="231" t="s">
        <v>548</v>
      </c>
      <c r="F366" s="232" t="s">
        <v>549</v>
      </c>
      <c r="G366" s="233" t="s">
        <v>544</v>
      </c>
      <c r="H366" s="234">
        <v>1</v>
      </c>
      <c r="I366" s="235"/>
      <c r="J366" s="236">
        <f>ROUND(I366*H366,2)</f>
        <v>0</v>
      </c>
      <c r="K366" s="232" t="s">
        <v>1</v>
      </c>
      <c r="L366" s="47"/>
      <c r="M366" s="237" t="s">
        <v>1</v>
      </c>
      <c r="N366" s="238" t="s">
        <v>52</v>
      </c>
      <c r="O366" s="95"/>
      <c r="P366" s="239">
        <f>O366*H366</f>
        <v>0</v>
      </c>
      <c r="Q366" s="239">
        <v>0</v>
      </c>
      <c r="R366" s="239">
        <f>Q366*H366</f>
        <v>0</v>
      </c>
      <c r="S366" s="239">
        <v>0</v>
      </c>
      <c r="T366" s="240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1" t="s">
        <v>233</v>
      </c>
      <c r="AT366" s="241" t="s">
        <v>228</v>
      </c>
      <c r="AU366" s="241" t="s">
        <v>94</v>
      </c>
      <c r="AY366" s="19" t="s">
        <v>226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9" t="s">
        <v>233</v>
      </c>
      <c r="BK366" s="242">
        <f>ROUND(I366*H366,2)</f>
        <v>0</v>
      </c>
      <c r="BL366" s="19" t="s">
        <v>233</v>
      </c>
      <c r="BM366" s="241" t="s">
        <v>550</v>
      </c>
    </row>
    <row r="367" s="13" customFormat="1">
      <c r="A367" s="13"/>
      <c r="B367" s="243"/>
      <c r="C367" s="244"/>
      <c r="D367" s="245" t="s">
        <v>235</v>
      </c>
      <c r="E367" s="246" t="s">
        <v>1</v>
      </c>
      <c r="F367" s="247" t="s">
        <v>546</v>
      </c>
      <c r="G367" s="244"/>
      <c r="H367" s="248">
        <v>1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235</v>
      </c>
      <c r="AU367" s="254" t="s">
        <v>94</v>
      </c>
      <c r="AV367" s="13" t="s">
        <v>94</v>
      </c>
      <c r="AW367" s="13" t="s">
        <v>40</v>
      </c>
      <c r="AX367" s="13" t="s">
        <v>85</v>
      </c>
      <c r="AY367" s="254" t="s">
        <v>226</v>
      </c>
    </row>
    <row r="368" s="14" customFormat="1">
      <c r="A368" s="14"/>
      <c r="B368" s="255"/>
      <c r="C368" s="256"/>
      <c r="D368" s="245" t="s">
        <v>235</v>
      </c>
      <c r="E368" s="257" t="s">
        <v>1</v>
      </c>
      <c r="F368" s="258" t="s">
        <v>237</v>
      </c>
      <c r="G368" s="256"/>
      <c r="H368" s="259">
        <v>1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5" t="s">
        <v>235</v>
      </c>
      <c r="AU368" s="265" t="s">
        <v>94</v>
      </c>
      <c r="AV368" s="14" t="s">
        <v>233</v>
      </c>
      <c r="AW368" s="14" t="s">
        <v>40</v>
      </c>
      <c r="AX368" s="14" t="s">
        <v>92</v>
      </c>
      <c r="AY368" s="265" t="s">
        <v>226</v>
      </c>
    </row>
    <row r="369" s="2" customFormat="1" ht="16.5" customHeight="1">
      <c r="A369" s="41"/>
      <c r="B369" s="42"/>
      <c r="C369" s="230" t="s">
        <v>551</v>
      </c>
      <c r="D369" s="230" t="s">
        <v>228</v>
      </c>
      <c r="E369" s="231" t="s">
        <v>552</v>
      </c>
      <c r="F369" s="232" t="s">
        <v>553</v>
      </c>
      <c r="G369" s="233" t="s">
        <v>259</v>
      </c>
      <c r="H369" s="234">
        <v>10.661</v>
      </c>
      <c r="I369" s="235"/>
      <c r="J369" s="236">
        <f>ROUND(I369*H369,2)</f>
        <v>0</v>
      </c>
      <c r="K369" s="232" t="s">
        <v>232</v>
      </c>
      <c r="L369" s="47"/>
      <c r="M369" s="237" t="s">
        <v>1</v>
      </c>
      <c r="N369" s="238" t="s">
        <v>52</v>
      </c>
      <c r="O369" s="95"/>
      <c r="P369" s="239">
        <f>O369*H369</f>
        <v>0</v>
      </c>
      <c r="Q369" s="239">
        <v>0</v>
      </c>
      <c r="R369" s="239">
        <f>Q369*H369</f>
        <v>0</v>
      </c>
      <c r="S369" s="239">
        <v>2.3999999999999999</v>
      </c>
      <c r="T369" s="240">
        <f>S369*H369</f>
        <v>25.586399999999998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1" t="s">
        <v>233</v>
      </c>
      <c r="AT369" s="241" t="s">
        <v>228</v>
      </c>
      <c r="AU369" s="241" t="s">
        <v>94</v>
      </c>
      <c r="AY369" s="19" t="s">
        <v>226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9" t="s">
        <v>233</v>
      </c>
      <c r="BK369" s="242">
        <f>ROUND(I369*H369,2)</f>
        <v>0</v>
      </c>
      <c r="BL369" s="19" t="s">
        <v>233</v>
      </c>
      <c r="BM369" s="241" t="s">
        <v>554</v>
      </c>
    </row>
    <row r="370" s="13" customFormat="1">
      <c r="A370" s="13"/>
      <c r="B370" s="243"/>
      <c r="C370" s="244"/>
      <c r="D370" s="245" t="s">
        <v>235</v>
      </c>
      <c r="E370" s="246" t="s">
        <v>1</v>
      </c>
      <c r="F370" s="247" t="s">
        <v>555</v>
      </c>
      <c r="G370" s="244"/>
      <c r="H370" s="248">
        <v>0.10100000000000001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235</v>
      </c>
      <c r="AU370" s="254" t="s">
        <v>94</v>
      </c>
      <c r="AV370" s="13" t="s">
        <v>94</v>
      </c>
      <c r="AW370" s="13" t="s">
        <v>40</v>
      </c>
      <c r="AX370" s="13" t="s">
        <v>85</v>
      </c>
      <c r="AY370" s="254" t="s">
        <v>226</v>
      </c>
    </row>
    <row r="371" s="13" customFormat="1">
      <c r="A371" s="13"/>
      <c r="B371" s="243"/>
      <c r="C371" s="244"/>
      <c r="D371" s="245" t="s">
        <v>235</v>
      </c>
      <c r="E371" s="246" t="s">
        <v>1</v>
      </c>
      <c r="F371" s="247" t="s">
        <v>556</v>
      </c>
      <c r="G371" s="244"/>
      <c r="H371" s="248">
        <v>10.560000000000001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235</v>
      </c>
      <c r="AU371" s="254" t="s">
        <v>94</v>
      </c>
      <c r="AV371" s="13" t="s">
        <v>94</v>
      </c>
      <c r="AW371" s="13" t="s">
        <v>40</v>
      </c>
      <c r="AX371" s="13" t="s">
        <v>85</v>
      </c>
      <c r="AY371" s="254" t="s">
        <v>226</v>
      </c>
    </row>
    <row r="372" s="14" customFormat="1">
      <c r="A372" s="14"/>
      <c r="B372" s="255"/>
      <c r="C372" s="256"/>
      <c r="D372" s="245" t="s">
        <v>235</v>
      </c>
      <c r="E372" s="257" t="s">
        <v>1</v>
      </c>
      <c r="F372" s="258" t="s">
        <v>237</v>
      </c>
      <c r="G372" s="256"/>
      <c r="H372" s="259">
        <v>10.661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5" t="s">
        <v>235</v>
      </c>
      <c r="AU372" s="265" t="s">
        <v>94</v>
      </c>
      <c r="AV372" s="14" t="s">
        <v>233</v>
      </c>
      <c r="AW372" s="14" t="s">
        <v>40</v>
      </c>
      <c r="AX372" s="14" t="s">
        <v>92</v>
      </c>
      <c r="AY372" s="265" t="s">
        <v>226</v>
      </c>
    </row>
    <row r="373" s="2" customFormat="1" ht="16.5" customHeight="1">
      <c r="A373" s="41"/>
      <c r="B373" s="42"/>
      <c r="C373" s="230" t="s">
        <v>557</v>
      </c>
      <c r="D373" s="230" t="s">
        <v>228</v>
      </c>
      <c r="E373" s="231" t="s">
        <v>552</v>
      </c>
      <c r="F373" s="232" t="s">
        <v>553</v>
      </c>
      <c r="G373" s="233" t="s">
        <v>259</v>
      </c>
      <c r="H373" s="234">
        <v>1.72</v>
      </c>
      <c r="I373" s="235"/>
      <c r="J373" s="236">
        <f>ROUND(I373*H373,2)</f>
        <v>0</v>
      </c>
      <c r="K373" s="232" t="s">
        <v>232</v>
      </c>
      <c r="L373" s="47"/>
      <c r="M373" s="237" t="s">
        <v>1</v>
      </c>
      <c r="N373" s="238" t="s">
        <v>52</v>
      </c>
      <c r="O373" s="95"/>
      <c r="P373" s="239">
        <f>O373*H373</f>
        <v>0</v>
      </c>
      <c r="Q373" s="239">
        <v>0</v>
      </c>
      <c r="R373" s="239">
        <f>Q373*H373</f>
        <v>0</v>
      </c>
      <c r="S373" s="239">
        <v>2.3999999999999999</v>
      </c>
      <c r="T373" s="240">
        <f>S373*H373</f>
        <v>4.1280000000000001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1" t="s">
        <v>233</v>
      </c>
      <c r="AT373" s="241" t="s">
        <v>228</v>
      </c>
      <c r="AU373" s="241" t="s">
        <v>94</v>
      </c>
      <c r="AY373" s="19" t="s">
        <v>226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9" t="s">
        <v>233</v>
      </c>
      <c r="BK373" s="242">
        <f>ROUND(I373*H373,2)</f>
        <v>0</v>
      </c>
      <c r="BL373" s="19" t="s">
        <v>233</v>
      </c>
      <c r="BM373" s="241" t="s">
        <v>558</v>
      </c>
    </row>
    <row r="374" s="13" customFormat="1">
      <c r="A374" s="13"/>
      <c r="B374" s="243"/>
      <c r="C374" s="244"/>
      <c r="D374" s="245" t="s">
        <v>235</v>
      </c>
      <c r="E374" s="246" t="s">
        <v>1</v>
      </c>
      <c r="F374" s="247" t="s">
        <v>559</v>
      </c>
      <c r="G374" s="244"/>
      <c r="H374" s="248">
        <v>0.248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235</v>
      </c>
      <c r="AU374" s="254" t="s">
        <v>94</v>
      </c>
      <c r="AV374" s="13" t="s">
        <v>94</v>
      </c>
      <c r="AW374" s="13" t="s">
        <v>40</v>
      </c>
      <c r="AX374" s="13" t="s">
        <v>85</v>
      </c>
      <c r="AY374" s="254" t="s">
        <v>226</v>
      </c>
    </row>
    <row r="375" s="13" customFormat="1">
      <c r="A375" s="13"/>
      <c r="B375" s="243"/>
      <c r="C375" s="244"/>
      <c r="D375" s="245" t="s">
        <v>235</v>
      </c>
      <c r="E375" s="246" t="s">
        <v>1</v>
      </c>
      <c r="F375" s="247" t="s">
        <v>560</v>
      </c>
      <c r="G375" s="244"/>
      <c r="H375" s="248">
        <v>0.41599999999999998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235</v>
      </c>
      <c r="AU375" s="254" t="s">
        <v>94</v>
      </c>
      <c r="AV375" s="13" t="s">
        <v>94</v>
      </c>
      <c r="AW375" s="13" t="s">
        <v>40</v>
      </c>
      <c r="AX375" s="13" t="s">
        <v>85</v>
      </c>
      <c r="AY375" s="254" t="s">
        <v>226</v>
      </c>
    </row>
    <row r="376" s="13" customFormat="1">
      <c r="A376" s="13"/>
      <c r="B376" s="243"/>
      <c r="C376" s="244"/>
      <c r="D376" s="245" t="s">
        <v>235</v>
      </c>
      <c r="E376" s="246" t="s">
        <v>1</v>
      </c>
      <c r="F376" s="247" t="s">
        <v>561</v>
      </c>
      <c r="G376" s="244"/>
      <c r="H376" s="248">
        <v>1.0560000000000001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235</v>
      </c>
      <c r="AU376" s="254" t="s">
        <v>94</v>
      </c>
      <c r="AV376" s="13" t="s">
        <v>94</v>
      </c>
      <c r="AW376" s="13" t="s">
        <v>40</v>
      </c>
      <c r="AX376" s="13" t="s">
        <v>85</v>
      </c>
      <c r="AY376" s="254" t="s">
        <v>226</v>
      </c>
    </row>
    <row r="377" s="14" customFormat="1">
      <c r="A377" s="14"/>
      <c r="B377" s="255"/>
      <c r="C377" s="256"/>
      <c r="D377" s="245" t="s">
        <v>235</v>
      </c>
      <c r="E377" s="257" t="s">
        <v>1</v>
      </c>
      <c r="F377" s="258" t="s">
        <v>237</v>
      </c>
      <c r="G377" s="256"/>
      <c r="H377" s="259">
        <v>1.72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235</v>
      </c>
      <c r="AU377" s="265" t="s">
        <v>94</v>
      </c>
      <c r="AV377" s="14" t="s">
        <v>233</v>
      </c>
      <c r="AW377" s="14" t="s">
        <v>40</v>
      </c>
      <c r="AX377" s="14" t="s">
        <v>92</v>
      </c>
      <c r="AY377" s="265" t="s">
        <v>226</v>
      </c>
    </row>
    <row r="378" s="2" customFormat="1" ht="16.5" customHeight="1">
      <c r="A378" s="41"/>
      <c r="B378" s="42"/>
      <c r="C378" s="230" t="s">
        <v>562</v>
      </c>
      <c r="D378" s="230" t="s">
        <v>228</v>
      </c>
      <c r="E378" s="231" t="s">
        <v>563</v>
      </c>
      <c r="F378" s="232" t="s">
        <v>564</v>
      </c>
      <c r="G378" s="233" t="s">
        <v>259</v>
      </c>
      <c r="H378" s="234">
        <v>8.2479999999999993</v>
      </c>
      <c r="I378" s="235"/>
      <c r="J378" s="236">
        <f>ROUND(I378*H378,2)</f>
        <v>0</v>
      </c>
      <c r="K378" s="232" t="s">
        <v>232</v>
      </c>
      <c r="L378" s="47"/>
      <c r="M378" s="237" t="s">
        <v>1</v>
      </c>
      <c r="N378" s="238" t="s">
        <v>52</v>
      </c>
      <c r="O378" s="95"/>
      <c r="P378" s="239">
        <f>O378*H378</f>
        <v>0</v>
      </c>
      <c r="Q378" s="239">
        <v>0</v>
      </c>
      <c r="R378" s="239">
        <f>Q378*H378</f>
        <v>0</v>
      </c>
      <c r="S378" s="239">
        <v>1.95</v>
      </c>
      <c r="T378" s="240">
        <f>S378*H378</f>
        <v>16.083599999999997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1" t="s">
        <v>233</v>
      </c>
      <c r="AT378" s="241" t="s">
        <v>228</v>
      </c>
      <c r="AU378" s="241" t="s">
        <v>94</v>
      </c>
      <c r="AY378" s="19" t="s">
        <v>226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9" t="s">
        <v>233</v>
      </c>
      <c r="BK378" s="242">
        <f>ROUND(I378*H378,2)</f>
        <v>0</v>
      </c>
      <c r="BL378" s="19" t="s">
        <v>233</v>
      </c>
      <c r="BM378" s="241" t="s">
        <v>565</v>
      </c>
    </row>
    <row r="379" s="13" customFormat="1">
      <c r="A379" s="13"/>
      <c r="B379" s="243"/>
      <c r="C379" s="244"/>
      <c r="D379" s="245" t="s">
        <v>235</v>
      </c>
      <c r="E379" s="246" t="s">
        <v>1</v>
      </c>
      <c r="F379" s="247" t="s">
        <v>566</v>
      </c>
      <c r="G379" s="244"/>
      <c r="H379" s="248">
        <v>4.6120000000000001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235</v>
      </c>
      <c r="AU379" s="254" t="s">
        <v>94</v>
      </c>
      <c r="AV379" s="13" t="s">
        <v>94</v>
      </c>
      <c r="AW379" s="13" t="s">
        <v>40</v>
      </c>
      <c r="AX379" s="13" t="s">
        <v>85</v>
      </c>
      <c r="AY379" s="254" t="s">
        <v>226</v>
      </c>
    </row>
    <row r="380" s="13" customFormat="1">
      <c r="A380" s="13"/>
      <c r="B380" s="243"/>
      <c r="C380" s="244"/>
      <c r="D380" s="245" t="s">
        <v>235</v>
      </c>
      <c r="E380" s="246" t="s">
        <v>1</v>
      </c>
      <c r="F380" s="247" t="s">
        <v>567</v>
      </c>
      <c r="G380" s="244"/>
      <c r="H380" s="248">
        <v>3.6360000000000001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235</v>
      </c>
      <c r="AU380" s="254" t="s">
        <v>94</v>
      </c>
      <c r="AV380" s="13" t="s">
        <v>94</v>
      </c>
      <c r="AW380" s="13" t="s">
        <v>40</v>
      </c>
      <c r="AX380" s="13" t="s">
        <v>85</v>
      </c>
      <c r="AY380" s="254" t="s">
        <v>226</v>
      </c>
    </row>
    <row r="381" s="14" customFormat="1">
      <c r="A381" s="14"/>
      <c r="B381" s="255"/>
      <c r="C381" s="256"/>
      <c r="D381" s="245" t="s">
        <v>235</v>
      </c>
      <c r="E381" s="257" t="s">
        <v>1</v>
      </c>
      <c r="F381" s="258" t="s">
        <v>237</v>
      </c>
      <c r="G381" s="256"/>
      <c r="H381" s="259">
        <v>8.2479999999999993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235</v>
      </c>
      <c r="AU381" s="265" t="s">
        <v>94</v>
      </c>
      <c r="AV381" s="14" t="s">
        <v>233</v>
      </c>
      <c r="AW381" s="14" t="s">
        <v>40</v>
      </c>
      <c r="AX381" s="14" t="s">
        <v>92</v>
      </c>
      <c r="AY381" s="265" t="s">
        <v>226</v>
      </c>
    </row>
    <row r="382" s="2" customFormat="1" ht="16.5" customHeight="1">
      <c r="A382" s="41"/>
      <c r="B382" s="42"/>
      <c r="C382" s="230" t="s">
        <v>568</v>
      </c>
      <c r="D382" s="230" t="s">
        <v>228</v>
      </c>
      <c r="E382" s="231" t="s">
        <v>569</v>
      </c>
      <c r="F382" s="232" t="s">
        <v>570</v>
      </c>
      <c r="G382" s="233" t="s">
        <v>259</v>
      </c>
      <c r="H382" s="234">
        <v>1.044</v>
      </c>
      <c r="I382" s="235"/>
      <c r="J382" s="236">
        <f>ROUND(I382*H382,2)</f>
        <v>0</v>
      </c>
      <c r="K382" s="232" t="s">
        <v>232</v>
      </c>
      <c r="L382" s="47"/>
      <c r="M382" s="237" t="s">
        <v>1</v>
      </c>
      <c r="N382" s="238" t="s">
        <v>52</v>
      </c>
      <c r="O382" s="95"/>
      <c r="P382" s="239">
        <f>O382*H382</f>
        <v>0</v>
      </c>
      <c r="Q382" s="239">
        <v>0</v>
      </c>
      <c r="R382" s="239">
        <f>Q382*H382</f>
        <v>0</v>
      </c>
      <c r="S382" s="239">
        <v>2.2000000000000002</v>
      </c>
      <c r="T382" s="240">
        <f>S382*H382</f>
        <v>2.2968000000000002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41" t="s">
        <v>233</v>
      </c>
      <c r="AT382" s="241" t="s">
        <v>228</v>
      </c>
      <c r="AU382" s="241" t="s">
        <v>94</v>
      </c>
      <c r="AY382" s="19" t="s">
        <v>226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9" t="s">
        <v>233</v>
      </c>
      <c r="BK382" s="242">
        <f>ROUND(I382*H382,2)</f>
        <v>0</v>
      </c>
      <c r="BL382" s="19" t="s">
        <v>233</v>
      </c>
      <c r="BM382" s="241" t="s">
        <v>571</v>
      </c>
    </row>
    <row r="383" s="13" customFormat="1">
      <c r="A383" s="13"/>
      <c r="B383" s="243"/>
      <c r="C383" s="244"/>
      <c r="D383" s="245" t="s">
        <v>235</v>
      </c>
      <c r="E383" s="246" t="s">
        <v>1</v>
      </c>
      <c r="F383" s="247" t="s">
        <v>572</v>
      </c>
      <c r="G383" s="244"/>
      <c r="H383" s="248">
        <v>0.33600000000000002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235</v>
      </c>
      <c r="AU383" s="254" t="s">
        <v>94</v>
      </c>
      <c r="AV383" s="13" t="s">
        <v>94</v>
      </c>
      <c r="AW383" s="13" t="s">
        <v>40</v>
      </c>
      <c r="AX383" s="13" t="s">
        <v>85</v>
      </c>
      <c r="AY383" s="254" t="s">
        <v>226</v>
      </c>
    </row>
    <row r="384" s="13" customFormat="1">
      <c r="A384" s="13"/>
      <c r="B384" s="243"/>
      <c r="C384" s="244"/>
      <c r="D384" s="245" t="s">
        <v>235</v>
      </c>
      <c r="E384" s="246" t="s">
        <v>1</v>
      </c>
      <c r="F384" s="247" t="s">
        <v>573</v>
      </c>
      <c r="G384" s="244"/>
      <c r="H384" s="248">
        <v>0.70799999999999996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235</v>
      </c>
      <c r="AU384" s="254" t="s">
        <v>94</v>
      </c>
      <c r="AV384" s="13" t="s">
        <v>94</v>
      </c>
      <c r="AW384" s="13" t="s">
        <v>40</v>
      </c>
      <c r="AX384" s="13" t="s">
        <v>85</v>
      </c>
      <c r="AY384" s="254" t="s">
        <v>226</v>
      </c>
    </row>
    <row r="385" s="14" customFormat="1">
      <c r="A385" s="14"/>
      <c r="B385" s="255"/>
      <c r="C385" s="256"/>
      <c r="D385" s="245" t="s">
        <v>235</v>
      </c>
      <c r="E385" s="257" t="s">
        <v>1</v>
      </c>
      <c r="F385" s="258" t="s">
        <v>237</v>
      </c>
      <c r="G385" s="256"/>
      <c r="H385" s="259">
        <v>1.044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235</v>
      </c>
      <c r="AU385" s="265" t="s">
        <v>94</v>
      </c>
      <c r="AV385" s="14" t="s">
        <v>233</v>
      </c>
      <c r="AW385" s="14" t="s">
        <v>40</v>
      </c>
      <c r="AX385" s="14" t="s">
        <v>92</v>
      </c>
      <c r="AY385" s="265" t="s">
        <v>226</v>
      </c>
    </row>
    <row r="386" s="2" customFormat="1" ht="16.5" customHeight="1">
      <c r="A386" s="41"/>
      <c r="B386" s="42"/>
      <c r="C386" s="230" t="s">
        <v>574</v>
      </c>
      <c r="D386" s="230" t="s">
        <v>228</v>
      </c>
      <c r="E386" s="231" t="s">
        <v>575</v>
      </c>
      <c r="F386" s="232" t="s">
        <v>576</v>
      </c>
      <c r="G386" s="233" t="s">
        <v>259</v>
      </c>
      <c r="H386" s="234">
        <v>8.2479999999999993</v>
      </c>
      <c r="I386" s="235"/>
      <c r="J386" s="236">
        <f>ROUND(I386*H386,2)</f>
        <v>0</v>
      </c>
      <c r="K386" s="232" t="s">
        <v>232</v>
      </c>
      <c r="L386" s="47"/>
      <c r="M386" s="237" t="s">
        <v>1</v>
      </c>
      <c r="N386" s="238" t="s">
        <v>52</v>
      </c>
      <c r="O386" s="95"/>
      <c r="P386" s="239">
        <f>O386*H386</f>
        <v>0</v>
      </c>
      <c r="Q386" s="239">
        <v>0</v>
      </c>
      <c r="R386" s="239">
        <f>Q386*H386</f>
        <v>0</v>
      </c>
      <c r="S386" s="239">
        <v>2.2000000000000002</v>
      </c>
      <c r="T386" s="240">
        <f>S386*H386</f>
        <v>18.145600000000002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41" t="s">
        <v>233</v>
      </c>
      <c r="AT386" s="241" t="s">
        <v>228</v>
      </c>
      <c r="AU386" s="241" t="s">
        <v>94</v>
      </c>
      <c r="AY386" s="19" t="s">
        <v>226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9" t="s">
        <v>233</v>
      </c>
      <c r="BK386" s="242">
        <f>ROUND(I386*H386,2)</f>
        <v>0</v>
      </c>
      <c r="BL386" s="19" t="s">
        <v>233</v>
      </c>
      <c r="BM386" s="241" t="s">
        <v>577</v>
      </c>
    </row>
    <row r="387" s="13" customFormat="1">
      <c r="A387" s="13"/>
      <c r="B387" s="243"/>
      <c r="C387" s="244"/>
      <c r="D387" s="245" t="s">
        <v>235</v>
      </c>
      <c r="E387" s="246" t="s">
        <v>1</v>
      </c>
      <c r="F387" s="247" t="s">
        <v>566</v>
      </c>
      <c r="G387" s="244"/>
      <c r="H387" s="248">
        <v>4.6120000000000001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235</v>
      </c>
      <c r="AU387" s="254" t="s">
        <v>94</v>
      </c>
      <c r="AV387" s="13" t="s">
        <v>94</v>
      </c>
      <c r="AW387" s="13" t="s">
        <v>40</v>
      </c>
      <c r="AX387" s="13" t="s">
        <v>85</v>
      </c>
      <c r="AY387" s="254" t="s">
        <v>226</v>
      </c>
    </row>
    <row r="388" s="13" customFormat="1">
      <c r="A388" s="13"/>
      <c r="B388" s="243"/>
      <c r="C388" s="244"/>
      <c r="D388" s="245" t="s">
        <v>235</v>
      </c>
      <c r="E388" s="246" t="s">
        <v>1</v>
      </c>
      <c r="F388" s="247" t="s">
        <v>567</v>
      </c>
      <c r="G388" s="244"/>
      <c r="H388" s="248">
        <v>3.6360000000000001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235</v>
      </c>
      <c r="AU388" s="254" t="s">
        <v>94</v>
      </c>
      <c r="AV388" s="13" t="s">
        <v>94</v>
      </c>
      <c r="AW388" s="13" t="s">
        <v>40</v>
      </c>
      <c r="AX388" s="13" t="s">
        <v>85</v>
      </c>
      <c r="AY388" s="254" t="s">
        <v>226</v>
      </c>
    </row>
    <row r="389" s="14" customFormat="1">
      <c r="A389" s="14"/>
      <c r="B389" s="255"/>
      <c r="C389" s="256"/>
      <c r="D389" s="245" t="s">
        <v>235</v>
      </c>
      <c r="E389" s="257" t="s">
        <v>1</v>
      </c>
      <c r="F389" s="258" t="s">
        <v>237</v>
      </c>
      <c r="G389" s="256"/>
      <c r="H389" s="259">
        <v>8.2479999999999993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235</v>
      </c>
      <c r="AU389" s="265" t="s">
        <v>94</v>
      </c>
      <c r="AV389" s="14" t="s">
        <v>233</v>
      </c>
      <c r="AW389" s="14" t="s">
        <v>40</v>
      </c>
      <c r="AX389" s="14" t="s">
        <v>92</v>
      </c>
      <c r="AY389" s="265" t="s">
        <v>226</v>
      </c>
    </row>
    <row r="390" s="2" customFormat="1" ht="16.5" customHeight="1">
      <c r="A390" s="41"/>
      <c r="B390" s="42"/>
      <c r="C390" s="230" t="s">
        <v>578</v>
      </c>
      <c r="D390" s="230" t="s">
        <v>228</v>
      </c>
      <c r="E390" s="231" t="s">
        <v>579</v>
      </c>
      <c r="F390" s="232" t="s">
        <v>580</v>
      </c>
      <c r="G390" s="233" t="s">
        <v>304</v>
      </c>
      <c r="H390" s="234">
        <v>0.999</v>
      </c>
      <c r="I390" s="235"/>
      <c r="J390" s="236">
        <f>ROUND(I390*H390,2)</f>
        <v>0</v>
      </c>
      <c r="K390" s="232" t="s">
        <v>232</v>
      </c>
      <c r="L390" s="47"/>
      <c r="M390" s="237" t="s">
        <v>1</v>
      </c>
      <c r="N390" s="238" t="s">
        <v>52</v>
      </c>
      <c r="O390" s="95"/>
      <c r="P390" s="239">
        <f>O390*H390</f>
        <v>0</v>
      </c>
      <c r="Q390" s="239">
        <v>0</v>
      </c>
      <c r="R390" s="239">
        <f>Q390*H390</f>
        <v>0</v>
      </c>
      <c r="S390" s="239">
        <v>1.25</v>
      </c>
      <c r="T390" s="240">
        <f>S390*H390</f>
        <v>1.24875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41" t="s">
        <v>233</v>
      </c>
      <c r="AT390" s="241" t="s">
        <v>228</v>
      </c>
      <c r="AU390" s="241" t="s">
        <v>94</v>
      </c>
      <c r="AY390" s="19" t="s">
        <v>226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9" t="s">
        <v>233</v>
      </c>
      <c r="BK390" s="242">
        <f>ROUND(I390*H390,2)</f>
        <v>0</v>
      </c>
      <c r="BL390" s="19" t="s">
        <v>233</v>
      </c>
      <c r="BM390" s="241" t="s">
        <v>581</v>
      </c>
    </row>
    <row r="391" s="13" customFormat="1">
      <c r="A391" s="13"/>
      <c r="B391" s="243"/>
      <c r="C391" s="244"/>
      <c r="D391" s="245" t="s">
        <v>235</v>
      </c>
      <c r="E391" s="246" t="s">
        <v>1</v>
      </c>
      <c r="F391" s="247" t="s">
        <v>582</v>
      </c>
      <c r="G391" s="244"/>
      <c r="H391" s="248">
        <v>0.999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235</v>
      </c>
      <c r="AU391" s="254" t="s">
        <v>94</v>
      </c>
      <c r="AV391" s="13" t="s">
        <v>94</v>
      </c>
      <c r="AW391" s="13" t="s">
        <v>40</v>
      </c>
      <c r="AX391" s="13" t="s">
        <v>85</v>
      </c>
      <c r="AY391" s="254" t="s">
        <v>226</v>
      </c>
    </row>
    <row r="392" s="14" customFormat="1">
      <c r="A392" s="14"/>
      <c r="B392" s="255"/>
      <c r="C392" s="256"/>
      <c r="D392" s="245" t="s">
        <v>235</v>
      </c>
      <c r="E392" s="257" t="s">
        <v>1</v>
      </c>
      <c r="F392" s="258" t="s">
        <v>237</v>
      </c>
      <c r="G392" s="256"/>
      <c r="H392" s="259">
        <v>0.999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235</v>
      </c>
      <c r="AU392" s="265" t="s">
        <v>94</v>
      </c>
      <c r="AV392" s="14" t="s">
        <v>233</v>
      </c>
      <c r="AW392" s="14" t="s">
        <v>40</v>
      </c>
      <c r="AX392" s="14" t="s">
        <v>92</v>
      </c>
      <c r="AY392" s="265" t="s">
        <v>226</v>
      </c>
    </row>
    <row r="393" s="2" customFormat="1" ht="21.75" customHeight="1">
      <c r="A393" s="41"/>
      <c r="B393" s="42"/>
      <c r="C393" s="230" t="s">
        <v>583</v>
      </c>
      <c r="D393" s="230" t="s">
        <v>228</v>
      </c>
      <c r="E393" s="231" t="s">
        <v>584</v>
      </c>
      <c r="F393" s="232" t="s">
        <v>585</v>
      </c>
      <c r="G393" s="233" t="s">
        <v>259</v>
      </c>
      <c r="H393" s="234">
        <v>1.54</v>
      </c>
      <c r="I393" s="235"/>
      <c r="J393" s="236">
        <f>ROUND(I393*H393,2)</f>
        <v>0</v>
      </c>
      <c r="K393" s="232" t="s">
        <v>232</v>
      </c>
      <c r="L393" s="47"/>
      <c r="M393" s="237" t="s">
        <v>1</v>
      </c>
      <c r="N393" s="238" t="s">
        <v>52</v>
      </c>
      <c r="O393" s="95"/>
      <c r="P393" s="239">
        <f>O393*H393</f>
        <v>0</v>
      </c>
      <c r="Q393" s="239">
        <v>0</v>
      </c>
      <c r="R393" s="239">
        <f>Q393*H393</f>
        <v>0</v>
      </c>
      <c r="S393" s="239">
        <v>2.2000000000000002</v>
      </c>
      <c r="T393" s="240">
        <f>S393*H393</f>
        <v>3.3880000000000003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41" t="s">
        <v>233</v>
      </c>
      <c r="AT393" s="241" t="s">
        <v>228</v>
      </c>
      <c r="AU393" s="241" t="s">
        <v>94</v>
      </c>
      <c r="AY393" s="19" t="s">
        <v>226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9" t="s">
        <v>233</v>
      </c>
      <c r="BK393" s="242">
        <f>ROUND(I393*H393,2)</f>
        <v>0</v>
      </c>
      <c r="BL393" s="19" t="s">
        <v>233</v>
      </c>
      <c r="BM393" s="241" t="s">
        <v>586</v>
      </c>
    </row>
    <row r="394" s="13" customFormat="1">
      <c r="A394" s="13"/>
      <c r="B394" s="243"/>
      <c r="C394" s="244"/>
      <c r="D394" s="245" t="s">
        <v>235</v>
      </c>
      <c r="E394" s="246" t="s">
        <v>1</v>
      </c>
      <c r="F394" s="247" t="s">
        <v>587</v>
      </c>
      <c r="G394" s="244"/>
      <c r="H394" s="248">
        <v>1.54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235</v>
      </c>
      <c r="AU394" s="254" t="s">
        <v>94</v>
      </c>
      <c r="AV394" s="13" t="s">
        <v>94</v>
      </c>
      <c r="AW394" s="13" t="s">
        <v>40</v>
      </c>
      <c r="AX394" s="13" t="s">
        <v>85</v>
      </c>
      <c r="AY394" s="254" t="s">
        <v>226</v>
      </c>
    </row>
    <row r="395" s="14" customFormat="1">
      <c r="A395" s="14"/>
      <c r="B395" s="255"/>
      <c r="C395" s="256"/>
      <c r="D395" s="245" t="s">
        <v>235</v>
      </c>
      <c r="E395" s="257" t="s">
        <v>1</v>
      </c>
      <c r="F395" s="258" t="s">
        <v>237</v>
      </c>
      <c r="G395" s="256"/>
      <c r="H395" s="259">
        <v>1.54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5" t="s">
        <v>235</v>
      </c>
      <c r="AU395" s="265" t="s">
        <v>94</v>
      </c>
      <c r="AV395" s="14" t="s">
        <v>233</v>
      </c>
      <c r="AW395" s="14" t="s">
        <v>40</v>
      </c>
      <c r="AX395" s="14" t="s">
        <v>92</v>
      </c>
      <c r="AY395" s="265" t="s">
        <v>226</v>
      </c>
    </row>
    <row r="396" s="2" customFormat="1" ht="16.5" customHeight="1">
      <c r="A396" s="41"/>
      <c r="B396" s="42"/>
      <c r="C396" s="230" t="s">
        <v>588</v>
      </c>
      <c r="D396" s="230" t="s">
        <v>228</v>
      </c>
      <c r="E396" s="231" t="s">
        <v>589</v>
      </c>
      <c r="F396" s="232" t="s">
        <v>590</v>
      </c>
      <c r="G396" s="233" t="s">
        <v>231</v>
      </c>
      <c r="H396" s="234">
        <v>42.439999999999998</v>
      </c>
      <c r="I396" s="235"/>
      <c r="J396" s="236">
        <f>ROUND(I396*H396,2)</f>
        <v>0</v>
      </c>
      <c r="K396" s="232" t="s">
        <v>232</v>
      </c>
      <c r="L396" s="47"/>
      <c r="M396" s="237" t="s">
        <v>1</v>
      </c>
      <c r="N396" s="238" t="s">
        <v>52</v>
      </c>
      <c r="O396" s="95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41" t="s">
        <v>233</v>
      </c>
      <c r="AT396" s="241" t="s">
        <v>228</v>
      </c>
      <c r="AU396" s="241" t="s">
        <v>94</v>
      </c>
      <c r="AY396" s="19" t="s">
        <v>226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9" t="s">
        <v>233</v>
      </c>
      <c r="BK396" s="242">
        <f>ROUND(I396*H396,2)</f>
        <v>0</v>
      </c>
      <c r="BL396" s="19" t="s">
        <v>233</v>
      </c>
      <c r="BM396" s="241" t="s">
        <v>591</v>
      </c>
    </row>
    <row r="397" s="13" customFormat="1">
      <c r="A397" s="13"/>
      <c r="B397" s="243"/>
      <c r="C397" s="244"/>
      <c r="D397" s="245" t="s">
        <v>235</v>
      </c>
      <c r="E397" s="246" t="s">
        <v>1</v>
      </c>
      <c r="F397" s="247" t="s">
        <v>592</v>
      </c>
      <c r="G397" s="244"/>
      <c r="H397" s="248">
        <v>42.439999999999998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235</v>
      </c>
      <c r="AU397" s="254" t="s">
        <v>94</v>
      </c>
      <c r="AV397" s="13" t="s">
        <v>94</v>
      </c>
      <c r="AW397" s="13" t="s">
        <v>40</v>
      </c>
      <c r="AX397" s="13" t="s">
        <v>85</v>
      </c>
      <c r="AY397" s="254" t="s">
        <v>226</v>
      </c>
    </row>
    <row r="398" s="14" customFormat="1">
      <c r="A398" s="14"/>
      <c r="B398" s="255"/>
      <c r="C398" s="256"/>
      <c r="D398" s="245" t="s">
        <v>235</v>
      </c>
      <c r="E398" s="257" t="s">
        <v>1</v>
      </c>
      <c r="F398" s="258" t="s">
        <v>237</v>
      </c>
      <c r="G398" s="256"/>
      <c r="H398" s="259">
        <v>42.439999999999998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235</v>
      </c>
      <c r="AU398" s="265" t="s">
        <v>94</v>
      </c>
      <c r="AV398" s="14" t="s">
        <v>233</v>
      </c>
      <c r="AW398" s="14" t="s">
        <v>40</v>
      </c>
      <c r="AX398" s="14" t="s">
        <v>92</v>
      </c>
      <c r="AY398" s="265" t="s">
        <v>226</v>
      </c>
    </row>
    <row r="399" s="2" customFormat="1" ht="16.5" customHeight="1">
      <c r="A399" s="41"/>
      <c r="B399" s="42"/>
      <c r="C399" s="230" t="s">
        <v>593</v>
      </c>
      <c r="D399" s="230" t="s">
        <v>228</v>
      </c>
      <c r="E399" s="231" t="s">
        <v>594</v>
      </c>
      <c r="F399" s="232" t="s">
        <v>595</v>
      </c>
      <c r="G399" s="233" t="s">
        <v>231</v>
      </c>
      <c r="H399" s="234">
        <v>127.31999999999999</v>
      </c>
      <c r="I399" s="235"/>
      <c r="J399" s="236">
        <f>ROUND(I399*H399,2)</f>
        <v>0</v>
      </c>
      <c r="K399" s="232" t="s">
        <v>232</v>
      </c>
      <c r="L399" s="47"/>
      <c r="M399" s="237" t="s">
        <v>1</v>
      </c>
      <c r="N399" s="238" t="s">
        <v>52</v>
      </c>
      <c r="O399" s="95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41" t="s">
        <v>233</v>
      </c>
      <c r="AT399" s="241" t="s">
        <v>228</v>
      </c>
      <c r="AU399" s="241" t="s">
        <v>94</v>
      </c>
      <c r="AY399" s="19" t="s">
        <v>226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9" t="s">
        <v>233</v>
      </c>
      <c r="BK399" s="242">
        <f>ROUND(I399*H399,2)</f>
        <v>0</v>
      </c>
      <c r="BL399" s="19" t="s">
        <v>233</v>
      </c>
      <c r="BM399" s="241" t="s">
        <v>596</v>
      </c>
    </row>
    <row r="400" s="13" customFormat="1">
      <c r="A400" s="13"/>
      <c r="B400" s="243"/>
      <c r="C400" s="244"/>
      <c r="D400" s="245" t="s">
        <v>235</v>
      </c>
      <c r="E400" s="246" t="s">
        <v>1</v>
      </c>
      <c r="F400" s="247" t="s">
        <v>592</v>
      </c>
      <c r="G400" s="244"/>
      <c r="H400" s="248">
        <v>42.439999999999998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235</v>
      </c>
      <c r="AU400" s="254" t="s">
        <v>94</v>
      </c>
      <c r="AV400" s="13" t="s">
        <v>94</v>
      </c>
      <c r="AW400" s="13" t="s">
        <v>40</v>
      </c>
      <c r="AX400" s="13" t="s">
        <v>85</v>
      </c>
      <c r="AY400" s="254" t="s">
        <v>226</v>
      </c>
    </row>
    <row r="401" s="13" customFormat="1">
      <c r="A401" s="13"/>
      <c r="B401" s="243"/>
      <c r="C401" s="244"/>
      <c r="D401" s="245" t="s">
        <v>235</v>
      </c>
      <c r="E401" s="246" t="s">
        <v>1</v>
      </c>
      <c r="F401" s="247" t="s">
        <v>597</v>
      </c>
      <c r="G401" s="244"/>
      <c r="H401" s="248">
        <v>127.31999999999999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235</v>
      </c>
      <c r="AU401" s="254" t="s">
        <v>94</v>
      </c>
      <c r="AV401" s="13" t="s">
        <v>94</v>
      </c>
      <c r="AW401" s="13" t="s">
        <v>40</v>
      </c>
      <c r="AX401" s="13" t="s">
        <v>92</v>
      </c>
      <c r="AY401" s="254" t="s">
        <v>226</v>
      </c>
    </row>
    <row r="402" s="2" customFormat="1" ht="16.5" customHeight="1">
      <c r="A402" s="41"/>
      <c r="B402" s="42"/>
      <c r="C402" s="230" t="s">
        <v>598</v>
      </c>
      <c r="D402" s="230" t="s">
        <v>228</v>
      </c>
      <c r="E402" s="231" t="s">
        <v>599</v>
      </c>
      <c r="F402" s="232" t="s">
        <v>600</v>
      </c>
      <c r="G402" s="233" t="s">
        <v>231</v>
      </c>
      <c r="H402" s="234">
        <v>3.7799999999999998</v>
      </c>
      <c r="I402" s="235"/>
      <c r="J402" s="236">
        <f>ROUND(I402*H402,2)</f>
        <v>0</v>
      </c>
      <c r="K402" s="232" t="s">
        <v>232</v>
      </c>
      <c r="L402" s="47"/>
      <c r="M402" s="237" t="s">
        <v>1</v>
      </c>
      <c r="N402" s="238" t="s">
        <v>52</v>
      </c>
      <c r="O402" s="95"/>
      <c r="P402" s="239">
        <f>O402*H402</f>
        <v>0</v>
      </c>
      <c r="Q402" s="239">
        <v>0</v>
      </c>
      <c r="R402" s="239">
        <f>Q402*H402</f>
        <v>0</v>
      </c>
      <c r="S402" s="239">
        <v>0.075999999999999998</v>
      </c>
      <c r="T402" s="240">
        <f>S402*H402</f>
        <v>0.28727999999999998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41" t="s">
        <v>233</v>
      </c>
      <c r="AT402" s="241" t="s">
        <v>228</v>
      </c>
      <c r="AU402" s="241" t="s">
        <v>94</v>
      </c>
      <c r="AY402" s="19" t="s">
        <v>226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9" t="s">
        <v>233</v>
      </c>
      <c r="BK402" s="242">
        <f>ROUND(I402*H402,2)</f>
        <v>0</v>
      </c>
      <c r="BL402" s="19" t="s">
        <v>233</v>
      </c>
      <c r="BM402" s="241" t="s">
        <v>601</v>
      </c>
    </row>
    <row r="403" s="13" customFormat="1">
      <c r="A403" s="13"/>
      <c r="B403" s="243"/>
      <c r="C403" s="244"/>
      <c r="D403" s="245" t="s">
        <v>235</v>
      </c>
      <c r="E403" s="246" t="s">
        <v>1</v>
      </c>
      <c r="F403" s="247" t="s">
        <v>602</v>
      </c>
      <c r="G403" s="244"/>
      <c r="H403" s="248">
        <v>3.7799999999999998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235</v>
      </c>
      <c r="AU403" s="254" t="s">
        <v>94</v>
      </c>
      <c r="AV403" s="13" t="s">
        <v>94</v>
      </c>
      <c r="AW403" s="13" t="s">
        <v>40</v>
      </c>
      <c r="AX403" s="13" t="s">
        <v>85</v>
      </c>
      <c r="AY403" s="254" t="s">
        <v>226</v>
      </c>
    </row>
    <row r="404" s="14" customFormat="1">
      <c r="A404" s="14"/>
      <c r="B404" s="255"/>
      <c r="C404" s="256"/>
      <c r="D404" s="245" t="s">
        <v>235</v>
      </c>
      <c r="E404" s="257" t="s">
        <v>1</v>
      </c>
      <c r="F404" s="258" t="s">
        <v>237</v>
      </c>
      <c r="G404" s="256"/>
      <c r="H404" s="259">
        <v>3.7799999999999998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235</v>
      </c>
      <c r="AU404" s="265" t="s">
        <v>94</v>
      </c>
      <c r="AV404" s="14" t="s">
        <v>233</v>
      </c>
      <c r="AW404" s="14" t="s">
        <v>40</v>
      </c>
      <c r="AX404" s="14" t="s">
        <v>92</v>
      </c>
      <c r="AY404" s="265" t="s">
        <v>226</v>
      </c>
    </row>
    <row r="405" s="2" customFormat="1" ht="16.5" customHeight="1">
      <c r="A405" s="41"/>
      <c r="B405" s="42"/>
      <c r="C405" s="230" t="s">
        <v>603</v>
      </c>
      <c r="D405" s="230" t="s">
        <v>228</v>
      </c>
      <c r="E405" s="231" t="s">
        <v>604</v>
      </c>
      <c r="F405" s="232" t="s">
        <v>605</v>
      </c>
      <c r="G405" s="233" t="s">
        <v>231</v>
      </c>
      <c r="H405" s="234">
        <v>21.870000000000001</v>
      </c>
      <c r="I405" s="235"/>
      <c r="J405" s="236">
        <f>ROUND(I405*H405,2)</f>
        <v>0</v>
      </c>
      <c r="K405" s="232" t="s">
        <v>232</v>
      </c>
      <c r="L405" s="47"/>
      <c r="M405" s="237" t="s">
        <v>1</v>
      </c>
      <c r="N405" s="238" t="s">
        <v>52</v>
      </c>
      <c r="O405" s="95"/>
      <c r="P405" s="239">
        <f>O405*H405</f>
        <v>0</v>
      </c>
      <c r="Q405" s="239">
        <v>0</v>
      </c>
      <c r="R405" s="239">
        <f>Q405*H405</f>
        <v>0</v>
      </c>
      <c r="S405" s="239">
        <v>0.063</v>
      </c>
      <c r="T405" s="240">
        <f>S405*H405</f>
        <v>1.37781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41" t="s">
        <v>233</v>
      </c>
      <c r="AT405" s="241" t="s">
        <v>228</v>
      </c>
      <c r="AU405" s="241" t="s">
        <v>94</v>
      </c>
      <c r="AY405" s="19" t="s">
        <v>226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9" t="s">
        <v>233</v>
      </c>
      <c r="BK405" s="242">
        <f>ROUND(I405*H405,2)</f>
        <v>0</v>
      </c>
      <c r="BL405" s="19" t="s">
        <v>233</v>
      </c>
      <c r="BM405" s="241" t="s">
        <v>606</v>
      </c>
    </row>
    <row r="406" s="13" customFormat="1">
      <c r="A406" s="13"/>
      <c r="B406" s="243"/>
      <c r="C406" s="244"/>
      <c r="D406" s="245" t="s">
        <v>235</v>
      </c>
      <c r="E406" s="246" t="s">
        <v>1</v>
      </c>
      <c r="F406" s="247" t="s">
        <v>607</v>
      </c>
      <c r="G406" s="244"/>
      <c r="H406" s="248">
        <v>21.870000000000001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235</v>
      </c>
      <c r="AU406" s="254" t="s">
        <v>94</v>
      </c>
      <c r="AV406" s="13" t="s">
        <v>94</v>
      </c>
      <c r="AW406" s="13" t="s">
        <v>40</v>
      </c>
      <c r="AX406" s="13" t="s">
        <v>85</v>
      </c>
      <c r="AY406" s="254" t="s">
        <v>226</v>
      </c>
    </row>
    <row r="407" s="14" customFormat="1">
      <c r="A407" s="14"/>
      <c r="B407" s="255"/>
      <c r="C407" s="256"/>
      <c r="D407" s="245" t="s">
        <v>235</v>
      </c>
      <c r="E407" s="257" t="s">
        <v>1</v>
      </c>
      <c r="F407" s="258" t="s">
        <v>237</v>
      </c>
      <c r="G407" s="256"/>
      <c r="H407" s="259">
        <v>21.870000000000001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5" t="s">
        <v>235</v>
      </c>
      <c r="AU407" s="265" t="s">
        <v>94</v>
      </c>
      <c r="AV407" s="14" t="s">
        <v>233</v>
      </c>
      <c r="AW407" s="14" t="s">
        <v>40</v>
      </c>
      <c r="AX407" s="14" t="s">
        <v>92</v>
      </c>
      <c r="AY407" s="265" t="s">
        <v>226</v>
      </c>
    </row>
    <row r="408" s="2" customFormat="1" ht="16.5" customHeight="1">
      <c r="A408" s="41"/>
      <c r="B408" s="42"/>
      <c r="C408" s="230" t="s">
        <v>608</v>
      </c>
      <c r="D408" s="230" t="s">
        <v>228</v>
      </c>
      <c r="E408" s="231" t="s">
        <v>609</v>
      </c>
      <c r="F408" s="232" t="s">
        <v>610</v>
      </c>
      <c r="G408" s="233" t="s">
        <v>611</v>
      </c>
      <c r="H408" s="234">
        <v>32</v>
      </c>
      <c r="I408" s="235"/>
      <c r="J408" s="236">
        <f>ROUND(I408*H408,2)</f>
        <v>0</v>
      </c>
      <c r="K408" s="232" t="s">
        <v>1</v>
      </c>
      <c r="L408" s="47"/>
      <c r="M408" s="237" t="s">
        <v>1</v>
      </c>
      <c r="N408" s="238" t="s">
        <v>52</v>
      </c>
      <c r="O408" s="95"/>
      <c r="P408" s="239">
        <f>O408*H408</f>
        <v>0</v>
      </c>
      <c r="Q408" s="239">
        <v>0.00076000000000000004</v>
      </c>
      <c r="R408" s="239">
        <f>Q408*H408</f>
        <v>0.024320000000000001</v>
      </c>
      <c r="S408" s="239">
        <v>0.0020999999999999999</v>
      </c>
      <c r="T408" s="240">
        <f>S408*H408</f>
        <v>0.067199999999999996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41" t="s">
        <v>233</v>
      </c>
      <c r="AT408" s="241" t="s">
        <v>228</v>
      </c>
      <c r="AU408" s="241" t="s">
        <v>94</v>
      </c>
      <c r="AY408" s="19" t="s">
        <v>226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9" t="s">
        <v>233</v>
      </c>
      <c r="BK408" s="242">
        <f>ROUND(I408*H408,2)</f>
        <v>0</v>
      </c>
      <c r="BL408" s="19" t="s">
        <v>233</v>
      </c>
      <c r="BM408" s="241" t="s">
        <v>612</v>
      </c>
    </row>
    <row r="409" s="13" customFormat="1">
      <c r="A409" s="13"/>
      <c r="B409" s="243"/>
      <c r="C409" s="244"/>
      <c r="D409" s="245" t="s">
        <v>235</v>
      </c>
      <c r="E409" s="246" t="s">
        <v>1</v>
      </c>
      <c r="F409" s="247" t="s">
        <v>613</v>
      </c>
      <c r="G409" s="244"/>
      <c r="H409" s="248">
        <v>25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235</v>
      </c>
      <c r="AU409" s="254" t="s">
        <v>94</v>
      </c>
      <c r="AV409" s="13" t="s">
        <v>94</v>
      </c>
      <c r="AW409" s="13" t="s">
        <v>40</v>
      </c>
      <c r="AX409" s="13" t="s">
        <v>85</v>
      </c>
      <c r="AY409" s="254" t="s">
        <v>226</v>
      </c>
    </row>
    <row r="410" s="13" customFormat="1">
      <c r="A410" s="13"/>
      <c r="B410" s="243"/>
      <c r="C410" s="244"/>
      <c r="D410" s="245" t="s">
        <v>235</v>
      </c>
      <c r="E410" s="246" t="s">
        <v>1</v>
      </c>
      <c r="F410" s="247" t="s">
        <v>614</v>
      </c>
      <c r="G410" s="244"/>
      <c r="H410" s="248">
        <v>7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235</v>
      </c>
      <c r="AU410" s="254" t="s">
        <v>94</v>
      </c>
      <c r="AV410" s="13" t="s">
        <v>94</v>
      </c>
      <c r="AW410" s="13" t="s">
        <v>40</v>
      </c>
      <c r="AX410" s="13" t="s">
        <v>85</v>
      </c>
      <c r="AY410" s="254" t="s">
        <v>226</v>
      </c>
    </row>
    <row r="411" s="14" customFormat="1">
      <c r="A411" s="14"/>
      <c r="B411" s="255"/>
      <c r="C411" s="256"/>
      <c r="D411" s="245" t="s">
        <v>235</v>
      </c>
      <c r="E411" s="257" t="s">
        <v>1</v>
      </c>
      <c r="F411" s="258" t="s">
        <v>237</v>
      </c>
      <c r="G411" s="256"/>
      <c r="H411" s="259">
        <v>32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235</v>
      </c>
      <c r="AU411" s="265" t="s">
        <v>94</v>
      </c>
      <c r="AV411" s="14" t="s">
        <v>233</v>
      </c>
      <c r="AW411" s="14" t="s">
        <v>40</v>
      </c>
      <c r="AX411" s="14" t="s">
        <v>92</v>
      </c>
      <c r="AY411" s="265" t="s">
        <v>226</v>
      </c>
    </row>
    <row r="412" s="2" customFormat="1" ht="16.5" customHeight="1">
      <c r="A412" s="41"/>
      <c r="B412" s="42"/>
      <c r="C412" s="230" t="s">
        <v>615</v>
      </c>
      <c r="D412" s="230" t="s">
        <v>228</v>
      </c>
      <c r="E412" s="231" t="s">
        <v>616</v>
      </c>
      <c r="F412" s="232" t="s">
        <v>617</v>
      </c>
      <c r="G412" s="233" t="s">
        <v>611</v>
      </c>
      <c r="H412" s="234">
        <v>1</v>
      </c>
      <c r="I412" s="235"/>
      <c r="J412" s="236">
        <f>ROUND(I412*H412,2)</f>
        <v>0</v>
      </c>
      <c r="K412" s="232" t="s">
        <v>1</v>
      </c>
      <c r="L412" s="47"/>
      <c r="M412" s="237" t="s">
        <v>1</v>
      </c>
      <c r="N412" s="238" t="s">
        <v>52</v>
      </c>
      <c r="O412" s="95"/>
      <c r="P412" s="239">
        <f>O412*H412</f>
        <v>0</v>
      </c>
      <c r="Q412" s="239">
        <v>0.00123</v>
      </c>
      <c r="R412" s="239">
        <f>Q412*H412</f>
        <v>0.00123</v>
      </c>
      <c r="S412" s="239">
        <v>0.017000000000000001</v>
      </c>
      <c r="T412" s="240">
        <f>S412*H412</f>
        <v>0.017000000000000001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41" t="s">
        <v>233</v>
      </c>
      <c r="AT412" s="241" t="s">
        <v>228</v>
      </c>
      <c r="AU412" s="241" t="s">
        <v>94</v>
      </c>
      <c r="AY412" s="19" t="s">
        <v>226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9" t="s">
        <v>233</v>
      </c>
      <c r="BK412" s="242">
        <f>ROUND(I412*H412,2)</f>
        <v>0</v>
      </c>
      <c r="BL412" s="19" t="s">
        <v>233</v>
      </c>
      <c r="BM412" s="241" t="s">
        <v>618</v>
      </c>
    </row>
    <row r="413" s="13" customFormat="1">
      <c r="A413" s="13"/>
      <c r="B413" s="243"/>
      <c r="C413" s="244"/>
      <c r="D413" s="245" t="s">
        <v>235</v>
      </c>
      <c r="E413" s="246" t="s">
        <v>1</v>
      </c>
      <c r="F413" s="247" t="s">
        <v>619</v>
      </c>
      <c r="G413" s="244"/>
      <c r="H413" s="248">
        <v>1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235</v>
      </c>
      <c r="AU413" s="254" t="s">
        <v>94</v>
      </c>
      <c r="AV413" s="13" t="s">
        <v>94</v>
      </c>
      <c r="AW413" s="13" t="s">
        <v>40</v>
      </c>
      <c r="AX413" s="13" t="s">
        <v>85</v>
      </c>
      <c r="AY413" s="254" t="s">
        <v>226</v>
      </c>
    </row>
    <row r="414" s="14" customFormat="1">
      <c r="A414" s="14"/>
      <c r="B414" s="255"/>
      <c r="C414" s="256"/>
      <c r="D414" s="245" t="s">
        <v>235</v>
      </c>
      <c r="E414" s="257" t="s">
        <v>1</v>
      </c>
      <c r="F414" s="258" t="s">
        <v>237</v>
      </c>
      <c r="G414" s="256"/>
      <c r="H414" s="259">
        <v>1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5" t="s">
        <v>235</v>
      </c>
      <c r="AU414" s="265" t="s">
        <v>94</v>
      </c>
      <c r="AV414" s="14" t="s">
        <v>233</v>
      </c>
      <c r="AW414" s="14" t="s">
        <v>40</v>
      </c>
      <c r="AX414" s="14" t="s">
        <v>92</v>
      </c>
      <c r="AY414" s="265" t="s">
        <v>226</v>
      </c>
    </row>
    <row r="415" s="2" customFormat="1" ht="16.5" customHeight="1">
      <c r="A415" s="41"/>
      <c r="B415" s="42"/>
      <c r="C415" s="230" t="s">
        <v>620</v>
      </c>
      <c r="D415" s="230" t="s">
        <v>228</v>
      </c>
      <c r="E415" s="231" t="s">
        <v>621</v>
      </c>
      <c r="F415" s="232" t="s">
        <v>622</v>
      </c>
      <c r="G415" s="233" t="s">
        <v>611</v>
      </c>
      <c r="H415" s="234">
        <v>4</v>
      </c>
      <c r="I415" s="235"/>
      <c r="J415" s="236">
        <f>ROUND(I415*H415,2)</f>
        <v>0</v>
      </c>
      <c r="K415" s="232" t="s">
        <v>1</v>
      </c>
      <c r="L415" s="47"/>
      <c r="M415" s="237" t="s">
        <v>1</v>
      </c>
      <c r="N415" s="238" t="s">
        <v>52</v>
      </c>
      <c r="O415" s="95"/>
      <c r="P415" s="239">
        <f>O415*H415</f>
        <v>0</v>
      </c>
      <c r="Q415" s="239">
        <v>0.00147</v>
      </c>
      <c r="R415" s="239">
        <f>Q415*H415</f>
        <v>0.0058799999999999998</v>
      </c>
      <c r="S415" s="239">
        <v>0.039</v>
      </c>
      <c r="T415" s="240">
        <f>S415*H415</f>
        <v>0.156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41" t="s">
        <v>233</v>
      </c>
      <c r="AT415" s="241" t="s">
        <v>228</v>
      </c>
      <c r="AU415" s="241" t="s">
        <v>94</v>
      </c>
      <c r="AY415" s="19" t="s">
        <v>226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9" t="s">
        <v>233</v>
      </c>
      <c r="BK415" s="242">
        <f>ROUND(I415*H415,2)</f>
        <v>0</v>
      </c>
      <c r="BL415" s="19" t="s">
        <v>233</v>
      </c>
      <c r="BM415" s="241" t="s">
        <v>623</v>
      </c>
    </row>
    <row r="416" s="13" customFormat="1">
      <c r="A416" s="13"/>
      <c r="B416" s="243"/>
      <c r="C416" s="244"/>
      <c r="D416" s="245" t="s">
        <v>235</v>
      </c>
      <c r="E416" s="246" t="s">
        <v>1</v>
      </c>
      <c r="F416" s="247" t="s">
        <v>624</v>
      </c>
      <c r="G416" s="244"/>
      <c r="H416" s="248">
        <v>4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235</v>
      </c>
      <c r="AU416" s="254" t="s">
        <v>94</v>
      </c>
      <c r="AV416" s="13" t="s">
        <v>94</v>
      </c>
      <c r="AW416" s="13" t="s">
        <v>40</v>
      </c>
      <c r="AX416" s="13" t="s">
        <v>85</v>
      </c>
      <c r="AY416" s="254" t="s">
        <v>226</v>
      </c>
    </row>
    <row r="417" s="14" customFormat="1">
      <c r="A417" s="14"/>
      <c r="B417" s="255"/>
      <c r="C417" s="256"/>
      <c r="D417" s="245" t="s">
        <v>235</v>
      </c>
      <c r="E417" s="257" t="s">
        <v>1</v>
      </c>
      <c r="F417" s="258" t="s">
        <v>237</v>
      </c>
      <c r="G417" s="256"/>
      <c r="H417" s="259">
        <v>4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5" t="s">
        <v>235</v>
      </c>
      <c r="AU417" s="265" t="s">
        <v>94</v>
      </c>
      <c r="AV417" s="14" t="s">
        <v>233</v>
      </c>
      <c r="AW417" s="14" t="s">
        <v>40</v>
      </c>
      <c r="AX417" s="14" t="s">
        <v>92</v>
      </c>
      <c r="AY417" s="265" t="s">
        <v>226</v>
      </c>
    </row>
    <row r="418" s="2" customFormat="1" ht="16.5" customHeight="1">
      <c r="A418" s="41"/>
      <c r="B418" s="42"/>
      <c r="C418" s="230" t="s">
        <v>625</v>
      </c>
      <c r="D418" s="230" t="s">
        <v>228</v>
      </c>
      <c r="E418" s="231" t="s">
        <v>626</v>
      </c>
      <c r="F418" s="232" t="s">
        <v>627</v>
      </c>
      <c r="G418" s="233" t="s">
        <v>611</v>
      </c>
      <c r="H418" s="234">
        <v>2</v>
      </c>
      <c r="I418" s="235"/>
      <c r="J418" s="236">
        <f>ROUND(I418*H418,2)</f>
        <v>0</v>
      </c>
      <c r="K418" s="232" t="s">
        <v>1</v>
      </c>
      <c r="L418" s="47"/>
      <c r="M418" s="237" t="s">
        <v>1</v>
      </c>
      <c r="N418" s="238" t="s">
        <v>52</v>
      </c>
      <c r="O418" s="95"/>
      <c r="P418" s="239">
        <f>O418*H418</f>
        <v>0</v>
      </c>
      <c r="Q418" s="239">
        <v>0.0039500000000000004</v>
      </c>
      <c r="R418" s="239">
        <f>Q418*H418</f>
        <v>0.0079000000000000008</v>
      </c>
      <c r="S418" s="239">
        <v>0.16</v>
      </c>
      <c r="T418" s="240">
        <f>S418*H418</f>
        <v>0.32000000000000001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41" t="s">
        <v>233</v>
      </c>
      <c r="AT418" s="241" t="s">
        <v>228</v>
      </c>
      <c r="AU418" s="241" t="s">
        <v>94</v>
      </c>
      <c r="AY418" s="19" t="s">
        <v>226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9" t="s">
        <v>233</v>
      </c>
      <c r="BK418" s="242">
        <f>ROUND(I418*H418,2)</f>
        <v>0</v>
      </c>
      <c r="BL418" s="19" t="s">
        <v>233</v>
      </c>
      <c r="BM418" s="241" t="s">
        <v>628</v>
      </c>
    </row>
    <row r="419" s="13" customFormat="1">
      <c r="A419" s="13"/>
      <c r="B419" s="243"/>
      <c r="C419" s="244"/>
      <c r="D419" s="245" t="s">
        <v>235</v>
      </c>
      <c r="E419" s="246" t="s">
        <v>1</v>
      </c>
      <c r="F419" s="247" t="s">
        <v>629</v>
      </c>
      <c r="G419" s="244"/>
      <c r="H419" s="248">
        <v>2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235</v>
      </c>
      <c r="AU419" s="254" t="s">
        <v>94</v>
      </c>
      <c r="AV419" s="13" t="s">
        <v>94</v>
      </c>
      <c r="AW419" s="13" t="s">
        <v>40</v>
      </c>
      <c r="AX419" s="13" t="s">
        <v>85</v>
      </c>
      <c r="AY419" s="254" t="s">
        <v>226</v>
      </c>
    </row>
    <row r="420" s="14" customFormat="1">
      <c r="A420" s="14"/>
      <c r="B420" s="255"/>
      <c r="C420" s="256"/>
      <c r="D420" s="245" t="s">
        <v>235</v>
      </c>
      <c r="E420" s="257" t="s">
        <v>1</v>
      </c>
      <c r="F420" s="258" t="s">
        <v>237</v>
      </c>
      <c r="G420" s="256"/>
      <c r="H420" s="259">
        <v>2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235</v>
      </c>
      <c r="AU420" s="265" t="s">
        <v>94</v>
      </c>
      <c r="AV420" s="14" t="s">
        <v>233</v>
      </c>
      <c r="AW420" s="14" t="s">
        <v>40</v>
      </c>
      <c r="AX420" s="14" t="s">
        <v>92</v>
      </c>
      <c r="AY420" s="265" t="s">
        <v>226</v>
      </c>
    </row>
    <row r="421" s="2" customFormat="1" ht="16.5" customHeight="1">
      <c r="A421" s="41"/>
      <c r="B421" s="42"/>
      <c r="C421" s="230" t="s">
        <v>630</v>
      </c>
      <c r="D421" s="230" t="s">
        <v>228</v>
      </c>
      <c r="E421" s="231" t="s">
        <v>631</v>
      </c>
      <c r="F421" s="232" t="s">
        <v>632</v>
      </c>
      <c r="G421" s="233" t="s">
        <v>244</v>
      </c>
      <c r="H421" s="234">
        <v>16.920000000000002</v>
      </c>
      <c r="I421" s="235"/>
      <c r="J421" s="236">
        <f>ROUND(I421*H421,2)</f>
        <v>0</v>
      </c>
      <c r="K421" s="232" t="s">
        <v>232</v>
      </c>
      <c r="L421" s="47"/>
      <c r="M421" s="237" t="s">
        <v>1</v>
      </c>
      <c r="N421" s="238" t="s">
        <v>52</v>
      </c>
      <c r="O421" s="95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41" t="s">
        <v>233</v>
      </c>
      <c r="AT421" s="241" t="s">
        <v>228</v>
      </c>
      <c r="AU421" s="241" t="s">
        <v>94</v>
      </c>
      <c r="AY421" s="19" t="s">
        <v>226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9" t="s">
        <v>233</v>
      </c>
      <c r="BK421" s="242">
        <f>ROUND(I421*H421,2)</f>
        <v>0</v>
      </c>
      <c r="BL421" s="19" t="s">
        <v>233</v>
      </c>
      <c r="BM421" s="241" t="s">
        <v>633</v>
      </c>
    </row>
    <row r="422" s="13" customFormat="1">
      <c r="A422" s="13"/>
      <c r="B422" s="243"/>
      <c r="C422" s="244"/>
      <c r="D422" s="245" t="s">
        <v>235</v>
      </c>
      <c r="E422" s="246" t="s">
        <v>1</v>
      </c>
      <c r="F422" s="247" t="s">
        <v>634</v>
      </c>
      <c r="G422" s="244"/>
      <c r="H422" s="248">
        <v>10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235</v>
      </c>
      <c r="AU422" s="254" t="s">
        <v>94</v>
      </c>
      <c r="AV422" s="13" t="s">
        <v>94</v>
      </c>
      <c r="AW422" s="13" t="s">
        <v>40</v>
      </c>
      <c r="AX422" s="13" t="s">
        <v>85</v>
      </c>
      <c r="AY422" s="254" t="s">
        <v>226</v>
      </c>
    </row>
    <row r="423" s="13" customFormat="1">
      <c r="A423" s="13"/>
      <c r="B423" s="243"/>
      <c r="C423" s="244"/>
      <c r="D423" s="245" t="s">
        <v>235</v>
      </c>
      <c r="E423" s="246" t="s">
        <v>1</v>
      </c>
      <c r="F423" s="247" t="s">
        <v>635</v>
      </c>
      <c r="G423" s="244"/>
      <c r="H423" s="248">
        <v>3.5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235</v>
      </c>
      <c r="AU423" s="254" t="s">
        <v>94</v>
      </c>
      <c r="AV423" s="13" t="s">
        <v>94</v>
      </c>
      <c r="AW423" s="13" t="s">
        <v>40</v>
      </c>
      <c r="AX423" s="13" t="s">
        <v>85</v>
      </c>
      <c r="AY423" s="254" t="s">
        <v>226</v>
      </c>
    </row>
    <row r="424" s="13" customFormat="1">
      <c r="A424" s="13"/>
      <c r="B424" s="243"/>
      <c r="C424" s="244"/>
      <c r="D424" s="245" t="s">
        <v>235</v>
      </c>
      <c r="E424" s="246" t="s">
        <v>1</v>
      </c>
      <c r="F424" s="247" t="s">
        <v>636</v>
      </c>
      <c r="G424" s="244"/>
      <c r="H424" s="248">
        <v>0.5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235</v>
      </c>
      <c r="AU424" s="254" t="s">
        <v>94</v>
      </c>
      <c r="AV424" s="13" t="s">
        <v>94</v>
      </c>
      <c r="AW424" s="13" t="s">
        <v>40</v>
      </c>
      <c r="AX424" s="13" t="s">
        <v>85</v>
      </c>
      <c r="AY424" s="254" t="s">
        <v>226</v>
      </c>
    </row>
    <row r="425" s="13" customFormat="1">
      <c r="A425" s="13"/>
      <c r="B425" s="243"/>
      <c r="C425" s="244"/>
      <c r="D425" s="245" t="s">
        <v>235</v>
      </c>
      <c r="E425" s="246" t="s">
        <v>1</v>
      </c>
      <c r="F425" s="247" t="s">
        <v>637</v>
      </c>
      <c r="G425" s="244"/>
      <c r="H425" s="248">
        <v>1.9199999999999999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235</v>
      </c>
      <c r="AU425" s="254" t="s">
        <v>94</v>
      </c>
      <c r="AV425" s="13" t="s">
        <v>94</v>
      </c>
      <c r="AW425" s="13" t="s">
        <v>40</v>
      </c>
      <c r="AX425" s="13" t="s">
        <v>85</v>
      </c>
      <c r="AY425" s="254" t="s">
        <v>226</v>
      </c>
    </row>
    <row r="426" s="13" customFormat="1">
      <c r="A426" s="13"/>
      <c r="B426" s="243"/>
      <c r="C426" s="244"/>
      <c r="D426" s="245" t="s">
        <v>235</v>
      </c>
      <c r="E426" s="246" t="s">
        <v>1</v>
      </c>
      <c r="F426" s="247" t="s">
        <v>638</v>
      </c>
      <c r="G426" s="244"/>
      <c r="H426" s="248">
        <v>1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235</v>
      </c>
      <c r="AU426" s="254" t="s">
        <v>94</v>
      </c>
      <c r="AV426" s="13" t="s">
        <v>94</v>
      </c>
      <c r="AW426" s="13" t="s">
        <v>40</v>
      </c>
      <c r="AX426" s="13" t="s">
        <v>85</v>
      </c>
      <c r="AY426" s="254" t="s">
        <v>226</v>
      </c>
    </row>
    <row r="427" s="14" customFormat="1">
      <c r="A427" s="14"/>
      <c r="B427" s="255"/>
      <c r="C427" s="256"/>
      <c r="D427" s="245" t="s">
        <v>235</v>
      </c>
      <c r="E427" s="257" t="s">
        <v>1</v>
      </c>
      <c r="F427" s="258" t="s">
        <v>237</v>
      </c>
      <c r="G427" s="256"/>
      <c r="H427" s="259">
        <v>16.920000000000002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235</v>
      </c>
      <c r="AU427" s="265" t="s">
        <v>94</v>
      </c>
      <c r="AV427" s="14" t="s">
        <v>233</v>
      </c>
      <c r="AW427" s="14" t="s">
        <v>40</v>
      </c>
      <c r="AX427" s="14" t="s">
        <v>92</v>
      </c>
      <c r="AY427" s="265" t="s">
        <v>226</v>
      </c>
    </row>
    <row r="428" s="2" customFormat="1" ht="16.5" customHeight="1">
      <c r="A428" s="41"/>
      <c r="B428" s="42"/>
      <c r="C428" s="230" t="s">
        <v>639</v>
      </c>
      <c r="D428" s="230" t="s">
        <v>228</v>
      </c>
      <c r="E428" s="231" t="s">
        <v>640</v>
      </c>
      <c r="F428" s="232" t="s">
        <v>641</v>
      </c>
      <c r="G428" s="233" t="s">
        <v>244</v>
      </c>
      <c r="H428" s="234">
        <v>14</v>
      </c>
      <c r="I428" s="235"/>
      <c r="J428" s="236">
        <f>ROUND(I428*H428,2)</f>
        <v>0</v>
      </c>
      <c r="K428" s="232" t="s">
        <v>232</v>
      </c>
      <c r="L428" s="47"/>
      <c r="M428" s="237" t="s">
        <v>1</v>
      </c>
      <c r="N428" s="238" t="s">
        <v>52</v>
      </c>
      <c r="O428" s="95"/>
      <c r="P428" s="239">
        <f>O428*H428</f>
        <v>0</v>
      </c>
      <c r="Q428" s="239">
        <v>0.00044999999999999999</v>
      </c>
      <c r="R428" s="239">
        <f>Q428*H428</f>
        <v>0.0063</v>
      </c>
      <c r="S428" s="239">
        <v>0</v>
      </c>
      <c r="T428" s="240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41" t="s">
        <v>233</v>
      </c>
      <c r="AT428" s="241" t="s">
        <v>228</v>
      </c>
      <c r="AU428" s="241" t="s">
        <v>94</v>
      </c>
      <c r="AY428" s="19" t="s">
        <v>226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9" t="s">
        <v>233</v>
      </c>
      <c r="BK428" s="242">
        <f>ROUND(I428*H428,2)</f>
        <v>0</v>
      </c>
      <c r="BL428" s="19" t="s">
        <v>233</v>
      </c>
      <c r="BM428" s="241" t="s">
        <v>642</v>
      </c>
    </row>
    <row r="429" s="13" customFormat="1">
      <c r="A429" s="13"/>
      <c r="B429" s="243"/>
      <c r="C429" s="244"/>
      <c r="D429" s="245" t="s">
        <v>235</v>
      </c>
      <c r="E429" s="246" t="s">
        <v>1</v>
      </c>
      <c r="F429" s="247" t="s">
        <v>643</v>
      </c>
      <c r="G429" s="244"/>
      <c r="H429" s="248">
        <v>14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235</v>
      </c>
      <c r="AU429" s="254" t="s">
        <v>94</v>
      </c>
      <c r="AV429" s="13" t="s">
        <v>94</v>
      </c>
      <c r="AW429" s="13" t="s">
        <v>40</v>
      </c>
      <c r="AX429" s="13" t="s">
        <v>85</v>
      </c>
      <c r="AY429" s="254" t="s">
        <v>226</v>
      </c>
    </row>
    <row r="430" s="14" customFormat="1">
      <c r="A430" s="14"/>
      <c r="B430" s="255"/>
      <c r="C430" s="256"/>
      <c r="D430" s="245" t="s">
        <v>235</v>
      </c>
      <c r="E430" s="257" t="s">
        <v>1</v>
      </c>
      <c r="F430" s="258" t="s">
        <v>237</v>
      </c>
      <c r="G430" s="256"/>
      <c r="H430" s="259">
        <v>14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235</v>
      </c>
      <c r="AU430" s="265" t="s">
        <v>94</v>
      </c>
      <c r="AV430" s="14" t="s">
        <v>233</v>
      </c>
      <c r="AW430" s="14" t="s">
        <v>40</v>
      </c>
      <c r="AX430" s="14" t="s">
        <v>92</v>
      </c>
      <c r="AY430" s="265" t="s">
        <v>226</v>
      </c>
    </row>
    <row r="431" s="2" customFormat="1" ht="16.5" customHeight="1">
      <c r="A431" s="41"/>
      <c r="B431" s="42"/>
      <c r="C431" s="230" t="s">
        <v>644</v>
      </c>
      <c r="D431" s="230" t="s">
        <v>228</v>
      </c>
      <c r="E431" s="231" t="s">
        <v>645</v>
      </c>
      <c r="F431" s="232" t="s">
        <v>646</v>
      </c>
      <c r="G431" s="233" t="s">
        <v>244</v>
      </c>
      <c r="H431" s="234">
        <v>14</v>
      </c>
      <c r="I431" s="235"/>
      <c r="J431" s="236">
        <f>ROUND(I431*H431,2)</f>
        <v>0</v>
      </c>
      <c r="K431" s="232" t="s">
        <v>232</v>
      </c>
      <c r="L431" s="47"/>
      <c r="M431" s="237" t="s">
        <v>1</v>
      </c>
      <c r="N431" s="238" t="s">
        <v>52</v>
      </c>
      <c r="O431" s="95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41" t="s">
        <v>233</v>
      </c>
      <c r="AT431" s="241" t="s">
        <v>228</v>
      </c>
      <c r="AU431" s="241" t="s">
        <v>94</v>
      </c>
      <c r="AY431" s="19" t="s">
        <v>226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9" t="s">
        <v>233</v>
      </c>
      <c r="BK431" s="242">
        <f>ROUND(I431*H431,2)</f>
        <v>0</v>
      </c>
      <c r="BL431" s="19" t="s">
        <v>233</v>
      </c>
      <c r="BM431" s="241" t="s">
        <v>647</v>
      </c>
    </row>
    <row r="432" s="13" customFormat="1">
      <c r="A432" s="13"/>
      <c r="B432" s="243"/>
      <c r="C432" s="244"/>
      <c r="D432" s="245" t="s">
        <v>235</v>
      </c>
      <c r="E432" s="246" t="s">
        <v>1</v>
      </c>
      <c r="F432" s="247" t="s">
        <v>643</v>
      </c>
      <c r="G432" s="244"/>
      <c r="H432" s="248">
        <v>14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235</v>
      </c>
      <c r="AU432" s="254" t="s">
        <v>94</v>
      </c>
      <c r="AV432" s="13" t="s">
        <v>94</v>
      </c>
      <c r="AW432" s="13" t="s">
        <v>40</v>
      </c>
      <c r="AX432" s="13" t="s">
        <v>85</v>
      </c>
      <c r="AY432" s="254" t="s">
        <v>226</v>
      </c>
    </row>
    <row r="433" s="14" customFormat="1">
      <c r="A433" s="14"/>
      <c r="B433" s="255"/>
      <c r="C433" s="256"/>
      <c r="D433" s="245" t="s">
        <v>235</v>
      </c>
      <c r="E433" s="257" t="s">
        <v>1</v>
      </c>
      <c r="F433" s="258" t="s">
        <v>237</v>
      </c>
      <c r="G433" s="256"/>
      <c r="H433" s="259">
        <v>14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5" t="s">
        <v>235</v>
      </c>
      <c r="AU433" s="265" t="s">
        <v>94</v>
      </c>
      <c r="AV433" s="14" t="s">
        <v>233</v>
      </c>
      <c r="AW433" s="14" t="s">
        <v>40</v>
      </c>
      <c r="AX433" s="14" t="s">
        <v>92</v>
      </c>
      <c r="AY433" s="265" t="s">
        <v>226</v>
      </c>
    </row>
    <row r="434" s="2" customFormat="1" ht="24.15" customHeight="1">
      <c r="A434" s="41"/>
      <c r="B434" s="42"/>
      <c r="C434" s="230" t="s">
        <v>648</v>
      </c>
      <c r="D434" s="230" t="s">
        <v>228</v>
      </c>
      <c r="E434" s="231" t="s">
        <v>649</v>
      </c>
      <c r="F434" s="232" t="s">
        <v>650</v>
      </c>
      <c r="G434" s="233" t="s">
        <v>369</v>
      </c>
      <c r="H434" s="234">
        <v>1</v>
      </c>
      <c r="I434" s="235"/>
      <c r="J434" s="236">
        <f>ROUND(I434*H434,2)</f>
        <v>0</v>
      </c>
      <c r="K434" s="232" t="s">
        <v>1</v>
      </c>
      <c r="L434" s="47"/>
      <c r="M434" s="237" t="s">
        <v>1</v>
      </c>
      <c r="N434" s="238" t="s">
        <v>52</v>
      </c>
      <c r="O434" s="95"/>
      <c r="P434" s="239">
        <f>O434*H434</f>
        <v>0</v>
      </c>
      <c r="Q434" s="239">
        <v>0</v>
      </c>
      <c r="R434" s="239">
        <f>Q434*H434</f>
        <v>0</v>
      </c>
      <c r="S434" s="239">
        <v>0</v>
      </c>
      <c r="T434" s="240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41" t="s">
        <v>233</v>
      </c>
      <c r="AT434" s="241" t="s">
        <v>228</v>
      </c>
      <c r="AU434" s="241" t="s">
        <v>94</v>
      </c>
      <c r="AY434" s="19" t="s">
        <v>226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9" t="s">
        <v>233</v>
      </c>
      <c r="BK434" s="242">
        <f>ROUND(I434*H434,2)</f>
        <v>0</v>
      </c>
      <c r="BL434" s="19" t="s">
        <v>233</v>
      </c>
      <c r="BM434" s="241" t="s">
        <v>651</v>
      </c>
    </row>
    <row r="435" s="13" customFormat="1">
      <c r="A435" s="13"/>
      <c r="B435" s="243"/>
      <c r="C435" s="244"/>
      <c r="D435" s="245" t="s">
        <v>235</v>
      </c>
      <c r="E435" s="246" t="s">
        <v>1</v>
      </c>
      <c r="F435" s="247" t="s">
        <v>652</v>
      </c>
      <c r="G435" s="244"/>
      <c r="H435" s="248">
        <v>1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235</v>
      </c>
      <c r="AU435" s="254" t="s">
        <v>94</v>
      </c>
      <c r="AV435" s="13" t="s">
        <v>94</v>
      </c>
      <c r="AW435" s="13" t="s">
        <v>40</v>
      </c>
      <c r="AX435" s="13" t="s">
        <v>85</v>
      </c>
      <c r="AY435" s="254" t="s">
        <v>226</v>
      </c>
    </row>
    <row r="436" s="14" customFormat="1">
      <c r="A436" s="14"/>
      <c r="B436" s="255"/>
      <c r="C436" s="256"/>
      <c r="D436" s="245" t="s">
        <v>235</v>
      </c>
      <c r="E436" s="257" t="s">
        <v>1</v>
      </c>
      <c r="F436" s="258" t="s">
        <v>237</v>
      </c>
      <c r="G436" s="256"/>
      <c r="H436" s="259">
        <v>1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5" t="s">
        <v>235</v>
      </c>
      <c r="AU436" s="265" t="s">
        <v>94</v>
      </c>
      <c r="AV436" s="14" t="s">
        <v>233</v>
      </c>
      <c r="AW436" s="14" t="s">
        <v>40</v>
      </c>
      <c r="AX436" s="14" t="s">
        <v>92</v>
      </c>
      <c r="AY436" s="265" t="s">
        <v>226</v>
      </c>
    </row>
    <row r="437" s="2" customFormat="1" ht="16.5" customHeight="1">
      <c r="A437" s="41"/>
      <c r="B437" s="42"/>
      <c r="C437" s="230" t="s">
        <v>653</v>
      </c>
      <c r="D437" s="230" t="s">
        <v>228</v>
      </c>
      <c r="E437" s="231" t="s">
        <v>654</v>
      </c>
      <c r="F437" s="232" t="s">
        <v>655</v>
      </c>
      <c r="G437" s="233" t="s">
        <v>369</v>
      </c>
      <c r="H437" s="234">
        <v>7</v>
      </c>
      <c r="I437" s="235"/>
      <c r="J437" s="236">
        <f>ROUND(I437*H437,2)</f>
        <v>0</v>
      </c>
      <c r="K437" s="232" t="s">
        <v>1</v>
      </c>
      <c r="L437" s="47"/>
      <c r="M437" s="237" t="s">
        <v>1</v>
      </c>
      <c r="N437" s="238" t="s">
        <v>52</v>
      </c>
      <c r="O437" s="95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41" t="s">
        <v>233</v>
      </c>
      <c r="AT437" s="241" t="s">
        <v>228</v>
      </c>
      <c r="AU437" s="241" t="s">
        <v>94</v>
      </c>
      <c r="AY437" s="19" t="s">
        <v>226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9" t="s">
        <v>233</v>
      </c>
      <c r="BK437" s="242">
        <f>ROUND(I437*H437,2)</f>
        <v>0</v>
      </c>
      <c r="BL437" s="19" t="s">
        <v>233</v>
      </c>
      <c r="BM437" s="241" t="s">
        <v>656</v>
      </c>
    </row>
    <row r="438" s="13" customFormat="1">
      <c r="A438" s="13"/>
      <c r="B438" s="243"/>
      <c r="C438" s="244"/>
      <c r="D438" s="245" t="s">
        <v>235</v>
      </c>
      <c r="E438" s="246" t="s">
        <v>1</v>
      </c>
      <c r="F438" s="247" t="s">
        <v>614</v>
      </c>
      <c r="G438" s="244"/>
      <c r="H438" s="248">
        <v>7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235</v>
      </c>
      <c r="AU438" s="254" t="s">
        <v>94</v>
      </c>
      <c r="AV438" s="13" t="s">
        <v>94</v>
      </c>
      <c r="AW438" s="13" t="s">
        <v>40</v>
      </c>
      <c r="AX438" s="13" t="s">
        <v>85</v>
      </c>
      <c r="AY438" s="254" t="s">
        <v>226</v>
      </c>
    </row>
    <row r="439" s="14" customFormat="1">
      <c r="A439" s="14"/>
      <c r="B439" s="255"/>
      <c r="C439" s="256"/>
      <c r="D439" s="245" t="s">
        <v>235</v>
      </c>
      <c r="E439" s="257" t="s">
        <v>1</v>
      </c>
      <c r="F439" s="258" t="s">
        <v>237</v>
      </c>
      <c r="G439" s="256"/>
      <c r="H439" s="259">
        <v>7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5" t="s">
        <v>235</v>
      </c>
      <c r="AU439" s="265" t="s">
        <v>94</v>
      </c>
      <c r="AV439" s="14" t="s">
        <v>233</v>
      </c>
      <c r="AW439" s="14" t="s">
        <v>40</v>
      </c>
      <c r="AX439" s="14" t="s">
        <v>92</v>
      </c>
      <c r="AY439" s="265" t="s">
        <v>226</v>
      </c>
    </row>
    <row r="440" s="2" customFormat="1" ht="16.5" customHeight="1">
      <c r="A440" s="41"/>
      <c r="B440" s="42"/>
      <c r="C440" s="230" t="s">
        <v>657</v>
      </c>
      <c r="D440" s="230" t="s">
        <v>228</v>
      </c>
      <c r="E440" s="231" t="s">
        <v>658</v>
      </c>
      <c r="F440" s="232" t="s">
        <v>659</v>
      </c>
      <c r="G440" s="233" t="s">
        <v>369</v>
      </c>
      <c r="H440" s="234">
        <v>32</v>
      </c>
      <c r="I440" s="235"/>
      <c r="J440" s="236">
        <f>ROUND(I440*H440,2)</f>
        <v>0</v>
      </c>
      <c r="K440" s="232" t="s">
        <v>1</v>
      </c>
      <c r="L440" s="47"/>
      <c r="M440" s="237" t="s">
        <v>1</v>
      </c>
      <c r="N440" s="238" t="s">
        <v>52</v>
      </c>
      <c r="O440" s="95"/>
      <c r="P440" s="239">
        <f>O440*H440</f>
        <v>0</v>
      </c>
      <c r="Q440" s="239">
        <v>0</v>
      </c>
      <c r="R440" s="239">
        <f>Q440*H440</f>
        <v>0</v>
      </c>
      <c r="S440" s="239">
        <v>0</v>
      </c>
      <c r="T440" s="240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41" t="s">
        <v>233</v>
      </c>
      <c r="AT440" s="241" t="s">
        <v>228</v>
      </c>
      <c r="AU440" s="241" t="s">
        <v>94</v>
      </c>
      <c r="AY440" s="19" t="s">
        <v>226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9" t="s">
        <v>233</v>
      </c>
      <c r="BK440" s="242">
        <f>ROUND(I440*H440,2)</f>
        <v>0</v>
      </c>
      <c r="BL440" s="19" t="s">
        <v>233</v>
      </c>
      <c r="BM440" s="241" t="s">
        <v>660</v>
      </c>
    </row>
    <row r="441" s="13" customFormat="1">
      <c r="A441" s="13"/>
      <c r="B441" s="243"/>
      <c r="C441" s="244"/>
      <c r="D441" s="245" t="s">
        <v>235</v>
      </c>
      <c r="E441" s="246" t="s">
        <v>1</v>
      </c>
      <c r="F441" s="247" t="s">
        <v>661</v>
      </c>
      <c r="G441" s="244"/>
      <c r="H441" s="248">
        <v>25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235</v>
      </c>
      <c r="AU441" s="254" t="s">
        <v>94</v>
      </c>
      <c r="AV441" s="13" t="s">
        <v>94</v>
      </c>
      <c r="AW441" s="13" t="s">
        <v>40</v>
      </c>
      <c r="AX441" s="13" t="s">
        <v>85</v>
      </c>
      <c r="AY441" s="254" t="s">
        <v>226</v>
      </c>
    </row>
    <row r="442" s="13" customFormat="1">
      <c r="A442" s="13"/>
      <c r="B442" s="243"/>
      <c r="C442" s="244"/>
      <c r="D442" s="245" t="s">
        <v>235</v>
      </c>
      <c r="E442" s="246" t="s">
        <v>1</v>
      </c>
      <c r="F442" s="247" t="s">
        <v>614</v>
      </c>
      <c r="G442" s="244"/>
      <c r="H442" s="248">
        <v>7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235</v>
      </c>
      <c r="AU442" s="254" t="s">
        <v>94</v>
      </c>
      <c r="AV442" s="13" t="s">
        <v>94</v>
      </c>
      <c r="AW442" s="13" t="s">
        <v>40</v>
      </c>
      <c r="AX442" s="13" t="s">
        <v>85</v>
      </c>
      <c r="AY442" s="254" t="s">
        <v>226</v>
      </c>
    </row>
    <row r="443" s="14" customFormat="1">
      <c r="A443" s="14"/>
      <c r="B443" s="255"/>
      <c r="C443" s="256"/>
      <c r="D443" s="245" t="s">
        <v>235</v>
      </c>
      <c r="E443" s="257" t="s">
        <v>1</v>
      </c>
      <c r="F443" s="258" t="s">
        <v>237</v>
      </c>
      <c r="G443" s="256"/>
      <c r="H443" s="259">
        <v>32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5" t="s">
        <v>235</v>
      </c>
      <c r="AU443" s="265" t="s">
        <v>94</v>
      </c>
      <c r="AV443" s="14" t="s">
        <v>233</v>
      </c>
      <c r="AW443" s="14" t="s">
        <v>40</v>
      </c>
      <c r="AX443" s="14" t="s">
        <v>92</v>
      </c>
      <c r="AY443" s="265" t="s">
        <v>226</v>
      </c>
    </row>
    <row r="444" s="2" customFormat="1" ht="16.5" customHeight="1">
      <c r="A444" s="41"/>
      <c r="B444" s="42"/>
      <c r="C444" s="230" t="s">
        <v>662</v>
      </c>
      <c r="D444" s="230" t="s">
        <v>228</v>
      </c>
      <c r="E444" s="231" t="s">
        <v>663</v>
      </c>
      <c r="F444" s="232" t="s">
        <v>664</v>
      </c>
      <c r="G444" s="233" t="s">
        <v>369</v>
      </c>
      <c r="H444" s="234">
        <v>11</v>
      </c>
      <c r="I444" s="235"/>
      <c r="J444" s="236">
        <f>ROUND(I444*H444,2)</f>
        <v>0</v>
      </c>
      <c r="K444" s="232" t="s">
        <v>1</v>
      </c>
      <c r="L444" s="47"/>
      <c r="M444" s="237" t="s">
        <v>1</v>
      </c>
      <c r="N444" s="238" t="s">
        <v>52</v>
      </c>
      <c r="O444" s="95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41" t="s">
        <v>233</v>
      </c>
      <c r="AT444" s="241" t="s">
        <v>228</v>
      </c>
      <c r="AU444" s="241" t="s">
        <v>94</v>
      </c>
      <c r="AY444" s="19" t="s">
        <v>226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9" t="s">
        <v>233</v>
      </c>
      <c r="BK444" s="242">
        <f>ROUND(I444*H444,2)</f>
        <v>0</v>
      </c>
      <c r="BL444" s="19" t="s">
        <v>233</v>
      </c>
      <c r="BM444" s="241" t="s">
        <v>665</v>
      </c>
    </row>
    <row r="445" s="13" customFormat="1">
      <c r="A445" s="13"/>
      <c r="B445" s="243"/>
      <c r="C445" s="244"/>
      <c r="D445" s="245" t="s">
        <v>235</v>
      </c>
      <c r="E445" s="246" t="s">
        <v>1</v>
      </c>
      <c r="F445" s="247" t="s">
        <v>614</v>
      </c>
      <c r="G445" s="244"/>
      <c r="H445" s="248">
        <v>7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235</v>
      </c>
      <c r="AU445" s="254" t="s">
        <v>94</v>
      </c>
      <c r="AV445" s="13" t="s">
        <v>94</v>
      </c>
      <c r="AW445" s="13" t="s">
        <v>40</v>
      </c>
      <c r="AX445" s="13" t="s">
        <v>85</v>
      </c>
      <c r="AY445" s="254" t="s">
        <v>226</v>
      </c>
    </row>
    <row r="446" s="13" customFormat="1">
      <c r="A446" s="13"/>
      <c r="B446" s="243"/>
      <c r="C446" s="244"/>
      <c r="D446" s="245" t="s">
        <v>235</v>
      </c>
      <c r="E446" s="246" t="s">
        <v>1</v>
      </c>
      <c r="F446" s="247" t="s">
        <v>624</v>
      </c>
      <c r="G446" s="244"/>
      <c r="H446" s="248">
        <v>4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235</v>
      </c>
      <c r="AU446" s="254" t="s">
        <v>94</v>
      </c>
      <c r="AV446" s="13" t="s">
        <v>94</v>
      </c>
      <c r="AW446" s="13" t="s">
        <v>40</v>
      </c>
      <c r="AX446" s="13" t="s">
        <v>85</v>
      </c>
      <c r="AY446" s="254" t="s">
        <v>226</v>
      </c>
    </row>
    <row r="447" s="14" customFormat="1">
      <c r="A447" s="14"/>
      <c r="B447" s="255"/>
      <c r="C447" s="256"/>
      <c r="D447" s="245" t="s">
        <v>235</v>
      </c>
      <c r="E447" s="257" t="s">
        <v>1</v>
      </c>
      <c r="F447" s="258" t="s">
        <v>237</v>
      </c>
      <c r="G447" s="256"/>
      <c r="H447" s="259">
        <v>11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5" t="s">
        <v>235</v>
      </c>
      <c r="AU447" s="265" t="s">
        <v>94</v>
      </c>
      <c r="AV447" s="14" t="s">
        <v>233</v>
      </c>
      <c r="AW447" s="14" t="s">
        <v>40</v>
      </c>
      <c r="AX447" s="14" t="s">
        <v>92</v>
      </c>
      <c r="AY447" s="265" t="s">
        <v>226</v>
      </c>
    </row>
    <row r="448" s="2" customFormat="1" ht="24.15" customHeight="1">
      <c r="A448" s="41"/>
      <c r="B448" s="42"/>
      <c r="C448" s="230" t="s">
        <v>666</v>
      </c>
      <c r="D448" s="230" t="s">
        <v>228</v>
      </c>
      <c r="E448" s="231" t="s">
        <v>667</v>
      </c>
      <c r="F448" s="232" t="s">
        <v>668</v>
      </c>
      <c r="G448" s="233" t="s">
        <v>369</v>
      </c>
      <c r="H448" s="234">
        <v>7</v>
      </c>
      <c r="I448" s="235"/>
      <c r="J448" s="236">
        <f>ROUND(I448*H448,2)</f>
        <v>0</v>
      </c>
      <c r="K448" s="232" t="s">
        <v>1</v>
      </c>
      <c r="L448" s="47"/>
      <c r="M448" s="237" t="s">
        <v>1</v>
      </c>
      <c r="N448" s="238" t="s">
        <v>52</v>
      </c>
      <c r="O448" s="95"/>
      <c r="P448" s="239">
        <f>O448*H448</f>
        <v>0</v>
      </c>
      <c r="Q448" s="239">
        <v>0</v>
      </c>
      <c r="R448" s="239">
        <f>Q448*H448</f>
        <v>0</v>
      </c>
      <c r="S448" s="239">
        <v>0</v>
      </c>
      <c r="T448" s="240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41" t="s">
        <v>233</v>
      </c>
      <c r="AT448" s="241" t="s">
        <v>228</v>
      </c>
      <c r="AU448" s="241" t="s">
        <v>94</v>
      </c>
      <c r="AY448" s="19" t="s">
        <v>226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9" t="s">
        <v>233</v>
      </c>
      <c r="BK448" s="242">
        <f>ROUND(I448*H448,2)</f>
        <v>0</v>
      </c>
      <c r="BL448" s="19" t="s">
        <v>233</v>
      </c>
      <c r="BM448" s="241" t="s">
        <v>669</v>
      </c>
    </row>
    <row r="449" s="13" customFormat="1">
      <c r="A449" s="13"/>
      <c r="B449" s="243"/>
      <c r="C449" s="244"/>
      <c r="D449" s="245" t="s">
        <v>235</v>
      </c>
      <c r="E449" s="246" t="s">
        <v>1</v>
      </c>
      <c r="F449" s="247" t="s">
        <v>614</v>
      </c>
      <c r="G449" s="244"/>
      <c r="H449" s="248">
        <v>7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235</v>
      </c>
      <c r="AU449" s="254" t="s">
        <v>94</v>
      </c>
      <c r="AV449" s="13" t="s">
        <v>94</v>
      </c>
      <c r="AW449" s="13" t="s">
        <v>40</v>
      </c>
      <c r="AX449" s="13" t="s">
        <v>85</v>
      </c>
      <c r="AY449" s="254" t="s">
        <v>226</v>
      </c>
    </row>
    <row r="450" s="14" customFormat="1">
      <c r="A450" s="14"/>
      <c r="B450" s="255"/>
      <c r="C450" s="256"/>
      <c r="D450" s="245" t="s">
        <v>235</v>
      </c>
      <c r="E450" s="257" t="s">
        <v>1</v>
      </c>
      <c r="F450" s="258" t="s">
        <v>237</v>
      </c>
      <c r="G450" s="256"/>
      <c r="H450" s="259">
        <v>7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5" t="s">
        <v>235</v>
      </c>
      <c r="AU450" s="265" t="s">
        <v>94</v>
      </c>
      <c r="AV450" s="14" t="s">
        <v>233</v>
      </c>
      <c r="AW450" s="14" t="s">
        <v>40</v>
      </c>
      <c r="AX450" s="14" t="s">
        <v>92</v>
      </c>
      <c r="AY450" s="265" t="s">
        <v>226</v>
      </c>
    </row>
    <row r="451" s="2" customFormat="1" ht="24.15" customHeight="1">
      <c r="A451" s="41"/>
      <c r="B451" s="42"/>
      <c r="C451" s="230" t="s">
        <v>670</v>
      </c>
      <c r="D451" s="230" t="s">
        <v>228</v>
      </c>
      <c r="E451" s="231" t="s">
        <v>671</v>
      </c>
      <c r="F451" s="232" t="s">
        <v>672</v>
      </c>
      <c r="G451" s="233" t="s">
        <v>369</v>
      </c>
      <c r="H451" s="234">
        <v>6</v>
      </c>
      <c r="I451" s="235"/>
      <c r="J451" s="236">
        <f>ROUND(I451*H451,2)</f>
        <v>0</v>
      </c>
      <c r="K451" s="232" t="s">
        <v>1</v>
      </c>
      <c r="L451" s="47"/>
      <c r="M451" s="237" t="s">
        <v>1</v>
      </c>
      <c r="N451" s="238" t="s">
        <v>52</v>
      </c>
      <c r="O451" s="95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41" t="s">
        <v>233</v>
      </c>
      <c r="AT451" s="241" t="s">
        <v>228</v>
      </c>
      <c r="AU451" s="241" t="s">
        <v>94</v>
      </c>
      <c r="AY451" s="19" t="s">
        <v>226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9" t="s">
        <v>233</v>
      </c>
      <c r="BK451" s="242">
        <f>ROUND(I451*H451,2)</f>
        <v>0</v>
      </c>
      <c r="BL451" s="19" t="s">
        <v>233</v>
      </c>
      <c r="BM451" s="241" t="s">
        <v>673</v>
      </c>
    </row>
    <row r="452" s="13" customFormat="1">
      <c r="A452" s="13"/>
      <c r="B452" s="243"/>
      <c r="C452" s="244"/>
      <c r="D452" s="245" t="s">
        <v>235</v>
      </c>
      <c r="E452" s="246" t="s">
        <v>1</v>
      </c>
      <c r="F452" s="247" t="s">
        <v>674</v>
      </c>
      <c r="G452" s="244"/>
      <c r="H452" s="248">
        <v>6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235</v>
      </c>
      <c r="AU452" s="254" t="s">
        <v>94</v>
      </c>
      <c r="AV452" s="13" t="s">
        <v>94</v>
      </c>
      <c r="AW452" s="13" t="s">
        <v>40</v>
      </c>
      <c r="AX452" s="13" t="s">
        <v>85</v>
      </c>
      <c r="AY452" s="254" t="s">
        <v>226</v>
      </c>
    </row>
    <row r="453" s="14" customFormat="1">
      <c r="A453" s="14"/>
      <c r="B453" s="255"/>
      <c r="C453" s="256"/>
      <c r="D453" s="245" t="s">
        <v>235</v>
      </c>
      <c r="E453" s="257" t="s">
        <v>1</v>
      </c>
      <c r="F453" s="258" t="s">
        <v>237</v>
      </c>
      <c r="G453" s="256"/>
      <c r="H453" s="259">
        <v>6</v>
      </c>
      <c r="I453" s="260"/>
      <c r="J453" s="256"/>
      <c r="K453" s="256"/>
      <c r="L453" s="261"/>
      <c r="M453" s="262"/>
      <c r="N453" s="263"/>
      <c r="O453" s="263"/>
      <c r="P453" s="263"/>
      <c r="Q453" s="263"/>
      <c r="R453" s="263"/>
      <c r="S453" s="263"/>
      <c r="T453" s="26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5" t="s">
        <v>235</v>
      </c>
      <c r="AU453" s="265" t="s">
        <v>94</v>
      </c>
      <c r="AV453" s="14" t="s">
        <v>233</v>
      </c>
      <c r="AW453" s="14" t="s">
        <v>40</v>
      </c>
      <c r="AX453" s="14" t="s">
        <v>92</v>
      </c>
      <c r="AY453" s="265" t="s">
        <v>226</v>
      </c>
    </row>
    <row r="454" s="2" customFormat="1" ht="16.5" customHeight="1">
      <c r="A454" s="41"/>
      <c r="B454" s="42"/>
      <c r="C454" s="230" t="s">
        <v>675</v>
      </c>
      <c r="D454" s="230" t="s">
        <v>228</v>
      </c>
      <c r="E454" s="231" t="s">
        <v>676</v>
      </c>
      <c r="F454" s="232" t="s">
        <v>677</v>
      </c>
      <c r="G454" s="233" t="s">
        <v>369</v>
      </c>
      <c r="H454" s="234">
        <v>2</v>
      </c>
      <c r="I454" s="235"/>
      <c r="J454" s="236">
        <f>ROUND(I454*H454,2)</f>
        <v>0</v>
      </c>
      <c r="K454" s="232" t="s">
        <v>1</v>
      </c>
      <c r="L454" s="47"/>
      <c r="M454" s="237" t="s">
        <v>1</v>
      </c>
      <c r="N454" s="238" t="s">
        <v>52</v>
      </c>
      <c r="O454" s="95"/>
      <c r="P454" s="239">
        <f>O454*H454</f>
        <v>0</v>
      </c>
      <c r="Q454" s="239">
        <v>0</v>
      </c>
      <c r="R454" s="239">
        <f>Q454*H454</f>
        <v>0</v>
      </c>
      <c r="S454" s="239">
        <v>0</v>
      </c>
      <c r="T454" s="240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41" t="s">
        <v>233</v>
      </c>
      <c r="AT454" s="241" t="s">
        <v>228</v>
      </c>
      <c r="AU454" s="241" t="s">
        <v>94</v>
      </c>
      <c r="AY454" s="19" t="s">
        <v>226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9" t="s">
        <v>233</v>
      </c>
      <c r="BK454" s="242">
        <f>ROUND(I454*H454,2)</f>
        <v>0</v>
      </c>
      <c r="BL454" s="19" t="s">
        <v>233</v>
      </c>
      <c r="BM454" s="241" t="s">
        <v>678</v>
      </c>
    </row>
    <row r="455" s="13" customFormat="1">
      <c r="A455" s="13"/>
      <c r="B455" s="243"/>
      <c r="C455" s="244"/>
      <c r="D455" s="245" t="s">
        <v>235</v>
      </c>
      <c r="E455" s="246" t="s">
        <v>1</v>
      </c>
      <c r="F455" s="247" t="s">
        <v>629</v>
      </c>
      <c r="G455" s="244"/>
      <c r="H455" s="248">
        <v>2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235</v>
      </c>
      <c r="AU455" s="254" t="s">
        <v>94</v>
      </c>
      <c r="AV455" s="13" t="s">
        <v>94</v>
      </c>
      <c r="AW455" s="13" t="s">
        <v>40</v>
      </c>
      <c r="AX455" s="13" t="s">
        <v>85</v>
      </c>
      <c r="AY455" s="254" t="s">
        <v>226</v>
      </c>
    </row>
    <row r="456" s="14" customFormat="1">
      <c r="A456" s="14"/>
      <c r="B456" s="255"/>
      <c r="C456" s="256"/>
      <c r="D456" s="245" t="s">
        <v>235</v>
      </c>
      <c r="E456" s="257" t="s">
        <v>1</v>
      </c>
      <c r="F456" s="258" t="s">
        <v>237</v>
      </c>
      <c r="G456" s="256"/>
      <c r="H456" s="259">
        <v>2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5" t="s">
        <v>235</v>
      </c>
      <c r="AU456" s="265" t="s">
        <v>94</v>
      </c>
      <c r="AV456" s="14" t="s">
        <v>233</v>
      </c>
      <c r="AW456" s="14" t="s">
        <v>40</v>
      </c>
      <c r="AX456" s="14" t="s">
        <v>92</v>
      </c>
      <c r="AY456" s="265" t="s">
        <v>226</v>
      </c>
    </row>
    <row r="457" s="2" customFormat="1" ht="16.5" customHeight="1">
      <c r="A457" s="41"/>
      <c r="B457" s="42"/>
      <c r="C457" s="230" t="s">
        <v>679</v>
      </c>
      <c r="D457" s="230" t="s">
        <v>228</v>
      </c>
      <c r="E457" s="231" t="s">
        <v>680</v>
      </c>
      <c r="F457" s="232" t="s">
        <v>681</v>
      </c>
      <c r="G457" s="233" t="s">
        <v>231</v>
      </c>
      <c r="H457" s="234">
        <v>42.439999999999998</v>
      </c>
      <c r="I457" s="235"/>
      <c r="J457" s="236">
        <f>ROUND(I457*H457,2)</f>
        <v>0</v>
      </c>
      <c r="K457" s="232" t="s">
        <v>232</v>
      </c>
      <c r="L457" s="47"/>
      <c r="M457" s="237" t="s">
        <v>1</v>
      </c>
      <c r="N457" s="238" t="s">
        <v>52</v>
      </c>
      <c r="O457" s="95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41" t="s">
        <v>233</v>
      </c>
      <c r="AT457" s="241" t="s">
        <v>228</v>
      </c>
      <c r="AU457" s="241" t="s">
        <v>94</v>
      </c>
      <c r="AY457" s="19" t="s">
        <v>226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9" t="s">
        <v>233</v>
      </c>
      <c r="BK457" s="242">
        <f>ROUND(I457*H457,2)</f>
        <v>0</v>
      </c>
      <c r="BL457" s="19" t="s">
        <v>233</v>
      </c>
      <c r="BM457" s="241" t="s">
        <v>682</v>
      </c>
    </row>
    <row r="458" s="13" customFormat="1">
      <c r="A458" s="13"/>
      <c r="B458" s="243"/>
      <c r="C458" s="244"/>
      <c r="D458" s="245" t="s">
        <v>235</v>
      </c>
      <c r="E458" s="246" t="s">
        <v>1</v>
      </c>
      <c r="F458" s="247" t="s">
        <v>592</v>
      </c>
      <c r="G458" s="244"/>
      <c r="H458" s="248">
        <v>42.439999999999998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235</v>
      </c>
      <c r="AU458" s="254" t="s">
        <v>94</v>
      </c>
      <c r="AV458" s="13" t="s">
        <v>94</v>
      </c>
      <c r="AW458" s="13" t="s">
        <v>40</v>
      </c>
      <c r="AX458" s="13" t="s">
        <v>85</v>
      </c>
      <c r="AY458" s="254" t="s">
        <v>226</v>
      </c>
    </row>
    <row r="459" s="14" customFormat="1">
      <c r="A459" s="14"/>
      <c r="B459" s="255"/>
      <c r="C459" s="256"/>
      <c r="D459" s="245" t="s">
        <v>235</v>
      </c>
      <c r="E459" s="257" t="s">
        <v>1</v>
      </c>
      <c r="F459" s="258" t="s">
        <v>237</v>
      </c>
      <c r="G459" s="256"/>
      <c r="H459" s="259">
        <v>42.439999999999998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5" t="s">
        <v>235</v>
      </c>
      <c r="AU459" s="265" t="s">
        <v>94</v>
      </c>
      <c r="AV459" s="14" t="s">
        <v>233</v>
      </c>
      <c r="AW459" s="14" t="s">
        <v>40</v>
      </c>
      <c r="AX459" s="14" t="s">
        <v>92</v>
      </c>
      <c r="AY459" s="265" t="s">
        <v>226</v>
      </c>
    </row>
    <row r="460" s="12" customFormat="1" ht="22.8" customHeight="1">
      <c r="A460" s="12"/>
      <c r="B460" s="214"/>
      <c r="C460" s="215"/>
      <c r="D460" s="216" t="s">
        <v>84</v>
      </c>
      <c r="E460" s="228" t="s">
        <v>683</v>
      </c>
      <c r="F460" s="228" t="s">
        <v>684</v>
      </c>
      <c r="G460" s="215"/>
      <c r="H460" s="215"/>
      <c r="I460" s="218"/>
      <c r="J460" s="229">
        <f>BK460</f>
        <v>0</v>
      </c>
      <c r="K460" s="215"/>
      <c r="L460" s="220"/>
      <c r="M460" s="221"/>
      <c r="N460" s="222"/>
      <c r="O460" s="222"/>
      <c r="P460" s="223">
        <f>SUM(P461:P473)</f>
        <v>0</v>
      </c>
      <c r="Q460" s="222"/>
      <c r="R460" s="223">
        <f>SUM(R461:R473)</f>
        <v>0.015322000000000001</v>
      </c>
      <c r="S460" s="222"/>
      <c r="T460" s="224">
        <f>SUM(T461:T473)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5" t="s">
        <v>92</v>
      </c>
      <c r="AT460" s="226" t="s">
        <v>84</v>
      </c>
      <c r="AU460" s="226" t="s">
        <v>92</v>
      </c>
      <c r="AY460" s="225" t="s">
        <v>226</v>
      </c>
      <c r="BK460" s="227">
        <f>SUM(BK461:BK473)</f>
        <v>0</v>
      </c>
    </row>
    <row r="461" s="2" customFormat="1" ht="16.5" customHeight="1">
      <c r="A461" s="41"/>
      <c r="B461" s="42"/>
      <c r="C461" s="230" t="s">
        <v>685</v>
      </c>
      <c r="D461" s="230" t="s">
        <v>228</v>
      </c>
      <c r="E461" s="231" t="s">
        <v>686</v>
      </c>
      <c r="F461" s="232" t="s">
        <v>687</v>
      </c>
      <c r="G461" s="233" t="s">
        <v>387</v>
      </c>
      <c r="H461" s="234">
        <v>2</v>
      </c>
      <c r="I461" s="235"/>
      <c r="J461" s="236">
        <f>ROUND(I461*H461,2)</f>
        <v>0</v>
      </c>
      <c r="K461" s="232" t="s">
        <v>1</v>
      </c>
      <c r="L461" s="47"/>
      <c r="M461" s="237" t="s">
        <v>1</v>
      </c>
      <c r="N461" s="238" t="s">
        <v>52</v>
      </c>
      <c r="O461" s="95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41" t="s">
        <v>233</v>
      </c>
      <c r="AT461" s="241" t="s">
        <v>228</v>
      </c>
      <c r="AU461" s="241" t="s">
        <v>94</v>
      </c>
      <c r="AY461" s="19" t="s">
        <v>226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9" t="s">
        <v>233</v>
      </c>
      <c r="BK461" s="242">
        <f>ROUND(I461*H461,2)</f>
        <v>0</v>
      </c>
      <c r="BL461" s="19" t="s">
        <v>233</v>
      </c>
      <c r="BM461" s="241" t="s">
        <v>688</v>
      </c>
    </row>
    <row r="462" s="2" customFormat="1" ht="16.5" customHeight="1">
      <c r="A462" s="41"/>
      <c r="B462" s="42"/>
      <c r="C462" s="230" t="s">
        <v>689</v>
      </c>
      <c r="D462" s="230" t="s">
        <v>228</v>
      </c>
      <c r="E462" s="231" t="s">
        <v>690</v>
      </c>
      <c r="F462" s="232" t="s">
        <v>691</v>
      </c>
      <c r="G462" s="233" t="s">
        <v>369</v>
      </c>
      <c r="H462" s="234">
        <v>10</v>
      </c>
      <c r="I462" s="235"/>
      <c r="J462" s="236">
        <f>ROUND(I462*H462,2)</f>
        <v>0</v>
      </c>
      <c r="K462" s="232" t="s">
        <v>232</v>
      </c>
      <c r="L462" s="47"/>
      <c r="M462" s="237" t="s">
        <v>1</v>
      </c>
      <c r="N462" s="238" t="s">
        <v>52</v>
      </c>
      <c r="O462" s="95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41" t="s">
        <v>233</v>
      </c>
      <c r="AT462" s="241" t="s">
        <v>228</v>
      </c>
      <c r="AU462" s="241" t="s">
        <v>94</v>
      </c>
      <c r="AY462" s="19" t="s">
        <v>226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9" t="s">
        <v>233</v>
      </c>
      <c r="BK462" s="242">
        <f>ROUND(I462*H462,2)</f>
        <v>0</v>
      </c>
      <c r="BL462" s="19" t="s">
        <v>233</v>
      </c>
      <c r="BM462" s="241" t="s">
        <v>692</v>
      </c>
    </row>
    <row r="463" s="13" customFormat="1">
      <c r="A463" s="13"/>
      <c r="B463" s="243"/>
      <c r="C463" s="244"/>
      <c r="D463" s="245" t="s">
        <v>235</v>
      </c>
      <c r="E463" s="246" t="s">
        <v>1</v>
      </c>
      <c r="F463" s="247" t="s">
        <v>275</v>
      </c>
      <c r="G463" s="244"/>
      <c r="H463" s="248">
        <v>10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235</v>
      </c>
      <c r="AU463" s="254" t="s">
        <v>94</v>
      </c>
      <c r="AV463" s="13" t="s">
        <v>94</v>
      </c>
      <c r="AW463" s="13" t="s">
        <v>40</v>
      </c>
      <c r="AX463" s="13" t="s">
        <v>92</v>
      </c>
      <c r="AY463" s="254" t="s">
        <v>226</v>
      </c>
    </row>
    <row r="464" s="2" customFormat="1" ht="21.75" customHeight="1">
      <c r="A464" s="41"/>
      <c r="B464" s="42"/>
      <c r="C464" s="230" t="s">
        <v>693</v>
      </c>
      <c r="D464" s="230" t="s">
        <v>228</v>
      </c>
      <c r="E464" s="231" t="s">
        <v>694</v>
      </c>
      <c r="F464" s="232" t="s">
        <v>695</v>
      </c>
      <c r="G464" s="233" t="s">
        <v>369</v>
      </c>
      <c r="H464" s="234">
        <v>150</v>
      </c>
      <c r="I464" s="235"/>
      <c r="J464" s="236">
        <f>ROUND(I464*H464,2)</f>
        <v>0</v>
      </c>
      <c r="K464" s="232" t="s">
        <v>232</v>
      </c>
      <c r="L464" s="47"/>
      <c r="M464" s="237" t="s">
        <v>1</v>
      </c>
      <c r="N464" s="238" t="s">
        <v>52</v>
      </c>
      <c r="O464" s="95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41" t="s">
        <v>233</v>
      </c>
      <c r="AT464" s="241" t="s">
        <v>228</v>
      </c>
      <c r="AU464" s="241" t="s">
        <v>94</v>
      </c>
      <c r="AY464" s="19" t="s">
        <v>226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9" t="s">
        <v>233</v>
      </c>
      <c r="BK464" s="242">
        <f>ROUND(I464*H464,2)</f>
        <v>0</v>
      </c>
      <c r="BL464" s="19" t="s">
        <v>233</v>
      </c>
      <c r="BM464" s="241" t="s">
        <v>696</v>
      </c>
    </row>
    <row r="465" s="15" customFormat="1">
      <c r="A465" s="15"/>
      <c r="B465" s="280"/>
      <c r="C465" s="281"/>
      <c r="D465" s="245" t="s">
        <v>235</v>
      </c>
      <c r="E465" s="282" t="s">
        <v>1</v>
      </c>
      <c r="F465" s="283" t="s">
        <v>697</v>
      </c>
      <c r="G465" s="281"/>
      <c r="H465" s="282" t="s">
        <v>1</v>
      </c>
      <c r="I465" s="284"/>
      <c r="J465" s="281"/>
      <c r="K465" s="281"/>
      <c r="L465" s="285"/>
      <c r="M465" s="286"/>
      <c r="N465" s="287"/>
      <c r="O465" s="287"/>
      <c r="P465" s="287"/>
      <c r="Q465" s="287"/>
      <c r="R465" s="287"/>
      <c r="S465" s="287"/>
      <c r="T465" s="28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9" t="s">
        <v>235</v>
      </c>
      <c r="AU465" s="289" t="s">
        <v>94</v>
      </c>
      <c r="AV465" s="15" t="s">
        <v>92</v>
      </c>
      <c r="AW465" s="15" t="s">
        <v>40</v>
      </c>
      <c r="AX465" s="15" t="s">
        <v>85</v>
      </c>
      <c r="AY465" s="289" t="s">
        <v>226</v>
      </c>
    </row>
    <row r="466" s="15" customFormat="1">
      <c r="A466" s="15"/>
      <c r="B466" s="280"/>
      <c r="C466" s="281"/>
      <c r="D466" s="245" t="s">
        <v>235</v>
      </c>
      <c r="E466" s="282" t="s">
        <v>1</v>
      </c>
      <c r="F466" s="283" t="s">
        <v>698</v>
      </c>
      <c r="G466" s="281"/>
      <c r="H466" s="282" t="s">
        <v>1</v>
      </c>
      <c r="I466" s="284"/>
      <c r="J466" s="281"/>
      <c r="K466" s="281"/>
      <c r="L466" s="285"/>
      <c r="M466" s="286"/>
      <c r="N466" s="287"/>
      <c r="O466" s="287"/>
      <c r="P466" s="287"/>
      <c r="Q466" s="287"/>
      <c r="R466" s="287"/>
      <c r="S466" s="287"/>
      <c r="T466" s="28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9" t="s">
        <v>235</v>
      </c>
      <c r="AU466" s="289" t="s">
        <v>94</v>
      </c>
      <c r="AV466" s="15" t="s">
        <v>92</v>
      </c>
      <c r="AW466" s="15" t="s">
        <v>40</v>
      </c>
      <c r="AX466" s="15" t="s">
        <v>85</v>
      </c>
      <c r="AY466" s="289" t="s">
        <v>226</v>
      </c>
    </row>
    <row r="467" s="13" customFormat="1">
      <c r="A467" s="13"/>
      <c r="B467" s="243"/>
      <c r="C467" s="244"/>
      <c r="D467" s="245" t="s">
        <v>235</v>
      </c>
      <c r="E467" s="246" t="s">
        <v>1</v>
      </c>
      <c r="F467" s="247" t="s">
        <v>699</v>
      </c>
      <c r="G467" s="244"/>
      <c r="H467" s="248">
        <v>150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235</v>
      </c>
      <c r="AU467" s="254" t="s">
        <v>94</v>
      </c>
      <c r="AV467" s="13" t="s">
        <v>94</v>
      </c>
      <c r="AW467" s="13" t="s">
        <v>40</v>
      </c>
      <c r="AX467" s="13" t="s">
        <v>92</v>
      </c>
      <c r="AY467" s="254" t="s">
        <v>226</v>
      </c>
    </row>
    <row r="468" s="2" customFormat="1" ht="21.75" customHeight="1">
      <c r="A468" s="41"/>
      <c r="B468" s="42"/>
      <c r="C468" s="230" t="s">
        <v>700</v>
      </c>
      <c r="D468" s="230" t="s">
        <v>228</v>
      </c>
      <c r="E468" s="231" t="s">
        <v>701</v>
      </c>
      <c r="F468" s="232" t="s">
        <v>702</v>
      </c>
      <c r="G468" s="233" t="s">
        <v>369</v>
      </c>
      <c r="H468" s="234">
        <v>10</v>
      </c>
      <c r="I468" s="235"/>
      <c r="J468" s="236">
        <f>ROUND(I468*H468,2)</f>
        <v>0</v>
      </c>
      <c r="K468" s="232" t="s">
        <v>232</v>
      </c>
      <c r="L468" s="47"/>
      <c r="M468" s="237" t="s">
        <v>1</v>
      </c>
      <c r="N468" s="238" t="s">
        <v>52</v>
      </c>
      <c r="O468" s="95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41" t="s">
        <v>233</v>
      </c>
      <c r="AT468" s="241" t="s">
        <v>228</v>
      </c>
      <c r="AU468" s="241" t="s">
        <v>94</v>
      </c>
      <c r="AY468" s="19" t="s">
        <v>226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9" t="s">
        <v>233</v>
      </c>
      <c r="BK468" s="242">
        <f>ROUND(I468*H468,2)</f>
        <v>0</v>
      </c>
      <c r="BL468" s="19" t="s">
        <v>233</v>
      </c>
      <c r="BM468" s="241" t="s">
        <v>703</v>
      </c>
    </row>
    <row r="469" s="2" customFormat="1" ht="24.15" customHeight="1">
      <c r="A469" s="41"/>
      <c r="B469" s="42"/>
      <c r="C469" s="230" t="s">
        <v>704</v>
      </c>
      <c r="D469" s="230" t="s">
        <v>228</v>
      </c>
      <c r="E469" s="231" t="s">
        <v>705</v>
      </c>
      <c r="F469" s="232" t="s">
        <v>706</v>
      </c>
      <c r="G469" s="233" t="s">
        <v>387</v>
      </c>
      <c r="H469" s="234">
        <v>1</v>
      </c>
      <c r="I469" s="235"/>
      <c r="J469" s="236">
        <f>ROUND(I469*H469,2)</f>
        <v>0</v>
      </c>
      <c r="K469" s="232" t="s">
        <v>1</v>
      </c>
      <c r="L469" s="47"/>
      <c r="M469" s="237" t="s">
        <v>1</v>
      </c>
      <c r="N469" s="238" t="s">
        <v>52</v>
      </c>
      <c r="O469" s="95"/>
      <c r="P469" s="239">
        <f>O469*H469</f>
        <v>0</v>
      </c>
      <c r="Q469" s="239">
        <v>0</v>
      </c>
      <c r="R469" s="239">
        <f>Q469*H469</f>
        <v>0</v>
      </c>
      <c r="S469" s="239">
        <v>0</v>
      </c>
      <c r="T469" s="240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41" t="s">
        <v>233</v>
      </c>
      <c r="AT469" s="241" t="s">
        <v>228</v>
      </c>
      <c r="AU469" s="241" t="s">
        <v>94</v>
      </c>
      <c r="AY469" s="19" t="s">
        <v>226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9" t="s">
        <v>233</v>
      </c>
      <c r="BK469" s="242">
        <f>ROUND(I469*H469,2)</f>
        <v>0</v>
      </c>
      <c r="BL469" s="19" t="s">
        <v>233</v>
      </c>
      <c r="BM469" s="241" t="s">
        <v>707</v>
      </c>
    </row>
    <row r="470" s="2" customFormat="1" ht="16.5" customHeight="1">
      <c r="A470" s="41"/>
      <c r="B470" s="42"/>
      <c r="C470" s="230" t="s">
        <v>708</v>
      </c>
      <c r="D470" s="230" t="s">
        <v>228</v>
      </c>
      <c r="E470" s="231" t="s">
        <v>709</v>
      </c>
      <c r="F470" s="232" t="s">
        <v>710</v>
      </c>
      <c r="G470" s="233" t="s">
        <v>231</v>
      </c>
      <c r="H470" s="234">
        <v>306.44</v>
      </c>
      <c r="I470" s="235"/>
      <c r="J470" s="236">
        <f>ROUND(I470*H470,2)</f>
        <v>0</v>
      </c>
      <c r="K470" s="232" t="s">
        <v>232</v>
      </c>
      <c r="L470" s="47"/>
      <c r="M470" s="237" t="s">
        <v>1</v>
      </c>
      <c r="N470" s="238" t="s">
        <v>52</v>
      </c>
      <c r="O470" s="95"/>
      <c r="P470" s="239">
        <f>O470*H470</f>
        <v>0</v>
      </c>
      <c r="Q470" s="239">
        <v>5.0000000000000002E-05</v>
      </c>
      <c r="R470" s="239">
        <f>Q470*H470</f>
        <v>0.015322000000000001</v>
      </c>
      <c r="S470" s="239">
        <v>0</v>
      </c>
      <c r="T470" s="240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41" t="s">
        <v>233</v>
      </c>
      <c r="AT470" s="241" t="s">
        <v>228</v>
      </c>
      <c r="AU470" s="241" t="s">
        <v>94</v>
      </c>
      <c r="AY470" s="19" t="s">
        <v>226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9" t="s">
        <v>233</v>
      </c>
      <c r="BK470" s="242">
        <f>ROUND(I470*H470,2)</f>
        <v>0</v>
      </c>
      <c r="BL470" s="19" t="s">
        <v>233</v>
      </c>
      <c r="BM470" s="241" t="s">
        <v>711</v>
      </c>
    </row>
    <row r="471" s="15" customFormat="1">
      <c r="A471" s="15"/>
      <c r="B471" s="280"/>
      <c r="C471" s="281"/>
      <c r="D471" s="245" t="s">
        <v>235</v>
      </c>
      <c r="E471" s="282" t="s">
        <v>1</v>
      </c>
      <c r="F471" s="283" t="s">
        <v>712</v>
      </c>
      <c r="G471" s="281"/>
      <c r="H471" s="282" t="s">
        <v>1</v>
      </c>
      <c r="I471" s="284"/>
      <c r="J471" s="281"/>
      <c r="K471" s="281"/>
      <c r="L471" s="285"/>
      <c r="M471" s="286"/>
      <c r="N471" s="287"/>
      <c r="O471" s="287"/>
      <c r="P471" s="287"/>
      <c r="Q471" s="287"/>
      <c r="R471" s="287"/>
      <c r="S471" s="287"/>
      <c r="T471" s="28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89" t="s">
        <v>235</v>
      </c>
      <c r="AU471" s="289" t="s">
        <v>94</v>
      </c>
      <c r="AV471" s="15" t="s">
        <v>92</v>
      </c>
      <c r="AW471" s="15" t="s">
        <v>40</v>
      </c>
      <c r="AX471" s="15" t="s">
        <v>85</v>
      </c>
      <c r="AY471" s="289" t="s">
        <v>226</v>
      </c>
    </row>
    <row r="472" s="13" customFormat="1">
      <c r="A472" s="13"/>
      <c r="B472" s="243"/>
      <c r="C472" s="244"/>
      <c r="D472" s="245" t="s">
        <v>235</v>
      </c>
      <c r="E472" s="246" t="s">
        <v>1</v>
      </c>
      <c r="F472" s="247" t="s">
        <v>713</v>
      </c>
      <c r="G472" s="244"/>
      <c r="H472" s="248">
        <v>306.44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235</v>
      </c>
      <c r="AU472" s="254" t="s">
        <v>94</v>
      </c>
      <c r="AV472" s="13" t="s">
        <v>94</v>
      </c>
      <c r="AW472" s="13" t="s">
        <v>40</v>
      </c>
      <c r="AX472" s="13" t="s">
        <v>85</v>
      </c>
      <c r="AY472" s="254" t="s">
        <v>226</v>
      </c>
    </row>
    <row r="473" s="14" customFormat="1">
      <c r="A473" s="14"/>
      <c r="B473" s="255"/>
      <c r="C473" s="256"/>
      <c r="D473" s="245" t="s">
        <v>235</v>
      </c>
      <c r="E473" s="257" t="s">
        <v>1</v>
      </c>
      <c r="F473" s="258" t="s">
        <v>237</v>
      </c>
      <c r="G473" s="256"/>
      <c r="H473" s="259">
        <v>306.44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5" t="s">
        <v>235</v>
      </c>
      <c r="AU473" s="265" t="s">
        <v>94</v>
      </c>
      <c r="AV473" s="14" t="s">
        <v>233</v>
      </c>
      <c r="AW473" s="14" t="s">
        <v>40</v>
      </c>
      <c r="AX473" s="14" t="s">
        <v>92</v>
      </c>
      <c r="AY473" s="265" t="s">
        <v>226</v>
      </c>
    </row>
    <row r="474" s="12" customFormat="1" ht="22.8" customHeight="1">
      <c r="A474" s="12"/>
      <c r="B474" s="214"/>
      <c r="C474" s="215"/>
      <c r="D474" s="216" t="s">
        <v>84</v>
      </c>
      <c r="E474" s="228" t="s">
        <v>714</v>
      </c>
      <c r="F474" s="228" t="s">
        <v>715</v>
      </c>
      <c r="G474" s="215"/>
      <c r="H474" s="215"/>
      <c r="I474" s="218"/>
      <c r="J474" s="229">
        <f>BK474</f>
        <v>0</v>
      </c>
      <c r="K474" s="215"/>
      <c r="L474" s="220"/>
      <c r="M474" s="221"/>
      <c r="N474" s="222"/>
      <c r="O474" s="222"/>
      <c r="P474" s="223">
        <f>P475+SUM(P476:P487)</f>
        <v>0</v>
      </c>
      <c r="Q474" s="222"/>
      <c r="R474" s="223">
        <f>R475+SUM(R476:R487)</f>
        <v>0</v>
      </c>
      <c r="S474" s="222"/>
      <c r="T474" s="224">
        <f>T475+SUM(T476:T487)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5" t="s">
        <v>92</v>
      </c>
      <c r="AT474" s="226" t="s">
        <v>84</v>
      </c>
      <c r="AU474" s="226" t="s">
        <v>92</v>
      </c>
      <c r="AY474" s="225" t="s">
        <v>226</v>
      </c>
      <c r="BK474" s="227">
        <f>BK475+SUM(BK476:BK487)</f>
        <v>0</v>
      </c>
    </row>
    <row r="475" s="2" customFormat="1" ht="16.5" customHeight="1">
      <c r="A475" s="41"/>
      <c r="B475" s="42"/>
      <c r="C475" s="230" t="s">
        <v>716</v>
      </c>
      <c r="D475" s="230" t="s">
        <v>228</v>
      </c>
      <c r="E475" s="231" t="s">
        <v>717</v>
      </c>
      <c r="F475" s="232" t="s">
        <v>718</v>
      </c>
      <c r="G475" s="233" t="s">
        <v>304</v>
      </c>
      <c r="H475" s="234">
        <v>77.751000000000005</v>
      </c>
      <c r="I475" s="235"/>
      <c r="J475" s="236">
        <f>ROUND(I475*H475,2)</f>
        <v>0</v>
      </c>
      <c r="K475" s="232" t="s">
        <v>232</v>
      </c>
      <c r="L475" s="47"/>
      <c r="M475" s="237" t="s">
        <v>1</v>
      </c>
      <c r="N475" s="238" t="s">
        <v>52</v>
      </c>
      <c r="O475" s="95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41" t="s">
        <v>719</v>
      </c>
      <c r="AT475" s="241" t="s">
        <v>228</v>
      </c>
      <c r="AU475" s="241" t="s">
        <v>94</v>
      </c>
      <c r="AY475" s="19" t="s">
        <v>226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9" t="s">
        <v>233</v>
      </c>
      <c r="BK475" s="242">
        <f>ROUND(I475*H475,2)</f>
        <v>0</v>
      </c>
      <c r="BL475" s="19" t="s">
        <v>719</v>
      </c>
      <c r="BM475" s="241" t="s">
        <v>720</v>
      </c>
    </row>
    <row r="476" s="13" customFormat="1">
      <c r="A476" s="13"/>
      <c r="B476" s="243"/>
      <c r="C476" s="244"/>
      <c r="D476" s="245" t="s">
        <v>235</v>
      </c>
      <c r="E476" s="246" t="s">
        <v>1</v>
      </c>
      <c r="F476" s="247" t="s">
        <v>721</v>
      </c>
      <c r="G476" s="244"/>
      <c r="H476" s="248">
        <v>77.751000000000005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235</v>
      </c>
      <c r="AU476" s="254" t="s">
        <v>94</v>
      </c>
      <c r="AV476" s="13" t="s">
        <v>94</v>
      </c>
      <c r="AW476" s="13" t="s">
        <v>40</v>
      </c>
      <c r="AX476" s="13" t="s">
        <v>85</v>
      </c>
      <c r="AY476" s="254" t="s">
        <v>226</v>
      </c>
    </row>
    <row r="477" s="14" customFormat="1">
      <c r="A477" s="14"/>
      <c r="B477" s="255"/>
      <c r="C477" s="256"/>
      <c r="D477" s="245" t="s">
        <v>235</v>
      </c>
      <c r="E477" s="257" t="s">
        <v>1</v>
      </c>
      <c r="F477" s="258" t="s">
        <v>237</v>
      </c>
      <c r="G477" s="256"/>
      <c r="H477" s="259">
        <v>77.751000000000005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5" t="s">
        <v>235</v>
      </c>
      <c r="AU477" s="265" t="s">
        <v>94</v>
      </c>
      <c r="AV477" s="14" t="s">
        <v>233</v>
      </c>
      <c r="AW477" s="14" t="s">
        <v>40</v>
      </c>
      <c r="AX477" s="14" t="s">
        <v>92</v>
      </c>
      <c r="AY477" s="265" t="s">
        <v>226</v>
      </c>
    </row>
    <row r="478" s="2" customFormat="1" ht="16.5" customHeight="1">
      <c r="A478" s="41"/>
      <c r="B478" s="42"/>
      <c r="C478" s="230" t="s">
        <v>722</v>
      </c>
      <c r="D478" s="230" t="s">
        <v>228</v>
      </c>
      <c r="E478" s="231" t="s">
        <v>723</v>
      </c>
      <c r="F478" s="232" t="s">
        <v>724</v>
      </c>
      <c r="G478" s="233" t="s">
        <v>304</v>
      </c>
      <c r="H478" s="234">
        <v>77.751000000000005</v>
      </c>
      <c r="I478" s="235"/>
      <c r="J478" s="236">
        <f>ROUND(I478*H478,2)</f>
        <v>0</v>
      </c>
      <c r="K478" s="232" t="s">
        <v>232</v>
      </c>
      <c r="L478" s="47"/>
      <c r="M478" s="237" t="s">
        <v>1</v>
      </c>
      <c r="N478" s="238" t="s">
        <v>52</v>
      </c>
      <c r="O478" s="95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41" t="s">
        <v>233</v>
      </c>
      <c r="AT478" s="241" t="s">
        <v>228</v>
      </c>
      <c r="AU478" s="241" t="s">
        <v>94</v>
      </c>
      <c r="AY478" s="19" t="s">
        <v>226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9" t="s">
        <v>233</v>
      </c>
      <c r="BK478" s="242">
        <f>ROUND(I478*H478,2)</f>
        <v>0</v>
      </c>
      <c r="BL478" s="19" t="s">
        <v>233</v>
      </c>
      <c r="BM478" s="241" t="s">
        <v>725</v>
      </c>
    </row>
    <row r="479" s="13" customFormat="1">
      <c r="A479" s="13"/>
      <c r="B479" s="243"/>
      <c r="C479" s="244"/>
      <c r="D479" s="245" t="s">
        <v>235</v>
      </c>
      <c r="E479" s="246" t="s">
        <v>1</v>
      </c>
      <c r="F479" s="247" t="s">
        <v>721</v>
      </c>
      <c r="G479" s="244"/>
      <c r="H479" s="248">
        <v>77.751000000000005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235</v>
      </c>
      <c r="AU479" s="254" t="s">
        <v>94</v>
      </c>
      <c r="AV479" s="13" t="s">
        <v>94</v>
      </c>
      <c r="AW479" s="13" t="s">
        <v>40</v>
      </c>
      <c r="AX479" s="13" t="s">
        <v>85</v>
      </c>
      <c r="AY479" s="254" t="s">
        <v>226</v>
      </c>
    </row>
    <row r="480" s="14" customFormat="1">
      <c r="A480" s="14"/>
      <c r="B480" s="255"/>
      <c r="C480" s="256"/>
      <c r="D480" s="245" t="s">
        <v>235</v>
      </c>
      <c r="E480" s="257" t="s">
        <v>1</v>
      </c>
      <c r="F480" s="258" t="s">
        <v>237</v>
      </c>
      <c r="G480" s="256"/>
      <c r="H480" s="259">
        <v>77.751000000000005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5" t="s">
        <v>235</v>
      </c>
      <c r="AU480" s="265" t="s">
        <v>94</v>
      </c>
      <c r="AV480" s="14" t="s">
        <v>233</v>
      </c>
      <c r="AW480" s="14" t="s">
        <v>40</v>
      </c>
      <c r="AX480" s="14" t="s">
        <v>92</v>
      </c>
      <c r="AY480" s="265" t="s">
        <v>226</v>
      </c>
    </row>
    <row r="481" s="2" customFormat="1" ht="16.5" customHeight="1">
      <c r="A481" s="41"/>
      <c r="B481" s="42"/>
      <c r="C481" s="230" t="s">
        <v>726</v>
      </c>
      <c r="D481" s="230" t="s">
        <v>228</v>
      </c>
      <c r="E481" s="231" t="s">
        <v>727</v>
      </c>
      <c r="F481" s="232" t="s">
        <v>728</v>
      </c>
      <c r="G481" s="233" t="s">
        <v>304</v>
      </c>
      <c r="H481" s="234">
        <v>699.75900000000001</v>
      </c>
      <c r="I481" s="235"/>
      <c r="J481" s="236">
        <f>ROUND(I481*H481,2)</f>
        <v>0</v>
      </c>
      <c r="K481" s="232" t="s">
        <v>232</v>
      </c>
      <c r="L481" s="47"/>
      <c r="M481" s="237" t="s">
        <v>1</v>
      </c>
      <c r="N481" s="238" t="s">
        <v>52</v>
      </c>
      <c r="O481" s="95"/>
      <c r="P481" s="239">
        <f>O481*H481</f>
        <v>0</v>
      </c>
      <c r="Q481" s="239">
        <v>0</v>
      </c>
      <c r="R481" s="239">
        <f>Q481*H481</f>
        <v>0</v>
      </c>
      <c r="S481" s="239">
        <v>0</v>
      </c>
      <c r="T481" s="240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41" t="s">
        <v>233</v>
      </c>
      <c r="AT481" s="241" t="s">
        <v>228</v>
      </c>
      <c r="AU481" s="241" t="s">
        <v>94</v>
      </c>
      <c r="AY481" s="19" t="s">
        <v>226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9" t="s">
        <v>233</v>
      </c>
      <c r="BK481" s="242">
        <f>ROUND(I481*H481,2)</f>
        <v>0</v>
      </c>
      <c r="BL481" s="19" t="s">
        <v>233</v>
      </c>
      <c r="BM481" s="241" t="s">
        <v>729</v>
      </c>
    </row>
    <row r="482" s="13" customFormat="1">
      <c r="A482" s="13"/>
      <c r="B482" s="243"/>
      <c r="C482" s="244"/>
      <c r="D482" s="245" t="s">
        <v>235</v>
      </c>
      <c r="E482" s="246" t="s">
        <v>1</v>
      </c>
      <c r="F482" s="247" t="s">
        <v>730</v>
      </c>
      <c r="G482" s="244"/>
      <c r="H482" s="248">
        <v>699.75900000000001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235</v>
      </c>
      <c r="AU482" s="254" t="s">
        <v>94</v>
      </c>
      <c r="AV482" s="13" t="s">
        <v>94</v>
      </c>
      <c r="AW482" s="13" t="s">
        <v>40</v>
      </c>
      <c r="AX482" s="13" t="s">
        <v>85</v>
      </c>
      <c r="AY482" s="254" t="s">
        <v>226</v>
      </c>
    </row>
    <row r="483" s="14" customFormat="1">
      <c r="A483" s="14"/>
      <c r="B483" s="255"/>
      <c r="C483" s="256"/>
      <c r="D483" s="245" t="s">
        <v>235</v>
      </c>
      <c r="E483" s="257" t="s">
        <v>1</v>
      </c>
      <c r="F483" s="258" t="s">
        <v>237</v>
      </c>
      <c r="G483" s="256"/>
      <c r="H483" s="259">
        <v>699.75900000000001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5" t="s">
        <v>235</v>
      </c>
      <c r="AU483" s="265" t="s">
        <v>94</v>
      </c>
      <c r="AV483" s="14" t="s">
        <v>233</v>
      </c>
      <c r="AW483" s="14" t="s">
        <v>40</v>
      </c>
      <c r="AX483" s="14" t="s">
        <v>92</v>
      </c>
      <c r="AY483" s="265" t="s">
        <v>226</v>
      </c>
    </row>
    <row r="484" s="2" customFormat="1" ht="16.5" customHeight="1">
      <c r="A484" s="41"/>
      <c r="B484" s="42"/>
      <c r="C484" s="230" t="s">
        <v>731</v>
      </c>
      <c r="D484" s="230" t="s">
        <v>228</v>
      </c>
      <c r="E484" s="231" t="s">
        <v>732</v>
      </c>
      <c r="F484" s="232" t="s">
        <v>733</v>
      </c>
      <c r="G484" s="233" t="s">
        <v>304</v>
      </c>
      <c r="H484" s="234">
        <v>127.96599999999999</v>
      </c>
      <c r="I484" s="235"/>
      <c r="J484" s="236">
        <f>ROUND(I484*H484,2)</f>
        <v>0</v>
      </c>
      <c r="K484" s="232" t="s">
        <v>232</v>
      </c>
      <c r="L484" s="47"/>
      <c r="M484" s="237" t="s">
        <v>1</v>
      </c>
      <c r="N484" s="238" t="s">
        <v>52</v>
      </c>
      <c r="O484" s="95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41" t="s">
        <v>233</v>
      </c>
      <c r="AT484" s="241" t="s">
        <v>228</v>
      </c>
      <c r="AU484" s="241" t="s">
        <v>94</v>
      </c>
      <c r="AY484" s="19" t="s">
        <v>226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9" t="s">
        <v>233</v>
      </c>
      <c r="BK484" s="242">
        <f>ROUND(I484*H484,2)</f>
        <v>0</v>
      </c>
      <c r="BL484" s="19" t="s">
        <v>233</v>
      </c>
      <c r="BM484" s="241" t="s">
        <v>734</v>
      </c>
    </row>
    <row r="485" s="13" customFormat="1">
      <c r="A485" s="13"/>
      <c r="B485" s="243"/>
      <c r="C485" s="244"/>
      <c r="D485" s="245" t="s">
        <v>235</v>
      </c>
      <c r="E485" s="246" t="s">
        <v>1</v>
      </c>
      <c r="F485" s="247" t="s">
        <v>735</v>
      </c>
      <c r="G485" s="244"/>
      <c r="H485" s="248">
        <v>127.96599999999999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235</v>
      </c>
      <c r="AU485" s="254" t="s">
        <v>94</v>
      </c>
      <c r="AV485" s="13" t="s">
        <v>94</v>
      </c>
      <c r="AW485" s="13" t="s">
        <v>40</v>
      </c>
      <c r="AX485" s="13" t="s">
        <v>85</v>
      </c>
      <c r="AY485" s="254" t="s">
        <v>226</v>
      </c>
    </row>
    <row r="486" s="14" customFormat="1">
      <c r="A486" s="14"/>
      <c r="B486" s="255"/>
      <c r="C486" s="256"/>
      <c r="D486" s="245" t="s">
        <v>235</v>
      </c>
      <c r="E486" s="257" t="s">
        <v>1</v>
      </c>
      <c r="F486" s="258" t="s">
        <v>237</v>
      </c>
      <c r="G486" s="256"/>
      <c r="H486" s="259">
        <v>127.96599999999999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5" t="s">
        <v>235</v>
      </c>
      <c r="AU486" s="265" t="s">
        <v>94</v>
      </c>
      <c r="AV486" s="14" t="s">
        <v>233</v>
      </c>
      <c r="AW486" s="14" t="s">
        <v>40</v>
      </c>
      <c r="AX486" s="14" t="s">
        <v>92</v>
      </c>
      <c r="AY486" s="265" t="s">
        <v>226</v>
      </c>
    </row>
    <row r="487" s="12" customFormat="1" ht="20.88" customHeight="1">
      <c r="A487" s="12"/>
      <c r="B487" s="214"/>
      <c r="C487" s="215"/>
      <c r="D487" s="216" t="s">
        <v>84</v>
      </c>
      <c r="E487" s="228" t="s">
        <v>736</v>
      </c>
      <c r="F487" s="228" t="s">
        <v>737</v>
      </c>
      <c r="G487" s="215"/>
      <c r="H487" s="215"/>
      <c r="I487" s="218"/>
      <c r="J487" s="229">
        <f>BK487</f>
        <v>0</v>
      </c>
      <c r="K487" s="215"/>
      <c r="L487" s="220"/>
      <c r="M487" s="221"/>
      <c r="N487" s="222"/>
      <c r="O487" s="222"/>
      <c r="P487" s="223">
        <f>SUM(P488:P514)</f>
        <v>0</v>
      </c>
      <c r="Q487" s="222"/>
      <c r="R487" s="223">
        <f>SUM(R488:R514)</f>
        <v>0</v>
      </c>
      <c r="S487" s="222"/>
      <c r="T487" s="224">
        <f>SUM(T488:T514)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5" t="s">
        <v>92</v>
      </c>
      <c r="AT487" s="226" t="s">
        <v>84</v>
      </c>
      <c r="AU487" s="226" t="s">
        <v>94</v>
      </c>
      <c r="AY487" s="225" t="s">
        <v>226</v>
      </c>
      <c r="BK487" s="227">
        <f>SUM(BK488:BK514)</f>
        <v>0</v>
      </c>
    </row>
    <row r="488" s="2" customFormat="1" ht="21.75" customHeight="1">
      <c r="A488" s="41"/>
      <c r="B488" s="42"/>
      <c r="C488" s="230" t="s">
        <v>738</v>
      </c>
      <c r="D488" s="230" t="s">
        <v>228</v>
      </c>
      <c r="E488" s="231" t="s">
        <v>739</v>
      </c>
      <c r="F488" s="232" t="s">
        <v>740</v>
      </c>
      <c r="G488" s="233" t="s">
        <v>304</v>
      </c>
      <c r="H488" s="234">
        <v>24.710000000000001</v>
      </c>
      <c r="I488" s="235"/>
      <c r="J488" s="236">
        <f>ROUND(I488*H488,2)</f>
        <v>0</v>
      </c>
      <c r="K488" s="232" t="s">
        <v>232</v>
      </c>
      <c r="L488" s="47"/>
      <c r="M488" s="237" t="s">
        <v>1</v>
      </c>
      <c r="N488" s="238" t="s">
        <v>52</v>
      </c>
      <c r="O488" s="95"/>
      <c r="P488" s="239">
        <f>O488*H488</f>
        <v>0</v>
      </c>
      <c r="Q488" s="239">
        <v>0</v>
      </c>
      <c r="R488" s="239">
        <f>Q488*H488</f>
        <v>0</v>
      </c>
      <c r="S488" s="239">
        <v>0</v>
      </c>
      <c r="T488" s="240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41" t="s">
        <v>719</v>
      </c>
      <c r="AT488" s="241" t="s">
        <v>228</v>
      </c>
      <c r="AU488" s="241" t="s">
        <v>241</v>
      </c>
      <c r="AY488" s="19" t="s">
        <v>226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9" t="s">
        <v>233</v>
      </c>
      <c r="BK488" s="242">
        <f>ROUND(I488*H488,2)</f>
        <v>0</v>
      </c>
      <c r="BL488" s="19" t="s">
        <v>719</v>
      </c>
      <c r="BM488" s="241" t="s">
        <v>741</v>
      </c>
    </row>
    <row r="489" s="13" customFormat="1">
      <c r="A489" s="13"/>
      <c r="B489" s="243"/>
      <c r="C489" s="244"/>
      <c r="D489" s="245" t="s">
        <v>235</v>
      </c>
      <c r="E489" s="246" t="s">
        <v>1</v>
      </c>
      <c r="F489" s="247" t="s">
        <v>742</v>
      </c>
      <c r="G489" s="244"/>
      <c r="H489" s="248">
        <v>24.710000000000001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235</v>
      </c>
      <c r="AU489" s="254" t="s">
        <v>241</v>
      </c>
      <c r="AV489" s="13" t="s">
        <v>94</v>
      </c>
      <c r="AW489" s="13" t="s">
        <v>40</v>
      </c>
      <c r="AX489" s="13" t="s">
        <v>85</v>
      </c>
      <c r="AY489" s="254" t="s">
        <v>226</v>
      </c>
    </row>
    <row r="490" s="14" customFormat="1">
      <c r="A490" s="14"/>
      <c r="B490" s="255"/>
      <c r="C490" s="256"/>
      <c r="D490" s="245" t="s">
        <v>235</v>
      </c>
      <c r="E490" s="257" t="s">
        <v>1</v>
      </c>
      <c r="F490" s="258" t="s">
        <v>237</v>
      </c>
      <c r="G490" s="256"/>
      <c r="H490" s="259">
        <v>24.710000000000001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5" t="s">
        <v>235</v>
      </c>
      <c r="AU490" s="265" t="s">
        <v>241</v>
      </c>
      <c r="AV490" s="14" t="s">
        <v>233</v>
      </c>
      <c r="AW490" s="14" t="s">
        <v>40</v>
      </c>
      <c r="AX490" s="14" t="s">
        <v>92</v>
      </c>
      <c r="AY490" s="265" t="s">
        <v>226</v>
      </c>
    </row>
    <row r="491" s="2" customFormat="1" ht="21.75" customHeight="1">
      <c r="A491" s="41"/>
      <c r="B491" s="42"/>
      <c r="C491" s="230" t="s">
        <v>743</v>
      </c>
      <c r="D491" s="230" t="s">
        <v>228</v>
      </c>
      <c r="E491" s="231" t="s">
        <v>744</v>
      </c>
      <c r="F491" s="232" t="s">
        <v>745</v>
      </c>
      <c r="G491" s="233" t="s">
        <v>304</v>
      </c>
      <c r="H491" s="234">
        <v>4.1280000000000001</v>
      </c>
      <c r="I491" s="235"/>
      <c r="J491" s="236">
        <f>ROUND(I491*H491,2)</f>
        <v>0</v>
      </c>
      <c r="K491" s="232" t="s">
        <v>232</v>
      </c>
      <c r="L491" s="47"/>
      <c r="M491" s="237" t="s">
        <v>1</v>
      </c>
      <c r="N491" s="238" t="s">
        <v>52</v>
      </c>
      <c r="O491" s="95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41" t="s">
        <v>719</v>
      </c>
      <c r="AT491" s="241" t="s">
        <v>228</v>
      </c>
      <c r="AU491" s="241" t="s">
        <v>241</v>
      </c>
      <c r="AY491" s="19" t="s">
        <v>226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9" t="s">
        <v>233</v>
      </c>
      <c r="BK491" s="242">
        <f>ROUND(I491*H491,2)</f>
        <v>0</v>
      </c>
      <c r="BL491" s="19" t="s">
        <v>719</v>
      </c>
      <c r="BM491" s="241" t="s">
        <v>746</v>
      </c>
    </row>
    <row r="492" s="13" customFormat="1">
      <c r="A492" s="13"/>
      <c r="B492" s="243"/>
      <c r="C492" s="244"/>
      <c r="D492" s="245" t="s">
        <v>235</v>
      </c>
      <c r="E492" s="246" t="s">
        <v>1</v>
      </c>
      <c r="F492" s="247" t="s">
        <v>747</v>
      </c>
      <c r="G492" s="244"/>
      <c r="H492" s="248">
        <v>4.1280000000000001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235</v>
      </c>
      <c r="AU492" s="254" t="s">
        <v>241</v>
      </c>
      <c r="AV492" s="13" t="s">
        <v>94</v>
      </c>
      <c r="AW492" s="13" t="s">
        <v>40</v>
      </c>
      <c r="AX492" s="13" t="s">
        <v>85</v>
      </c>
      <c r="AY492" s="254" t="s">
        <v>226</v>
      </c>
    </row>
    <row r="493" s="14" customFormat="1">
      <c r="A493" s="14"/>
      <c r="B493" s="255"/>
      <c r="C493" s="256"/>
      <c r="D493" s="245" t="s">
        <v>235</v>
      </c>
      <c r="E493" s="257" t="s">
        <v>1</v>
      </c>
      <c r="F493" s="258" t="s">
        <v>237</v>
      </c>
      <c r="G493" s="256"/>
      <c r="H493" s="259">
        <v>4.1280000000000001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5" t="s">
        <v>235</v>
      </c>
      <c r="AU493" s="265" t="s">
        <v>241</v>
      </c>
      <c r="AV493" s="14" t="s">
        <v>233</v>
      </c>
      <c r="AW493" s="14" t="s">
        <v>40</v>
      </c>
      <c r="AX493" s="14" t="s">
        <v>92</v>
      </c>
      <c r="AY493" s="265" t="s">
        <v>226</v>
      </c>
    </row>
    <row r="494" s="2" customFormat="1" ht="21.75" customHeight="1">
      <c r="A494" s="41"/>
      <c r="B494" s="42"/>
      <c r="C494" s="230" t="s">
        <v>748</v>
      </c>
      <c r="D494" s="230" t="s">
        <v>228</v>
      </c>
      <c r="E494" s="231" t="s">
        <v>749</v>
      </c>
      <c r="F494" s="232" t="s">
        <v>750</v>
      </c>
      <c r="G494" s="233" t="s">
        <v>304</v>
      </c>
      <c r="H494" s="234">
        <v>16.084</v>
      </c>
      <c r="I494" s="235"/>
      <c r="J494" s="236">
        <f>ROUND(I494*H494,2)</f>
        <v>0</v>
      </c>
      <c r="K494" s="232" t="s">
        <v>232</v>
      </c>
      <c r="L494" s="47"/>
      <c r="M494" s="237" t="s">
        <v>1</v>
      </c>
      <c r="N494" s="238" t="s">
        <v>52</v>
      </c>
      <c r="O494" s="95"/>
      <c r="P494" s="239">
        <f>O494*H494</f>
        <v>0</v>
      </c>
      <c r="Q494" s="239">
        <v>0</v>
      </c>
      <c r="R494" s="239">
        <f>Q494*H494</f>
        <v>0</v>
      </c>
      <c r="S494" s="239">
        <v>0</v>
      </c>
      <c r="T494" s="240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41" t="s">
        <v>719</v>
      </c>
      <c r="AT494" s="241" t="s">
        <v>228</v>
      </c>
      <c r="AU494" s="241" t="s">
        <v>241</v>
      </c>
      <c r="AY494" s="19" t="s">
        <v>226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9" t="s">
        <v>233</v>
      </c>
      <c r="BK494" s="242">
        <f>ROUND(I494*H494,2)</f>
        <v>0</v>
      </c>
      <c r="BL494" s="19" t="s">
        <v>719</v>
      </c>
      <c r="BM494" s="241" t="s">
        <v>751</v>
      </c>
    </row>
    <row r="495" s="13" customFormat="1">
      <c r="A495" s="13"/>
      <c r="B495" s="243"/>
      <c r="C495" s="244"/>
      <c r="D495" s="245" t="s">
        <v>235</v>
      </c>
      <c r="E495" s="246" t="s">
        <v>1</v>
      </c>
      <c r="F495" s="247" t="s">
        <v>752</v>
      </c>
      <c r="G495" s="244"/>
      <c r="H495" s="248">
        <v>16.084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235</v>
      </c>
      <c r="AU495" s="254" t="s">
        <v>241</v>
      </c>
      <c r="AV495" s="13" t="s">
        <v>94</v>
      </c>
      <c r="AW495" s="13" t="s">
        <v>40</v>
      </c>
      <c r="AX495" s="13" t="s">
        <v>85</v>
      </c>
      <c r="AY495" s="254" t="s">
        <v>226</v>
      </c>
    </row>
    <row r="496" s="14" customFormat="1">
      <c r="A496" s="14"/>
      <c r="B496" s="255"/>
      <c r="C496" s="256"/>
      <c r="D496" s="245" t="s">
        <v>235</v>
      </c>
      <c r="E496" s="257" t="s">
        <v>1</v>
      </c>
      <c r="F496" s="258" t="s">
        <v>237</v>
      </c>
      <c r="G496" s="256"/>
      <c r="H496" s="259">
        <v>16.084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5" t="s">
        <v>235</v>
      </c>
      <c r="AU496" s="265" t="s">
        <v>241</v>
      </c>
      <c r="AV496" s="14" t="s">
        <v>233</v>
      </c>
      <c r="AW496" s="14" t="s">
        <v>40</v>
      </c>
      <c r="AX496" s="14" t="s">
        <v>92</v>
      </c>
      <c r="AY496" s="265" t="s">
        <v>226</v>
      </c>
    </row>
    <row r="497" s="2" customFormat="1" ht="21.75" customHeight="1">
      <c r="A497" s="41"/>
      <c r="B497" s="42"/>
      <c r="C497" s="230" t="s">
        <v>753</v>
      </c>
      <c r="D497" s="230" t="s">
        <v>228</v>
      </c>
      <c r="E497" s="231" t="s">
        <v>754</v>
      </c>
      <c r="F497" s="232" t="s">
        <v>755</v>
      </c>
      <c r="G497" s="233" t="s">
        <v>304</v>
      </c>
      <c r="H497" s="234">
        <v>6.8129999999999997</v>
      </c>
      <c r="I497" s="235"/>
      <c r="J497" s="236">
        <f>ROUND(I497*H497,2)</f>
        <v>0</v>
      </c>
      <c r="K497" s="232" t="s">
        <v>232</v>
      </c>
      <c r="L497" s="47"/>
      <c r="M497" s="237" t="s">
        <v>1</v>
      </c>
      <c r="N497" s="238" t="s">
        <v>52</v>
      </c>
      <c r="O497" s="95"/>
      <c r="P497" s="239">
        <f>O497*H497</f>
        <v>0</v>
      </c>
      <c r="Q497" s="239">
        <v>0</v>
      </c>
      <c r="R497" s="239">
        <f>Q497*H497</f>
        <v>0</v>
      </c>
      <c r="S497" s="239">
        <v>0</v>
      </c>
      <c r="T497" s="240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41" t="s">
        <v>719</v>
      </c>
      <c r="AT497" s="241" t="s">
        <v>228</v>
      </c>
      <c r="AU497" s="241" t="s">
        <v>241</v>
      </c>
      <c r="AY497" s="19" t="s">
        <v>226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9" t="s">
        <v>233</v>
      </c>
      <c r="BK497" s="242">
        <f>ROUND(I497*H497,2)</f>
        <v>0</v>
      </c>
      <c r="BL497" s="19" t="s">
        <v>719</v>
      </c>
      <c r="BM497" s="241" t="s">
        <v>756</v>
      </c>
    </row>
    <row r="498" s="13" customFormat="1">
      <c r="A498" s="13"/>
      <c r="B498" s="243"/>
      <c r="C498" s="244"/>
      <c r="D498" s="245" t="s">
        <v>235</v>
      </c>
      <c r="E498" s="246" t="s">
        <v>1</v>
      </c>
      <c r="F498" s="247" t="s">
        <v>757</v>
      </c>
      <c r="G498" s="244"/>
      <c r="H498" s="248">
        <v>6.8129999999999997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235</v>
      </c>
      <c r="AU498" s="254" t="s">
        <v>241</v>
      </c>
      <c r="AV498" s="13" t="s">
        <v>94</v>
      </c>
      <c r="AW498" s="13" t="s">
        <v>40</v>
      </c>
      <c r="AX498" s="13" t="s">
        <v>85</v>
      </c>
      <c r="AY498" s="254" t="s">
        <v>226</v>
      </c>
    </row>
    <row r="499" s="14" customFormat="1">
      <c r="A499" s="14"/>
      <c r="B499" s="255"/>
      <c r="C499" s="256"/>
      <c r="D499" s="245" t="s">
        <v>235</v>
      </c>
      <c r="E499" s="257" t="s">
        <v>1</v>
      </c>
      <c r="F499" s="258" t="s">
        <v>237</v>
      </c>
      <c r="G499" s="256"/>
      <c r="H499" s="259">
        <v>6.8129999999999997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5" t="s">
        <v>235</v>
      </c>
      <c r="AU499" s="265" t="s">
        <v>241</v>
      </c>
      <c r="AV499" s="14" t="s">
        <v>233</v>
      </c>
      <c r="AW499" s="14" t="s">
        <v>40</v>
      </c>
      <c r="AX499" s="14" t="s">
        <v>92</v>
      </c>
      <c r="AY499" s="265" t="s">
        <v>226</v>
      </c>
    </row>
    <row r="500" s="2" customFormat="1" ht="21.75" customHeight="1">
      <c r="A500" s="41"/>
      <c r="B500" s="42"/>
      <c r="C500" s="230" t="s">
        <v>758</v>
      </c>
      <c r="D500" s="230" t="s">
        <v>228</v>
      </c>
      <c r="E500" s="231" t="s">
        <v>759</v>
      </c>
      <c r="F500" s="232" t="s">
        <v>760</v>
      </c>
      <c r="G500" s="233" t="s">
        <v>304</v>
      </c>
      <c r="H500" s="234">
        <v>13.868</v>
      </c>
      <c r="I500" s="235"/>
      <c r="J500" s="236">
        <f>ROUND(I500*H500,2)</f>
        <v>0</v>
      </c>
      <c r="K500" s="232" t="s">
        <v>232</v>
      </c>
      <c r="L500" s="47"/>
      <c r="M500" s="237" t="s">
        <v>1</v>
      </c>
      <c r="N500" s="238" t="s">
        <v>52</v>
      </c>
      <c r="O500" s="95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41" t="s">
        <v>719</v>
      </c>
      <c r="AT500" s="241" t="s">
        <v>228</v>
      </c>
      <c r="AU500" s="241" t="s">
        <v>241</v>
      </c>
      <c r="AY500" s="19" t="s">
        <v>226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9" t="s">
        <v>233</v>
      </c>
      <c r="BK500" s="242">
        <f>ROUND(I500*H500,2)</f>
        <v>0</v>
      </c>
      <c r="BL500" s="19" t="s">
        <v>719</v>
      </c>
      <c r="BM500" s="241" t="s">
        <v>761</v>
      </c>
    </row>
    <row r="501" s="13" customFormat="1">
      <c r="A501" s="13"/>
      <c r="B501" s="243"/>
      <c r="C501" s="244"/>
      <c r="D501" s="245" t="s">
        <v>235</v>
      </c>
      <c r="E501" s="246" t="s">
        <v>1</v>
      </c>
      <c r="F501" s="247" t="s">
        <v>762</v>
      </c>
      <c r="G501" s="244"/>
      <c r="H501" s="248">
        <v>13.868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235</v>
      </c>
      <c r="AU501" s="254" t="s">
        <v>241</v>
      </c>
      <c r="AV501" s="13" t="s">
        <v>94</v>
      </c>
      <c r="AW501" s="13" t="s">
        <v>40</v>
      </c>
      <c r="AX501" s="13" t="s">
        <v>85</v>
      </c>
      <c r="AY501" s="254" t="s">
        <v>226</v>
      </c>
    </row>
    <row r="502" s="14" customFormat="1">
      <c r="A502" s="14"/>
      <c r="B502" s="255"/>
      <c r="C502" s="256"/>
      <c r="D502" s="245" t="s">
        <v>235</v>
      </c>
      <c r="E502" s="257" t="s">
        <v>1</v>
      </c>
      <c r="F502" s="258" t="s">
        <v>237</v>
      </c>
      <c r="G502" s="256"/>
      <c r="H502" s="259">
        <v>13.868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5" t="s">
        <v>235</v>
      </c>
      <c r="AU502" s="265" t="s">
        <v>241</v>
      </c>
      <c r="AV502" s="14" t="s">
        <v>233</v>
      </c>
      <c r="AW502" s="14" t="s">
        <v>40</v>
      </c>
      <c r="AX502" s="14" t="s">
        <v>92</v>
      </c>
      <c r="AY502" s="265" t="s">
        <v>226</v>
      </c>
    </row>
    <row r="503" s="2" customFormat="1" ht="21.75" customHeight="1">
      <c r="A503" s="41"/>
      <c r="B503" s="42"/>
      <c r="C503" s="230" t="s">
        <v>763</v>
      </c>
      <c r="D503" s="230" t="s">
        <v>228</v>
      </c>
      <c r="E503" s="231" t="s">
        <v>764</v>
      </c>
      <c r="F503" s="232" t="s">
        <v>765</v>
      </c>
      <c r="G503" s="233" t="s">
        <v>304</v>
      </c>
      <c r="H503" s="234">
        <v>0.27500000000000002</v>
      </c>
      <c r="I503" s="235"/>
      <c r="J503" s="236">
        <f>ROUND(I503*H503,2)</f>
        <v>0</v>
      </c>
      <c r="K503" s="232" t="s">
        <v>232</v>
      </c>
      <c r="L503" s="47"/>
      <c r="M503" s="237" t="s">
        <v>1</v>
      </c>
      <c r="N503" s="238" t="s">
        <v>52</v>
      </c>
      <c r="O503" s="95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41" t="s">
        <v>719</v>
      </c>
      <c r="AT503" s="241" t="s">
        <v>228</v>
      </c>
      <c r="AU503" s="241" t="s">
        <v>241</v>
      </c>
      <c r="AY503" s="19" t="s">
        <v>226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9" t="s">
        <v>233</v>
      </c>
      <c r="BK503" s="242">
        <f>ROUND(I503*H503,2)</f>
        <v>0</v>
      </c>
      <c r="BL503" s="19" t="s">
        <v>719</v>
      </c>
      <c r="BM503" s="241" t="s">
        <v>766</v>
      </c>
    </row>
    <row r="504" s="13" customFormat="1">
      <c r="A504" s="13"/>
      <c r="B504" s="243"/>
      <c r="C504" s="244"/>
      <c r="D504" s="245" t="s">
        <v>235</v>
      </c>
      <c r="E504" s="246" t="s">
        <v>1</v>
      </c>
      <c r="F504" s="247" t="s">
        <v>767</v>
      </c>
      <c r="G504" s="244"/>
      <c r="H504" s="248">
        <v>0.27500000000000002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235</v>
      </c>
      <c r="AU504" s="254" t="s">
        <v>241</v>
      </c>
      <c r="AV504" s="13" t="s">
        <v>94</v>
      </c>
      <c r="AW504" s="13" t="s">
        <v>40</v>
      </c>
      <c r="AX504" s="13" t="s">
        <v>85</v>
      </c>
      <c r="AY504" s="254" t="s">
        <v>226</v>
      </c>
    </row>
    <row r="505" s="14" customFormat="1">
      <c r="A505" s="14"/>
      <c r="B505" s="255"/>
      <c r="C505" s="256"/>
      <c r="D505" s="245" t="s">
        <v>235</v>
      </c>
      <c r="E505" s="257" t="s">
        <v>1</v>
      </c>
      <c r="F505" s="258" t="s">
        <v>237</v>
      </c>
      <c r="G505" s="256"/>
      <c r="H505" s="259">
        <v>0.27500000000000002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5" t="s">
        <v>235</v>
      </c>
      <c r="AU505" s="265" t="s">
        <v>241</v>
      </c>
      <c r="AV505" s="14" t="s">
        <v>233</v>
      </c>
      <c r="AW505" s="14" t="s">
        <v>40</v>
      </c>
      <c r="AX505" s="14" t="s">
        <v>92</v>
      </c>
      <c r="AY505" s="265" t="s">
        <v>226</v>
      </c>
    </row>
    <row r="506" s="2" customFormat="1" ht="16.5" customHeight="1">
      <c r="A506" s="41"/>
      <c r="B506" s="42"/>
      <c r="C506" s="230" t="s">
        <v>768</v>
      </c>
      <c r="D506" s="230" t="s">
        <v>228</v>
      </c>
      <c r="E506" s="231" t="s">
        <v>769</v>
      </c>
      <c r="F506" s="232" t="s">
        <v>770</v>
      </c>
      <c r="G506" s="233" t="s">
        <v>304</v>
      </c>
      <c r="H506" s="234">
        <v>28.443000000000001</v>
      </c>
      <c r="I506" s="235"/>
      <c r="J506" s="236">
        <f>ROUND(I506*H506,2)</f>
        <v>0</v>
      </c>
      <c r="K506" s="232" t="s">
        <v>232</v>
      </c>
      <c r="L506" s="47"/>
      <c r="M506" s="237" t="s">
        <v>1</v>
      </c>
      <c r="N506" s="238" t="s">
        <v>52</v>
      </c>
      <c r="O506" s="95"/>
      <c r="P506" s="239">
        <f>O506*H506</f>
        <v>0</v>
      </c>
      <c r="Q506" s="239">
        <v>0</v>
      </c>
      <c r="R506" s="239">
        <f>Q506*H506</f>
        <v>0</v>
      </c>
      <c r="S506" s="239">
        <v>0</v>
      </c>
      <c r="T506" s="240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41" t="s">
        <v>719</v>
      </c>
      <c r="AT506" s="241" t="s">
        <v>228</v>
      </c>
      <c r="AU506" s="241" t="s">
        <v>241</v>
      </c>
      <c r="AY506" s="19" t="s">
        <v>226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9" t="s">
        <v>233</v>
      </c>
      <c r="BK506" s="242">
        <f>ROUND(I506*H506,2)</f>
        <v>0</v>
      </c>
      <c r="BL506" s="19" t="s">
        <v>719</v>
      </c>
      <c r="BM506" s="241" t="s">
        <v>771</v>
      </c>
    </row>
    <row r="507" s="13" customFormat="1">
      <c r="A507" s="13"/>
      <c r="B507" s="243"/>
      <c r="C507" s="244"/>
      <c r="D507" s="245" t="s">
        <v>235</v>
      </c>
      <c r="E507" s="246" t="s">
        <v>1</v>
      </c>
      <c r="F507" s="247" t="s">
        <v>772</v>
      </c>
      <c r="G507" s="244"/>
      <c r="H507" s="248">
        <v>28.443000000000001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235</v>
      </c>
      <c r="AU507" s="254" t="s">
        <v>241</v>
      </c>
      <c r="AV507" s="13" t="s">
        <v>94</v>
      </c>
      <c r="AW507" s="13" t="s">
        <v>40</v>
      </c>
      <c r="AX507" s="13" t="s">
        <v>85</v>
      </c>
      <c r="AY507" s="254" t="s">
        <v>226</v>
      </c>
    </row>
    <row r="508" s="14" customFormat="1">
      <c r="A508" s="14"/>
      <c r="B508" s="255"/>
      <c r="C508" s="256"/>
      <c r="D508" s="245" t="s">
        <v>235</v>
      </c>
      <c r="E508" s="257" t="s">
        <v>1</v>
      </c>
      <c r="F508" s="258" t="s">
        <v>237</v>
      </c>
      <c r="G508" s="256"/>
      <c r="H508" s="259">
        <v>28.443000000000001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5" t="s">
        <v>235</v>
      </c>
      <c r="AU508" s="265" t="s">
        <v>241</v>
      </c>
      <c r="AV508" s="14" t="s">
        <v>233</v>
      </c>
      <c r="AW508" s="14" t="s">
        <v>40</v>
      </c>
      <c r="AX508" s="14" t="s">
        <v>92</v>
      </c>
      <c r="AY508" s="265" t="s">
        <v>226</v>
      </c>
    </row>
    <row r="509" s="2" customFormat="1" ht="21.75" customHeight="1">
      <c r="A509" s="41"/>
      <c r="B509" s="42"/>
      <c r="C509" s="230" t="s">
        <v>773</v>
      </c>
      <c r="D509" s="230" t="s">
        <v>228</v>
      </c>
      <c r="E509" s="231" t="s">
        <v>774</v>
      </c>
      <c r="F509" s="232" t="s">
        <v>775</v>
      </c>
      <c r="G509" s="233" t="s">
        <v>304</v>
      </c>
      <c r="H509" s="234">
        <v>1.345</v>
      </c>
      <c r="I509" s="235"/>
      <c r="J509" s="236">
        <f>ROUND(I509*H509,2)</f>
        <v>0</v>
      </c>
      <c r="K509" s="232" t="s">
        <v>232</v>
      </c>
      <c r="L509" s="47"/>
      <c r="M509" s="237" t="s">
        <v>1</v>
      </c>
      <c r="N509" s="238" t="s">
        <v>52</v>
      </c>
      <c r="O509" s="95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41" t="s">
        <v>719</v>
      </c>
      <c r="AT509" s="241" t="s">
        <v>228</v>
      </c>
      <c r="AU509" s="241" t="s">
        <v>241</v>
      </c>
      <c r="AY509" s="19" t="s">
        <v>226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9" t="s">
        <v>233</v>
      </c>
      <c r="BK509" s="242">
        <f>ROUND(I509*H509,2)</f>
        <v>0</v>
      </c>
      <c r="BL509" s="19" t="s">
        <v>719</v>
      </c>
      <c r="BM509" s="241" t="s">
        <v>776</v>
      </c>
    </row>
    <row r="510" s="13" customFormat="1">
      <c r="A510" s="13"/>
      <c r="B510" s="243"/>
      <c r="C510" s="244"/>
      <c r="D510" s="245" t="s">
        <v>235</v>
      </c>
      <c r="E510" s="246" t="s">
        <v>1</v>
      </c>
      <c r="F510" s="247" t="s">
        <v>777</v>
      </c>
      <c r="G510" s="244"/>
      <c r="H510" s="248">
        <v>1.345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235</v>
      </c>
      <c r="AU510" s="254" t="s">
        <v>241</v>
      </c>
      <c r="AV510" s="13" t="s">
        <v>94</v>
      </c>
      <c r="AW510" s="13" t="s">
        <v>40</v>
      </c>
      <c r="AX510" s="13" t="s">
        <v>85</v>
      </c>
      <c r="AY510" s="254" t="s">
        <v>226</v>
      </c>
    </row>
    <row r="511" s="14" customFormat="1">
      <c r="A511" s="14"/>
      <c r="B511" s="255"/>
      <c r="C511" s="256"/>
      <c r="D511" s="245" t="s">
        <v>235</v>
      </c>
      <c r="E511" s="257" t="s">
        <v>1</v>
      </c>
      <c r="F511" s="258" t="s">
        <v>237</v>
      </c>
      <c r="G511" s="256"/>
      <c r="H511" s="259">
        <v>1.345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5" t="s">
        <v>235</v>
      </c>
      <c r="AU511" s="265" t="s">
        <v>241</v>
      </c>
      <c r="AV511" s="14" t="s">
        <v>233</v>
      </c>
      <c r="AW511" s="14" t="s">
        <v>40</v>
      </c>
      <c r="AX511" s="14" t="s">
        <v>92</v>
      </c>
      <c r="AY511" s="265" t="s">
        <v>226</v>
      </c>
    </row>
    <row r="512" s="2" customFormat="1" ht="16.5" customHeight="1">
      <c r="A512" s="41"/>
      <c r="B512" s="42"/>
      <c r="C512" s="230" t="s">
        <v>778</v>
      </c>
      <c r="D512" s="230" t="s">
        <v>228</v>
      </c>
      <c r="E512" s="231" t="s">
        <v>779</v>
      </c>
      <c r="F512" s="232" t="s">
        <v>780</v>
      </c>
      <c r="G512" s="233" t="s">
        <v>304</v>
      </c>
      <c r="H512" s="234">
        <v>0.27500000000000002</v>
      </c>
      <c r="I512" s="235"/>
      <c r="J512" s="236">
        <f>ROUND(I512*H512,2)</f>
        <v>0</v>
      </c>
      <c r="K512" s="232" t="s">
        <v>232</v>
      </c>
      <c r="L512" s="47"/>
      <c r="M512" s="237" t="s">
        <v>1</v>
      </c>
      <c r="N512" s="238" t="s">
        <v>52</v>
      </c>
      <c r="O512" s="95"/>
      <c r="P512" s="239">
        <f>O512*H512</f>
        <v>0</v>
      </c>
      <c r="Q512" s="239">
        <v>0</v>
      </c>
      <c r="R512" s="239">
        <f>Q512*H512</f>
        <v>0</v>
      </c>
      <c r="S512" s="239">
        <v>0</v>
      </c>
      <c r="T512" s="240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41" t="s">
        <v>719</v>
      </c>
      <c r="AT512" s="241" t="s">
        <v>228</v>
      </c>
      <c r="AU512" s="241" t="s">
        <v>241</v>
      </c>
      <c r="AY512" s="19" t="s">
        <v>226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9" t="s">
        <v>233</v>
      </c>
      <c r="BK512" s="242">
        <f>ROUND(I512*H512,2)</f>
        <v>0</v>
      </c>
      <c r="BL512" s="19" t="s">
        <v>719</v>
      </c>
      <c r="BM512" s="241" t="s">
        <v>781</v>
      </c>
    </row>
    <row r="513" s="13" customFormat="1">
      <c r="A513" s="13"/>
      <c r="B513" s="243"/>
      <c r="C513" s="244"/>
      <c r="D513" s="245" t="s">
        <v>235</v>
      </c>
      <c r="E513" s="246" t="s">
        <v>1</v>
      </c>
      <c r="F513" s="247" t="s">
        <v>767</v>
      </c>
      <c r="G513" s="244"/>
      <c r="H513" s="248">
        <v>0.27500000000000002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235</v>
      </c>
      <c r="AU513" s="254" t="s">
        <v>241</v>
      </c>
      <c r="AV513" s="13" t="s">
        <v>94</v>
      </c>
      <c r="AW513" s="13" t="s">
        <v>40</v>
      </c>
      <c r="AX513" s="13" t="s">
        <v>85</v>
      </c>
      <c r="AY513" s="254" t="s">
        <v>226</v>
      </c>
    </row>
    <row r="514" s="14" customFormat="1">
      <c r="A514" s="14"/>
      <c r="B514" s="255"/>
      <c r="C514" s="256"/>
      <c r="D514" s="245" t="s">
        <v>235</v>
      </c>
      <c r="E514" s="257" t="s">
        <v>1</v>
      </c>
      <c r="F514" s="258" t="s">
        <v>237</v>
      </c>
      <c r="G514" s="256"/>
      <c r="H514" s="259">
        <v>0.27500000000000002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5" t="s">
        <v>235</v>
      </c>
      <c r="AU514" s="265" t="s">
        <v>241</v>
      </c>
      <c r="AV514" s="14" t="s">
        <v>233</v>
      </c>
      <c r="AW514" s="14" t="s">
        <v>40</v>
      </c>
      <c r="AX514" s="14" t="s">
        <v>92</v>
      </c>
      <c r="AY514" s="265" t="s">
        <v>226</v>
      </c>
    </row>
    <row r="515" s="12" customFormat="1" ht="22.8" customHeight="1">
      <c r="A515" s="12"/>
      <c r="B515" s="214"/>
      <c r="C515" s="215"/>
      <c r="D515" s="216" t="s">
        <v>84</v>
      </c>
      <c r="E515" s="228" t="s">
        <v>782</v>
      </c>
      <c r="F515" s="228" t="s">
        <v>783</v>
      </c>
      <c r="G515" s="215"/>
      <c r="H515" s="215"/>
      <c r="I515" s="218"/>
      <c r="J515" s="229">
        <f>BK515</f>
        <v>0</v>
      </c>
      <c r="K515" s="215"/>
      <c r="L515" s="220"/>
      <c r="M515" s="221"/>
      <c r="N515" s="222"/>
      <c r="O515" s="222"/>
      <c r="P515" s="223">
        <f>P516</f>
        <v>0</v>
      </c>
      <c r="Q515" s="222"/>
      <c r="R515" s="223">
        <f>R516</f>
        <v>0</v>
      </c>
      <c r="S515" s="222"/>
      <c r="T515" s="224">
        <f>T516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5" t="s">
        <v>92</v>
      </c>
      <c r="AT515" s="226" t="s">
        <v>84</v>
      </c>
      <c r="AU515" s="226" t="s">
        <v>92</v>
      </c>
      <c r="AY515" s="225" t="s">
        <v>226</v>
      </c>
      <c r="BK515" s="227">
        <f>BK516</f>
        <v>0</v>
      </c>
    </row>
    <row r="516" s="2" customFormat="1" ht="16.5" customHeight="1">
      <c r="A516" s="41"/>
      <c r="B516" s="42"/>
      <c r="C516" s="230" t="s">
        <v>784</v>
      </c>
      <c r="D516" s="230" t="s">
        <v>228</v>
      </c>
      <c r="E516" s="231" t="s">
        <v>785</v>
      </c>
      <c r="F516" s="232" t="s">
        <v>786</v>
      </c>
      <c r="G516" s="233" t="s">
        <v>304</v>
      </c>
      <c r="H516" s="234">
        <v>79.683000000000007</v>
      </c>
      <c r="I516" s="235"/>
      <c r="J516" s="236">
        <f>ROUND(I516*H516,2)</f>
        <v>0</v>
      </c>
      <c r="K516" s="232" t="s">
        <v>232</v>
      </c>
      <c r="L516" s="47"/>
      <c r="M516" s="237" t="s">
        <v>1</v>
      </c>
      <c r="N516" s="238" t="s">
        <v>52</v>
      </c>
      <c r="O516" s="95"/>
      <c r="P516" s="239">
        <f>O516*H516</f>
        <v>0</v>
      </c>
      <c r="Q516" s="239">
        <v>0</v>
      </c>
      <c r="R516" s="239">
        <f>Q516*H516</f>
        <v>0</v>
      </c>
      <c r="S516" s="239">
        <v>0</v>
      </c>
      <c r="T516" s="240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41" t="s">
        <v>233</v>
      </c>
      <c r="AT516" s="241" t="s">
        <v>228</v>
      </c>
      <c r="AU516" s="241" t="s">
        <v>94</v>
      </c>
      <c r="AY516" s="19" t="s">
        <v>226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9" t="s">
        <v>233</v>
      </c>
      <c r="BK516" s="242">
        <f>ROUND(I516*H516,2)</f>
        <v>0</v>
      </c>
      <c r="BL516" s="19" t="s">
        <v>233</v>
      </c>
      <c r="BM516" s="241" t="s">
        <v>787</v>
      </c>
    </row>
    <row r="517" s="12" customFormat="1" ht="25.92" customHeight="1">
      <c r="A517" s="12"/>
      <c r="B517" s="214"/>
      <c r="C517" s="215"/>
      <c r="D517" s="216" t="s">
        <v>84</v>
      </c>
      <c r="E517" s="217" t="s">
        <v>788</v>
      </c>
      <c r="F517" s="217" t="s">
        <v>789</v>
      </c>
      <c r="G517" s="215"/>
      <c r="H517" s="215"/>
      <c r="I517" s="218"/>
      <c r="J517" s="219">
        <f>BK517</f>
        <v>0</v>
      </c>
      <c r="K517" s="215"/>
      <c r="L517" s="220"/>
      <c r="M517" s="221"/>
      <c r="N517" s="222"/>
      <c r="O517" s="222"/>
      <c r="P517" s="223">
        <f>P518+P534+P551+P580+P587+P600+P613+P617+P630+P651+P700+P722+P735+P742+P807+P837+P841+P863+P889</f>
        <v>0</v>
      </c>
      <c r="Q517" s="222"/>
      <c r="R517" s="223">
        <f>R518+R534+R551+R580+R587+R600+R613+R617+R630+R651+R700+R722+R735+R742+R807+R837+R841+R863+R889</f>
        <v>8.2253524700000007</v>
      </c>
      <c r="S517" s="222"/>
      <c r="T517" s="224">
        <f>T518+T534+T551+T580+T587+T600+T613+T617+T630+T651+T700+T722+T735+T742+T807+T837+T841+T863+T889</f>
        <v>15.638738700000003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5" t="s">
        <v>94</v>
      </c>
      <c r="AT517" s="226" t="s">
        <v>84</v>
      </c>
      <c r="AU517" s="226" t="s">
        <v>85</v>
      </c>
      <c r="AY517" s="225" t="s">
        <v>226</v>
      </c>
      <c r="BK517" s="227">
        <f>BK518+BK534+BK551+BK580+BK587+BK600+BK613+BK617+BK630+BK651+BK700+BK722+BK735+BK742+BK807+BK837+BK841+BK863+BK889</f>
        <v>0</v>
      </c>
    </row>
    <row r="518" s="12" customFormat="1" ht="22.8" customHeight="1">
      <c r="A518" s="12"/>
      <c r="B518" s="214"/>
      <c r="C518" s="215"/>
      <c r="D518" s="216" t="s">
        <v>84</v>
      </c>
      <c r="E518" s="228" t="s">
        <v>790</v>
      </c>
      <c r="F518" s="228" t="s">
        <v>791</v>
      </c>
      <c r="G518" s="215"/>
      <c r="H518" s="215"/>
      <c r="I518" s="218"/>
      <c r="J518" s="229">
        <f>BK518</f>
        <v>0</v>
      </c>
      <c r="K518" s="215"/>
      <c r="L518" s="220"/>
      <c r="M518" s="221"/>
      <c r="N518" s="222"/>
      <c r="O518" s="222"/>
      <c r="P518" s="223">
        <f>SUM(P519:P533)</f>
        <v>0</v>
      </c>
      <c r="Q518" s="222"/>
      <c r="R518" s="223">
        <f>SUM(R519:R533)</f>
        <v>0.014907200000000001</v>
      </c>
      <c r="S518" s="222"/>
      <c r="T518" s="224">
        <f>SUM(T519:T533)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25" t="s">
        <v>94</v>
      </c>
      <c r="AT518" s="226" t="s">
        <v>84</v>
      </c>
      <c r="AU518" s="226" t="s">
        <v>92</v>
      </c>
      <c r="AY518" s="225" t="s">
        <v>226</v>
      </c>
      <c r="BK518" s="227">
        <f>SUM(BK519:BK533)</f>
        <v>0</v>
      </c>
    </row>
    <row r="519" s="2" customFormat="1" ht="16.5" customHeight="1">
      <c r="A519" s="41"/>
      <c r="B519" s="42"/>
      <c r="C519" s="230" t="s">
        <v>792</v>
      </c>
      <c r="D519" s="230" t="s">
        <v>228</v>
      </c>
      <c r="E519" s="231" t="s">
        <v>793</v>
      </c>
      <c r="F519" s="232" t="s">
        <v>794</v>
      </c>
      <c r="G519" s="233" t="s">
        <v>231</v>
      </c>
      <c r="H519" s="234">
        <v>0.81000000000000005</v>
      </c>
      <c r="I519" s="235"/>
      <c r="J519" s="236">
        <f>ROUND(I519*H519,2)</f>
        <v>0</v>
      </c>
      <c r="K519" s="232" t="s">
        <v>232</v>
      </c>
      <c r="L519" s="47"/>
      <c r="M519" s="237" t="s">
        <v>1</v>
      </c>
      <c r="N519" s="238" t="s">
        <v>52</v>
      </c>
      <c r="O519" s="95"/>
      <c r="P519" s="239">
        <f>O519*H519</f>
        <v>0</v>
      </c>
      <c r="Q519" s="239">
        <v>0.00040000000000000002</v>
      </c>
      <c r="R519" s="239">
        <f>Q519*H519</f>
        <v>0.00032400000000000001</v>
      </c>
      <c r="S519" s="239">
        <v>0</v>
      </c>
      <c r="T519" s="240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41" t="s">
        <v>307</v>
      </c>
      <c r="AT519" s="241" t="s">
        <v>228</v>
      </c>
      <c r="AU519" s="241" t="s">
        <v>94</v>
      </c>
      <c r="AY519" s="19" t="s">
        <v>226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9" t="s">
        <v>233</v>
      </c>
      <c r="BK519" s="242">
        <f>ROUND(I519*H519,2)</f>
        <v>0</v>
      </c>
      <c r="BL519" s="19" t="s">
        <v>307</v>
      </c>
      <c r="BM519" s="241" t="s">
        <v>795</v>
      </c>
    </row>
    <row r="520" s="13" customFormat="1">
      <c r="A520" s="13"/>
      <c r="B520" s="243"/>
      <c r="C520" s="244"/>
      <c r="D520" s="245" t="s">
        <v>235</v>
      </c>
      <c r="E520" s="246" t="s">
        <v>1</v>
      </c>
      <c r="F520" s="247" t="s">
        <v>796</v>
      </c>
      <c r="G520" s="244"/>
      <c r="H520" s="248">
        <v>0.81000000000000005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235</v>
      </c>
      <c r="AU520" s="254" t="s">
        <v>94</v>
      </c>
      <c r="AV520" s="13" t="s">
        <v>94</v>
      </c>
      <c r="AW520" s="13" t="s">
        <v>40</v>
      </c>
      <c r="AX520" s="13" t="s">
        <v>85</v>
      </c>
      <c r="AY520" s="254" t="s">
        <v>226</v>
      </c>
    </row>
    <row r="521" s="14" customFormat="1">
      <c r="A521" s="14"/>
      <c r="B521" s="255"/>
      <c r="C521" s="256"/>
      <c r="D521" s="245" t="s">
        <v>235</v>
      </c>
      <c r="E521" s="257" t="s">
        <v>1</v>
      </c>
      <c r="F521" s="258" t="s">
        <v>237</v>
      </c>
      <c r="G521" s="256"/>
      <c r="H521" s="259">
        <v>0.81000000000000005</v>
      </c>
      <c r="I521" s="260"/>
      <c r="J521" s="256"/>
      <c r="K521" s="256"/>
      <c r="L521" s="261"/>
      <c r="M521" s="262"/>
      <c r="N521" s="263"/>
      <c r="O521" s="263"/>
      <c r="P521" s="263"/>
      <c r="Q521" s="263"/>
      <c r="R521" s="263"/>
      <c r="S521" s="263"/>
      <c r="T521" s="26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5" t="s">
        <v>235</v>
      </c>
      <c r="AU521" s="265" t="s">
        <v>94</v>
      </c>
      <c r="AV521" s="14" t="s">
        <v>233</v>
      </c>
      <c r="AW521" s="14" t="s">
        <v>40</v>
      </c>
      <c r="AX521" s="14" t="s">
        <v>92</v>
      </c>
      <c r="AY521" s="265" t="s">
        <v>226</v>
      </c>
    </row>
    <row r="522" s="2" customFormat="1" ht="24.15" customHeight="1">
      <c r="A522" s="41"/>
      <c r="B522" s="42"/>
      <c r="C522" s="266" t="s">
        <v>797</v>
      </c>
      <c r="D522" s="266" t="s">
        <v>301</v>
      </c>
      <c r="E522" s="267" t="s">
        <v>798</v>
      </c>
      <c r="F522" s="268" t="s">
        <v>799</v>
      </c>
      <c r="G522" s="269" t="s">
        <v>231</v>
      </c>
      <c r="H522" s="270">
        <v>1.038</v>
      </c>
      <c r="I522" s="271"/>
      <c r="J522" s="272">
        <f>ROUND(I522*H522,2)</f>
        <v>0</v>
      </c>
      <c r="K522" s="268" t="s">
        <v>232</v>
      </c>
      <c r="L522" s="273"/>
      <c r="M522" s="274" t="s">
        <v>1</v>
      </c>
      <c r="N522" s="275" t="s">
        <v>52</v>
      </c>
      <c r="O522" s="95"/>
      <c r="P522" s="239">
        <f>O522*H522</f>
        <v>0</v>
      </c>
      <c r="Q522" s="239">
        <v>0.0054000000000000003</v>
      </c>
      <c r="R522" s="239">
        <f>Q522*H522</f>
        <v>0.0056052000000000003</v>
      </c>
      <c r="S522" s="239">
        <v>0</v>
      </c>
      <c r="T522" s="240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41" t="s">
        <v>389</v>
      </c>
      <c r="AT522" s="241" t="s">
        <v>301</v>
      </c>
      <c r="AU522" s="241" t="s">
        <v>94</v>
      </c>
      <c r="AY522" s="19" t="s">
        <v>226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9" t="s">
        <v>233</v>
      </c>
      <c r="BK522" s="242">
        <f>ROUND(I522*H522,2)</f>
        <v>0</v>
      </c>
      <c r="BL522" s="19" t="s">
        <v>307</v>
      </c>
      <c r="BM522" s="241" t="s">
        <v>800</v>
      </c>
    </row>
    <row r="523" s="13" customFormat="1">
      <c r="A523" s="13"/>
      <c r="B523" s="243"/>
      <c r="C523" s="244"/>
      <c r="D523" s="245" t="s">
        <v>235</v>
      </c>
      <c r="E523" s="246" t="s">
        <v>1</v>
      </c>
      <c r="F523" s="247" t="s">
        <v>801</v>
      </c>
      <c r="G523" s="244"/>
      <c r="H523" s="248">
        <v>0.89100000000000001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235</v>
      </c>
      <c r="AU523" s="254" t="s">
        <v>94</v>
      </c>
      <c r="AV523" s="13" t="s">
        <v>94</v>
      </c>
      <c r="AW523" s="13" t="s">
        <v>40</v>
      </c>
      <c r="AX523" s="13" t="s">
        <v>92</v>
      </c>
      <c r="AY523" s="254" t="s">
        <v>226</v>
      </c>
    </row>
    <row r="524" s="13" customFormat="1">
      <c r="A524" s="13"/>
      <c r="B524" s="243"/>
      <c r="C524" s="244"/>
      <c r="D524" s="245" t="s">
        <v>235</v>
      </c>
      <c r="E524" s="244"/>
      <c r="F524" s="247" t="s">
        <v>802</v>
      </c>
      <c r="G524" s="244"/>
      <c r="H524" s="248">
        <v>1.038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235</v>
      </c>
      <c r="AU524" s="254" t="s">
        <v>94</v>
      </c>
      <c r="AV524" s="13" t="s">
        <v>94</v>
      </c>
      <c r="AW524" s="13" t="s">
        <v>4</v>
      </c>
      <c r="AX524" s="13" t="s">
        <v>92</v>
      </c>
      <c r="AY524" s="254" t="s">
        <v>226</v>
      </c>
    </row>
    <row r="525" s="2" customFormat="1" ht="16.5" customHeight="1">
      <c r="A525" s="41"/>
      <c r="B525" s="42"/>
      <c r="C525" s="230" t="s">
        <v>803</v>
      </c>
      <c r="D525" s="230" t="s">
        <v>228</v>
      </c>
      <c r="E525" s="231" t="s">
        <v>804</v>
      </c>
      <c r="F525" s="232" t="s">
        <v>805</v>
      </c>
      <c r="G525" s="233" t="s">
        <v>231</v>
      </c>
      <c r="H525" s="234">
        <v>42.600000000000001</v>
      </c>
      <c r="I525" s="235"/>
      <c r="J525" s="236">
        <f>ROUND(I525*H525,2)</f>
        <v>0</v>
      </c>
      <c r="K525" s="232" t="s">
        <v>232</v>
      </c>
      <c r="L525" s="47"/>
      <c r="M525" s="237" t="s">
        <v>1</v>
      </c>
      <c r="N525" s="238" t="s">
        <v>52</v>
      </c>
      <c r="O525" s="95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41" t="s">
        <v>307</v>
      </c>
      <c r="AT525" s="241" t="s">
        <v>228</v>
      </c>
      <c r="AU525" s="241" t="s">
        <v>94</v>
      </c>
      <c r="AY525" s="19" t="s">
        <v>226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9" t="s">
        <v>233</v>
      </c>
      <c r="BK525" s="242">
        <f>ROUND(I525*H525,2)</f>
        <v>0</v>
      </c>
      <c r="BL525" s="19" t="s">
        <v>307</v>
      </c>
      <c r="BM525" s="241" t="s">
        <v>806</v>
      </c>
    </row>
    <row r="526" s="13" customFormat="1">
      <c r="A526" s="13"/>
      <c r="B526" s="243"/>
      <c r="C526" s="244"/>
      <c r="D526" s="245" t="s">
        <v>235</v>
      </c>
      <c r="E526" s="246" t="s">
        <v>1</v>
      </c>
      <c r="F526" s="247" t="s">
        <v>485</v>
      </c>
      <c r="G526" s="244"/>
      <c r="H526" s="248">
        <v>42.600000000000001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235</v>
      </c>
      <c r="AU526" s="254" t="s">
        <v>94</v>
      </c>
      <c r="AV526" s="13" t="s">
        <v>94</v>
      </c>
      <c r="AW526" s="13" t="s">
        <v>40</v>
      </c>
      <c r="AX526" s="13" t="s">
        <v>85</v>
      </c>
      <c r="AY526" s="254" t="s">
        <v>226</v>
      </c>
    </row>
    <row r="527" s="14" customFormat="1">
      <c r="A527" s="14"/>
      <c r="B527" s="255"/>
      <c r="C527" s="256"/>
      <c r="D527" s="245" t="s">
        <v>235</v>
      </c>
      <c r="E527" s="257" t="s">
        <v>1</v>
      </c>
      <c r="F527" s="258" t="s">
        <v>237</v>
      </c>
      <c r="G527" s="256"/>
      <c r="H527" s="259">
        <v>42.600000000000001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5" t="s">
        <v>235</v>
      </c>
      <c r="AU527" s="265" t="s">
        <v>94</v>
      </c>
      <c r="AV527" s="14" t="s">
        <v>233</v>
      </c>
      <c r="AW527" s="14" t="s">
        <v>40</v>
      </c>
      <c r="AX527" s="14" t="s">
        <v>92</v>
      </c>
      <c r="AY527" s="265" t="s">
        <v>226</v>
      </c>
    </row>
    <row r="528" s="2" customFormat="1" ht="16.5" customHeight="1">
      <c r="A528" s="41"/>
      <c r="B528" s="42"/>
      <c r="C528" s="266" t="s">
        <v>807</v>
      </c>
      <c r="D528" s="266" t="s">
        <v>301</v>
      </c>
      <c r="E528" s="267" t="s">
        <v>808</v>
      </c>
      <c r="F528" s="268" t="s">
        <v>809</v>
      </c>
      <c r="G528" s="269" t="s">
        <v>327</v>
      </c>
      <c r="H528" s="270">
        <v>8.9779999999999998</v>
      </c>
      <c r="I528" s="271"/>
      <c r="J528" s="272">
        <f>ROUND(I528*H528,2)</f>
        <v>0</v>
      </c>
      <c r="K528" s="268" t="s">
        <v>232</v>
      </c>
      <c r="L528" s="273"/>
      <c r="M528" s="274" t="s">
        <v>1</v>
      </c>
      <c r="N528" s="275" t="s">
        <v>52</v>
      </c>
      <c r="O528" s="95"/>
      <c r="P528" s="239">
        <f>O528*H528</f>
        <v>0</v>
      </c>
      <c r="Q528" s="239">
        <v>0.001</v>
      </c>
      <c r="R528" s="239">
        <f>Q528*H528</f>
        <v>0.0089779999999999999</v>
      </c>
      <c r="S528" s="239">
        <v>0</v>
      </c>
      <c r="T528" s="240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41" t="s">
        <v>389</v>
      </c>
      <c r="AT528" s="241" t="s">
        <v>301</v>
      </c>
      <c r="AU528" s="241" t="s">
        <v>94</v>
      </c>
      <c r="AY528" s="19" t="s">
        <v>226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9" t="s">
        <v>233</v>
      </c>
      <c r="BK528" s="242">
        <f>ROUND(I528*H528,2)</f>
        <v>0</v>
      </c>
      <c r="BL528" s="19" t="s">
        <v>307</v>
      </c>
      <c r="BM528" s="241" t="s">
        <v>810</v>
      </c>
    </row>
    <row r="529" s="13" customFormat="1">
      <c r="A529" s="13"/>
      <c r="B529" s="243"/>
      <c r="C529" s="244"/>
      <c r="D529" s="245" t="s">
        <v>235</v>
      </c>
      <c r="E529" s="246" t="s">
        <v>1</v>
      </c>
      <c r="F529" s="247" t="s">
        <v>811</v>
      </c>
      <c r="G529" s="244"/>
      <c r="H529" s="248">
        <v>42.600000000000001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235</v>
      </c>
      <c r="AU529" s="254" t="s">
        <v>94</v>
      </c>
      <c r="AV529" s="13" t="s">
        <v>94</v>
      </c>
      <c r="AW529" s="13" t="s">
        <v>40</v>
      </c>
      <c r="AX529" s="13" t="s">
        <v>85</v>
      </c>
      <c r="AY529" s="254" t="s">
        <v>226</v>
      </c>
    </row>
    <row r="530" s="14" customFormat="1">
      <c r="A530" s="14"/>
      <c r="B530" s="255"/>
      <c r="C530" s="256"/>
      <c r="D530" s="245" t="s">
        <v>235</v>
      </c>
      <c r="E530" s="257" t="s">
        <v>1</v>
      </c>
      <c r="F530" s="258" t="s">
        <v>237</v>
      </c>
      <c r="G530" s="256"/>
      <c r="H530" s="259">
        <v>42.600000000000001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5" t="s">
        <v>235</v>
      </c>
      <c r="AU530" s="265" t="s">
        <v>94</v>
      </c>
      <c r="AV530" s="14" t="s">
        <v>233</v>
      </c>
      <c r="AW530" s="14" t="s">
        <v>40</v>
      </c>
      <c r="AX530" s="14" t="s">
        <v>92</v>
      </c>
      <c r="AY530" s="265" t="s">
        <v>226</v>
      </c>
    </row>
    <row r="531" s="13" customFormat="1">
      <c r="A531" s="13"/>
      <c r="B531" s="243"/>
      <c r="C531" s="244"/>
      <c r="D531" s="245" t="s">
        <v>235</v>
      </c>
      <c r="E531" s="244"/>
      <c r="F531" s="247" t="s">
        <v>812</v>
      </c>
      <c r="G531" s="244"/>
      <c r="H531" s="248">
        <v>8.9779999999999998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235</v>
      </c>
      <c r="AU531" s="254" t="s">
        <v>94</v>
      </c>
      <c r="AV531" s="13" t="s">
        <v>94</v>
      </c>
      <c r="AW531" s="13" t="s">
        <v>4</v>
      </c>
      <c r="AX531" s="13" t="s">
        <v>92</v>
      </c>
      <c r="AY531" s="254" t="s">
        <v>226</v>
      </c>
    </row>
    <row r="532" s="2" customFormat="1" ht="16.5" customHeight="1">
      <c r="A532" s="41"/>
      <c r="B532" s="42"/>
      <c r="C532" s="230" t="s">
        <v>813</v>
      </c>
      <c r="D532" s="230" t="s">
        <v>228</v>
      </c>
      <c r="E532" s="231" t="s">
        <v>814</v>
      </c>
      <c r="F532" s="232" t="s">
        <v>815</v>
      </c>
      <c r="G532" s="233" t="s">
        <v>304</v>
      </c>
      <c r="H532" s="234">
        <v>0.014999999999999999</v>
      </c>
      <c r="I532" s="235"/>
      <c r="J532" s="236">
        <f>ROUND(I532*H532,2)</f>
        <v>0</v>
      </c>
      <c r="K532" s="232" t="s">
        <v>232</v>
      </c>
      <c r="L532" s="47"/>
      <c r="M532" s="237" t="s">
        <v>1</v>
      </c>
      <c r="N532" s="238" t="s">
        <v>52</v>
      </c>
      <c r="O532" s="95"/>
      <c r="P532" s="239">
        <f>O532*H532</f>
        <v>0</v>
      </c>
      <c r="Q532" s="239">
        <v>0</v>
      </c>
      <c r="R532" s="239">
        <f>Q532*H532</f>
        <v>0</v>
      </c>
      <c r="S532" s="239">
        <v>0</v>
      </c>
      <c r="T532" s="240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41" t="s">
        <v>307</v>
      </c>
      <c r="AT532" s="241" t="s">
        <v>228</v>
      </c>
      <c r="AU532" s="241" t="s">
        <v>94</v>
      </c>
      <c r="AY532" s="19" t="s">
        <v>226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9" t="s">
        <v>233</v>
      </c>
      <c r="BK532" s="242">
        <f>ROUND(I532*H532,2)</f>
        <v>0</v>
      </c>
      <c r="BL532" s="19" t="s">
        <v>307</v>
      </c>
      <c r="BM532" s="241" t="s">
        <v>816</v>
      </c>
    </row>
    <row r="533" s="2" customFormat="1" ht="16.5" customHeight="1">
      <c r="A533" s="41"/>
      <c r="B533" s="42"/>
      <c r="C533" s="230" t="s">
        <v>817</v>
      </c>
      <c r="D533" s="230" t="s">
        <v>228</v>
      </c>
      <c r="E533" s="231" t="s">
        <v>818</v>
      </c>
      <c r="F533" s="232" t="s">
        <v>819</v>
      </c>
      <c r="G533" s="233" t="s">
        <v>304</v>
      </c>
      <c r="H533" s="234">
        <v>0.014999999999999999</v>
      </c>
      <c r="I533" s="235"/>
      <c r="J533" s="236">
        <f>ROUND(I533*H533,2)</f>
        <v>0</v>
      </c>
      <c r="K533" s="232" t="s">
        <v>232</v>
      </c>
      <c r="L533" s="47"/>
      <c r="M533" s="237" t="s">
        <v>1</v>
      </c>
      <c r="N533" s="238" t="s">
        <v>52</v>
      </c>
      <c r="O533" s="95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41" t="s">
        <v>307</v>
      </c>
      <c r="AT533" s="241" t="s">
        <v>228</v>
      </c>
      <c r="AU533" s="241" t="s">
        <v>94</v>
      </c>
      <c r="AY533" s="19" t="s">
        <v>226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9" t="s">
        <v>233</v>
      </c>
      <c r="BK533" s="242">
        <f>ROUND(I533*H533,2)</f>
        <v>0</v>
      </c>
      <c r="BL533" s="19" t="s">
        <v>307</v>
      </c>
      <c r="BM533" s="241" t="s">
        <v>820</v>
      </c>
    </row>
    <row r="534" s="12" customFormat="1" ht="22.8" customHeight="1">
      <c r="A534" s="12"/>
      <c r="B534" s="214"/>
      <c r="C534" s="215"/>
      <c r="D534" s="216" t="s">
        <v>84</v>
      </c>
      <c r="E534" s="228" t="s">
        <v>821</v>
      </c>
      <c r="F534" s="228" t="s">
        <v>822</v>
      </c>
      <c r="G534" s="215"/>
      <c r="H534" s="215"/>
      <c r="I534" s="218"/>
      <c r="J534" s="229">
        <f>BK534</f>
        <v>0</v>
      </c>
      <c r="K534" s="215"/>
      <c r="L534" s="220"/>
      <c r="M534" s="221"/>
      <c r="N534" s="222"/>
      <c r="O534" s="222"/>
      <c r="P534" s="223">
        <f>SUM(P535:P550)</f>
        <v>0</v>
      </c>
      <c r="Q534" s="222"/>
      <c r="R534" s="223">
        <f>SUM(R535:R550)</f>
        <v>0.054293600000000011</v>
      </c>
      <c r="S534" s="222"/>
      <c r="T534" s="224">
        <f>SUM(T535:T550)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25" t="s">
        <v>94</v>
      </c>
      <c r="AT534" s="226" t="s">
        <v>84</v>
      </c>
      <c r="AU534" s="226" t="s">
        <v>92</v>
      </c>
      <c r="AY534" s="225" t="s">
        <v>226</v>
      </c>
      <c r="BK534" s="227">
        <f>SUM(BK535:BK550)</f>
        <v>0</v>
      </c>
    </row>
    <row r="535" s="2" customFormat="1" ht="16.5" customHeight="1">
      <c r="A535" s="41"/>
      <c r="B535" s="42"/>
      <c r="C535" s="230" t="s">
        <v>823</v>
      </c>
      <c r="D535" s="230" t="s">
        <v>228</v>
      </c>
      <c r="E535" s="231" t="s">
        <v>824</v>
      </c>
      <c r="F535" s="232" t="s">
        <v>825</v>
      </c>
      <c r="G535" s="233" t="s">
        <v>231</v>
      </c>
      <c r="H535" s="234">
        <v>7.29</v>
      </c>
      <c r="I535" s="235"/>
      <c r="J535" s="236">
        <f>ROUND(I535*H535,2)</f>
        <v>0</v>
      </c>
      <c r="K535" s="232" t="s">
        <v>232</v>
      </c>
      <c r="L535" s="47"/>
      <c r="M535" s="237" t="s">
        <v>1</v>
      </c>
      <c r="N535" s="238" t="s">
        <v>52</v>
      </c>
      <c r="O535" s="95"/>
      <c r="P535" s="239">
        <f>O535*H535</f>
        <v>0</v>
      </c>
      <c r="Q535" s="239">
        <v>0</v>
      </c>
      <c r="R535" s="239">
        <f>Q535*H535</f>
        <v>0</v>
      </c>
      <c r="S535" s="239">
        <v>0</v>
      </c>
      <c r="T535" s="240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41" t="s">
        <v>307</v>
      </c>
      <c r="AT535" s="241" t="s">
        <v>228</v>
      </c>
      <c r="AU535" s="241" t="s">
        <v>94</v>
      </c>
      <c r="AY535" s="19" t="s">
        <v>226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9" t="s">
        <v>233</v>
      </c>
      <c r="BK535" s="242">
        <f>ROUND(I535*H535,2)</f>
        <v>0</v>
      </c>
      <c r="BL535" s="19" t="s">
        <v>307</v>
      </c>
      <c r="BM535" s="241" t="s">
        <v>826</v>
      </c>
    </row>
    <row r="536" s="13" customFormat="1">
      <c r="A536" s="13"/>
      <c r="B536" s="243"/>
      <c r="C536" s="244"/>
      <c r="D536" s="245" t="s">
        <v>235</v>
      </c>
      <c r="E536" s="246" t="s">
        <v>1</v>
      </c>
      <c r="F536" s="247" t="s">
        <v>827</v>
      </c>
      <c r="G536" s="244"/>
      <c r="H536" s="248">
        <v>7.29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235</v>
      </c>
      <c r="AU536" s="254" t="s">
        <v>94</v>
      </c>
      <c r="AV536" s="13" t="s">
        <v>94</v>
      </c>
      <c r="AW536" s="13" t="s">
        <v>40</v>
      </c>
      <c r="AX536" s="13" t="s">
        <v>85</v>
      </c>
      <c r="AY536" s="254" t="s">
        <v>226</v>
      </c>
    </row>
    <row r="537" s="14" customFormat="1">
      <c r="A537" s="14"/>
      <c r="B537" s="255"/>
      <c r="C537" s="256"/>
      <c r="D537" s="245" t="s">
        <v>235</v>
      </c>
      <c r="E537" s="257" t="s">
        <v>1</v>
      </c>
      <c r="F537" s="258" t="s">
        <v>237</v>
      </c>
      <c r="G537" s="256"/>
      <c r="H537" s="259">
        <v>7.29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5" t="s">
        <v>235</v>
      </c>
      <c r="AU537" s="265" t="s">
        <v>94</v>
      </c>
      <c r="AV537" s="14" t="s">
        <v>233</v>
      </c>
      <c r="AW537" s="14" t="s">
        <v>40</v>
      </c>
      <c r="AX537" s="14" t="s">
        <v>92</v>
      </c>
      <c r="AY537" s="265" t="s">
        <v>226</v>
      </c>
    </row>
    <row r="538" s="2" customFormat="1" ht="16.5" customHeight="1">
      <c r="A538" s="41"/>
      <c r="B538" s="42"/>
      <c r="C538" s="266" t="s">
        <v>828</v>
      </c>
      <c r="D538" s="266" t="s">
        <v>301</v>
      </c>
      <c r="E538" s="267" t="s">
        <v>829</v>
      </c>
      <c r="F538" s="268" t="s">
        <v>830</v>
      </c>
      <c r="G538" s="269" t="s">
        <v>304</v>
      </c>
      <c r="H538" s="270">
        <v>0.002</v>
      </c>
      <c r="I538" s="271"/>
      <c r="J538" s="272">
        <f>ROUND(I538*H538,2)</f>
        <v>0</v>
      </c>
      <c r="K538" s="268" t="s">
        <v>232</v>
      </c>
      <c r="L538" s="273"/>
      <c r="M538" s="274" t="s">
        <v>1</v>
      </c>
      <c r="N538" s="275" t="s">
        <v>52</v>
      </c>
      <c r="O538" s="95"/>
      <c r="P538" s="239">
        <f>O538*H538</f>
        <v>0</v>
      </c>
      <c r="Q538" s="239">
        <v>1</v>
      </c>
      <c r="R538" s="239">
        <f>Q538*H538</f>
        <v>0.002</v>
      </c>
      <c r="S538" s="239">
        <v>0</v>
      </c>
      <c r="T538" s="240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41" t="s">
        <v>389</v>
      </c>
      <c r="AT538" s="241" t="s">
        <v>301</v>
      </c>
      <c r="AU538" s="241" t="s">
        <v>94</v>
      </c>
      <c r="AY538" s="19" t="s">
        <v>226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9" t="s">
        <v>233</v>
      </c>
      <c r="BK538" s="242">
        <f>ROUND(I538*H538,2)</f>
        <v>0</v>
      </c>
      <c r="BL538" s="19" t="s">
        <v>307</v>
      </c>
      <c r="BM538" s="241" t="s">
        <v>831</v>
      </c>
    </row>
    <row r="539" s="2" customFormat="1">
      <c r="A539" s="41"/>
      <c r="B539" s="42"/>
      <c r="C539" s="43"/>
      <c r="D539" s="245" t="s">
        <v>503</v>
      </c>
      <c r="E539" s="43"/>
      <c r="F539" s="276" t="s">
        <v>832</v>
      </c>
      <c r="G539" s="43"/>
      <c r="H539" s="43"/>
      <c r="I539" s="277"/>
      <c r="J539" s="43"/>
      <c r="K539" s="43"/>
      <c r="L539" s="47"/>
      <c r="M539" s="278"/>
      <c r="N539" s="279"/>
      <c r="O539" s="95"/>
      <c r="P539" s="95"/>
      <c r="Q539" s="95"/>
      <c r="R539" s="95"/>
      <c r="S539" s="95"/>
      <c r="T539" s="96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19" t="s">
        <v>503</v>
      </c>
      <c r="AU539" s="19" t="s">
        <v>94</v>
      </c>
    </row>
    <row r="540" s="13" customFormat="1">
      <c r="A540" s="13"/>
      <c r="B540" s="243"/>
      <c r="C540" s="244"/>
      <c r="D540" s="245" t="s">
        <v>235</v>
      </c>
      <c r="E540" s="246" t="s">
        <v>1</v>
      </c>
      <c r="F540" s="247" t="s">
        <v>833</v>
      </c>
      <c r="G540" s="244"/>
      <c r="H540" s="248">
        <v>7.29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235</v>
      </c>
      <c r="AU540" s="254" t="s">
        <v>94</v>
      </c>
      <c r="AV540" s="13" t="s">
        <v>94</v>
      </c>
      <c r="AW540" s="13" t="s">
        <v>40</v>
      </c>
      <c r="AX540" s="13" t="s">
        <v>85</v>
      </c>
      <c r="AY540" s="254" t="s">
        <v>226</v>
      </c>
    </row>
    <row r="541" s="14" customFormat="1">
      <c r="A541" s="14"/>
      <c r="B541" s="255"/>
      <c r="C541" s="256"/>
      <c r="D541" s="245" t="s">
        <v>235</v>
      </c>
      <c r="E541" s="257" t="s">
        <v>1</v>
      </c>
      <c r="F541" s="258" t="s">
        <v>237</v>
      </c>
      <c r="G541" s="256"/>
      <c r="H541" s="259">
        <v>7.29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5" t="s">
        <v>235</v>
      </c>
      <c r="AU541" s="265" t="s">
        <v>94</v>
      </c>
      <c r="AV541" s="14" t="s">
        <v>233</v>
      </c>
      <c r="AW541" s="14" t="s">
        <v>40</v>
      </c>
      <c r="AX541" s="14" t="s">
        <v>92</v>
      </c>
      <c r="AY541" s="265" t="s">
        <v>226</v>
      </c>
    </row>
    <row r="542" s="13" customFormat="1">
      <c r="A542" s="13"/>
      <c r="B542" s="243"/>
      <c r="C542" s="244"/>
      <c r="D542" s="245" t="s">
        <v>235</v>
      </c>
      <c r="E542" s="244"/>
      <c r="F542" s="247" t="s">
        <v>834</v>
      </c>
      <c r="G542" s="244"/>
      <c r="H542" s="248">
        <v>0.002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235</v>
      </c>
      <c r="AU542" s="254" t="s">
        <v>94</v>
      </c>
      <c r="AV542" s="13" t="s">
        <v>94</v>
      </c>
      <c r="AW542" s="13" t="s">
        <v>4</v>
      </c>
      <c r="AX542" s="13" t="s">
        <v>92</v>
      </c>
      <c r="AY542" s="254" t="s">
        <v>226</v>
      </c>
    </row>
    <row r="543" s="2" customFormat="1" ht="16.5" customHeight="1">
      <c r="A543" s="41"/>
      <c r="B543" s="42"/>
      <c r="C543" s="230" t="s">
        <v>835</v>
      </c>
      <c r="D543" s="230" t="s">
        <v>228</v>
      </c>
      <c r="E543" s="231" t="s">
        <v>836</v>
      </c>
      <c r="F543" s="232" t="s">
        <v>837</v>
      </c>
      <c r="G543" s="233" t="s">
        <v>231</v>
      </c>
      <c r="H543" s="234">
        <v>7.29</v>
      </c>
      <c r="I543" s="235"/>
      <c r="J543" s="236">
        <f>ROUND(I543*H543,2)</f>
        <v>0</v>
      </c>
      <c r="K543" s="232" t="s">
        <v>232</v>
      </c>
      <c r="L543" s="47"/>
      <c r="M543" s="237" t="s">
        <v>1</v>
      </c>
      <c r="N543" s="238" t="s">
        <v>52</v>
      </c>
      <c r="O543" s="95"/>
      <c r="P543" s="239">
        <f>O543*H543</f>
        <v>0</v>
      </c>
      <c r="Q543" s="239">
        <v>0.00088000000000000003</v>
      </c>
      <c r="R543" s="239">
        <f>Q543*H543</f>
        <v>0.0064152000000000002</v>
      </c>
      <c r="S543" s="239">
        <v>0</v>
      </c>
      <c r="T543" s="240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41" t="s">
        <v>307</v>
      </c>
      <c r="AT543" s="241" t="s">
        <v>228</v>
      </c>
      <c r="AU543" s="241" t="s">
        <v>94</v>
      </c>
      <c r="AY543" s="19" t="s">
        <v>226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9" t="s">
        <v>233</v>
      </c>
      <c r="BK543" s="242">
        <f>ROUND(I543*H543,2)</f>
        <v>0</v>
      </c>
      <c r="BL543" s="19" t="s">
        <v>307</v>
      </c>
      <c r="BM543" s="241" t="s">
        <v>838</v>
      </c>
    </row>
    <row r="544" s="13" customFormat="1">
      <c r="A544" s="13"/>
      <c r="B544" s="243"/>
      <c r="C544" s="244"/>
      <c r="D544" s="245" t="s">
        <v>235</v>
      </c>
      <c r="E544" s="246" t="s">
        <v>1</v>
      </c>
      <c r="F544" s="247" t="s">
        <v>827</v>
      </c>
      <c r="G544" s="244"/>
      <c r="H544" s="248">
        <v>7.29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235</v>
      </c>
      <c r="AU544" s="254" t="s">
        <v>94</v>
      </c>
      <c r="AV544" s="13" t="s">
        <v>94</v>
      </c>
      <c r="AW544" s="13" t="s">
        <v>40</v>
      </c>
      <c r="AX544" s="13" t="s">
        <v>85</v>
      </c>
      <c r="AY544" s="254" t="s">
        <v>226</v>
      </c>
    </row>
    <row r="545" s="14" customFormat="1">
      <c r="A545" s="14"/>
      <c r="B545" s="255"/>
      <c r="C545" s="256"/>
      <c r="D545" s="245" t="s">
        <v>235</v>
      </c>
      <c r="E545" s="257" t="s">
        <v>1</v>
      </c>
      <c r="F545" s="258" t="s">
        <v>237</v>
      </c>
      <c r="G545" s="256"/>
      <c r="H545" s="259">
        <v>7.29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5" t="s">
        <v>235</v>
      </c>
      <c r="AU545" s="265" t="s">
        <v>94</v>
      </c>
      <c r="AV545" s="14" t="s">
        <v>233</v>
      </c>
      <c r="AW545" s="14" t="s">
        <v>40</v>
      </c>
      <c r="AX545" s="14" t="s">
        <v>92</v>
      </c>
      <c r="AY545" s="265" t="s">
        <v>226</v>
      </c>
    </row>
    <row r="546" s="2" customFormat="1" ht="24.15" customHeight="1">
      <c r="A546" s="41"/>
      <c r="B546" s="42"/>
      <c r="C546" s="266" t="s">
        <v>839</v>
      </c>
      <c r="D546" s="266" t="s">
        <v>301</v>
      </c>
      <c r="E546" s="267" t="s">
        <v>798</v>
      </c>
      <c r="F546" s="268" t="s">
        <v>799</v>
      </c>
      <c r="G546" s="269" t="s">
        <v>231</v>
      </c>
      <c r="H546" s="270">
        <v>8.4960000000000004</v>
      </c>
      <c r="I546" s="271"/>
      <c r="J546" s="272">
        <f>ROUND(I546*H546,2)</f>
        <v>0</v>
      </c>
      <c r="K546" s="268" t="s">
        <v>232</v>
      </c>
      <c r="L546" s="273"/>
      <c r="M546" s="274" t="s">
        <v>1</v>
      </c>
      <c r="N546" s="275" t="s">
        <v>52</v>
      </c>
      <c r="O546" s="95"/>
      <c r="P546" s="239">
        <f>O546*H546</f>
        <v>0</v>
      </c>
      <c r="Q546" s="239">
        <v>0.0054000000000000003</v>
      </c>
      <c r="R546" s="239">
        <f>Q546*H546</f>
        <v>0.045878400000000007</v>
      </c>
      <c r="S546" s="239">
        <v>0</v>
      </c>
      <c r="T546" s="240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41" t="s">
        <v>389</v>
      </c>
      <c r="AT546" s="241" t="s">
        <v>301</v>
      </c>
      <c r="AU546" s="241" t="s">
        <v>94</v>
      </c>
      <c r="AY546" s="19" t="s">
        <v>226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9" t="s">
        <v>233</v>
      </c>
      <c r="BK546" s="242">
        <f>ROUND(I546*H546,2)</f>
        <v>0</v>
      </c>
      <c r="BL546" s="19" t="s">
        <v>307</v>
      </c>
      <c r="BM546" s="241" t="s">
        <v>840</v>
      </c>
    </row>
    <row r="547" s="13" customFormat="1">
      <c r="A547" s="13"/>
      <c r="B547" s="243"/>
      <c r="C547" s="244"/>
      <c r="D547" s="245" t="s">
        <v>235</v>
      </c>
      <c r="E547" s="246" t="s">
        <v>1</v>
      </c>
      <c r="F547" s="247" t="s">
        <v>833</v>
      </c>
      <c r="G547" s="244"/>
      <c r="H547" s="248">
        <v>7.29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235</v>
      </c>
      <c r="AU547" s="254" t="s">
        <v>94</v>
      </c>
      <c r="AV547" s="13" t="s">
        <v>94</v>
      </c>
      <c r="AW547" s="13" t="s">
        <v>40</v>
      </c>
      <c r="AX547" s="13" t="s">
        <v>92</v>
      </c>
      <c r="AY547" s="254" t="s">
        <v>226</v>
      </c>
    </row>
    <row r="548" s="13" customFormat="1">
      <c r="A548" s="13"/>
      <c r="B548" s="243"/>
      <c r="C548" s="244"/>
      <c r="D548" s="245" t="s">
        <v>235</v>
      </c>
      <c r="E548" s="244"/>
      <c r="F548" s="247" t="s">
        <v>841</v>
      </c>
      <c r="G548" s="244"/>
      <c r="H548" s="248">
        <v>8.4960000000000004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235</v>
      </c>
      <c r="AU548" s="254" t="s">
        <v>94</v>
      </c>
      <c r="AV548" s="13" t="s">
        <v>94</v>
      </c>
      <c r="AW548" s="13" t="s">
        <v>4</v>
      </c>
      <c r="AX548" s="13" t="s">
        <v>92</v>
      </c>
      <c r="AY548" s="254" t="s">
        <v>226</v>
      </c>
    </row>
    <row r="549" s="2" customFormat="1" ht="16.5" customHeight="1">
      <c r="A549" s="41"/>
      <c r="B549" s="42"/>
      <c r="C549" s="230" t="s">
        <v>842</v>
      </c>
      <c r="D549" s="230" t="s">
        <v>228</v>
      </c>
      <c r="E549" s="231" t="s">
        <v>843</v>
      </c>
      <c r="F549" s="232" t="s">
        <v>844</v>
      </c>
      <c r="G549" s="233" t="s">
        <v>304</v>
      </c>
      <c r="H549" s="234">
        <v>0.053999999999999999</v>
      </c>
      <c r="I549" s="235"/>
      <c r="J549" s="236">
        <f>ROUND(I549*H549,2)</f>
        <v>0</v>
      </c>
      <c r="K549" s="232" t="s">
        <v>232</v>
      </c>
      <c r="L549" s="47"/>
      <c r="M549" s="237" t="s">
        <v>1</v>
      </c>
      <c r="N549" s="238" t="s">
        <v>52</v>
      </c>
      <c r="O549" s="95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41" t="s">
        <v>307</v>
      </c>
      <c r="AT549" s="241" t="s">
        <v>228</v>
      </c>
      <c r="AU549" s="241" t="s">
        <v>94</v>
      </c>
      <c r="AY549" s="19" t="s">
        <v>226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9" t="s">
        <v>233</v>
      </c>
      <c r="BK549" s="242">
        <f>ROUND(I549*H549,2)</f>
        <v>0</v>
      </c>
      <c r="BL549" s="19" t="s">
        <v>307</v>
      </c>
      <c r="BM549" s="241" t="s">
        <v>845</v>
      </c>
    </row>
    <row r="550" s="2" customFormat="1" ht="16.5" customHeight="1">
      <c r="A550" s="41"/>
      <c r="B550" s="42"/>
      <c r="C550" s="230" t="s">
        <v>846</v>
      </c>
      <c r="D550" s="230" t="s">
        <v>228</v>
      </c>
      <c r="E550" s="231" t="s">
        <v>847</v>
      </c>
      <c r="F550" s="232" t="s">
        <v>848</v>
      </c>
      <c r="G550" s="233" t="s">
        <v>304</v>
      </c>
      <c r="H550" s="234">
        <v>0.053999999999999999</v>
      </c>
      <c r="I550" s="235"/>
      <c r="J550" s="236">
        <f>ROUND(I550*H550,2)</f>
        <v>0</v>
      </c>
      <c r="K550" s="232" t="s">
        <v>232</v>
      </c>
      <c r="L550" s="47"/>
      <c r="M550" s="237" t="s">
        <v>1</v>
      </c>
      <c r="N550" s="238" t="s">
        <v>52</v>
      </c>
      <c r="O550" s="95"/>
      <c r="P550" s="239">
        <f>O550*H550</f>
        <v>0</v>
      </c>
      <c r="Q550" s="239">
        <v>0</v>
      </c>
      <c r="R550" s="239">
        <f>Q550*H550</f>
        <v>0</v>
      </c>
      <c r="S550" s="239">
        <v>0</v>
      </c>
      <c r="T550" s="240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41" t="s">
        <v>307</v>
      </c>
      <c r="AT550" s="241" t="s">
        <v>228</v>
      </c>
      <c r="AU550" s="241" t="s">
        <v>94</v>
      </c>
      <c r="AY550" s="19" t="s">
        <v>226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9" t="s">
        <v>233</v>
      </c>
      <c r="BK550" s="242">
        <f>ROUND(I550*H550,2)</f>
        <v>0</v>
      </c>
      <c r="BL550" s="19" t="s">
        <v>307</v>
      </c>
      <c r="BM550" s="241" t="s">
        <v>849</v>
      </c>
    </row>
    <row r="551" s="12" customFormat="1" ht="22.8" customHeight="1">
      <c r="A551" s="12"/>
      <c r="B551" s="214"/>
      <c r="C551" s="215"/>
      <c r="D551" s="216" t="s">
        <v>84</v>
      </c>
      <c r="E551" s="228" t="s">
        <v>850</v>
      </c>
      <c r="F551" s="228" t="s">
        <v>851</v>
      </c>
      <c r="G551" s="215"/>
      <c r="H551" s="215"/>
      <c r="I551" s="218"/>
      <c r="J551" s="229">
        <f>BK551</f>
        <v>0</v>
      </c>
      <c r="K551" s="215"/>
      <c r="L551" s="220"/>
      <c r="M551" s="221"/>
      <c r="N551" s="222"/>
      <c r="O551" s="222"/>
      <c r="P551" s="223">
        <f>SUM(P552:P579)</f>
        <v>0</v>
      </c>
      <c r="Q551" s="222"/>
      <c r="R551" s="223">
        <f>SUM(R552:R579)</f>
        <v>0.0015194999999999998</v>
      </c>
      <c r="S551" s="222"/>
      <c r="T551" s="224">
        <f>SUM(T552:T579)</f>
        <v>0.37750750000000005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5" t="s">
        <v>94</v>
      </c>
      <c r="AT551" s="226" t="s">
        <v>84</v>
      </c>
      <c r="AU551" s="226" t="s">
        <v>92</v>
      </c>
      <c r="AY551" s="225" t="s">
        <v>226</v>
      </c>
      <c r="BK551" s="227">
        <f>SUM(BK552:BK579)</f>
        <v>0</v>
      </c>
    </row>
    <row r="552" s="2" customFormat="1" ht="16.5" customHeight="1">
      <c r="A552" s="41"/>
      <c r="B552" s="42"/>
      <c r="C552" s="230" t="s">
        <v>852</v>
      </c>
      <c r="D552" s="230" t="s">
        <v>228</v>
      </c>
      <c r="E552" s="231" t="s">
        <v>853</v>
      </c>
      <c r="F552" s="232" t="s">
        <v>854</v>
      </c>
      <c r="G552" s="233" t="s">
        <v>231</v>
      </c>
      <c r="H552" s="234">
        <v>0.90300000000000002</v>
      </c>
      <c r="I552" s="235"/>
      <c r="J552" s="236">
        <f>ROUND(I552*H552,2)</f>
        <v>0</v>
      </c>
      <c r="K552" s="232" t="s">
        <v>232</v>
      </c>
      <c r="L552" s="47"/>
      <c r="M552" s="237" t="s">
        <v>1</v>
      </c>
      <c r="N552" s="238" t="s">
        <v>52</v>
      </c>
      <c r="O552" s="95"/>
      <c r="P552" s="239">
        <f>O552*H552</f>
        <v>0</v>
      </c>
      <c r="Q552" s="239">
        <v>0</v>
      </c>
      <c r="R552" s="239">
        <f>Q552*H552</f>
        <v>0</v>
      </c>
      <c r="S552" s="239">
        <v>0</v>
      </c>
      <c r="T552" s="240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41" t="s">
        <v>307</v>
      </c>
      <c r="AT552" s="241" t="s">
        <v>228</v>
      </c>
      <c r="AU552" s="241" t="s">
        <v>94</v>
      </c>
      <c r="AY552" s="19" t="s">
        <v>226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9" t="s">
        <v>233</v>
      </c>
      <c r="BK552" s="242">
        <f>ROUND(I552*H552,2)</f>
        <v>0</v>
      </c>
      <c r="BL552" s="19" t="s">
        <v>307</v>
      </c>
      <c r="BM552" s="241" t="s">
        <v>855</v>
      </c>
    </row>
    <row r="553" s="13" customFormat="1">
      <c r="A553" s="13"/>
      <c r="B553" s="243"/>
      <c r="C553" s="244"/>
      <c r="D553" s="245" t="s">
        <v>235</v>
      </c>
      <c r="E553" s="246" t="s">
        <v>1</v>
      </c>
      <c r="F553" s="247" t="s">
        <v>856</v>
      </c>
      <c r="G553" s="244"/>
      <c r="H553" s="248">
        <v>0.90300000000000002</v>
      </c>
      <c r="I553" s="249"/>
      <c r="J553" s="244"/>
      <c r="K553" s="244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235</v>
      </c>
      <c r="AU553" s="254" t="s">
        <v>94</v>
      </c>
      <c r="AV553" s="13" t="s">
        <v>94</v>
      </c>
      <c r="AW553" s="13" t="s">
        <v>40</v>
      </c>
      <c r="AX553" s="13" t="s">
        <v>85</v>
      </c>
      <c r="AY553" s="254" t="s">
        <v>226</v>
      </c>
    </row>
    <row r="554" s="14" customFormat="1">
      <c r="A554" s="14"/>
      <c r="B554" s="255"/>
      <c r="C554" s="256"/>
      <c r="D554" s="245" t="s">
        <v>235</v>
      </c>
      <c r="E554" s="257" t="s">
        <v>1</v>
      </c>
      <c r="F554" s="258" t="s">
        <v>237</v>
      </c>
      <c r="G554" s="256"/>
      <c r="H554" s="259">
        <v>0.90300000000000002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5" t="s">
        <v>235</v>
      </c>
      <c r="AU554" s="265" t="s">
        <v>94</v>
      </c>
      <c r="AV554" s="14" t="s">
        <v>233</v>
      </c>
      <c r="AW554" s="14" t="s">
        <v>40</v>
      </c>
      <c r="AX554" s="14" t="s">
        <v>92</v>
      </c>
      <c r="AY554" s="265" t="s">
        <v>226</v>
      </c>
    </row>
    <row r="555" s="2" customFormat="1" ht="16.5" customHeight="1">
      <c r="A555" s="41"/>
      <c r="B555" s="42"/>
      <c r="C555" s="266" t="s">
        <v>857</v>
      </c>
      <c r="D555" s="266" t="s">
        <v>301</v>
      </c>
      <c r="E555" s="267" t="s">
        <v>858</v>
      </c>
      <c r="F555" s="268" t="s">
        <v>859</v>
      </c>
      <c r="G555" s="269" t="s">
        <v>231</v>
      </c>
      <c r="H555" s="270">
        <v>1.0129999999999999</v>
      </c>
      <c r="I555" s="271"/>
      <c r="J555" s="272">
        <f>ROUND(I555*H555,2)</f>
        <v>0</v>
      </c>
      <c r="K555" s="268" t="s">
        <v>232</v>
      </c>
      <c r="L555" s="273"/>
      <c r="M555" s="274" t="s">
        <v>1</v>
      </c>
      <c r="N555" s="275" t="s">
        <v>52</v>
      </c>
      <c r="O555" s="95"/>
      <c r="P555" s="239">
        <f>O555*H555</f>
        <v>0</v>
      </c>
      <c r="Q555" s="239">
        <v>0.0015</v>
      </c>
      <c r="R555" s="239">
        <f>Q555*H555</f>
        <v>0.0015194999999999998</v>
      </c>
      <c r="S555" s="239">
        <v>0</v>
      </c>
      <c r="T555" s="240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41" t="s">
        <v>389</v>
      </c>
      <c r="AT555" s="241" t="s">
        <v>301</v>
      </c>
      <c r="AU555" s="241" t="s">
        <v>94</v>
      </c>
      <c r="AY555" s="19" t="s">
        <v>226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9" t="s">
        <v>233</v>
      </c>
      <c r="BK555" s="242">
        <f>ROUND(I555*H555,2)</f>
        <v>0</v>
      </c>
      <c r="BL555" s="19" t="s">
        <v>307</v>
      </c>
      <c r="BM555" s="241" t="s">
        <v>860</v>
      </c>
    </row>
    <row r="556" s="13" customFormat="1">
      <c r="A556" s="13"/>
      <c r="B556" s="243"/>
      <c r="C556" s="244"/>
      <c r="D556" s="245" t="s">
        <v>235</v>
      </c>
      <c r="E556" s="246" t="s">
        <v>1</v>
      </c>
      <c r="F556" s="247" t="s">
        <v>861</v>
      </c>
      <c r="G556" s="244"/>
      <c r="H556" s="248">
        <v>0.99299999999999999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235</v>
      </c>
      <c r="AU556" s="254" t="s">
        <v>94</v>
      </c>
      <c r="AV556" s="13" t="s">
        <v>94</v>
      </c>
      <c r="AW556" s="13" t="s">
        <v>40</v>
      </c>
      <c r="AX556" s="13" t="s">
        <v>85</v>
      </c>
      <c r="AY556" s="254" t="s">
        <v>226</v>
      </c>
    </row>
    <row r="557" s="14" customFormat="1">
      <c r="A557" s="14"/>
      <c r="B557" s="255"/>
      <c r="C557" s="256"/>
      <c r="D557" s="245" t="s">
        <v>235</v>
      </c>
      <c r="E557" s="257" t="s">
        <v>1</v>
      </c>
      <c r="F557" s="258" t="s">
        <v>237</v>
      </c>
      <c r="G557" s="256"/>
      <c r="H557" s="259">
        <v>0.99299999999999999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5" t="s">
        <v>235</v>
      </c>
      <c r="AU557" s="265" t="s">
        <v>94</v>
      </c>
      <c r="AV557" s="14" t="s">
        <v>233</v>
      </c>
      <c r="AW557" s="14" t="s">
        <v>40</v>
      </c>
      <c r="AX557" s="14" t="s">
        <v>92</v>
      </c>
      <c r="AY557" s="265" t="s">
        <v>226</v>
      </c>
    </row>
    <row r="558" s="13" customFormat="1">
      <c r="A558" s="13"/>
      <c r="B558" s="243"/>
      <c r="C558" s="244"/>
      <c r="D558" s="245" t="s">
        <v>235</v>
      </c>
      <c r="E558" s="244"/>
      <c r="F558" s="247" t="s">
        <v>862</v>
      </c>
      <c r="G558" s="244"/>
      <c r="H558" s="248">
        <v>1.0129999999999999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235</v>
      </c>
      <c r="AU558" s="254" t="s">
        <v>94</v>
      </c>
      <c r="AV558" s="13" t="s">
        <v>94</v>
      </c>
      <c r="AW558" s="13" t="s">
        <v>4</v>
      </c>
      <c r="AX558" s="13" t="s">
        <v>92</v>
      </c>
      <c r="AY558" s="254" t="s">
        <v>226</v>
      </c>
    </row>
    <row r="559" s="2" customFormat="1" ht="16.5" customHeight="1">
      <c r="A559" s="41"/>
      <c r="B559" s="42"/>
      <c r="C559" s="230" t="s">
        <v>863</v>
      </c>
      <c r="D559" s="230" t="s">
        <v>228</v>
      </c>
      <c r="E559" s="231" t="s">
        <v>864</v>
      </c>
      <c r="F559" s="232" t="s">
        <v>865</v>
      </c>
      <c r="G559" s="233" t="s">
        <v>244</v>
      </c>
      <c r="H559" s="234">
        <v>205</v>
      </c>
      <c r="I559" s="235"/>
      <c r="J559" s="236">
        <f>ROUND(I559*H559,2)</f>
        <v>0</v>
      </c>
      <c r="K559" s="232" t="s">
        <v>232</v>
      </c>
      <c r="L559" s="47"/>
      <c r="M559" s="237" t="s">
        <v>1</v>
      </c>
      <c r="N559" s="238" t="s">
        <v>52</v>
      </c>
      <c r="O559" s="95"/>
      <c r="P559" s="239">
        <f>O559*H559</f>
        <v>0</v>
      </c>
      <c r="Q559" s="239">
        <v>0</v>
      </c>
      <c r="R559" s="239">
        <f>Q559*H559</f>
        <v>0</v>
      </c>
      <c r="S559" s="239">
        <v>0.0013400000000000001</v>
      </c>
      <c r="T559" s="240">
        <f>S559*H559</f>
        <v>0.2747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41" t="s">
        <v>307</v>
      </c>
      <c r="AT559" s="241" t="s">
        <v>228</v>
      </c>
      <c r="AU559" s="241" t="s">
        <v>94</v>
      </c>
      <c r="AY559" s="19" t="s">
        <v>226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9" t="s">
        <v>233</v>
      </c>
      <c r="BK559" s="242">
        <f>ROUND(I559*H559,2)</f>
        <v>0</v>
      </c>
      <c r="BL559" s="19" t="s">
        <v>307</v>
      </c>
      <c r="BM559" s="241" t="s">
        <v>866</v>
      </c>
    </row>
    <row r="560" s="13" customFormat="1">
      <c r="A560" s="13"/>
      <c r="B560" s="243"/>
      <c r="C560" s="244"/>
      <c r="D560" s="245" t="s">
        <v>235</v>
      </c>
      <c r="E560" s="246" t="s">
        <v>1</v>
      </c>
      <c r="F560" s="247" t="s">
        <v>867</v>
      </c>
      <c r="G560" s="244"/>
      <c r="H560" s="248">
        <v>168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235</v>
      </c>
      <c r="AU560" s="254" t="s">
        <v>94</v>
      </c>
      <c r="AV560" s="13" t="s">
        <v>94</v>
      </c>
      <c r="AW560" s="13" t="s">
        <v>40</v>
      </c>
      <c r="AX560" s="13" t="s">
        <v>85</v>
      </c>
      <c r="AY560" s="254" t="s">
        <v>226</v>
      </c>
    </row>
    <row r="561" s="13" customFormat="1">
      <c r="A561" s="13"/>
      <c r="B561" s="243"/>
      <c r="C561" s="244"/>
      <c r="D561" s="245" t="s">
        <v>235</v>
      </c>
      <c r="E561" s="246" t="s">
        <v>1</v>
      </c>
      <c r="F561" s="247" t="s">
        <v>868</v>
      </c>
      <c r="G561" s="244"/>
      <c r="H561" s="248">
        <v>37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235</v>
      </c>
      <c r="AU561" s="254" t="s">
        <v>94</v>
      </c>
      <c r="AV561" s="13" t="s">
        <v>94</v>
      </c>
      <c r="AW561" s="13" t="s">
        <v>40</v>
      </c>
      <c r="AX561" s="13" t="s">
        <v>85</v>
      </c>
      <c r="AY561" s="254" t="s">
        <v>226</v>
      </c>
    </row>
    <row r="562" s="14" customFormat="1">
      <c r="A562" s="14"/>
      <c r="B562" s="255"/>
      <c r="C562" s="256"/>
      <c r="D562" s="245" t="s">
        <v>235</v>
      </c>
      <c r="E562" s="257" t="s">
        <v>1</v>
      </c>
      <c r="F562" s="258" t="s">
        <v>237</v>
      </c>
      <c r="G562" s="256"/>
      <c r="H562" s="259">
        <v>205</v>
      </c>
      <c r="I562" s="260"/>
      <c r="J562" s="256"/>
      <c r="K562" s="256"/>
      <c r="L562" s="261"/>
      <c r="M562" s="262"/>
      <c r="N562" s="263"/>
      <c r="O562" s="263"/>
      <c r="P562" s="263"/>
      <c r="Q562" s="263"/>
      <c r="R562" s="263"/>
      <c r="S562" s="263"/>
      <c r="T562" s="26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5" t="s">
        <v>235</v>
      </c>
      <c r="AU562" s="265" t="s">
        <v>94</v>
      </c>
      <c r="AV562" s="14" t="s">
        <v>233</v>
      </c>
      <c r="AW562" s="14" t="s">
        <v>40</v>
      </c>
      <c r="AX562" s="14" t="s">
        <v>92</v>
      </c>
      <c r="AY562" s="265" t="s">
        <v>226</v>
      </c>
    </row>
    <row r="563" s="2" customFormat="1" ht="16.5" customHeight="1">
      <c r="A563" s="41"/>
      <c r="B563" s="42"/>
      <c r="C563" s="230" t="s">
        <v>869</v>
      </c>
      <c r="D563" s="230" t="s">
        <v>228</v>
      </c>
      <c r="E563" s="231" t="s">
        <v>870</v>
      </c>
      <c r="F563" s="232" t="s">
        <v>871</v>
      </c>
      <c r="G563" s="233" t="s">
        <v>244</v>
      </c>
      <c r="H563" s="234">
        <v>41</v>
      </c>
      <c r="I563" s="235"/>
      <c r="J563" s="236">
        <f>ROUND(I563*H563,2)</f>
        <v>0</v>
      </c>
      <c r="K563" s="232" t="s">
        <v>232</v>
      </c>
      <c r="L563" s="47"/>
      <c r="M563" s="237" t="s">
        <v>1</v>
      </c>
      <c r="N563" s="238" t="s">
        <v>52</v>
      </c>
      <c r="O563" s="95"/>
      <c r="P563" s="239">
        <f>O563*H563</f>
        <v>0</v>
      </c>
      <c r="Q563" s="239">
        <v>0</v>
      </c>
      <c r="R563" s="239">
        <f>Q563*H563</f>
        <v>0</v>
      </c>
      <c r="S563" s="239">
        <v>0.00147</v>
      </c>
      <c r="T563" s="240">
        <f>S563*H563</f>
        <v>0.060269999999999997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41" t="s">
        <v>307</v>
      </c>
      <c r="AT563" s="241" t="s">
        <v>228</v>
      </c>
      <c r="AU563" s="241" t="s">
        <v>94</v>
      </c>
      <c r="AY563" s="19" t="s">
        <v>226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9" t="s">
        <v>233</v>
      </c>
      <c r="BK563" s="242">
        <f>ROUND(I563*H563,2)</f>
        <v>0</v>
      </c>
      <c r="BL563" s="19" t="s">
        <v>307</v>
      </c>
      <c r="BM563" s="241" t="s">
        <v>872</v>
      </c>
    </row>
    <row r="564" s="13" customFormat="1">
      <c r="A564" s="13"/>
      <c r="B564" s="243"/>
      <c r="C564" s="244"/>
      <c r="D564" s="245" t="s">
        <v>235</v>
      </c>
      <c r="E564" s="246" t="s">
        <v>1</v>
      </c>
      <c r="F564" s="247" t="s">
        <v>867</v>
      </c>
      <c r="G564" s="244"/>
      <c r="H564" s="248">
        <v>168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235</v>
      </c>
      <c r="AU564" s="254" t="s">
        <v>94</v>
      </c>
      <c r="AV564" s="13" t="s">
        <v>94</v>
      </c>
      <c r="AW564" s="13" t="s">
        <v>40</v>
      </c>
      <c r="AX564" s="13" t="s">
        <v>85</v>
      </c>
      <c r="AY564" s="254" t="s">
        <v>226</v>
      </c>
    </row>
    <row r="565" s="13" customFormat="1">
      <c r="A565" s="13"/>
      <c r="B565" s="243"/>
      <c r="C565" s="244"/>
      <c r="D565" s="245" t="s">
        <v>235</v>
      </c>
      <c r="E565" s="246" t="s">
        <v>1</v>
      </c>
      <c r="F565" s="247" t="s">
        <v>868</v>
      </c>
      <c r="G565" s="244"/>
      <c r="H565" s="248">
        <v>37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235</v>
      </c>
      <c r="AU565" s="254" t="s">
        <v>94</v>
      </c>
      <c r="AV565" s="13" t="s">
        <v>94</v>
      </c>
      <c r="AW565" s="13" t="s">
        <v>40</v>
      </c>
      <c r="AX565" s="13" t="s">
        <v>85</v>
      </c>
      <c r="AY565" s="254" t="s">
        <v>226</v>
      </c>
    </row>
    <row r="566" s="14" customFormat="1">
      <c r="A566" s="14"/>
      <c r="B566" s="255"/>
      <c r="C566" s="256"/>
      <c r="D566" s="245" t="s">
        <v>235</v>
      </c>
      <c r="E566" s="257" t="s">
        <v>1</v>
      </c>
      <c r="F566" s="258" t="s">
        <v>237</v>
      </c>
      <c r="G566" s="256"/>
      <c r="H566" s="259">
        <v>205</v>
      </c>
      <c r="I566" s="260"/>
      <c r="J566" s="256"/>
      <c r="K566" s="256"/>
      <c r="L566" s="261"/>
      <c r="M566" s="262"/>
      <c r="N566" s="263"/>
      <c r="O566" s="263"/>
      <c r="P566" s="263"/>
      <c r="Q566" s="263"/>
      <c r="R566" s="263"/>
      <c r="S566" s="263"/>
      <c r="T566" s="26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5" t="s">
        <v>235</v>
      </c>
      <c r="AU566" s="265" t="s">
        <v>94</v>
      </c>
      <c r="AV566" s="14" t="s">
        <v>233</v>
      </c>
      <c r="AW566" s="14" t="s">
        <v>40</v>
      </c>
      <c r="AX566" s="14" t="s">
        <v>85</v>
      </c>
      <c r="AY566" s="265" t="s">
        <v>226</v>
      </c>
    </row>
    <row r="567" s="13" customFormat="1">
      <c r="A567" s="13"/>
      <c r="B567" s="243"/>
      <c r="C567" s="244"/>
      <c r="D567" s="245" t="s">
        <v>235</v>
      </c>
      <c r="E567" s="246" t="s">
        <v>1</v>
      </c>
      <c r="F567" s="247" t="s">
        <v>873</v>
      </c>
      <c r="G567" s="244"/>
      <c r="H567" s="248">
        <v>41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235</v>
      </c>
      <c r="AU567" s="254" t="s">
        <v>94</v>
      </c>
      <c r="AV567" s="13" t="s">
        <v>94</v>
      </c>
      <c r="AW567" s="13" t="s">
        <v>40</v>
      </c>
      <c r="AX567" s="13" t="s">
        <v>92</v>
      </c>
      <c r="AY567" s="254" t="s">
        <v>226</v>
      </c>
    </row>
    <row r="568" s="2" customFormat="1" ht="16.5" customHeight="1">
      <c r="A568" s="41"/>
      <c r="B568" s="42"/>
      <c r="C568" s="230" t="s">
        <v>874</v>
      </c>
      <c r="D568" s="230" t="s">
        <v>228</v>
      </c>
      <c r="E568" s="231" t="s">
        <v>875</v>
      </c>
      <c r="F568" s="232" t="s">
        <v>876</v>
      </c>
      <c r="G568" s="233" t="s">
        <v>244</v>
      </c>
      <c r="H568" s="234">
        <v>20.5</v>
      </c>
      <c r="I568" s="235"/>
      <c r="J568" s="236">
        <f>ROUND(I568*H568,2)</f>
        <v>0</v>
      </c>
      <c r="K568" s="232" t="s">
        <v>232</v>
      </c>
      <c r="L568" s="47"/>
      <c r="M568" s="237" t="s">
        <v>1</v>
      </c>
      <c r="N568" s="238" t="s">
        <v>52</v>
      </c>
      <c r="O568" s="95"/>
      <c r="P568" s="239">
        <f>O568*H568</f>
        <v>0</v>
      </c>
      <c r="Q568" s="239">
        <v>0</v>
      </c>
      <c r="R568" s="239">
        <f>Q568*H568</f>
        <v>0</v>
      </c>
      <c r="S568" s="239">
        <v>0.0013799999999999999</v>
      </c>
      <c r="T568" s="240">
        <f>S568*H568</f>
        <v>0.028289999999999999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41" t="s">
        <v>307</v>
      </c>
      <c r="AT568" s="241" t="s">
        <v>228</v>
      </c>
      <c r="AU568" s="241" t="s">
        <v>94</v>
      </c>
      <c r="AY568" s="19" t="s">
        <v>226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9" t="s">
        <v>233</v>
      </c>
      <c r="BK568" s="242">
        <f>ROUND(I568*H568,2)</f>
        <v>0</v>
      </c>
      <c r="BL568" s="19" t="s">
        <v>307</v>
      </c>
      <c r="BM568" s="241" t="s">
        <v>877</v>
      </c>
    </row>
    <row r="569" s="13" customFormat="1">
      <c r="A569" s="13"/>
      <c r="B569" s="243"/>
      <c r="C569" s="244"/>
      <c r="D569" s="245" t="s">
        <v>235</v>
      </c>
      <c r="E569" s="246" t="s">
        <v>1</v>
      </c>
      <c r="F569" s="247" t="s">
        <v>867</v>
      </c>
      <c r="G569" s="244"/>
      <c r="H569" s="248">
        <v>168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235</v>
      </c>
      <c r="AU569" s="254" t="s">
        <v>94</v>
      </c>
      <c r="AV569" s="13" t="s">
        <v>94</v>
      </c>
      <c r="AW569" s="13" t="s">
        <v>40</v>
      </c>
      <c r="AX569" s="13" t="s">
        <v>85</v>
      </c>
      <c r="AY569" s="254" t="s">
        <v>226</v>
      </c>
    </row>
    <row r="570" s="13" customFormat="1">
      <c r="A570" s="13"/>
      <c r="B570" s="243"/>
      <c r="C570" s="244"/>
      <c r="D570" s="245" t="s">
        <v>235</v>
      </c>
      <c r="E570" s="246" t="s">
        <v>1</v>
      </c>
      <c r="F570" s="247" t="s">
        <v>868</v>
      </c>
      <c r="G570" s="244"/>
      <c r="H570" s="248">
        <v>37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235</v>
      </c>
      <c r="AU570" s="254" t="s">
        <v>94</v>
      </c>
      <c r="AV570" s="13" t="s">
        <v>94</v>
      </c>
      <c r="AW570" s="13" t="s">
        <v>40</v>
      </c>
      <c r="AX570" s="13" t="s">
        <v>85</v>
      </c>
      <c r="AY570" s="254" t="s">
        <v>226</v>
      </c>
    </row>
    <row r="571" s="14" customFormat="1">
      <c r="A571" s="14"/>
      <c r="B571" s="255"/>
      <c r="C571" s="256"/>
      <c r="D571" s="245" t="s">
        <v>235</v>
      </c>
      <c r="E571" s="257" t="s">
        <v>1</v>
      </c>
      <c r="F571" s="258" t="s">
        <v>237</v>
      </c>
      <c r="G571" s="256"/>
      <c r="H571" s="259">
        <v>205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5" t="s">
        <v>235</v>
      </c>
      <c r="AU571" s="265" t="s">
        <v>94</v>
      </c>
      <c r="AV571" s="14" t="s">
        <v>233</v>
      </c>
      <c r="AW571" s="14" t="s">
        <v>40</v>
      </c>
      <c r="AX571" s="14" t="s">
        <v>85</v>
      </c>
      <c r="AY571" s="265" t="s">
        <v>226</v>
      </c>
    </row>
    <row r="572" s="13" customFormat="1">
      <c r="A572" s="13"/>
      <c r="B572" s="243"/>
      <c r="C572" s="244"/>
      <c r="D572" s="245" t="s">
        <v>235</v>
      </c>
      <c r="E572" s="246" t="s">
        <v>1</v>
      </c>
      <c r="F572" s="247" t="s">
        <v>878</v>
      </c>
      <c r="G572" s="244"/>
      <c r="H572" s="248">
        <v>20.5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235</v>
      </c>
      <c r="AU572" s="254" t="s">
        <v>94</v>
      </c>
      <c r="AV572" s="13" t="s">
        <v>94</v>
      </c>
      <c r="AW572" s="13" t="s">
        <v>40</v>
      </c>
      <c r="AX572" s="13" t="s">
        <v>92</v>
      </c>
      <c r="AY572" s="254" t="s">
        <v>226</v>
      </c>
    </row>
    <row r="573" s="2" customFormat="1" ht="16.5" customHeight="1">
      <c r="A573" s="41"/>
      <c r="B573" s="42"/>
      <c r="C573" s="230" t="s">
        <v>879</v>
      </c>
      <c r="D573" s="230" t="s">
        <v>228</v>
      </c>
      <c r="E573" s="231" t="s">
        <v>880</v>
      </c>
      <c r="F573" s="232" t="s">
        <v>881</v>
      </c>
      <c r="G573" s="233" t="s">
        <v>244</v>
      </c>
      <c r="H573" s="234">
        <v>10.25</v>
      </c>
      <c r="I573" s="235"/>
      <c r="J573" s="236">
        <f>ROUND(I573*H573,2)</f>
        <v>0</v>
      </c>
      <c r="K573" s="232" t="s">
        <v>232</v>
      </c>
      <c r="L573" s="47"/>
      <c r="M573" s="237" t="s">
        <v>1</v>
      </c>
      <c r="N573" s="238" t="s">
        <v>52</v>
      </c>
      <c r="O573" s="95"/>
      <c r="P573" s="239">
        <f>O573*H573</f>
        <v>0</v>
      </c>
      <c r="Q573" s="239">
        <v>0</v>
      </c>
      <c r="R573" s="239">
        <f>Q573*H573</f>
        <v>0</v>
      </c>
      <c r="S573" s="239">
        <v>0.00139</v>
      </c>
      <c r="T573" s="240">
        <f>S573*H573</f>
        <v>0.0142475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41" t="s">
        <v>307</v>
      </c>
      <c r="AT573" s="241" t="s">
        <v>228</v>
      </c>
      <c r="AU573" s="241" t="s">
        <v>94</v>
      </c>
      <c r="AY573" s="19" t="s">
        <v>226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9" t="s">
        <v>233</v>
      </c>
      <c r="BK573" s="242">
        <f>ROUND(I573*H573,2)</f>
        <v>0</v>
      </c>
      <c r="BL573" s="19" t="s">
        <v>307</v>
      </c>
      <c r="BM573" s="241" t="s">
        <v>882</v>
      </c>
    </row>
    <row r="574" s="13" customFormat="1">
      <c r="A574" s="13"/>
      <c r="B574" s="243"/>
      <c r="C574" s="244"/>
      <c r="D574" s="245" t="s">
        <v>235</v>
      </c>
      <c r="E574" s="246" t="s">
        <v>1</v>
      </c>
      <c r="F574" s="247" t="s">
        <v>867</v>
      </c>
      <c r="G574" s="244"/>
      <c r="H574" s="248">
        <v>168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235</v>
      </c>
      <c r="AU574" s="254" t="s">
        <v>94</v>
      </c>
      <c r="AV574" s="13" t="s">
        <v>94</v>
      </c>
      <c r="AW574" s="13" t="s">
        <v>40</v>
      </c>
      <c r="AX574" s="13" t="s">
        <v>85</v>
      </c>
      <c r="AY574" s="254" t="s">
        <v>226</v>
      </c>
    </row>
    <row r="575" s="13" customFormat="1">
      <c r="A575" s="13"/>
      <c r="B575" s="243"/>
      <c r="C575" s="244"/>
      <c r="D575" s="245" t="s">
        <v>235</v>
      </c>
      <c r="E575" s="246" t="s">
        <v>1</v>
      </c>
      <c r="F575" s="247" t="s">
        <v>868</v>
      </c>
      <c r="G575" s="244"/>
      <c r="H575" s="248">
        <v>37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235</v>
      </c>
      <c r="AU575" s="254" t="s">
        <v>94</v>
      </c>
      <c r="AV575" s="13" t="s">
        <v>94</v>
      </c>
      <c r="AW575" s="13" t="s">
        <v>40</v>
      </c>
      <c r="AX575" s="13" t="s">
        <v>85</v>
      </c>
      <c r="AY575" s="254" t="s">
        <v>226</v>
      </c>
    </row>
    <row r="576" s="14" customFormat="1">
      <c r="A576" s="14"/>
      <c r="B576" s="255"/>
      <c r="C576" s="256"/>
      <c r="D576" s="245" t="s">
        <v>235</v>
      </c>
      <c r="E576" s="257" t="s">
        <v>1</v>
      </c>
      <c r="F576" s="258" t="s">
        <v>237</v>
      </c>
      <c r="G576" s="256"/>
      <c r="H576" s="259">
        <v>205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5" t="s">
        <v>235</v>
      </c>
      <c r="AU576" s="265" t="s">
        <v>94</v>
      </c>
      <c r="AV576" s="14" t="s">
        <v>233</v>
      </c>
      <c r="AW576" s="14" t="s">
        <v>40</v>
      </c>
      <c r="AX576" s="14" t="s">
        <v>85</v>
      </c>
      <c r="AY576" s="265" t="s">
        <v>226</v>
      </c>
    </row>
    <row r="577" s="13" customFormat="1">
      <c r="A577" s="13"/>
      <c r="B577" s="243"/>
      <c r="C577" s="244"/>
      <c r="D577" s="245" t="s">
        <v>235</v>
      </c>
      <c r="E577" s="246" t="s">
        <v>1</v>
      </c>
      <c r="F577" s="247" t="s">
        <v>883</v>
      </c>
      <c r="G577" s="244"/>
      <c r="H577" s="248">
        <v>10.25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235</v>
      </c>
      <c r="AU577" s="254" t="s">
        <v>94</v>
      </c>
      <c r="AV577" s="13" t="s">
        <v>94</v>
      </c>
      <c r="AW577" s="13" t="s">
        <v>40</v>
      </c>
      <c r="AX577" s="13" t="s">
        <v>92</v>
      </c>
      <c r="AY577" s="254" t="s">
        <v>226</v>
      </c>
    </row>
    <row r="578" s="2" customFormat="1" ht="16.5" customHeight="1">
      <c r="A578" s="41"/>
      <c r="B578" s="42"/>
      <c r="C578" s="230" t="s">
        <v>884</v>
      </c>
      <c r="D578" s="230" t="s">
        <v>228</v>
      </c>
      <c r="E578" s="231" t="s">
        <v>885</v>
      </c>
      <c r="F578" s="232" t="s">
        <v>886</v>
      </c>
      <c r="G578" s="233" t="s">
        <v>304</v>
      </c>
      <c r="H578" s="234">
        <v>0.002</v>
      </c>
      <c r="I578" s="235"/>
      <c r="J578" s="236">
        <f>ROUND(I578*H578,2)</f>
        <v>0</v>
      </c>
      <c r="K578" s="232" t="s">
        <v>232</v>
      </c>
      <c r="L578" s="47"/>
      <c r="M578" s="237" t="s">
        <v>1</v>
      </c>
      <c r="N578" s="238" t="s">
        <v>52</v>
      </c>
      <c r="O578" s="95"/>
      <c r="P578" s="239">
        <f>O578*H578</f>
        <v>0</v>
      </c>
      <c r="Q578" s="239">
        <v>0</v>
      </c>
      <c r="R578" s="239">
        <f>Q578*H578</f>
        <v>0</v>
      </c>
      <c r="S578" s="239">
        <v>0</v>
      </c>
      <c r="T578" s="240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41" t="s">
        <v>307</v>
      </c>
      <c r="AT578" s="241" t="s">
        <v>228</v>
      </c>
      <c r="AU578" s="241" t="s">
        <v>94</v>
      </c>
      <c r="AY578" s="19" t="s">
        <v>226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9" t="s">
        <v>233</v>
      </c>
      <c r="BK578" s="242">
        <f>ROUND(I578*H578,2)</f>
        <v>0</v>
      </c>
      <c r="BL578" s="19" t="s">
        <v>307</v>
      </c>
      <c r="BM578" s="241" t="s">
        <v>887</v>
      </c>
    </row>
    <row r="579" s="2" customFormat="1" ht="16.5" customHeight="1">
      <c r="A579" s="41"/>
      <c r="B579" s="42"/>
      <c r="C579" s="230" t="s">
        <v>888</v>
      </c>
      <c r="D579" s="230" t="s">
        <v>228</v>
      </c>
      <c r="E579" s="231" t="s">
        <v>889</v>
      </c>
      <c r="F579" s="232" t="s">
        <v>890</v>
      </c>
      <c r="G579" s="233" t="s">
        <v>304</v>
      </c>
      <c r="H579" s="234">
        <v>0.002</v>
      </c>
      <c r="I579" s="235"/>
      <c r="J579" s="236">
        <f>ROUND(I579*H579,2)</f>
        <v>0</v>
      </c>
      <c r="K579" s="232" t="s">
        <v>232</v>
      </c>
      <c r="L579" s="47"/>
      <c r="M579" s="237" t="s">
        <v>1</v>
      </c>
      <c r="N579" s="238" t="s">
        <v>52</v>
      </c>
      <c r="O579" s="95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41" t="s">
        <v>307</v>
      </c>
      <c r="AT579" s="241" t="s">
        <v>228</v>
      </c>
      <c r="AU579" s="241" t="s">
        <v>94</v>
      </c>
      <c r="AY579" s="19" t="s">
        <v>226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9" t="s">
        <v>233</v>
      </c>
      <c r="BK579" s="242">
        <f>ROUND(I579*H579,2)</f>
        <v>0</v>
      </c>
      <c r="BL579" s="19" t="s">
        <v>307</v>
      </c>
      <c r="BM579" s="241" t="s">
        <v>891</v>
      </c>
    </row>
    <row r="580" s="12" customFormat="1" ht="22.8" customHeight="1">
      <c r="A580" s="12"/>
      <c r="B580" s="214"/>
      <c r="C580" s="215"/>
      <c r="D580" s="216" t="s">
        <v>84</v>
      </c>
      <c r="E580" s="228" t="s">
        <v>892</v>
      </c>
      <c r="F580" s="228" t="s">
        <v>893</v>
      </c>
      <c r="G580" s="215"/>
      <c r="H580" s="215"/>
      <c r="I580" s="218"/>
      <c r="J580" s="229">
        <f>BK580</f>
        <v>0</v>
      </c>
      <c r="K580" s="215"/>
      <c r="L580" s="220"/>
      <c r="M580" s="221"/>
      <c r="N580" s="222"/>
      <c r="O580" s="222"/>
      <c r="P580" s="223">
        <f>SUM(P581:P586)</f>
        <v>0</v>
      </c>
      <c r="Q580" s="222"/>
      <c r="R580" s="223">
        <f>SUM(R581:R586)</f>
        <v>0</v>
      </c>
      <c r="S580" s="222"/>
      <c r="T580" s="224">
        <f>SUM(T581:T586)</f>
        <v>0.0051999999999999998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5" t="s">
        <v>94</v>
      </c>
      <c r="AT580" s="226" t="s">
        <v>84</v>
      </c>
      <c r="AU580" s="226" t="s">
        <v>92</v>
      </c>
      <c r="AY580" s="225" t="s">
        <v>226</v>
      </c>
      <c r="BK580" s="227">
        <f>SUM(BK581:BK586)</f>
        <v>0</v>
      </c>
    </row>
    <row r="581" s="2" customFormat="1" ht="16.5" customHeight="1">
      <c r="A581" s="41"/>
      <c r="B581" s="42"/>
      <c r="C581" s="230" t="s">
        <v>894</v>
      </c>
      <c r="D581" s="230" t="s">
        <v>228</v>
      </c>
      <c r="E581" s="231" t="s">
        <v>895</v>
      </c>
      <c r="F581" s="232" t="s">
        <v>896</v>
      </c>
      <c r="G581" s="233" t="s">
        <v>244</v>
      </c>
      <c r="H581" s="234">
        <v>1</v>
      </c>
      <c r="I581" s="235"/>
      <c r="J581" s="236">
        <f>ROUND(I581*H581,2)</f>
        <v>0</v>
      </c>
      <c r="K581" s="232" t="s">
        <v>232</v>
      </c>
      <c r="L581" s="47"/>
      <c r="M581" s="237" t="s">
        <v>1</v>
      </c>
      <c r="N581" s="238" t="s">
        <v>52</v>
      </c>
      <c r="O581" s="95"/>
      <c r="P581" s="239">
        <f>O581*H581</f>
        <v>0</v>
      </c>
      <c r="Q581" s="239">
        <v>0</v>
      </c>
      <c r="R581" s="239">
        <f>Q581*H581</f>
        <v>0</v>
      </c>
      <c r="S581" s="239">
        <v>0.0020999999999999999</v>
      </c>
      <c r="T581" s="240">
        <f>S581*H581</f>
        <v>0.0020999999999999999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41" t="s">
        <v>307</v>
      </c>
      <c r="AT581" s="241" t="s">
        <v>228</v>
      </c>
      <c r="AU581" s="241" t="s">
        <v>94</v>
      </c>
      <c r="AY581" s="19" t="s">
        <v>226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9" t="s">
        <v>233</v>
      </c>
      <c r="BK581" s="242">
        <f>ROUND(I581*H581,2)</f>
        <v>0</v>
      </c>
      <c r="BL581" s="19" t="s">
        <v>307</v>
      </c>
      <c r="BM581" s="241" t="s">
        <v>897</v>
      </c>
    </row>
    <row r="582" s="13" customFormat="1">
      <c r="A582" s="13"/>
      <c r="B582" s="243"/>
      <c r="C582" s="244"/>
      <c r="D582" s="245" t="s">
        <v>235</v>
      </c>
      <c r="E582" s="246" t="s">
        <v>1</v>
      </c>
      <c r="F582" s="247" t="s">
        <v>546</v>
      </c>
      <c r="G582" s="244"/>
      <c r="H582" s="248">
        <v>1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235</v>
      </c>
      <c r="AU582" s="254" t="s">
        <v>94</v>
      </c>
      <c r="AV582" s="13" t="s">
        <v>94</v>
      </c>
      <c r="AW582" s="13" t="s">
        <v>40</v>
      </c>
      <c r="AX582" s="13" t="s">
        <v>85</v>
      </c>
      <c r="AY582" s="254" t="s">
        <v>226</v>
      </c>
    </row>
    <row r="583" s="14" customFormat="1">
      <c r="A583" s="14"/>
      <c r="B583" s="255"/>
      <c r="C583" s="256"/>
      <c r="D583" s="245" t="s">
        <v>235</v>
      </c>
      <c r="E583" s="257" t="s">
        <v>1</v>
      </c>
      <c r="F583" s="258" t="s">
        <v>237</v>
      </c>
      <c r="G583" s="256"/>
      <c r="H583" s="259">
        <v>1</v>
      </c>
      <c r="I583" s="260"/>
      <c r="J583" s="256"/>
      <c r="K583" s="256"/>
      <c r="L583" s="261"/>
      <c r="M583" s="262"/>
      <c r="N583" s="263"/>
      <c r="O583" s="263"/>
      <c r="P583" s="263"/>
      <c r="Q583" s="263"/>
      <c r="R583" s="263"/>
      <c r="S583" s="263"/>
      <c r="T583" s="26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5" t="s">
        <v>235</v>
      </c>
      <c r="AU583" s="265" t="s">
        <v>94</v>
      </c>
      <c r="AV583" s="14" t="s">
        <v>233</v>
      </c>
      <c r="AW583" s="14" t="s">
        <v>40</v>
      </c>
      <c r="AX583" s="14" t="s">
        <v>92</v>
      </c>
      <c r="AY583" s="265" t="s">
        <v>226</v>
      </c>
    </row>
    <row r="584" s="2" customFormat="1" ht="16.5" customHeight="1">
      <c r="A584" s="41"/>
      <c r="B584" s="42"/>
      <c r="C584" s="230" t="s">
        <v>898</v>
      </c>
      <c r="D584" s="230" t="s">
        <v>228</v>
      </c>
      <c r="E584" s="231" t="s">
        <v>899</v>
      </c>
      <c r="F584" s="232" t="s">
        <v>900</v>
      </c>
      <c r="G584" s="233" t="s">
        <v>369</v>
      </c>
      <c r="H584" s="234">
        <v>1</v>
      </c>
      <c r="I584" s="235"/>
      <c r="J584" s="236">
        <f>ROUND(I584*H584,2)</f>
        <v>0</v>
      </c>
      <c r="K584" s="232" t="s">
        <v>232</v>
      </c>
      <c r="L584" s="47"/>
      <c r="M584" s="237" t="s">
        <v>1</v>
      </c>
      <c r="N584" s="238" t="s">
        <v>52</v>
      </c>
      <c r="O584" s="95"/>
      <c r="P584" s="239">
        <f>O584*H584</f>
        <v>0</v>
      </c>
      <c r="Q584" s="239">
        <v>0</v>
      </c>
      <c r="R584" s="239">
        <f>Q584*H584</f>
        <v>0</v>
      </c>
      <c r="S584" s="239">
        <v>0.0030999999999999999</v>
      </c>
      <c r="T584" s="240">
        <f>S584*H584</f>
        <v>0.0030999999999999999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41" t="s">
        <v>307</v>
      </c>
      <c r="AT584" s="241" t="s">
        <v>228</v>
      </c>
      <c r="AU584" s="241" t="s">
        <v>94</v>
      </c>
      <c r="AY584" s="19" t="s">
        <v>226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9" t="s">
        <v>233</v>
      </c>
      <c r="BK584" s="242">
        <f>ROUND(I584*H584,2)</f>
        <v>0</v>
      </c>
      <c r="BL584" s="19" t="s">
        <v>307</v>
      </c>
      <c r="BM584" s="241" t="s">
        <v>901</v>
      </c>
    </row>
    <row r="585" s="13" customFormat="1">
      <c r="A585" s="13"/>
      <c r="B585" s="243"/>
      <c r="C585" s="244"/>
      <c r="D585" s="245" t="s">
        <v>235</v>
      </c>
      <c r="E585" s="246" t="s">
        <v>1</v>
      </c>
      <c r="F585" s="247" t="s">
        <v>546</v>
      </c>
      <c r="G585" s="244"/>
      <c r="H585" s="248">
        <v>1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235</v>
      </c>
      <c r="AU585" s="254" t="s">
        <v>94</v>
      </c>
      <c r="AV585" s="13" t="s">
        <v>94</v>
      </c>
      <c r="AW585" s="13" t="s">
        <v>40</v>
      </c>
      <c r="AX585" s="13" t="s">
        <v>85</v>
      </c>
      <c r="AY585" s="254" t="s">
        <v>226</v>
      </c>
    </row>
    <row r="586" s="14" customFormat="1">
      <c r="A586" s="14"/>
      <c r="B586" s="255"/>
      <c r="C586" s="256"/>
      <c r="D586" s="245" t="s">
        <v>235</v>
      </c>
      <c r="E586" s="257" t="s">
        <v>1</v>
      </c>
      <c r="F586" s="258" t="s">
        <v>237</v>
      </c>
      <c r="G586" s="256"/>
      <c r="H586" s="259">
        <v>1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5" t="s">
        <v>235</v>
      </c>
      <c r="AU586" s="265" t="s">
        <v>94</v>
      </c>
      <c r="AV586" s="14" t="s">
        <v>233</v>
      </c>
      <c r="AW586" s="14" t="s">
        <v>40</v>
      </c>
      <c r="AX586" s="14" t="s">
        <v>92</v>
      </c>
      <c r="AY586" s="265" t="s">
        <v>226</v>
      </c>
    </row>
    <row r="587" s="12" customFormat="1" ht="22.8" customHeight="1">
      <c r="A587" s="12"/>
      <c r="B587" s="214"/>
      <c r="C587" s="215"/>
      <c r="D587" s="216" t="s">
        <v>84</v>
      </c>
      <c r="E587" s="228" t="s">
        <v>902</v>
      </c>
      <c r="F587" s="228" t="s">
        <v>903</v>
      </c>
      <c r="G587" s="215"/>
      <c r="H587" s="215"/>
      <c r="I587" s="218"/>
      <c r="J587" s="229">
        <f>BK587</f>
        <v>0</v>
      </c>
      <c r="K587" s="215"/>
      <c r="L587" s="220"/>
      <c r="M587" s="221"/>
      <c r="N587" s="222"/>
      <c r="O587" s="222"/>
      <c r="P587" s="223">
        <f>SUM(P588:P599)</f>
        <v>0</v>
      </c>
      <c r="Q587" s="222"/>
      <c r="R587" s="223">
        <f>SUM(R588:R599)</f>
        <v>0</v>
      </c>
      <c r="S587" s="222"/>
      <c r="T587" s="224">
        <f>SUM(T588:T599)</f>
        <v>2.6463199999999998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25" t="s">
        <v>94</v>
      </c>
      <c r="AT587" s="226" t="s">
        <v>84</v>
      </c>
      <c r="AU587" s="226" t="s">
        <v>92</v>
      </c>
      <c r="AY587" s="225" t="s">
        <v>226</v>
      </c>
      <c r="BK587" s="227">
        <f>SUM(BK588:BK599)</f>
        <v>0</v>
      </c>
    </row>
    <row r="588" s="2" customFormat="1" ht="16.5" customHeight="1">
      <c r="A588" s="41"/>
      <c r="B588" s="42"/>
      <c r="C588" s="230" t="s">
        <v>904</v>
      </c>
      <c r="D588" s="230" t="s">
        <v>228</v>
      </c>
      <c r="E588" s="231" t="s">
        <v>905</v>
      </c>
      <c r="F588" s="232" t="s">
        <v>906</v>
      </c>
      <c r="G588" s="233" t="s">
        <v>244</v>
      </c>
      <c r="H588" s="234">
        <v>30</v>
      </c>
      <c r="I588" s="235"/>
      <c r="J588" s="236">
        <f>ROUND(I588*H588,2)</f>
        <v>0</v>
      </c>
      <c r="K588" s="232" t="s">
        <v>232</v>
      </c>
      <c r="L588" s="47"/>
      <c r="M588" s="237" t="s">
        <v>1</v>
      </c>
      <c r="N588" s="238" t="s">
        <v>52</v>
      </c>
      <c r="O588" s="95"/>
      <c r="P588" s="239">
        <f>O588*H588</f>
        <v>0</v>
      </c>
      <c r="Q588" s="239">
        <v>0</v>
      </c>
      <c r="R588" s="239">
        <f>Q588*H588</f>
        <v>0</v>
      </c>
      <c r="S588" s="239">
        <v>0.00029</v>
      </c>
      <c r="T588" s="240">
        <f>S588*H588</f>
        <v>0.0086999999999999994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41" t="s">
        <v>307</v>
      </c>
      <c r="AT588" s="241" t="s">
        <v>228</v>
      </c>
      <c r="AU588" s="241" t="s">
        <v>94</v>
      </c>
      <c r="AY588" s="19" t="s">
        <v>226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9" t="s">
        <v>233</v>
      </c>
      <c r="BK588" s="242">
        <f>ROUND(I588*H588,2)</f>
        <v>0</v>
      </c>
      <c r="BL588" s="19" t="s">
        <v>307</v>
      </c>
      <c r="BM588" s="241" t="s">
        <v>907</v>
      </c>
    </row>
    <row r="589" s="13" customFormat="1">
      <c r="A589" s="13"/>
      <c r="B589" s="243"/>
      <c r="C589" s="244"/>
      <c r="D589" s="245" t="s">
        <v>235</v>
      </c>
      <c r="E589" s="246" t="s">
        <v>1</v>
      </c>
      <c r="F589" s="247" t="s">
        <v>908</v>
      </c>
      <c r="G589" s="244"/>
      <c r="H589" s="248">
        <v>30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235</v>
      </c>
      <c r="AU589" s="254" t="s">
        <v>94</v>
      </c>
      <c r="AV589" s="13" t="s">
        <v>94</v>
      </c>
      <c r="AW589" s="13" t="s">
        <v>40</v>
      </c>
      <c r="AX589" s="13" t="s">
        <v>85</v>
      </c>
      <c r="AY589" s="254" t="s">
        <v>226</v>
      </c>
    </row>
    <row r="590" s="14" customFormat="1">
      <c r="A590" s="14"/>
      <c r="B590" s="255"/>
      <c r="C590" s="256"/>
      <c r="D590" s="245" t="s">
        <v>235</v>
      </c>
      <c r="E590" s="257" t="s">
        <v>1</v>
      </c>
      <c r="F590" s="258" t="s">
        <v>237</v>
      </c>
      <c r="G590" s="256"/>
      <c r="H590" s="259">
        <v>30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5" t="s">
        <v>235</v>
      </c>
      <c r="AU590" s="265" t="s">
        <v>94</v>
      </c>
      <c r="AV590" s="14" t="s">
        <v>233</v>
      </c>
      <c r="AW590" s="14" t="s">
        <v>40</v>
      </c>
      <c r="AX590" s="14" t="s">
        <v>92</v>
      </c>
      <c r="AY590" s="265" t="s">
        <v>226</v>
      </c>
    </row>
    <row r="591" s="2" customFormat="1" ht="16.5" customHeight="1">
      <c r="A591" s="41"/>
      <c r="B591" s="42"/>
      <c r="C591" s="230" t="s">
        <v>909</v>
      </c>
      <c r="D591" s="230" t="s">
        <v>228</v>
      </c>
      <c r="E591" s="231" t="s">
        <v>910</v>
      </c>
      <c r="F591" s="232" t="s">
        <v>911</v>
      </c>
      <c r="G591" s="233" t="s">
        <v>244</v>
      </c>
      <c r="H591" s="234">
        <v>736</v>
      </c>
      <c r="I591" s="235"/>
      <c r="J591" s="236">
        <f>ROUND(I591*H591,2)</f>
        <v>0</v>
      </c>
      <c r="K591" s="232" t="s">
        <v>232</v>
      </c>
      <c r="L591" s="47"/>
      <c r="M591" s="237" t="s">
        <v>1</v>
      </c>
      <c r="N591" s="238" t="s">
        <v>52</v>
      </c>
      <c r="O591" s="95"/>
      <c r="P591" s="239">
        <f>O591*H591</f>
        <v>0</v>
      </c>
      <c r="Q591" s="239">
        <v>0</v>
      </c>
      <c r="R591" s="239">
        <f>Q591*H591</f>
        <v>0</v>
      </c>
      <c r="S591" s="239">
        <v>0.00032000000000000003</v>
      </c>
      <c r="T591" s="240">
        <f>S591*H591</f>
        <v>0.23552000000000001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41" t="s">
        <v>307</v>
      </c>
      <c r="AT591" s="241" t="s">
        <v>228</v>
      </c>
      <c r="AU591" s="241" t="s">
        <v>94</v>
      </c>
      <c r="AY591" s="19" t="s">
        <v>226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9" t="s">
        <v>233</v>
      </c>
      <c r="BK591" s="242">
        <f>ROUND(I591*H591,2)</f>
        <v>0</v>
      </c>
      <c r="BL591" s="19" t="s">
        <v>307</v>
      </c>
      <c r="BM591" s="241" t="s">
        <v>912</v>
      </c>
    </row>
    <row r="592" s="15" customFormat="1">
      <c r="A592" s="15"/>
      <c r="B592" s="280"/>
      <c r="C592" s="281"/>
      <c r="D592" s="245" t="s">
        <v>235</v>
      </c>
      <c r="E592" s="282" t="s">
        <v>1</v>
      </c>
      <c r="F592" s="283" t="s">
        <v>913</v>
      </c>
      <c r="G592" s="281"/>
      <c r="H592" s="282" t="s">
        <v>1</v>
      </c>
      <c r="I592" s="284"/>
      <c r="J592" s="281"/>
      <c r="K592" s="281"/>
      <c r="L592" s="285"/>
      <c r="M592" s="286"/>
      <c r="N592" s="287"/>
      <c r="O592" s="287"/>
      <c r="P592" s="287"/>
      <c r="Q592" s="287"/>
      <c r="R592" s="287"/>
      <c r="S592" s="287"/>
      <c r="T592" s="28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9" t="s">
        <v>235</v>
      </c>
      <c r="AU592" s="289" t="s">
        <v>94</v>
      </c>
      <c r="AV592" s="15" t="s">
        <v>92</v>
      </c>
      <c r="AW592" s="15" t="s">
        <v>40</v>
      </c>
      <c r="AX592" s="15" t="s">
        <v>85</v>
      </c>
      <c r="AY592" s="289" t="s">
        <v>226</v>
      </c>
    </row>
    <row r="593" s="13" customFormat="1">
      <c r="A593" s="13"/>
      <c r="B593" s="243"/>
      <c r="C593" s="244"/>
      <c r="D593" s="245" t="s">
        <v>235</v>
      </c>
      <c r="E593" s="246" t="s">
        <v>1</v>
      </c>
      <c r="F593" s="247" t="s">
        <v>914</v>
      </c>
      <c r="G593" s="244"/>
      <c r="H593" s="248">
        <v>400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235</v>
      </c>
      <c r="AU593" s="254" t="s">
        <v>94</v>
      </c>
      <c r="AV593" s="13" t="s">
        <v>94</v>
      </c>
      <c r="AW593" s="13" t="s">
        <v>40</v>
      </c>
      <c r="AX593" s="13" t="s">
        <v>85</v>
      </c>
      <c r="AY593" s="254" t="s">
        <v>226</v>
      </c>
    </row>
    <row r="594" s="15" customFormat="1">
      <c r="A594" s="15"/>
      <c r="B594" s="280"/>
      <c r="C594" s="281"/>
      <c r="D594" s="245" t="s">
        <v>235</v>
      </c>
      <c r="E594" s="282" t="s">
        <v>1</v>
      </c>
      <c r="F594" s="283" t="s">
        <v>915</v>
      </c>
      <c r="G594" s="281"/>
      <c r="H594" s="282" t="s">
        <v>1</v>
      </c>
      <c r="I594" s="284"/>
      <c r="J594" s="281"/>
      <c r="K594" s="281"/>
      <c r="L594" s="285"/>
      <c r="M594" s="286"/>
      <c r="N594" s="287"/>
      <c r="O594" s="287"/>
      <c r="P594" s="287"/>
      <c r="Q594" s="287"/>
      <c r="R594" s="287"/>
      <c r="S594" s="287"/>
      <c r="T594" s="28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9" t="s">
        <v>235</v>
      </c>
      <c r="AU594" s="289" t="s">
        <v>94</v>
      </c>
      <c r="AV594" s="15" t="s">
        <v>92</v>
      </c>
      <c r="AW594" s="15" t="s">
        <v>40</v>
      </c>
      <c r="AX594" s="15" t="s">
        <v>85</v>
      </c>
      <c r="AY594" s="289" t="s">
        <v>226</v>
      </c>
    </row>
    <row r="595" s="13" customFormat="1">
      <c r="A595" s="13"/>
      <c r="B595" s="243"/>
      <c r="C595" s="244"/>
      <c r="D595" s="245" t="s">
        <v>235</v>
      </c>
      <c r="E595" s="246" t="s">
        <v>1</v>
      </c>
      <c r="F595" s="247" t="s">
        <v>916</v>
      </c>
      <c r="G595" s="244"/>
      <c r="H595" s="248">
        <v>336</v>
      </c>
      <c r="I595" s="249"/>
      <c r="J595" s="244"/>
      <c r="K595" s="244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235</v>
      </c>
      <c r="AU595" s="254" t="s">
        <v>94</v>
      </c>
      <c r="AV595" s="13" t="s">
        <v>94</v>
      </c>
      <c r="AW595" s="13" t="s">
        <v>40</v>
      </c>
      <c r="AX595" s="13" t="s">
        <v>85</v>
      </c>
      <c r="AY595" s="254" t="s">
        <v>226</v>
      </c>
    </row>
    <row r="596" s="14" customFormat="1">
      <c r="A596" s="14"/>
      <c r="B596" s="255"/>
      <c r="C596" s="256"/>
      <c r="D596" s="245" t="s">
        <v>235</v>
      </c>
      <c r="E596" s="257" t="s">
        <v>1</v>
      </c>
      <c r="F596" s="258" t="s">
        <v>237</v>
      </c>
      <c r="G596" s="256"/>
      <c r="H596" s="259">
        <v>736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5" t="s">
        <v>235</v>
      </c>
      <c r="AU596" s="265" t="s">
        <v>94</v>
      </c>
      <c r="AV596" s="14" t="s">
        <v>233</v>
      </c>
      <c r="AW596" s="14" t="s">
        <v>40</v>
      </c>
      <c r="AX596" s="14" t="s">
        <v>92</v>
      </c>
      <c r="AY596" s="265" t="s">
        <v>226</v>
      </c>
    </row>
    <row r="597" s="2" customFormat="1" ht="16.5" customHeight="1">
      <c r="A597" s="41"/>
      <c r="B597" s="42"/>
      <c r="C597" s="230" t="s">
        <v>917</v>
      </c>
      <c r="D597" s="230" t="s">
        <v>228</v>
      </c>
      <c r="E597" s="231" t="s">
        <v>918</v>
      </c>
      <c r="F597" s="232" t="s">
        <v>919</v>
      </c>
      <c r="G597" s="233" t="s">
        <v>369</v>
      </c>
      <c r="H597" s="234">
        <v>85</v>
      </c>
      <c r="I597" s="235"/>
      <c r="J597" s="236">
        <f>ROUND(I597*H597,2)</f>
        <v>0</v>
      </c>
      <c r="K597" s="232" t="s">
        <v>232</v>
      </c>
      <c r="L597" s="47"/>
      <c r="M597" s="237" t="s">
        <v>1</v>
      </c>
      <c r="N597" s="238" t="s">
        <v>52</v>
      </c>
      <c r="O597" s="95"/>
      <c r="P597" s="239">
        <f>O597*H597</f>
        <v>0</v>
      </c>
      <c r="Q597" s="239">
        <v>0</v>
      </c>
      <c r="R597" s="239">
        <f>Q597*H597</f>
        <v>0</v>
      </c>
      <c r="S597" s="239">
        <v>0.02826</v>
      </c>
      <c r="T597" s="240">
        <f>S597*H597</f>
        <v>2.4020999999999999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41" t="s">
        <v>307</v>
      </c>
      <c r="AT597" s="241" t="s">
        <v>228</v>
      </c>
      <c r="AU597" s="241" t="s">
        <v>94</v>
      </c>
      <c r="AY597" s="19" t="s">
        <v>226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9" t="s">
        <v>233</v>
      </c>
      <c r="BK597" s="242">
        <f>ROUND(I597*H597,2)</f>
        <v>0</v>
      </c>
      <c r="BL597" s="19" t="s">
        <v>307</v>
      </c>
      <c r="BM597" s="241" t="s">
        <v>920</v>
      </c>
    </row>
    <row r="598" s="15" customFormat="1">
      <c r="A598" s="15"/>
      <c r="B598" s="280"/>
      <c r="C598" s="281"/>
      <c r="D598" s="245" t="s">
        <v>235</v>
      </c>
      <c r="E598" s="282" t="s">
        <v>1</v>
      </c>
      <c r="F598" s="283" t="s">
        <v>921</v>
      </c>
      <c r="G598" s="281"/>
      <c r="H598" s="282" t="s">
        <v>1</v>
      </c>
      <c r="I598" s="284"/>
      <c r="J598" s="281"/>
      <c r="K598" s="281"/>
      <c r="L598" s="285"/>
      <c r="M598" s="286"/>
      <c r="N598" s="287"/>
      <c r="O598" s="287"/>
      <c r="P598" s="287"/>
      <c r="Q598" s="287"/>
      <c r="R598" s="287"/>
      <c r="S598" s="287"/>
      <c r="T598" s="288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9" t="s">
        <v>235</v>
      </c>
      <c r="AU598" s="289" t="s">
        <v>94</v>
      </c>
      <c r="AV598" s="15" t="s">
        <v>92</v>
      </c>
      <c r="AW598" s="15" t="s">
        <v>40</v>
      </c>
      <c r="AX598" s="15" t="s">
        <v>85</v>
      </c>
      <c r="AY598" s="289" t="s">
        <v>226</v>
      </c>
    </row>
    <row r="599" s="13" customFormat="1">
      <c r="A599" s="13"/>
      <c r="B599" s="243"/>
      <c r="C599" s="244"/>
      <c r="D599" s="245" t="s">
        <v>235</v>
      </c>
      <c r="E599" s="246" t="s">
        <v>1</v>
      </c>
      <c r="F599" s="247" t="s">
        <v>666</v>
      </c>
      <c r="G599" s="244"/>
      <c r="H599" s="248">
        <v>85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235</v>
      </c>
      <c r="AU599" s="254" t="s">
        <v>94</v>
      </c>
      <c r="AV599" s="13" t="s">
        <v>94</v>
      </c>
      <c r="AW599" s="13" t="s">
        <v>40</v>
      </c>
      <c r="AX599" s="13" t="s">
        <v>92</v>
      </c>
      <c r="AY599" s="254" t="s">
        <v>226</v>
      </c>
    </row>
    <row r="600" s="12" customFormat="1" ht="22.8" customHeight="1">
      <c r="A600" s="12"/>
      <c r="B600" s="214"/>
      <c r="C600" s="215"/>
      <c r="D600" s="216" t="s">
        <v>84</v>
      </c>
      <c r="E600" s="228" t="s">
        <v>922</v>
      </c>
      <c r="F600" s="228" t="s">
        <v>923</v>
      </c>
      <c r="G600" s="215"/>
      <c r="H600" s="215"/>
      <c r="I600" s="218"/>
      <c r="J600" s="229">
        <f>BK600</f>
        <v>0</v>
      </c>
      <c r="K600" s="215"/>
      <c r="L600" s="220"/>
      <c r="M600" s="221"/>
      <c r="N600" s="222"/>
      <c r="O600" s="222"/>
      <c r="P600" s="223">
        <f>SUM(P601:P612)</f>
        <v>0</v>
      </c>
      <c r="Q600" s="222"/>
      <c r="R600" s="223">
        <f>SUM(R601:R612)</f>
        <v>0</v>
      </c>
      <c r="S600" s="222"/>
      <c r="T600" s="224">
        <f>SUM(T601:T612)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5" t="s">
        <v>94</v>
      </c>
      <c r="AT600" s="226" t="s">
        <v>84</v>
      </c>
      <c r="AU600" s="226" t="s">
        <v>92</v>
      </c>
      <c r="AY600" s="225" t="s">
        <v>226</v>
      </c>
      <c r="BK600" s="227">
        <f>SUM(BK601:BK612)</f>
        <v>0</v>
      </c>
    </row>
    <row r="601" s="2" customFormat="1" ht="24.15" customHeight="1">
      <c r="A601" s="41"/>
      <c r="B601" s="42"/>
      <c r="C601" s="230" t="s">
        <v>924</v>
      </c>
      <c r="D601" s="230" t="s">
        <v>228</v>
      </c>
      <c r="E601" s="231" t="s">
        <v>925</v>
      </c>
      <c r="F601" s="232" t="s">
        <v>926</v>
      </c>
      <c r="G601" s="233" t="s">
        <v>927</v>
      </c>
      <c r="H601" s="234">
        <v>1</v>
      </c>
      <c r="I601" s="235"/>
      <c r="J601" s="236">
        <f>ROUND(I601*H601,2)</f>
        <v>0</v>
      </c>
      <c r="K601" s="232" t="s">
        <v>1</v>
      </c>
      <c r="L601" s="47"/>
      <c r="M601" s="237" t="s">
        <v>1</v>
      </c>
      <c r="N601" s="238" t="s">
        <v>52</v>
      </c>
      <c r="O601" s="95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41" t="s">
        <v>307</v>
      </c>
      <c r="AT601" s="241" t="s">
        <v>228</v>
      </c>
      <c r="AU601" s="241" t="s">
        <v>94</v>
      </c>
      <c r="AY601" s="19" t="s">
        <v>226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9" t="s">
        <v>233</v>
      </c>
      <c r="BK601" s="242">
        <f>ROUND(I601*H601,2)</f>
        <v>0</v>
      </c>
      <c r="BL601" s="19" t="s">
        <v>307</v>
      </c>
      <c r="BM601" s="241" t="s">
        <v>928</v>
      </c>
    </row>
    <row r="602" s="13" customFormat="1">
      <c r="A602" s="13"/>
      <c r="B602" s="243"/>
      <c r="C602" s="244"/>
      <c r="D602" s="245" t="s">
        <v>235</v>
      </c>
      <c r="E602" s="246" t="s">
        <v>1</v>
      </c>
      <c r="F602" s="247" t="s">
        <v>546</v>
      </c>
      <c r="G602" s="244"/>
      <c r="H602" s="248">
        <v>1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235</v>
      </c>
      <c r="AU602" s="254" t="s">
        <v>94</v>
      </c>
      <c r="AV602" s="13" t="s">
        <v>94</v>
      </c>
      <c r="AW602" s="13" t="s">
        <v>40</v>
      </c>
      <c r="AX602" s="13" t="s">
        <v>85</v>
      </c>
      <c r="AY602" s="254" t="s">
        <v>226</v>
      </c>
    </row>
    <row r="603" s="14" customFormat="1">
      <c r="A603" s="14"/>
      <c r="B603" s="255"/>
      <c r="C603" s="256"/>
      <c r="D603" s="245" t="s">
        <v>235</v>
      </c>
      <c r="E603" s="257" t="s">
        <v>1</v>
      </c>
      <c r="F603" s="258" t="s">
        <v>237</v>
      </c>
      <c r="G603" s="256"/>
      <c r="H603" s="259">
        <v>1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5" t="s">
        <v>235</v>
      </c>
      <c r="AU603" s="265" t="s">
        <v>94</v>
      </c>
      <c r="AV603" s="14" t="s">
        <v>233</v>
      </c>
      <c r="AW603" s="14" t="s">
        <v>40</v>
      </c>
      <c r="AX603" s="14" t="s">
        <v>92</v>
      </c>
      <c r="AY603" s="265" t="s">
        <v>226</v>
      </c>
    </row>
    <row r="604" s="2" customFormat="1" ht="16.5" customHeight="1">
      <c r="A604" s="41"/>
      <c r="B604" s="42"/>
      <c r="C604" s="230" t="s">
        <v>929</v>
      </c>
      <c r="D604" s="230" t="s">
        <v>228</v>
      </c>
      <c r="E604" s="231" t="s">
        <v>930</v>
      </c>
      <c r="F604" s="232" t="s">
        <v>931</v>
      </c>
      <c r="G604" s="233" t="s">
        <v>544</v>
      </c>
      <c r="H604" s="234">
        <v>1</v>
      </c>
      <c r="I604" s="235"/>
      <c r="J604" s="236">
        <f>ROUND(I604*H604,2)</f>
        <v>0</v>
      </c>
      <c r="K604" s="232" t="s">
        <v>1</v>
      </c>
      <c r="L604" s="47"/>
      <c r="M604" s="237" t="s">
        <v>1</v>
      </c>
      <c r="N604" s="238" t="s">
        <v>52</v>
      </c>
      <c r="O604" s="95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41" t="s">
        <v>307</v>
      </c>
      <c r="AT604" s="241" t="s">
        <v>228</v>
      </c>
      <c r="AU604" s="241" t="s">
        <v>94</v>
      </c>
      <c r="AY604" s="19" t="s">
        <v>226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9" t="s">
        <v>233</v>
      </c>
      <c r="BK604" s="242">
        <f>ROUND(I604*H604,2)</f>
        <v>0</v>
      </c>
      <c r="BL604" s="19" t="s">
        <v>307</v>
      </c>
      <c r="BM604" s="241" t="s">
        <v>932</v>
      </c>
    </row>
    <row r="605" s="13" customFormat="1">
      <c r="A605" s="13"/>
      <c r="B605" s="243"/>
      <c r="C605" s="244"/>
      <c r="D605" s="245" t="s">
        <v>235</v>
      </c>
      <c r="E605" s="246" t="s">
        <v>1</v>
      </c>
      <c r="F605" s="247" t="s">
        <v>546</v>
      </c>
      <c r="G605" s="244"/>
      <c r="H605" s="248">
        <v>1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235</v>
      </c>
      <c r="AU605" s="254" t="s">
        <v>94</v>
      </c>
      <c r="AV605" s="13" t="s">
        <v>94</v>
      </c>
      <c r="AW605" s="13" t="s">
        <v>40</v>
      </c>
      <c r="AX605" s="13" t="s">
        <v>85</v>
      </c>
      <c r="AY605" s="254" t="s">
        <v>226</v>
      </c>
    </row>
    <row r="606" s="14" customFormat="1">
      <c r="A606" s="14"/>
      <c r="B606" s="255"/>
      <c r="C606" s="256"/>
      <c r="D606" s="245" t="s">
        <v>235</v>
      </c>
      <c r="E606" s="257" t="s">
        <v>1</v>
      </c>
      <c r="F606" s="258" t="s">
        <v>237</v>
      </c>
      <c r="G606" s="256"/>
      <c r="H606" s="259">
        <v>1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5" t="s">
        <v>235</v>
      </c>
      <c r="AU606" s="265" t="s">
        <v>94</v>
      </c>
      <c r="AV606" s="14" t="s">
        <v>233</v>
      </c>
      <c r="AW606" s="14" t="s">
        <v>40</v>
      </c>
      <c r="AX606" s="14" t="s">
        <v>92</v>
      </c>
      <c r="AY606" s="265" t="s">
        <v>226</v>
      </c>
    </row>
    <row r="607" s="2" customFormat="1" ht="16.5" customHeight="1">
      <c r="A607" s="41"/>
      <c r="B607" s="42"/>
      <c r="C607" s="230" t="s">
        <v>933</v>
      </c>
      <c r="D607" s="230" t="s">
        <v>228</v>
      </c>
      <c r="E607" s="231" t="s">
        <v>934</v>
      </c>
      <c r="F607" s="232" t="s">
        <v>935</v>
      </c>
      <c r="G607" s="233" t="s">
        <v>544</v>
      </c>
      <c r="H607" s="234">
        <v>1</v>
      </c>
      <c r="I607" s="235"/>
      <c r="J607" s="236">
        <f>ROUND(I607*H607,2)</f>
        <v>0</v>
      </c>
      <c r="K607" s="232" t="s">
        <v>1</v>
      </c>
      <c r="L607" s="47"/>
      <c r="M607" s="237" t="s">
        <v>1</v>
      </c>
      <c r="N607" s="238" t="s">
        <v>52</v>
      </c>
      <c r="O607" s="95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41" t="s">
        <v>307</v>
      </c>
      <c r="AT607" s="241" t="s">
        <v>228</v>
      </c>
      <c r="AU607" s="241" t="s">
        <v>94</v>
      </c>
      <c r="AY607" s="19" t="s">
        <v>226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9" t="s">
        <v>233</v>
      </c>
      <c r="BK607" s="242">
        <f>ROUND(I607*H607,2)</f>
        <v>0</v>
      </c>
      <c r="BL607" s="19" t="s">
        <v>307</v>
      </c>
      <c r="BM607" s="241" t="s">
        <v>936</v>
      </c>
    </row>
    <row r="608" s="13" customFormat="1">
      <c r="A608" s="13"/>
      <c r="B608" s="243"/>
      <c r="C608" s="244"/>
      <c r="D608" s="245" t="s">
        <v>235</v>
      </c>
      <c r="E608" s="246" t="s">
        <v>1</v>
      </c>
      <c r="F608" s="247" t="s">
        <v>546</v>
      </c>
      <c r="G608" s="244"/>
      <c r="H608" s="248">
        <v>1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235</v>
      </c>
      <c r="AU608" s="254" t="s">
        <v>94</v>
      </c>
      <c r="AV608" s="13" t="s">
        <v>94</v>
      </c>
      <c r="AW608" s="13" t="s">
        <v>40</v>
      </c>
      <c r="AX608" s="13" t="s">
        <v>85</v>
      </c>
      <c r="AY608" s="254" t="s">
        <v>226</v>
      </c>
    </row>
    <row r="609" s="14" customFormat="1">
      <c r="A609" s="14"/>
      <c r="B609" s="255"/>
      <c r="C609" s="256"/>
      <c r="D609" s="245" t="s">
        <v>235</v>
      </c>
      <c r="E609" s="257" t="s">
        <v>1</v>
      </c>
      <c r="F609" s="258" t="s">
        <v>237</v>
      </c>
      <c r="G609" s="256"/>
      <c r="H609" s="259">
        <v>1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5" t="s">
        <v>235</v>
      </c>
      <c r="AU609" s="265" t="s">
        <v>94</v>
      </c>
      <c r="AV609" s="14" t="s">
        <v>233</v>
      </c>
      <c r="AW609" s="14" t="s">
        <v>40</v>
      </c>
      <c r="AX609" s="14" t="s">
        <v>92</v>
      </c>
      <c r="AY609" s="265" t="s">
        <v>226</v>
      </c>
    </row>
    <row r="610" s="2" customFormat="1" ht="16.5" customHeight="1">
      <c r="A610" s="41"/>
      <c r="B610" s="42"/>
      <c r="C610" s="230" t="s">
        <v>937</v>
      </c>
      <c r="D610" s="230" t="s">
        <v>228</v>
      </c>
      <c r="E610" s="231" t="s">
        <v>938</v>
      </c>
      <c r="F610" s="232" t="s">
        <v>939</v>
      </c>
      <c r="G610" s="233" t="s">
        <v>369</v>
      </c>
      <c r="H610" s="234">
        <v>1</v>
      </c>
      <c r="I610" s="235"/>
      <c r="J610" s="236">
        <f>ROUND(I610*H610,2)</f>
        <v>0</v>
      </c>
      <c r="K610" s="232" t="s">
        <v>1</v>
      </c>
      <c r="L610" s="47"/>
      <c r="M610" s="237" t="s">
        <v>1</v>
      </c>
      <c r="N610" s="238" t="s">
        <v>52</v>
      </c>
      <c r="O610" s="95"/>
      <c r="P610" s="239">
        <f>O610*H610</f>
        <v>0</v>
      </c>
      <c r="Q610" s="239">
        <v>0</v>
      </c>
      <c r="R610" s="239">
        <f>Q610*H610</f>
        <v>0</v>
      </c>
      <c r="S610" s="239">
        <v>0</v>
      </c>
      <c r="T610" s="240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41" t="s">
        <v>307</v>
      </c>
      <c r="AT610" s="241" t="s">
        <v>228</v>
      </c>
      <c r="AU610" s="241" t="s">
        <v>94</v>
      </c>
      <c r="AY610" s="19" t="s">
        <v>226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9" t="s">
        <v>233</v>
      </c>
      <c r="BK610" s="242">
        <f>ROUND(I610*H610,2)</f>
        <v>0</v>
      </c>
      <c r="BL610" s="19" t="s">
        <v>307</v>
      </c>
      <c r="BM610" s="241" t="s">
        <v>940</v>
      </c>
    </row>
    <row r="611" s="13" customFormat="1">
      <c r="A611" s="13"/>
      <c r="B611" s="243"/>
      <c r="C611" s="244"/>
      <c r="D611" s="245" t="s">
        <v>235</v>
      </c>
      <c r="E611" s="246" t="s">
        <v>1</v>
      </c>
      <c r="F611" s="247" t="s">
        <v>546</v>
      </c>
      <c r="G611" s="244"/>
      <c r="H611" s="248">
        <v>1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235</v>
      </c>
      <c r="AU611" s="254" t="s">
        <v>94</v>
      </c>
      <c r="AV611" s="13" t="s">
        <v>94</v>
      </c>
      <c r="AW611" s="13" t="s">
        <v>40</v>
      </c>
      <c r="AX611" s="13" t="s">
        <v>85</v>
      </c>
      <c r="AY611" s="254" t="s">
        <v>226</v>
      </c>
    </row>
    <row r="612" s="14" customFormat="1">
      <c r="A612" s="14"/>
      <c r="B612" s="255"/>
      <c r="C612" s="256"/>
      <c r="D612" s="245" t="s">
        <v>235</v>
      </c>
      <c r="E612" s="257" t="s">
        <v>1</v>
      </c>
      <c r="F612" s="258" t="s">
        <v>237</v>
      </c>
      <c r="G612" s="256"/>
      <c r="H612" s="259">
        <v>1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5" t="s">
        <v>235</v>
      </c>
      <c r="AU612" s="265" t="s">
        <v>94</v>
      </c>
      <c r="AV612" s="14" t="s">
        <v>233</v>
      </c>
      <c r="AW612" s="14" t="s">
        <v>40</v>
      </c>
      <c r="AX612" s="14" t="s">
        <v>92</v>
      </c>
      <c r="AY612" s="265" t="s">
        <v>226</v>
      </c>
    </row>
    <row r="613" s="12" customFormat="1" ht="22.8" customHeight="1">
      <c r="A613" s="12"/>
      <c r="B613" s="214"/>
      <c r="C613" s="215"/>
      <c r="D613" s="216" t="s">
        <v>84</v>
      </c>
      <c r="E613" s="228" t="s">
        <v>941</v>
      </c>
      <c r="F613" s="228" t="s">
        <v>942</v>
      </c>
      <c r="G613" s="215"/>
      <c r="H613" s="215"/>
      <c r="I613" s="218"/>
      <c r="J613" s="229">
        <f>BK613</f>
        <v>0</v>
      </c>
      <c r="K613" s="215"/>
      <c r="L613" s="220"/>
      <c r="M613" s="221"/>
      <c r="N613" s="222"/>
      <c r="O613" s="222"/>
      <c r="P613" s="223">
        <f>SUM(P614:P616)</f>
        <v>0</v>
      </c>
      <c r="Q613" s="222"/>
      <c r="R613" s="223">
        <f>SUM(R614:R616)</f>
        <v>0</v>
      </c>
      <c r="S613" s="222"/>
      <c r="T613" s="224">
        <f>SUM(T614:T616)</f>
        <v>0.019460000000000002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5" t="s">
        <v>94</v>
      </c>
      <c r="AT613" s="226" t="s">
        <v>84</v>
      </c>
      <c r="AU613" s="226" t="s">
        <v>92</v>
      </c>
      <c r="AY613" s="225" t="s">
        <v>226</v>
      </c>
      <c r="BK613" s="227">
        <f>SUM(BK614:BK616)</f>
        <v>0</v>
      </c>
    </row>
    <row r="614" s="2" customFormat="1" ht="16.5" customHeight="1">
      <c r="A614" s="41"/>
      <c r="B614" s="42"/>
      <c r="C614" s="230" t="s">
        <v>943</v>
      </c>
      <c r="D614" s="230" t="s">
        <v>228</v>
      </c>
      <c r="E614" s="231" t="s">
        <v>944</v>
      </c>
      <c r="F614" s="232" t="s">
        <v>945</v>
      </c>
      <c r="G614" s="233" t="s">
        <v>927</v>
      </c>
      <c r="H614" s="234">
        <v>1</v>
      </c>
      <c r="I614" s="235"/>
      <c r="J614" s="236">
        <f>ROUND(I614*H614,2)</f>
        <v>0</v>
      </c>
      <c r="K614" s="232" t="s">
        <v>232</v>
      </c>
      <c r="L614" s="47"/>
      <c r="M614" s="237" t="s">
        <v>1</v>
      </c>
      <c r="N614" s="238" t="s">
        <v>52</v>
      </c>
      <c r="O614" s="95"/>
      <c r="P614" s="239">
        <f>O614*H614</f>
        <v>0</v>
      </c>
      <c r="Q614" s="239">
        <v>0</v>
      </c>
      <c r="R614" s="239">
        <f>Q614*H614</f>
        <v>0</v>
      </c>
      <c r="S614" s="239">
        <v>0.019460000000000002</v>
      </c>
      <c r="T614" s="240">
        <f>S614*H614</f>
        <v>0.019460000000000002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41" t="s">
        <v>307</v>
      </c>
      <c r="AT614" s="241" t="s">
        <v>228</v>
      </c>
      <c r="AU614" s="241" t="s">
        <v>94</v>
      </c>
      <c r="AY614" s="19" t="s">
        <v>226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233</v>
      </c>
      <c r="BK614" s="242">
        <f>ROUND(I614*H614,2)</f>
        <v>0</v>
      </c>
      <c r="BL614" s="19" t="s">
        <v>307</v>
      </c>
      <c r="BM614" s="241" t="s">
        <v>946</v>
      </c>
    </row>
    <row r="615" s="13" customFormat="1">
      <c r="A615" s="13"/>
      <c r="B615" s="243"/>
      <c r="C615" s="244"/>
      <c r="D615" s="245" t="s">
        <v>235</v>
      </c>
      <c r="E615" s="246" t="s">
        <v>1</v>
      </c>
      <c r="F615" s="247" t="s">
        <v>546</v>
      </c>
      <c r="G615" s="244"/>
      <c r="H615" s="248">
        <v>1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235</v>
      </c>
      <c r="AU615" s="254" t="s">
        <v>94</v>
      </c>
      <c r="AV615" s="13" t="s">
        <v>94</v>
      </c>
      <c r="AW615" s="13" t="s">
        <v>40</v>
      </c>
      <c r="AX615" s="13" t="s">
        <v>85</v>
      </c>
      <c r="AY615" s="254" t="s">
        <v>226</v>
      </c>
    </row>
    <row r="616" s="14" customFormat="1">
      <c r="A616" s="14"/>
      <c r="B616" s="255"/>
      <c r="C616" s="256"/>
      <c r="D616" s="245" t="s">
        <v>235</v>
      </c>
      <c r="E616" s="257" t="s">
        <v>1</v>
      </c>
      <c r="F616" s="258" t="s">
        <v>237</v>
      </c>
      <c r="G616" s="256"/>
      <c r="H616" s="259">
        <v>1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5" t="s">
        <v>235</v>
      </c>
      <c r="AU616" s="265" t="s">
        <v>94</v>
      </c>
      <c r="AV616" s="14" t="s">
        <v>233</v>
      </c>
      <c r="AW616" s="14" t="s">
        <v>40</v>
      </c>
      <c r="AX616" s="14" t="s">
        <v>92</v>
      </c>
      <c r="AY616" s="265" t="s">
        <v>226</v>
      </c>
    </row>
    <row r="617" s="12" customFormat="1" ht="22.8" customHeight="1">
      <c r="A617" s="12"/>
      <c r="B617" s="214"/>
      <c r="C617" s="215"/>
      <c r="D617" s="216" t="s">
        <v>84</v>
      </c>
      <c r="E617" s="228" t="s">
        <v>947</v>
      </c>
      <c r="F617" s="228" t="s">
        <v>948</v>
      </c>
      <c r="G617" s="215"/>
      <c r="H617" s="215"/>
      <c r="I617" s="218"/>
      <c r="J617" s="229">
        <f>BK617</f>
        <v>0</v>
      </c>
      <c r="K617" s="215"/>
      <c r="L617" s="220"/>
      <c r="M617" s="221"/>
      <c r="N617" s="222"/>
      <c r="O617" s="222"/>
      <c r="P617" s="223">
        <f>SUM(P618:P629)</f>
        <v>0</v>
      </c>
      <c r="Q617" s="222"/>
      <c r="R617" s="223">
        <f>SUM(R618:R629)</f>
        <v>0</v>
      </c>
      <c r="S617" s="222"/>
      <c r="T617" s="224">
        <f>SUM(T618:T629)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25" t="s">
        <v>94</v>
      </c>
      <c r="AT617" s="226" t="s">
        <v>84</v>
      </c>
      <c r="AU617" s="226" t="s">
        <v>92</v>
      </c>
      <c r="AY617" s="225" t="s">
        <v>226</v>
      </c>
      <c r="BK617" s="227">
        <f>SUM(BK618:BK629)</f>
        <v>0</v>
      </c>
    </row>
    <row r="618" s="2" customFormat="1" ht="16.5" customHeight="1">
      <c r="A618" s="41"/>
      <c r="B618" s="42"/>
      <c r="C618" s="230" t="s">
        <v>949</v>
      </c>
      <c r="D618" s="230" t="s">
        <v>228</v>
      </c>
      <c r="E618" s="231" t="s">
        <v>950</v>
      </c>
      <c r="F618" s="232" t="s">
        <v>951</v>
      </c>
      <c r="G618" s="233" t="s">
        <v>369</v>
      </c>
      <c r="H618" s="234">
        <v>3</v>
      </c>
      <c r="I618" s="235"/>
      <c r="J618" s="236">
        <f>ROUND(I618*H618,2)</f>
        <v>0</v>
      </c>
      <c r="K618" s="232" t="s">
        <v>1</v>
      </c>
      <c r="L618" s="47"/>
      <c r="M618" s="237" t="s">
        <v>1</v>
      </c>
      <c r="N618" s="238" t="s">
        <v>52</v>
      </c>
      <c r="O618" s="95"/>
      <c r="P618" s="239">
        <f>O618*H618</f>
        <v>0</v>
      </c>
      <c r="Q618" s="239">
        <v>0</v>
      </c>
      <c r="R618" s="239">
        <f>Q618*H618</f>
        <v>0</v>
      </c>
      <c r="S618" s="239">
        <v>0</v>
      </c>
      <c r="T618" s="240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41" t="s">
        <v>307</v>
      </c>
      <c r="AT618" s="241" t="s">
        <v>228</v>
      </c>
      <c r="AU618" s="241" t="s">
        <v>94</v>
      </c>
      <c r="AY618" s="19" t="s">
        <v>226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9" t="s">
        <v>233</v>
      </c>
      <c r="BK618" s="242">
        <f>ROUND(I618*H618,2)</f>
        <v>0</v>
      </c>
      <c r="BL618" s="19" t="s">
        <v>307</v>
      </c>
      <c r="BM618" s="241" t="s">
        <v>952</v>
      </c>
    </row>
    <row r="619" s="13" customFormat="1">
      <c r="A619" s="13"/>
      <c r="B619" s="243"/>
      <c r="C619" s="244"/>
      <c r="D619" s="245" t="s">
        <v>235</v>
      </c>
      <c r="E619" s="246" t="s">
        <v>1</v>
      </c>
      <c r="F619" s="247" t="s">
        <v>953</v>
      </c>
      <c r="G619" s="244"/>
      <c r="H619" s="248">
        <v>3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235</v>
      </c>
      <c r="AU619" s="254" t="s">
        <v>94</v>
      </c>
      <c r="AV619" s="13" t="s">
        <v>94</v>
      </c>
      <c r="AW619" s="13" t="s">
        <v>40</v>
      </c>
      <c r="AX619" s="13" t="s">
        <v>85</v>
      </c>
      <c r="AY619" s="254" t="s">
        <v>226</v>
      </c>
    </row>
    <row r="620" s="14" customFormat="1">
      <c r="A620" s="14"/>
      <c r="B620" s="255"/>
      <c r="C620" s="256"/>
      <c r="D620" s="245" t="s">
        <v>235</v>
      </c>
      <c r="E620" s="257" t="s">
        <v>1</v>
      </c>
      <c r="F620" s="258" t="s">
        <v>237</v>
      </c>
      <c r="G620" s="256"/>
      <c r="H620" s="259">
        <v>3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5" t="s">
        <v>235</v>
      </c>
      <c r="AU620" s="265" t="s">
        <v>94</v>
      </c>
      <c r="AV620" s="14" t="s">
        <v>233</v>
      </c>
      <c r="AW620" s="14" t="s">
        <v>40</v>
      </c>
      <c r="AX620" s="14" t="s">
        <v>92</v>
      </c>
      <c r="AY620" s="265" t="s">
        <v>226</v>
      </c>
    </row>
    <row r="621" s="2" customFormat="1" ht="21.75" customHeight="1">
      <c r="A621" s="41"/>
      <c r="B621" s="42"/>
      <c r="C621" s="230" t="s">
        <v>954</v>
      </c>
      <c r="D621" s="230" t="s">
        <v>228</v>
      </c>
      <c r="E621" s="231" t="s">
        <v>955</v>
      </c>
      <c r="F621" s="232" t="s">
        <v>956</v>
      </c>
      <c r="G621" s="233" t="s">
        <v>544</v>
      </c>
      <c r="H621" s="234">
        <v>1</v>
      </c>
      <c r="I621" s="235"/>
      <c r="J621" s="236">
        <f>ROUND(I621*H621,2)</f>
        <v>0</v>
      </c>
      <c r="K621" s="232" t="s">
        <v>1</v>
      </c>
      <c r="L621" s="47"/>
      <c r="M621" s="237" t="s">
        <v>1</v>
      </c>
      <c r="N621" s="238" t="s">
        <v>52</v>
      </c>
      <c r="O621" s="95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41" t="s">
        <v>307</v>
      </c>
      <c r="AT621" s="241" t="s">
        <v>228</v>
      </c>
      <c r="AU621" s="241" t="s">
        <v>94</v>
      </c>
      <c r="AY621" s="19" t="s">
        <v>226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9" t="s">
        <v>233</v>
      </c>
      <c r="BK621" s="242">
        <f>ROUND(I621*H621,2)</f>
        <v>0</v>
      </c>
      <c r="BL621" s="19" t="s">
        <v>307</v>
      </c>
      <c r="BM621" s="241" t="s">
        <v>957</v>
      </c>
    </row>
    <row r="622" s="13" customFormat="1">
      <c r="A622" s="13"/>
      <c r="B622" s="243"/>
      <c r="C622" s="244"/>
      <c r="D622" s="245" t="s">
        <v>235</v>
      </c>
      <c r="E622" s="246" t="s">
        <v>1</v>
      </c>
      <c r="F622" s="247" t="s">
        <v>546</v>
      </c>
      <c r="G622" s="244"/>
      <c r="H622" s="248">
        <v>1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235</v>
      </c>
      <c r="AU622" s="254" t="s">
        <v>94</v>
      </c>
      <c r="AV622" s="13" t="s">
        <v>94</v>
      </c>
      <c r="AW622" s="13" t="s">
        <v>40</v>
      </c>
      <c r="AX622" s="13" t="s">
        <v>85</v>
      </c>
      <c r="AY622" s="254" t="s">
        <v>226</v>
      </c>
    </row>
    <row r="623" s="14" customFormat="1">
      <c r="A623" s="14"/>
      <c r="B623" s="255"/>
      <c r="C623" s="256"/>
      <c r="D623" s="245" t="s">
        <v>235</v>
      </c>
      <c r="E623" s="257" t="s">
        <v>1</v>
      </c>
      <c r="F623" s="258" t="s">
        <v>237</v>
      </c>
      <c r="G623" s="256"/>
      <c r="H623" s="259">
        <v>1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5" t="s">
        <v>235</v>
      </c>
      <c r="AU623" s="265" t="s">
        <v>94</v>
      </c>
      <c r="AV623" s="14" t="s">
        <v>233</v>
      </c>
      <c r="AW623" s="14" t="s">
        <v>40</v>
      </c>
      <c r="AX623" s="14" t="s">
        <v>92</v>
      </c>
      <c r="AY623" s="265" t="s">
        <v>226</v>
      </c>
    </row>
    <row r="624" s="2" customFormat="1" ht="21.75" customHeight="1">
      <c r="A624" s="41"/>
      <c r="B624" s="42"/>
      <c r="C624" s="230" t="s">
        <v>958</v>
      </c>
      <c r="D624" s="230" t="s">
        <v>228</v>
      </c>
      <c r="E624" s="231" t="s">
        <v>959</v>
      </c>
      <c r="F624" s="232" t="s">
        <v>960</v>
      </c>
      <c r="G624" s="233" t="s">
        <v>369</v>
      </c>
      <c r="H624" s="234">
        <v>5</v>
      </c>
      <c r="I624" s="235"/>
      <c r="J624" s="236">
        <f>ROUND(I624*H624,2)</f>
        <v>0</v>
      </c>
      <c r="K624" s="232" t="s">
        <v>1</v>
      </c>
      <c r="L624" s="47"/>
      <c r="M624" s="237" t="s">
        <v>1</v>
      </c>
      <c r="N624" s="238" t="s">
        <v>52</v>
      </c>
      <c r="O624" s="95"/>
      <c r="P624" s="239">
        <f>O624*H624</f>
        <v>0</v>
      </c>
      <c r="Q624" s="239">
        <v>0</v>
      </c>
      <c r="R624" s="239">
        <f>Q624*H624</f>
        <v>0</v>
      </c>
      <c r="S624" s="239">
        <v>0</v>
      </c>
      <c r="T624" s="240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41" t="s">
        <v>307</v>
      </c>
      <c r="AT624" s="241" t="s">
        <v>228</v>
      </c>
      <c r="AU624" s="241" t="s">
        <v>94</v>
      </c>
      <c r="AY624" s="19" t="s">
        <v>226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9" t="s">
        <v>233</v>
      </c>
      <c r="BK624" s="242">
        <f>ROUND(I624*H624,2)</f>
        <v>0</v>
      </c>
      <c r="BL624" s="19" t="s">
        <v>307</v>
      </c>
      <c r="BM624" s="241" t="s">
        <v>961</v>
      </c>
    </row>
    <row r="625" s="13" customFormat="1">
      <c r="A625" s="13"/>
      <c r="B625" s="243"/>
      <c r="C625" s="244"/>
      <c r="D625" s="245" t="s">
        <v>235</v>
      </c>
      <c r="E625" s="246" t="s">
        <v>1</v>
      </c>
      <c r="F625" s="247" t="s">
        <v>962</v>
      </c>
      <c r="G625" s="244"/>
      <c r="H625" s="248">
        <v>5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235</v>
      </c>
      <c r="AU625" s="254" t="s">
        <v>94</v>
      </c>
      <c r="AV625" s="13" t="s">
        <v>94</v>
      </c>
      <c r="AW625" s="13" t="s">
        <v>40</v>
      </c>
      <c r="AX625" s="13" t="s">
        <v>85</v>
      </c>
      <c r="AY625" s="254" t="s">
        <v>226</v>
      </c>
    </row>
    <row r="626" s="14" customFormat="1">
      <c r="A626" s="14"/>
      <c r="B626" s="255"/>
      <c r="C626" s="256"/>
      <c r="D626" s="245" t="s">
        <v>235</v>
      </c>
      <c r="E626" s="257" t="s">
        <v>1</v>
      </c>
      <c r="F626" s="258" t="s">
        <v>237</v>
      </c>
      <c r="G626" s="256"/>
      <c r="H626" s="259">
        <v>5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5" t="s">
        <v>235</v>
      </c>
      <c r="AU626" s="265" t="s">
        <v>94</v>
      </c>
      <c r="AV626" s="14" t="s">
        <v>233</v>
      </c>
      <c r="AW626" s="14" t="s">
        <v>40</v>
      </c>
      <c r="AX626" s="14" t="s">
        <v>92</v>
      </c>
      <c r="AY626" s="265" t="s">
        <v>226</v>
      </c>
    </row>
    <row r="627" s="2" customFormat="1" ht="16.5" customHeight="1">
      <c r="A627" s="41"/>
      <c r="B627" s="42"/>
      <c r="C627" s="230" t="s">
        <v>963</v>
      </c>
      <c r="D627" s="230" t="s">
        <v>228</v>
      </c>
      <c r="E627" s="231" t="s">
        <v>524</v>
      </c>
      <c r="F627" s="232" t="s">
        <v>525</v>
      </c>
      <c r="G627" s="233" t="s">
        <v>526</v>
      </c>
      <c r="H627" s="234">
        <v>48</v>
      </c>
      <c r="I627" s="235"/>
      <c r="J627" s="236">
        <f>ROUND(I627*H627,2)</f>
        <v>0</v>
      </c>
      <c r="K627" s="232" t="s">
        <v>232</v>
      </c>
      <c r="L627" s="47"/>
      <c r="M627" s="237" t="s">
        <v>1</v>
      </c>
      <c r="N627" s="238" t="s">
        <v>52</v>
      </c>
      <c r="O627" s="95"/>
      <c r="P627" s="239">
        <f>O627*H627</f>
        <v>0</v>
      </c>
      <c r="Q627" s="239">
        <v>0</v>
      </c>
      <c r="R627" s="239">
        <f>Q627*H627</f>
        <v>0</v>
      </c>
      <c r="S627" s="239">
        <v>0</v>
      </c>
      <c r="T627" s="240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41" t="s">
        <v>307</v>
      </c>
      <c r="AT627" s="241" t="s">
        <v>228</v>
      </c>
      <c r="AU627" s="241" t="s">
        <v>94</v>
      </c>
      <c r="AY627" s="19" t="s">
        <v>226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9" t="s">
        <v>233</v>
      </c>
      <c r="BK627" s="242">
        <f>ROUND(I627*H627,2)</f>
        <v>0</v>
      </c>
      <c r="BL627" s="19" t="s">
        <v>307</v>
      </c>
      <c r="BM627" s="241" t="s">
        <v>964</v>
      </c>
    </row>
    <row r="628" s="13" customFormat="1">
      <c r="A628" s="13"/>
      <c r="B628" s="243"/>
      <c r="C628" s="244"/>
      <c r="D628" s="245" t="s">
        <v>235</v>
      </c>
      <c r="E628" s="246" t="s">
        <v>1</v>
      </c>
      <c r="F628" s="247" t="s">
        <v>965</v>
      </c>
      <c r="G628" s="244"/>
      <c r="H628" s="248">
        <v>48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235</v>
      </c>
      <c r="AU628" s="254" t="s">
        <v>94</v>
      </c>
      <c r="AV628" s="13" t="s">
        <v>94</v>
      </c>
      <c r="AW628" s="13" t="s">
        <v>40</v>
      </c>
      <c r="AX628" s="13" t="s">
        <v>85</v>
      </c>
      <c r="AY628" s="254" t="s">
        <v>226</v>
      </c>
    </row>
    <row r="629" s="14" customFormat="1">
      <c r="A629" s="14"/>
      <c r="B629" s="255"/>
      <c r="C629" s="256"/>
      <c r="D629" s="245" t="s">
        <v>235</v>
      </c>
      <c r="E629" s="257" t="s">
        <v>1</v>
      </c>
      <c r="F629" s="258" t="s">
        <v>237</v>
      </c>
      <c r="G629" s="256"/>
      <c r="H629" s="259">
        <v>48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5" t="s">
        <v>235</v>
      </c>
      <c r="AU629" s="265" t="s">
        <v>94</v>
      </c>
      <c r="AV629" s="14" t="s">
        <v>233</v>
      </c>
      <c r="AW629" s="14" t="s">
        <v>40</v>
      </c>
      <c r="AX629" s="14" t="s">
        <v>92</v>
      </c>
      <c r="AY629" s="265" t="s">
        <v>226</v>
      </c>
    </row>
    <row r="630" s="12" customFormat="1" ht="22.8" customHeight="1">
      <c r="A630" s="12"/>
      <c r="B630" s="214"/>
      <c r="C630" s="215"/>
      <c r="D630" s="216" t="s">
        <v>84</v>
      </c>
      <c r="E630" s="228" t="s">
        <v>966</v>
      </c>
      <c r="F630" s="228" t="s">
        <v>967</v>
      </c>
      <c r="G630" s="215"/>
      <c r="H630" s="215"/>
      <c r="I630" s="218"/>
      <c r="J630" s="229">
        <f>BK630</f>
        <v>0</v>
      </c>
      <c r="K630" s="215"/>
      <c r="L630" s="220"/>
      <c r="M630" s="221"/>
      <c r="N630" s="222"/>
      <c r="O630" s="222"/>
      <c r="P630" s="223">
        <f>SUM(P631:P650)</f>
        <v>0</v>
      </c>
      <c r="Q630" s="222"/>
      <c r="R630" s="223">
        <f>SUM(R631:R650)</f>
        <v>0.97199999999999998</v>
      </c>
      <c r="S630" s="222"/>
      <c r="T630" s="224">
        <f>SUM(T631:T650)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5" t="s">
        <v>94</v>
      </c>
      <c r="AT630" s="226" t="s">
        <v>84</v>
      </c>
      <c r="AU630" s="226" t="s">
        <v>92</v>
      </c>
      <c r="AY630" s="225" t="s">
        <v>226</v>
      </c>
      <c r="BK630" s="227">
        <f>SUM(BK631:BK650)</f>
        <v>0</v>
      </c>
    </row>
    <row r="631" s="2" customFormat="1" ht="16.5" customHeight="1">
      <c r="A631" s="41"/>
      <c r="B631" s="42"/>
      <c r="C631" s="230" t="s">
        <v>968</v>
      </c>
      <c r="D631" s="230" t="s">
        <v>228</v>
      </c>
      <c r="E631" s="231" t="s">
        <v>969</v>
      </c>
      <c r="F631" s="232" t="s">
        <v>970</v>
      </c>
      <c r="G631" s="233" t="s">
        <v>327</v>
      </c>
      <c r="H631" s="234">
        <v>709.10400000000004</v>
      </c>
      <c r="I631" s="235"/>
      <c r="J631" s="236">
        <f>ROUND(I631*H631,2)</f>
        <v>0</v>
      </c>
      <c r="K631" s="232" t="s">
        <v>232</v>
      </c>
      <c r="L631" s="47"/>
      <c r="M631" s="237" t="s">
        <v>1</v>
      </c>
      <c r="N631" s="238" t="s">
        <v>52</v>
      </c>
      <c r="O631" s="95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41" t="s">
        <v>307</v>
      </c>
      <c r="AT631" s="241" t="s">
        <v>228</v>
      </c>
      <c r="AU631" s="241" t="s">
        <v>94</v>
      </c>
      <c r="AY631" s="19" t="s">
        <v>226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9" t="s">
        <v>233</v>
      </c>
      <c r="BK631" s="242">
        <f>ROUND(I631*H631,2)</f>
        <v>0</v>
      </c>
      <c r="BL631" s="19" t="s">
        <v>307</v>
      </c>
      <c r="BM631" s="241" t="s">
        <v>971</v>
      </c>
    </row>
    <row r="632" s="13" customFormat="1">
      <c r="A632" s="13"/>
      <c r="B632" s="243"/>
      <c r="C632" s="244"/>
      <c r="D632" s="245" t="s">
        <v>235</v>
      </c>
      <c r="E632" s="246" t="s">
        <v>1</v>
      </c>
      <c r="F632" s="247" t="s">
        <v>972</v>
      </c>
      <c r="G632" s="244"/>
      <c r="H632" s="248">
        <v>709.10400000000004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235</v>
      </c>
      <c r="AU632" s="254" t="s">
        <v>94</v>
      </c>
      <c r="AV632" s="13" t="s">
        <v>94</v>
      </c>
      <c r="AW632" s="13" t="s">
        <v>40</v>
      </c>
      <c r="AX632" s="13" t="s">
        <v>85</v>
      </c>
      <c r="AY632" s="254" t="s">
        <v>226</v>
      </c>
    </row>
    <row r="633" s="14" customFormat="1">
      <c r="A633" s="14"/>
      <c r="B633" s="255"/>
      <c r="C633" s="256"/>
      <c r="D633" s="245" t="s">
        <v>235</v>
      </c>
      <c r="E633" s="257" t="s">
        <v>1</v>
      </c>
      <c r="F633" s="258" t="s">
        <v>237</v>
      </c>
      <c r="G633" s="256"/>
      <c r="H633" s="259">
        <v>709.10400000000004</v>
      </c>
      <c r="I633" s="260"/>
      <c r="J633" s="256"/>
      <c r="K633" s="256"/>
      <c r="L633" s="261"/>
      <c r="M633" s="262"/>
      <c r="N633" s="263"/>
      <c r="O633" s="263"/>
      <c r="P633" s="263"/>
      <c r="Q633" s="263"/>
      <c r="R633" s="263"/>
      <c r="S633" s="263"/>
      <c r="T633" s="26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5" t="s">
        <v>235</v>
      </c>
      <c r="AU633" s="265" t="s">
        <v>94</v>
      </c>
      <c r="AV633" s="14" t="s">
        <v>233</v>
      </c>
      <c r="AW633" s="14" t="s">
        <v>40</v>
      </c>
      <c r="AX633" s="14" t="s">
        <v>92</v>
      </c>
      <c r="AY633" s="265" t="s">
        <v>226</v>
      </c>
    </row>
    <row r="634" s="2" customFormat="1" ht="16.5" customHeight="1">
      <c r="A634" s="41"/>
      <c r="B634" s="42"/>
      <c r="C634" s="266" t="s">
        <v>973</v>
      </c>
      <c r="D634" s="266" t="s">
        <v>301</v>
      </c>
      <c r="E634" s="267" t="s">
        <v>974</v>
      </c>
      <c r="F634" s="268" t="s">
        <v>975</v>
      </c>
      <c r="G634" s="269" t="s">
        <v>304</v>
      </c>
      <c r="H634" s="270">
        <v>0.78200000000000003</v>
      </c>
      <c r="I634" s="271"/>
      <c r="J634" s="272">
        <f>ROUND(I634*H634,2)</f>
        <v>0</v>
      </c>
      <c r="K634" s="268" t="s">
        <v>1</v>
      </c>
      <c r="L634" s="273"/>
      <c r="M634" s="274" t="s">
        <v>1</v>
      </c>
      <c r="N634" s="275" t="s">
        <v>52</v>
      </c>
      <c r="O634" s="95"/>
      <c r="P634" s="239">
        <f>O634*H634</f>
        <v>0</v>
      </c>
      <c r="Q634" s="239">
        <v>1</v>
      </c>
      <c r="R634" s="239">
        <f>Q634*H634</f>
        <v>0.78200000000000003</v>
      </c>
      <c r="S634" s="239">
        <v>0</v>
      </c>
      <c r="T634" s="240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41" t="s">
        <v>389</v>
      </c>
      <c r="AT634" s="241" t="s">
        <v>301</v>
      </c>
      <c r="AU634" s="241" t="s">
        <v>94</v>
      </c>
      <c r="AY634" s="19" t="s">
        <v>226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9" t="s">
        <v>233</v>
      </c>
      <c r="BK634" s="242">
        <f>ROUND(I634*H634,2)</f>
        <v>0</v>
      </c>
      <c r="BL634" s="19" t="s">
        <v>307</v>
      </c>
      <c r="BM634" s="241" t="s">
        <v>976</v>
      </c>
    </row>
    <row r="635" s="2" customFormat="1">
      <c r="A635" s="41"/>
      <c r="B635" s="42"/>
      <c r="C635" s="43"/>
      <c r="D635" s="245" t="s">
        <v>503</v>
      </c>
      <c r="E635" s="43"/>
      <c r="F635" s="276" t="s">
        <v>977</v>
      </c>
      <c r="G635" s="43"/>
      <c r="H635" s="43"/>
      <c r="I635" s="277"/>
      <c r="J635" s="43"/>
      <c r="K635" s="43"/>
      <c r="L635" s="47"/>
      <c r="M635" s="278"/>
      <c r="N635" s="279"/>
      <c r="O635" s="95"/>
      <c r="P635" s="95"/>
      <c r="Q635" s="95"/>
      <c r="R635" s="95"/>
      <c r="S635" s="95"/>
      <c r="T635" s="96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19" t="s">
        <v>503</v>
      </c>
      <c r="AU635" s="19" t="s">
        <v>94</v>
      </c>
    </row>
    <row r="636" s="13" customFormat="1">
      <c r="A636" s="13"/>
      <c r="B636" s="243"/>
      <c r="C636" s="244"/>
      <c r="D636" s="245" t="s">
        <v>235</v>
      </c>
      <c r="E636" s="246" t="s">
        <v>1</v>
      </c>
      <c r="F636" s="247" t="s">
        <v>978</v>
      </c>
      <c r="G636" s="244"/>
      <c r="H636" s="248">
        <v>0.78200000000000003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235</v>
      </c>
      <c r="AU636" s="254" t="s">
        <v>94</v>
      </c>
      <c r="AV636" s="13" t="s">
        <v>94</v>
      </c>
      <c r="AW636" s="13" t="s">
        <v>40</v>
      </c>
      <c r="AX636" s="13" t="s">
        <v>85</v>
      </c>
      <c r="AY636" s="254" t="s">
        <v>226</v>
      </c>
    </row>
    <row r="637" s="14" customFormat="1">
      <c r="A637" s="14"/>
      <c r="B637" s="255"/>
      <c r="C637" s="256"/>
      <c r="D637" s="245" t="s">
        <v>235</v>
      </c>
      <c r="E637" s="257" t="s">
        <v>1</v>
      </c>
      <c r="F637" s="258" t="s">
        <v>237</v>
      </c>
      <c r="G637" s="256"/>
      <c r="H637" s="259">
        <v>0.78200000000000003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5" t="s">
        <v>235</v>
      </c>
      <c r="AU637" s="265" t="s">
        <v>94</v>
      </c>
      <c r="AV637" s="14" t="s">
        <v>233</v>
      </c>
      <c r="AW637" s="14" t="s">
        <v>40</v>
      </c>
      <c r="AX637" s="14" t="s">
        <v>92</v>
      </c>
      <c r="AY637" s="265" t="s">
        <v>226</v>
      </c>
    </row>
    <row r="638" s="2" customFormat="1" ht="16.5" customHeight="1">
      <c r="A638" s="41"/>
      <c r="B638" s="42"/>
      <c r="C638" s="230" t="s">
        <v>979</v>
      </c>
      <c r="D638" s="230" t="s">
        <v>228</v>
      </c>
      <c r="E638" s="231" t="s">
        <v>980</v>
      </c>
      <c r="F638" s="232" t="s">
        <v>981</v>
      </c>
      <c r="G638" s="233" t="s">
        <v>544</v>
      </c>
      <c r="H638" s="234">
        <v>4</v>
      </c>
      <c r="I638" s="235"/>
      <c r="J638" s="236">
        <f>ROUND(I638*H638,2)</f>
        <v>0</v>
      </c>
      <c r="K638" s="232" t="s">
        <v>1</v>
      </c>
      <c r="L638" s="47"/>
      <c r="M638" s="237" t="s">
        <v>1</v>
      </c>
      <c r="N638" s="238" t="s">
        <v>52</v>
      </c>
      <c r="O638" s="95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41" t="s">
        <v>307</v>
      </c>
      <c r="AT638" s="241" t="s">
        <v>228</v>
      </c>
      <c r="AU638" s="241" t="s">
        <v>94</v>
      </c>
      <c r="AY638" s="19" t="s">
        <v>226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9" t="s">
        <v>233</v>
      </c>
      <c r="BK638" s="242">
        <f>ROUND(I638*H638,2)</f>
        <v>0</v>
      </c>
      <c r="BL638" s="19" t="s">
        <v>307</v>
      </c>
      <c r="BM638" s="241" t="s">
        <v>982</v>
      </c>
    </row>
    <row r="639" s="13" customFormat="1">
      <c r="A639" s="13"/>
      <c r="B639" s="243"/>
      <c r="C639" s="244"/>
      <c r="D639" s="245" t="s">
        <v>235</v>
      </c>
      <c r="E639" s="246" t="s">
        <v>1</v>
      </c>
      <c r="F639" s="247" t="s">
        <v>983</v>
      </c>
      <c r="G639" s="244"/>
      <c r="H639" s="248">
        <v>4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235</v>
      </c>
      <c r="AU639" s="254" t="s">
        <v>94</v>
      </c>
      <c r="AV639" s="13" t="s">
        <v>94</v>
      </c>
      <c r="AW639" s="13" t="s">
        <v>40</v>
      </c>
      <c r="AX639" s="13" t="s">
        <v>85</v>
      </c>
      <c r="AY639" s="254" t="s">
        <v>226</v>
      </c>
    </row>
    <row r="640" s="14" customFormat="1">
      <c r="A640" s="14"/>
      <c r="B640" s="255"/>
      <c r="C640" s="256"/>
      <c r="D640" s="245" t="s">
        <v>235</v>
      </c>
      <c r="E640" s="257" t="s">
        <v>1</v>
      </c>
      <c r="F640" s="258" t="s">
        <v>237</v>
      </c>
      <c r="G640" s="256"/>
      <c r="H640" s="259">
        <v>4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235</v>
      </c>
      <c r="AU640" s="265" t="s">
        <v>94</v>
      </c>
      <c r="AV640" s="14" t="s">
        <v>233</v>
      </c>
      <c r="AW640" s="14" t="s">
        <v>40</v>
      </c>
      <c r="AX640" s="14" t="s">
        <v>92</v>
      </c>
      <c r="AY640" s="265" t="s">
        <v>226</v>
      </c>
    </row>
    <row r="641" s="2" customFormat="1" ht="16.5" customHeight="1">
      <c r="A641" s="41"/>
      <c r="B641" s="42"/>
      <c r="C641" s="230" t="s">
        <v>984</v>
      </c>
      <c r="D641" s="230" t="s">
        <v>228</v>
      </c>
      <c r="E641" s="231" t="s">
        <v>985</v>
      </c>
      <c r="F641" s="232" t="s">
        <v>986</v>
      </c>
      <c r="G641" s="233" t="s">
        <v>369</v>
      </c>
      <c r="H641" s="234">
        <v>2</v>
      </c>
      <c r="I641" s="235"/>
      <c r="J641" s="236">
        <f>ROUND(I641*H641,2)</f>
        <v>0</v>
      </c>
      <c r="K641" s="232" t="s">
        <v>1</v>
      </c>
      <c r="L641" s="47"/>
      <c r="M641" s="237" t="s">
        <v>1</v>
      </c>
      <c r="N641" s="238" t="s">
        <v>52</v>
      </c>
      <c r="O641" s="95"/>
      <c r="P641" s="239">
        <f>O641*H641</f>
        <v>0</v>
      </c>
      <c r="Q641" s="239">
        <v>0.095000000000000001</v>
      </c>
      <c r="R641" s="239">
        <f>Q641*H641</f>
        <v>0.19</v>
      </c>
      <c r="S641" s="239">
        <v>0</v>
      </c>
      <c r="T641" s="240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41" t="s">
        <v>307</v>
      </c>
      <c r="AT641" s="241" t="s">
        <v>228</v>
      </c>
      <c r="AU641" s="241" t="s">
        <v>94</v>
      </c>
      <c r="AY641" s="19" t="s">
        <v>226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9" t="s">
        <v>233</v>
      </c>
      <c r="BK641" s="242">
        <f>ROUND(I641*H641,2)</f>
        <v>0</v>
      </c>
      <c r="BL641" s="19" t="s">
        <v>307</v>
      </c>
      <c r="BM641" s="241" t="s">
        <v>987</v>
      </c>
    </row>
    <row r="642" s="13" customFormat="1">
      <c r="A642" s="13"/>
      <c r="B642" s="243"/>
      <c r="C642" s="244"/>
      <c r="D642" s="245" t="s">
        <v>235</v>
      </c>
      <c r="E642" s="246" t="s">
        <v>1</v>
      </c>
      <c r="F642" s="247" t="s">
        <v>988</v>
      </c>
      <c r="G642" s="244"/>
      <c r="H642" s="248">
        <v>2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235</v>
      </c>
      <c r="AU642" s="254" t="s">
        <v>94</v>
      </c>
      <c r="AV642" s="13" t="s">
        <v>94</v>
      </c>
      <c r="AW642" s="13" t="s">
        <v>40</v>
      </c>
      <c r="AX642" s="13" t="s">
        <v>85</v>
      </c>
      <c r="AY642" s="254" t="s">
        <v>226</v>
      </c>
    </row>
    <row r="643" s="14" customFormat="1">
      <c r="A643" s="14"/>
      <c r="B643" s="255"/>
      <c r="C643" s="256"/>
      <c r="D643" s="245" t="s">
        <v>235</v>
      </c>
      <c r="E643" s="257" t="s">
        <v>1</v>
      </c>
      <c r="F643" s="258" t="s">
        <v>237</v>
      </c>
      <c r="G643" s="256"/>
      <c r="H643" s="259">
        <v>2</v>
      </c>
      <c r="I643" s="260"/>
      <c r="J643" s="256"/>
      <c r="K643" s="256"/>
      <c r="L643" s="261"/>
      <c r="M643" s="262"/>
      <c r="N643" s="263"/>
      <c r="O643" s="263"/>
      <c r="P643" s="263"/>
      <c r="Q643" s="263"/>
      <c r="R643" s="263"/>
      <c r="S643" s="263"/>
      <c r="T643" s="26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5" t="s">
        <v>235</v>
      </c>
      <c r="AU643" s="265" t="s">
        <v>94</v>
      </c>
      <c r="AV643" s="14" t="s">
        <v>233</v>
      </c>
      <c r="AW643" s="14" t="s">
        <v>40</v>
      </c>
      <c r="AX643" s="14" t="s">
        <v>92</v>
      </c>
      <c r="AY643" s="265" t="s">
        <v>226</v>
      </c>
    </row>
    <row r="644" s="2" customFormat="1" ht="16.5" customHeight="1">
      <c r="A644" s="41"/>
      <c r="B644" s="42"/>
      <c r="C644" s="230" t="s">
        <v>989</v>
      </c>
      <c r="D644" s="230" t="s">
        <v>228</v>
      </c>
      <c r="E644" s="231" t="s">
        <v>990</v>
      </c>
      <c r="F644" s="232" t="s">
        <v>991</v>
      </c>
      <c r="G644" s="233" t="s">
        <v>544</v>
      </c>
      <c r="H644" s="234">
        <v>1</v>
      </c>
      <c r="I644" s="235"/>
      <c r="J644" s="236">
        <f>ROUND(I644*H644,2)</f>
        <v>0</v>
      </c>
      <c r="K644" s="232" t="s">
        <v>1</v>
      </c>
      <c r="L644" s="47"/>
      <c r="M644" s="237" t="s">
        <v>1</v>
      </c>
      <c r="N644" s="238" t="s">
        <v>52</v>
      </c>
      <c r="O644" s="95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41" t="s">
        <v>307</v>
      </c>
      <c r="AT644" s="241" t="s">
        <v>228</v>
      </c>
      <c r="AU644" s="241" t="s">
        <v>94</v>
      </c>
      <c r="AY644" s="19" t="s">
        <v>226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9" t="s">
        <v>233</v>
      </c>
      <c r="BK644" s="242">
        <f>ROUND(I644*H644,2)</f>
        <v>0</v>
      </c>
      <c r="BL644" s="19" t="s">
        <v>307</v>
      </c>
      <c r="BM644" s="241" t="s">
        <v>992</v>
      </c>
    </row>
    <row r="645" s="13" customFormat="1">
      <c r="A645" s="13"/>
      <c r="B645" s="243"/>
      <c r="C645" s="244"/>
      <c r="D645" s="245" t="s">
        <v>235</v>
      </c>
      <c r="E645" s="246" t="s">
        <v>1</v>
      </c>
      <c r="F645" s="247" t="s">
        <v>993</v>
      </c>
      <c r="G645" s="244"/>
      <c r="H645" s="248">
        <v>1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235</v>
      </c>
      <c r="AU645" s="254" t="s">
        <v>94</v>
      </c>
      <c r="AV645" s="13" t="s">
        <v>94</v>
      </c>
      <c r="AW645" s="13" t="s">
        <v>40</v>
      </c>
      <c r="AX645" s="13" t="s">
        <v>92</v>
      </c>
      <c r="AY645" s="254" t="s">
        <v>226</v>
      </c>
    </row>
    <row r="646" s="15" customFormat="1">
      <c r="A646" s="15"/>
      <c r="B646" s="280"/>
      <c r="C646" s="281"/>
      <c r="D646" s="245" t="s">
        <v>235</v>
      </c>
      <c r="E646" s="282" t="s">
        <v>1</v>
      </c>
      <c r="F646" s="283" t="s">
        <v>994</v>
      </c>
      <c r="G646" s="281"/>
      <c r="H646" s="282" t="s">
        <v>1</v>
      </c>
      <c r="I646" s="284"/>
      <c r="J646" s="281"/>
      <c r="K646" s="281"/>
      <c r="L646" s="285"/>
      <c r="M646" s="286"/>
      <c r="N646" s="287"/>
      <c r="O646" s="287"/>
      <c r="P646" s="287"/>
      <c r="Q646" s="287"/>
      <c r="R646" s="287"/>
      <c r="S646" s="287"/>
      <c r="T646" s="28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89" t="s">
        <v>235</v>
      </c>
      <c r="AU646" s="289" t="s">
        <v>94</v>
      </c>
      <c r="AV646" s="15" t="s">
        <v>92</v>
      </c>
      <c r="AW646" s="15" t="s">
        <v>40</v>
      </c>
      <c r="AX646" s="15" t="s">
        <v>85</v>
      </c>
      <c r="AY646" s="289" t="s">
        <v>226</v>
      </c>
    </row>
    <row r="647" s="15" customFormat="1">
      <c r="A647" s="15"/>
      <c r="B647" s="280"/>
      <c r="C647" s="281"/>
      <c r="D647" s="245" t="s">
        <v>235</v>
      </c>
      <c r="E647" s="282" t="s">
        <v>1</v>
      </c>
      <c r="F647" s="283" t="s">
        <v>995</v>
      </c>
      <c r="G647" s="281"/>
      <c r="H647" s="282" t="s">
        <v>1</v>
      </c>
      <c r="I647" s="284"/>
      <c r="J647" s="281"/>
      <c r="K647" s="281"/>
      <c r="L647" s="285"/>
      <c r="M647" s="286"/>
      <c r="N647" s="287"/>
      <c r="O647" s="287"/>
      <c r="P647" s="287"/>
      <c r="Q647" s="287"/>
      <c r="R647" s="287"/>
      <c r="S647" s="287"/>
      <c r="T647" s="288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9" t="s">
        <v>235</v>
      </c>
      <c r="AU647" s="289" t="s">
        <v>94</v>
      </c>
      <c r="AV647" s="15" t="s">
        <v>92</v>
      </c>
      <c r="AW647" s="15" t="s">
        <v>40</v>
      </c>
      <c r="AX647" s="15" t="s">
        <v>85</v>
      </c>
      <c r="AY647" s="289" t="s">
        <v>226</v>
      </c>
    </row>
    <row r="648" s="15" customFormat="1">
      <c r="A648" s="15"/>
      <c r="B648" s="280"/>
      <c r="C648" s="281"/>
      <c r="D648" s="245" t="s">
        <v>235</v>
      </c>
      <c r="E648" s="282" t="s">
        <v>1</v>
      </c>
      <c r="F648" s="283" t="s">
        <v>996</v>
      </c>
      <c r="G648" s="281"/>
      <c r="H648" s="282" t="s">
        <v>1</v>
      </c>
      <c r="I648" s="284"/>
      <c r="J648" s="281"/>
      <c r="K648" s="281"/>
      <c r="L648" s="285"/>
      <c r="M648" s="286"/>
      <c r="N648" s="287"/>
      <c r="O648" s="287"/>
      <c r="P648" s="287"/>
      <c r="Q648" s="287"/>
      <c r="R648" s="287"/>
      <c r="S648" s="287"/>
      <c r="T648" s="28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9" t="s">
        <v>235</v>
      </c>
      <c r="AU648" s="289" t="s">
        <v>94</v>
      </c>
      <c r="AV648" s="15" t="s">
        <v>92</v>
      </c>
      <c r="AW648" s="15" t="s">
        <v>40</v>
      </c>
      <c r="AX648" s="15" t="s">
        <v>85</v>
      </c>
      <c r="AY648" s="289" t="s">
        <v>226</v>
      </c>
    </row>
    <row r="649" s="2" customFormat="1" ht="16.5" customHeight="1">
      <c r="A649" s="41"/>
      <c r="B649" s="42"/>
      <c r="C649" s="230" t="s">
        <v>997</v>
      </c>
      <c r="D649" s="230" t="s">
        <v>228</v>
      </c>
      <c r="E649" s="231" t="s">
        <v>998</v>
      </c>
      <c r="F649" s="232" t="s">
        <v>999</v>
      </c>
      <c r="G649" s="233" t="s">
        <v>304</v>
      </c>
      <c r="H649" s="234">
        <v>0.97199999999999998</v>
      </c>
      <c r="I649" s="235"/>
      <c r="J649" s="236">
        <f>ROUND(I649*H649,2)</f>
        <v>0</v>
      </c>
      <c r="K649" s="232" t="s">
        <v>232</v>
      </c>
      <c r="L649" s="47"/>
      <c r="M649" s="237" t="s">
        <v>1</v>
      </c>
      <c r="N649" s="238" t="s">
        <v>52</v>
      </c>
      <c r="O649" s="95"/>
      <c r="P649" s="239">
        <f>O649*H649</f>
        <v>0</v>
      </c>
      <c r="Q649" s="239">
        <v>0</v>
      </c>
      <c r="R649" s="239">
        <f>Q649*H649</f>
        <v>0</v>
      </c>
      <c r="S649" s="239">
        <v>0</v>
      </c>
      <c r="T649" s="240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41" t="s">
        <v>307</v>
      </c>
      <c r="AT649" s="241" t="s">
        <v>228</v>
      </c>
      <c r="AU649" s="241" t="s">
        <v>94</v>
      </c>
      <c r="AY649" s="19" t="s">
        <v>226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9" t="s">
        <v>233</v>
      </c>
      <c r="BK649" s="242">
        <f>ROUND(I649*H649,2)</f>
        <v>0</v>
      </c>
      <c r="BL649" s="19" t="s">
        <v>307</v>
      </c>
      <c r="BM649" s="241" t="s">
        <v>1000</v>
      </c>
    </row>
    <row r="650" s="2" customFormat="1" ht="16.5" customHeight="1">
      <c r="A650" s="41"/>
      <c r="B650" s="42"/>
      <c r="C650" s="230" t="s">
        <v>1001</v>
      </c>
      <c r="D650" s="230" t="s">
        <v>228</v>
      </c>
      <c r="E650" s="231" t="s">
        <v>1002</v>
      </c>
      <c r="F650" s="232" t="s">
        <v>1003</v>
      </c>
      <c r="G650" s="233" t="s">
        <v>304</v>
      </c>
      <c r="H650" s="234">
        <v>0.97199999999999998</v>
      </c>
      <c r="I650" s="235"/>
      <c r="J650" s="236">
        <f>ROUND(I650*H650,2)</f>
        <v>0</v>
      </c>
      <c r="K650" s="232" t="s">
        <v>232</v>
      </c>
      <c r="L650" s="47"/>
      <c r="M650" s="237" t="s">
        <v>1</v>
      </c>
      <c r="N650" s="238" t="s">
        <v>52</v>
      </c>
      <c r="O650" s="95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41" t="s">
        <v>307</v>
      </c>
      <c r="AT650" s="241" t="s">
        <v>228</v>
      </c>
      <c r="AU650" s="241" t="s">
        <v>94</v>
      </c>
      <c r="AY650" s="19" t="s">
        <v>226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9" t="s">
        <v>233</v>
      </c>
      <c r="BK650" s="242">
        <f>ROUND(I650*H650,2)</f>
        <v>0</v>
      </c>
      <c r="BL650" s="19" t="s">
        <v>307</v>
      </c>
      <c r="BM650" s="241" t="s">
        <v>1004</v>
      </c>
    </row>
    <row r="651" s="12" customFormat="1" ht="22.8" customHeight="1">
      <c r="A651" s="12"/>
      <c r="B651" s="214"/>
      <c r="C651" s="215"/>
      <c r="D651" s="216" t="s">
        <v>84</v>
      </c>
      <c r="E651" s="228" t="s">
        <v>1005</v>
      </c>
      <c r="F651" s="228" t="s">
        <v>1006</v>
      </c>
      <c r="G651" s="215"/>
      <c r="H651" s="215"/>
      <c r="I651" s="218"/>
      <c r="J651" s="229">
        <f>BK651</f>
        <v>0</v>
      </c>
      <c r="K651" s="215"/>
      <c r="L651" s="220"/>
      <c r="M651" s="221"/>
      <c r="N651" s="222"/>
      <c r="O651" s="222"/>
      <c r="P651" s="223">
        <f>SUM(P652:P699)</f>
        <v>0</v>
      </c>
      <c r="Q651" s="222"/>
      <c r="R651" s="223">
        <f>SUM(R652:R699)</f>
        <v>0</v>
      </c>
      <c r="S651" s="222"/>
      <c r="T651" s="224">
        <f>SUM(T652:T699)</f>
        <v>2.9895780000000003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25" t="s">
        <v>94</v>
      </c>
      <c r="AT651" s="226" t="s">
        <v>84</v>
      </c>
      <c r="AU651" s="226" t="s">
        <v>92</v>
      </c>
      <c r="AY651" s="225" t="s">
        <v>226</v>
      </c>
      <c r="BK651" s="227">
        <f>SUM(BK652:BK699)</f>
        <v>0</v>
      </c>
    </row>
    <row r="652" s="2" customFormat="1" ht="16.5" customHeight="1">
      <c r="A652" s="41"/>
      <c r="B652" s="42"/>
      <c r="C652" s="230" t="s">
        <v>1007</v>
      </c>
      <c r="D652" s="230" t="s">
        <v>228</v>
      </c>
      <c r="E652" s="231" t="s">
        <v>1008</v>
      </c>
      <c r="F652" s="232" t="s">
        <v>1009</v>
      </c>
      <c r="G652" s="233" t="s">
        <v>369</v>
      </c>
      <c r="H652" s="234">
        <v>2</v>
      </c>
      <c r="I652" s="235"/>
      <c r="J652" s="236">
        <f>ROUND(I652*H652,2)</f>
        <v>0</v>
      </c>
      <c r="K652" s="232" t="s">
        <v>232</v>
      </c>
      <c r="L652" s="47"/>
      <c r="M652" s="237" t="s">
        <v>1</v>
      </c>
      <c r="N652" s="238" t="s">
        <v>52</v>
      </c>
      <c r="O652" s="95"/>
      <c r="P652" s="239">
        <f>O652*H652</f>
        <v>0</v>
      </c>
      <c r="Q652" s="239">
        <v>0</v>
      </c>
      <c r="R652" s="239">
        <f>Q652*H652</f>
        <v>0</v>
      </c>
      <c r="S652" s="239">
        <v>0.025999999999999999</v>
      </c>
      <c r="T652" s="240">
        <f>S652*H652</f>
        <v>0.051999999999999998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41" t="s">
        <v>307</v>
      </c>
      <c r="AT652" s="241" t="s">
        <v>228</v>
      </c>
      <c r="AU652" s="241" t="s">
        <v>94</v>
      </c>
      <c r="AY652" s="19" t="s">
        <v>226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9" t="s">
        <v>233</v>
      </c>
      <c r="BK652" s="242">
        <f>ROUND(I652*H652,2)</f>
        <v>0</v>
      </c>
      <c r="BL652" s="19" t="s">
        <v>307</v>
      </c>
      <c r="BM652" s="241" t="s">
        <v>1010</v>
      </c>
    </row>
    <row r="653" s="13" customFormat="1">
      <c r="A653" s="13"/>
      <c r="B653" s="243"/>
      <c r="C653" s="244"/>
      <c r="D653" s="245" t="s">
        <v>235</v>
      </c>
      <c r="E653" s="246" t="s">
        <v>1</v>
      </c>
      <c r="F653" s="247" t="s">
        <v>371</v>
      </c>
      <c r="G653" s="244"/>
      <c r="H653" s="248">
        <v>2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235</v>
      </c>
      <c r="AU653" s="254" t="s">
        <v>94</v>
      </c>
      <c r="AV653" s="13" t="s">
        <v>94</v>
      </c>
      <c r="AW653" s="13" t="s">
        <v>40</v>
      </c>
      <c r="AX653" s="13" t="s">
        <v>85</v>
      </c>
      <c r="AY653" s="254" t="s">
        <v>226</v>
      </c>
    </row>
    <row r="654" s="14" customFormat="1">
      <c r="A654" s="14"/>
      <c r="B654" s="255"/>
      <c r="C654" s="256"/>
      <c r="D654" s="245" t="s">
        <v>235</v>
      </c>
      <c r="E654" s="257" t="s">
        <v>1</v>
      </c>
      <c r="F654" s="258" t="s">
        <v>237</v>
      </c>
      <c r="G654" s="256"/>
      <c r="H654" s="259">
        <v>2</v>
      </c>
      <c r="I654" s="260"/>
      <c r="J654" s="256"/>
      <c r="K654" s="256"/>
      <c r="L654" s="261"/>
      <c r="M654" s="262"/>
      <c r="N654" s="263"/>
      <c r="O654" s="263"/>
      <c r="P654" s="263"/>
      <c r="Q654" s="263"/>
      <c r="R654" s="263"/>
      <c r="S654" s="263"/>
      <c r="T654" s="26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5" t="s">
        <v>235</v>
      </c>
      <c r="AU654" s="265" t="s">
        <v>94</v>
      </c>
      <c r="AV654" s="14" t="s">
        <v>233</v>
      </c>
      <c r="AW654" s="14" t="s">
        <v>40</v>
      </c>
      <c r="AX654" s="14" t="s">
        <v>92</v>
      </c>
      <c r="AY654" s="265" t="s">
        <v>226</v>
      </c>
    </row>
    <row r="655" s="2" customFormat="1" ht="16.5" customHeight="1">
      <c r="A655" s="41"/>
      <c r="B655" s="42"/>
      <c r="C655" s="230" t="s">
        <v>1011</v>
      </c>
      <c r="D655" s="230" t="s">
        <v>228</v>
      </c>
      <c r="E655" s="231" t="s">
        <v>1012</v>
      </c>
      <c r="F655" s="232" t="s">
        <v>1013</v>
      </c>
      <c r="G655" s="233" t="s">
        <v>369</v>
      </c>
      <c r="H655" s="234">
        <v>2</v>
      </c>
      <c r="I655" s="235"/>
      <c r="J655" s="236">
        <f>ROUND(I655*H655,2)</f>
        <v>0</v>
      </c>
      <c r="K655" s="232" t="s">
        <v>232</v>
      </c>
      <c r="L655" s="47"/>
      <c r="M655" s="237" t="s">
        <v>1</v>
      </c>
      <c r="N655" s="238" t="s">
        <v>52</v>
      </c>
      <c r="O655" s="95"/>
      <c r="P655" s="239">
        <f>O655*H655</f>
        <v>0</v>
      </c>
      <c r="Q655" s="239">
        <v>0</v>
      </c>
      <c r="R655" s="239">
        <f>Q655*H655</f>
        <v>0</v>
      </c>
      <c r="S655" s="239">
        <v>0.087999999999999995</v>
      </c>
      <c r="T655" s="240">
        <f>S655*H655</f>
        <v>0.17599999999999999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41" t="s">
        <v>307</v>
      </c>
      <c r="AT655" s="241" t="s">
        <v>228</v>
      </c>
      <c r="AU655" s="241" t="s">
        <v>94</v>
      </c>
      <c r="AY655" s="19" t="s">
        <v>226</v>
      </c>
      <c r="BE655" s="242">
        <f>IF(N655="základní",J655,0)</f>
        <v>0</v>
      </c>
      <c r="BF655" s="242">
        <f>IF(N655="snížená",J655,0)</f>
        <v>0</v>
      </c>
      <c r="BG655" s="242">
        <f>IF(N655="zákl. přenesená",J655,0)</f>
        <v>0</v>
      </c>
      <c r="BH655" s="242">
        <f>IF(N655="sníž. přenesená",J655,0)</f>
        <v>0</v>
      </c>
      <c r="BI655" s="242">
        <f>IF(N655="nulová",J655,0)</f>
        <v>0</v>
      </c>
      <c r="BJ655" s="19" t="s">
        <v>233</v>
      </c>
      <c r="BK655" s="242">
        <f>ROUND(I655*H655,2)</f>
        <v>0</v>
      </c>
      <c r="BL655" s="19" t="s">
        <v>307</v>
      </c>
      <c r="BM655" s="241" t="s">
        <v>1014</v>
      </c>
    </row>
    <row r="656" s="13" customFormat="1">
      <c r="A656" s="13"/>
      <c r="B656" s="243"/>
      <c r="C656" s="244"/>
      <c r="D656" s="245" t="s">
        <v>235</v>
      </c>
      <c r="E656" s="246" t="s">
        <v>1</v>
      </c>
      <c r="F656" s="247" t="s">
        <v>371</v>
      </c>
      <c r="G656" s="244"/>
      <c r="H656" s="248">
        <v>2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235</v>
      </c>
      <c r="AU656" s="254" t="s">
        <v>94</v>
      </c>
      <c r="AV656" s="13" t="s">
        <v>94</v>
      </c>
      <c r="AW656" s="13" t="s">
        <v>40</v>
      </c>
      <c r="AX656" s="13" t="s">
        <v>85</v>
      </c>
      <c r="AY656" s="254" t="s">
        <v>226</v>
      </c>
    </row>
    <row r="657" s="14" customFormat="1">
      <c r="A657" s="14"/>
      <c r="B657" s="255"/>
      <c r="C657" s="256"/>
      <c r="D657" s="245" t="s">
        <v>235</v>
      </c>
      <c r="E657" s="257" t="s">
        <v>1</v>
      </c>
      <c r="F657" s="258" t="s">
        <v>237</v>
      </c>
      <c r="G657" s="256"/>
      <c r="H657" s="259">
        <v>2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235</v>
      </c>
      <c r="AU657" s="265" t="s">
        <v>94</v>
      </c>
      <c r="AV657" s="14" t="s">
        <v>233</v>
      </c>
      <c r="AW657" s="14" t="s">
        <v>40</v>
      </c>
      <c r="AX657" s="14" t="s">
        <v>92</v>
      </c>
      <c r="AY657" s="265" t="s">
        <v>226</v>
      </c>
    </row>
    <row r="658" s="2" customFormat="1" ht="16.5" customHeight="1">
      <c r="A658" s="41"/>
      <c r="B658" s="42"/>
      <c r="C658" s="230" t="s">
        <v>1015</v>
      </c>
      <c r="D658" s="230" t="s">
        <v>228</v>
      </c>
      <c r="E658" s="231" t="s">
        <v>1016</v>
      </c>
      <c r="F658" s="232" t="s">
        <v>1017</v>
      </c>
      <c r="G658" s="233" t="s">
        <v>369</v>
      </c>
      <c r="H658" s="234">
        <v>1</v>
      </c>
      <c r="I658" s="235"/>
      <c r="J658" s="236">
        <f>ROUND(I658*H658,2)</f>
        <v>0</v>
      </c>
      <c r="K658" s="232" t="s">
        <v>232</v>
      </c>
      <c r="L658" s="47"/>
      <c r="M658" s="237" t="s">
        <v>1</v>
      </c>
      <c r="N658" s="238" t="s">
        <v>52</v>
      </c>
      <c r="O658" s="95"/>
      <c r="P658" s="239">
        <f>O658*H658</f>
        <v>0</v>
      </c>
      <c r="Q658" s="239">
        <v>0</v>
      </c>
      <c r="R658" s="239">
        <f>Q658*H658</f>
        <v>0</v>
      </c>
      <c r="S658" s="239">
        <v>0.0015</v>
      </c>
      <c r="T658" s="240">
        <f>S658*H658</f>
        <v>0.0015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41" t="s">
        <v>307</v>
      </c>
      <c r="AT658" s="241" t="s">
        <v>228</v>
      </c>
      <c r="AU658" s="241" t="s">
        <v>94</v>
      </c>
      <c r="AY658" s="19" t="s">
        <v>226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9" t="s">
        <v>233</v>
      </c>
      <c r="BK658" s="242">
        <f>ROUND(I658*H658,2)</f>
        <v>0</v>
      </c>
      <c r="BL658" s="19" t="s">
        <v>307</v>
      </c>
      <c r="BM658" s="241" t="s">
        <v>1018</v>
      </c>
    </row>
    <row r="659" s="13" customFormat="1">
      <c r="A659" s="13"/>
      <c r="B659" s="243"/>
      <c r="C659" s="244"/>
      <c r="D659" s="245" t="s">
        <v>235</v>
      </c>
      <c r="E659" s="246" t="s">
        <v>1</v>
      </c>
      <c r="F659" s="247" t="s">
        <v>546</v>
      </c>
      <c r="G659" s="244"/>
      <c r="H659" s="248">
        <v>1</v>
      </c>
      <c r="I659" s="249"/>
      <c r="J659" s="244"/>
      <c r="K659" s="244"/>
      <c r="L659" s="250"/>
      <c r="M659" s="251"/>
      <c r="N659" s="252"/>
      <c r="O659" s="252"/>
      <c r="P659" s="252"/>
      <c r="Q659" s="252"/>
      <c r="R659" s="252"/>
      <c r="S659" s="252"/>
      <c r="T659" s="25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4" t="s">
        <v>235</v>
      </c>
      <c r="AU659" s="254" t="s">
        <v>94</v>
      </c>
      <c r="AV659" s="13" t="s">
        <v>94</v>
      </c>
      <c r="AW659" s="13" t="s">
        <v>40</v>
      </c>
      <c r="AX659" s="13" t="s">
        <v>85</v>
      </c>
      <c r="AY659" s="254" t="s">
        <v>226</v>
      </c>
    </row>
    <row r="660" s="14" customFormat="1">
      <c r="A660" s="14"/>
      <c r="B660" s="255"/>
      <c r="C660" s="256"/>
      <c r="D660" s="245" t="s">
        <v>235</v>
      </c>
      <c r="E660" s="257" t="s">
        <v>1</v>
      </c>
      <c r="F660" s="258" t="s">
        <v>237</v>
      </c>
      <c r="G660" s="256"/>
      <c r="H660" s="259">
        <v>1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5" t="s">
        <v>235</v>
      </c>
      <c r="AU660" s="265" t="s">
        <v>94</v>
      </c>
      <c r="AV660" s="14" t="s">
        <v>233</v>
      </c>
      <c r="AW660" s="14" t="s">
        <v>40</v>
      </c>
      <c r="AX660" s="14" t="s">
        <v>92</v>
      </c>
      <c r="AY660" s="265" t="s">
        <v>226</v>
      </c>
    </row>
    <row r="661" s="2" customFormat="1" ht="21.75" customHeight="1">
      <c r="A661" s="41"/>
      <c r="B661" s="42"/>
      <c r="C661" s="230" t="s">
        <v>1019</v>
      </c>
      <c r="D661" s="230" t="s">
        <v>228</v>
      </c>
      <c r="E661" s="231" t="s">
        <v>1020</v>
      </c>
      <c r="F661" s="232" t="s">
        <v>1021</v>
      </c>
      <c r="G661" s="233" t="s">
        <v>369</v>
      </c>
      <c r="H661" s="234">
        <v>1</v>
      </c>
      <c r="I661" s="235"/>
      <c r="J661" s="236">
        <f>ROUND(I661*H661,2)</f>
        <v>0</v>
      </c>
      <c r="K661" s="232" t="s">
        <v>232</v>
      </c>
      <c r="L661" s="47"/>
      <c r="M661" s="237" t="s">
        <v>1</v>
      </c>
      <c r="N661" s="238" t="s">
        <v>52</v>
      </c>
      <c r="O661" s="95"/>
      <c r="P661" s="239">
        <f>O661*H661</f>
        <v>0</v>
      </c>
      <c r="Q661" s="239">
        <v>0</v>
      </c>
      <c r="R661" s="239">
        <f>Q661*H661</f>
        <v>0</v>
      </c>
      <c r="S661" s="239">
        <v>0.0015</v>
      </c>
      <c r="T661" s="240">
        <f>S661*H661</f>
        <v>0.0015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41" t="s">
        <v>307</v>
      </c>
      <c r="AT661" s="241" t="s">
        <v>228</v>
      </c>
      <c r="AU661" s="241" t="s">
        <v>94</v>
      </c>
      <c r="AY661" s="19" t="s">
        <v>226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9" t="s">
        <v>233</v>
      </c>
      <c r="BK661" s="242">
        <f>ROUND(I661*H661,2)</f>
        <v>0</v>
      </c>
      <c r="BL661" s="19" t="s">
        <v>307</v>
      </c>
      <c r="BM661" s="241" t="s">
        <v>1022</v>
      </c>
    </row>
    <row r="662" s="13" customFormat="1">
      <c r="A662" s="13"/>
      <c r="B662" s="243"/>
      <c r="C662" s="244"/>
      <c r="D662" s="245" t="s">
        <v>235</v>
      </c>
      <c r="E662" s="246" t="s">
        <v>1</v>
      </c>
      <c r="F662" s="247" t="s">
        <v>546</v>
      </c>
      <c r="G662" s="244"/>
      <c r="H662" s="248">
        <v>1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235</v>
      </c>
      <c r="AU662" s="254" t="s">
        <v>94</v>
      </c>
      <c r="AV662" s="13" t="s">
        <v>94</v>
      </c>
      <c r="AW662" s="13" t="s">
        <v>40</v>
      </c>
      <c r="AX662" s="13" t="s">
        <v>85</v>
      </c>
      <c r="AY662" s="254" t="s">
        <v>226</v>
      </c>
    </row>
    <row r="663" s="14" customFormat="1">
      <c r="A663" s="14"/>
      <c r="B663" s="255"/>
      <c r="C663" s="256"/>
      <c r="D663" s="245" t="s">
        <v>235</v>
      </c>
      <c r="E663" s="257" t="s">
        <v>1</v>
      </c>
      <c r="F663" s="258" t="s">
        <v>237</v>
      </c>
      <c r="G663" s="256"/>
      <c r="H663" s="259">
        <v>1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5" t="s">
        <v>235</v>
      </c>
      <c r="AU663" s="265" t="s">
        <v>94</v>
      </c>
      <c r="AV663" s="14" t="s">
        <v>233</v>
      </c>
      <c r="AW663" s="14" t="s">
        <v>40</v>
      </c>
      <c r="AX663" s="14" t="s">
        <v>92</v>
      </c>
      <c r="AY663" s="265" t="s">
        <v>226</v>
      </c>
    </row>
    <row r="664" s="2" customFormat="1" ht="21.75" customHeight="1">
      <c r="A664" s="41"/>
      <c r="B664" s="42"/>
      <c r="C664" s="230" t="s">
        <v>1023</v>
      </c>
      <c r="D664" s="230" t="s">
        <v>228</v>
      </c>
      <c r="E664" s="231" t="s">
        <v>1024</v>
      </c>
      <c r="F664" s="232" t="s">
        <v>1025</v>
      </c>
      <c r="G664" s="233" t="s">
        <v>369</v>
      </c>
      <c r="H664" s="234">
        <v>1</v>
      </c>
      <c r="I664" s="235"/>
      <c r="J664" s="236">
        <f>ROUND(I664*H664,2)</f>
        <v>0</v>
      </c>
      <c r="K664" s="232" t="s">
        <v>232</v>
      </c>
      <c r="L664" s="47"/>
      <c r="M664" s="237" t="s">
        <v>1</v>
      </c>
      <c r="N664" s="238" t="s">
        <v>52</v>
      </c>
      <c r="O664" s="95"/>
      <c r="P664" s="239">
        <f>O664*H664</f>
        <v>0</v>
      </c>
      <c r="Q664" s="239">
        <v>0</v>
      </c>
      <c r="R664" s="239">
        <f>Q664*H664</f>
        <v>0</v>
      </c>
      <c r="S664" s="239">
        <v>0.0035000000000000001</v>
      </c>
      <c r="T664" s="240">
        <f>S664*H664</f>
        <v>0.0035000000000000001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41" t="s">
        <v>307</v>
      </c>
      <c r="AT664" s="241" t="s">
        <v>228</v>
      </c>
      <c r="AU664" s="241" t="s">
        <v>94</v>
      </c>
      <c r="AY664" s="19" t="s">
        <v>226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9" t="s">
        <v>233</v>
      </c>
      <c r="BK664" s="242">
        <f>ROUND(I664*H664,2)</f>
        <v>0</v>
      </c>
      <c r="BL664" s="19" t="s">
        <v>307</v>
      </c>
      <c r="BM664" s="241" t="s">
        <v>1026</v>
      </c>
    </row>
    <row r="665" s="13" customFormat="1">
      <c r="A665" s="13"/>
      <c r="B665" s="243"/>
      <c r="C665" s="244"/>
      <c r="D665" s="245" t="s">
        <v>235</v>
      </c>
      <c r="E665" s="246" t="s">
        <v>1</v>
      </c>
      <c r="F665" s="247" t="s">
        <v>546</v>
      </c>
      <c r="G665" s="244"/>
      <c r="H665" s="248">
        <v>1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235</v>
      </c>
      <c r="AU665" s="254" t="s">
        <v>94</v>
      </c>
      <c r="AV665" s="13" t="s">
        <v>94</v>
      </c>
      <c r="AW665" s="13" t="s">
        <v>40</v>
      </c>
      <c r="AX665" s="13" t="s">
        <v>85</v>
      </c>
      <c r="AY665" s="254" t="s">
        <v>226</v>
      </c>
    </row>
    <row r="666" s="14" customFormat="1">
      <c r="A666" s="14"/>
      <c r="B666" s="255"/>
      <c r="C666" s="256"/>
      <c r="D666" s="245" t="s">
        <v>235</v>
      </c>
      <c r="E666" s="257" t="s">
        <v>1</v>
      </c>
      <c r="F666" s="258" t="s">
        <v>237</v>
      </c>
      <c r="G666" s="256"/>
      <c r="H666" s="259">
        <v>1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5" t="s">
        <v>235</v>
      </c>
      <c r="AU666" s="265" t="s">
        <v>94</v>
      </c>
      <c r="AV666" s="14" t="s">
        <v>233</v>
      </c>
      <c r="AW666" s="14" t="s">
        <v>40</v>
      </c>
      <c r="AX666" s="14" t="s">
        <v>92</v>
      </c>
      <c r="AY666" s="265" t="s">
        <v>226</v>
      </c>
    </row>
    <row r="667" s="2" customFormat="1" ht="24.15" customHeight="1">
      <c r="A667" s="41"/>
      <c r="B667" s="42"/>
      <c r="C667" s="230" t="s">
        <v>1027</v>
      </c>
      <c r="D667" s="230" t="s">
        <v>228</v>
      </c>
      <c r="E667" s="231" t="s">
        <v>1028</v>
      </c>
      <c r="F667" s="232" t="s">
        <v>1029</v>
      </c>
      <c r="G667" s="233" t="s">
        <v>244</v>
      </c>
      <c r="H667" s="234">
        <v>47</v>
      </c>
      <c r="I667" s="235"/>
      <c r="J667" s="236">
        <f>ROUND(I667*H667,2)</f>
        <v>0</v>
      </c>
      <c r="K667" s="232" t="s">
        <v>232</v>
      </c>
      <c r="L667" s="47"/>
      <c r="M667" s="237" t="s">
        <v>1</v>
      </c>
      <c r="N667" s="238" t="s">
        <v>52</v>
      </c>
      <c r="O667" s="95"/>
      <c r="P667" s="239">
        <f>O667*H667</f>
        <v>0</v>
      </c>
      <c r="Q667" s="239">
        <v>0</v>
      </c>
      <c r="R667" s="239">
        <f>Q667*H667</f>
        <v>0</v>
      </c>
      <c r="S667" s="239">
        <v>0.016400000000000001</v>
      </c>
      <c r="T667" s="240">
        <f>S667*H667</f>
        <v>0.77080000000000004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41" t="s">
        <v>307</v>
      </c>
      <c r="AT667" s="241" t="s">
        <v>228</v>
      </c>
      <c r="AU667" s="241" t="s">
        <v>94</v>
      </c>
      <c r="AY667" s="19" t="s">
        <v>226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9" t="s">
        <v>233</v>
      </c>
      <c r="BK667" s="242">
        <f>ROUND(I667*H667,2)</f>
        <v>0</v>
      </c>
      <c r="BL667" s="19" t="s">
        <v>307</v>
      </c>
      <c r="BM667" s="241" t="s">
        <v>1030</v>
      </c>
    </row>
    <row r="668" s="13" customFormat="1">
      <c r="A668" s="13"/>
      <c r="B668" s="243"/>
      <c r="C668" s="244"/>
      <c r="D668" s="245" t="s">
        <v>235</v>
      </c>
      <c r="E668" s="246" t="s">
        <v>1</v>
      </c>
      <c r="F668" s="247" t="s">
        <v>1031</v>
      </c>
      <c r="G668" s="244"/>
      <c r="H668" s="248">
        <v>47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235</v>
      </c>
      <c r="AU668" s="254" t="s">
        <v>94</v>
      </c>
      <c r="AV668" s="13" t="s">
        <v>94</v>
      </c>
      <c r="AW668" s="13" t="s">
        <v>40</v>
      </c>
      <c r="AX668" s="13" t="s">
        <v>85</v>
      </c>
      <c r="AY668" s="254" t="s">
        <v>226</v>
      </c>
    </row>
    <row r="669" s="14" customFormat="1">
      <c r="A669" s="14"/>
      <c r="B669" s="255"/>
      <c r="C669" s="256"/>
      <c r="D669" s="245" t="s">
        <v>235</v>
      </c>
      <c r="E669" s="257" t="s">
        <v>1</v>
      </c>
      <c r="F669" s="258" t="s">
        <v>237</v>
      </c>
      <c r="G669" s="256"/>
      <c r="H669" s="259">
        <v>47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5" t="s">
        <v>235</v>
      </c>
      <c r="AU669" s="265" t="s">
        <v>94</v>
      </c>
      <c r="AV669" s="14" t="s">
        <v>233</v>
      </c>
      <c r="AW669" s="14" t="s">
        <v>40</v>
      </c>
      <c r="AX669" s="14" t="s">
        <v>92</v>
      </c>
      <c r="AY669" s="265" t="s">
        <v>226</v>
      </c>
    </row>
    <row r="670" s="2" customFormat="1" ht="24.15" customHeight="1">
      <c r="A670" s="41"/>
      <c r="B670" s="42"/>
      <c r="C670" s="230" t="s">
        <v>1032</v>
      </c>
      <c r="D670" s="230" t="s">
        <v>228</v>
      </c>
      <c r="E670" s="231" t="s">
        <v>1033</v>
      </c>
      <c r="F670" s="232" t="s">
        <v>1034</v>
      </c>
      <c r="G670" s="233" t="s">
        <v>244</v>
      </c>
      <c r="H670" s="234">
        <v>50.399999999999999</v>
      </c>
      <c r="I670" s="235"/>
      <c r="J670" s="236">
        <f>ROUND(I670*H670,2)</f>
        <v>0</v>
      </c>
      <c r="K670" s="232" t="s">
        <v>232</v>
      </c>
      <c r="L670" s="47"/>
      <c r="M670" s="237" t="s">
        <v>1</v>
      </c>
      <c r="N670" s="238" t="s">
        <v>52</v>
      </c>
      <c r="O670" s="95"/>
      <c r="P670" s="239">
        <f>O670*H670</f>
        <v>0</v>
      </c>
      <c r="Q670" s="239">
        <v>0</v>
      </c>
      <c r="R670" s="239">
        <f>Q670*H670</f>
        <v>0</v>
      </c>
      <c r="S670" s="239">
        <v>0.028070000000000001</v>
      </c>
      <c r="T670" s="240">
        <f>S670*H670</f>
        <v>1.414728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41" t="s">
        <v>307</v>
      </c>
      <c r="AT670" s="241" t="s">
        <v>228</v>
      </c>
      <c r="AU670" s="241" t="s">
        <v>94</v>
      </c>
      <c r="AY670" s="19" t="s">
        <v>226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9" t="s">
        <v>233</v>
      </c>
      <c r="BK670" s="242">
        <f>ROUND(I670*H670,2)</f>
        <v>0</v>
      </c>
      <c r="BL670" s="19" t="s">
        <v>307</v>
      </c>
      <c r="BM670" s="241" t="s">
        <v>1035</v>
      </c>
    </row>
    <row r="671" s="13" customFormat="1">
      <c r="A671" s="13"/>
      <c r="B671" s="243"/>
      <c r="C671" s="244"/>
      <c r="D671" s="245" t="s">
        <v>235</v>
      </c>
      <c r="E671" s="246" t="s">
        <v>1</v>
      </c>
      <c r="F671" s="247" t="s">
        <v>1036</v>
      </c>
      <c r="G671" s="244"/>
      <c r="H671" s="248">
        <v>50.399999999999999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235</v>
      </c>
      <c r="AU671" s="254" t="s">
        <v>94</v>
      </c>
      <c r="AV671" s="13" t="s">
        <v>94</v>
      </c>
      <c r="AW671" s="13" t="s">
        <v>40</v>
      </c>
      <c r="AX671" s="13" t="s">
        <v>85</v>
      </c>
      <c r="AY671" s="254" t="s">
        <v>226</v>
      </c>
    </row>
    <row r="672" s="14" customFormat="1">
      <c r="A672" s="14"/>
      <c r="B672" s="255"/>
      <c r="C672" s="256"/>
      <c r="D672" s="245" t="s">
        <v>235</v>
      </c>
      <c r="E672" s="257" t="s">
        <v>1</v>
      </c>
      <c r="F672" s="258" t="s">
        <v>237</v>
      </c>
      <c r="G672" s="256"/>
      <c r="H672" s="259">
        <v>50.399999999999999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5" t="s">
        <v>235</v>
      </c>
      <c r="AU672" s="265" t="s">
        <v>94</v>
      </c>
      <c r="AV672" s="14" t="s">
        <v>233</v>
      </c>
      <c r="AW672" s="14" t="s">
        <v>40</v>
      </c>
      <c r="AX672" s="14" t="s">
        <v>92</v>
      </c>
      <c r="AY672" s="265" t="s">
        <v>226</v>
      </c>
    </row>
    <row r="673" s="2" customFormat="1" ht="24.15" customHeight="1">
      <c r="A673" s="41"/>
      <c r="B673" s="42"/>
      <c r="C673" s="230" t="s">
        <v>1037</v>
      </c>
      <c r="D673" s="230" t="s">
        <v>228</v>
      </c>
      <c r="E673" s="231" t="s">
        <v>1038</v>
      </c>
      <c r="F673" s="232" t="s">
        <v>1039</v>
      </c>
      <c r="G673" s="233" t="s">
        <v>244</v>
      </c>
      <c r="H673" s="234">
        <v>1.2</v>
      </c>
      <c r="I673" s="235"/>
      <c r="J673" s="236">
        <f>ROUND(I673*H673,2)</f>
        <v>0</v>
      </c>
      <c r="K673" s="232" t="s">
        <v>232</v>
      </c>
      <c r="L673" s="47"/>
      <c r="M673" s="237" t="s">
        <v>1</v>
      </c>
      <c r="N673" s="238" t="s">
        <v>52</v>
      </c>
      <c r="O673" s="95"/>
      <c r="P673" s="239">
        <f>O673*H673</f>
        <v>0</v>
      </c>
      <c r="Q673" s="239">
        <v>0</v>
      </c>
      <c r="R673" s="239">
        <f>Q673*H673</f>
        <v>0</v>
      </c>
      <c r="S673" s="239">
        <v>0.040169999999999997</v>
      </c>
      <c r="T673" s="240">
        <f>S673*H673</f>
        <v>0.048203999999999997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41" t="s">
        <v>307</v>
      </c>
      <c r="AT673" s="241" t="s">
        <v>228</v>
      </c>
      <c r="AU673" s="241" t="s">
        <v>94</v>
      </c>
      <c r="AY673" s="19" t="s">
        <v>226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9" t="s">
        <v>233</v>
      </c>
      <c r="BK673" s="242">
        <f>ROUND(I673*H673,2)</f>
        <v>0</v>
      </c>
      <c r="BL673" s="19" t="s">
        <v>307</v>
      </c>
      <c r="BM673" s="241" t="s">
        <v>1040</v>
      </c>
    </row>
    <row r="674" s="13" customFormat="1">
      <c r="A674" s="13"/>
      <c r="B674" s="243"/>
      <c r="C674" s="244"/>
      <c r="D674" s="245" t="s">
        <v>235</v>
      </c>
      <c r="E674" s="246" t="s">
        <v>1</v>
      </c>
      <c r="F674" s="247" t="s">
        <v>1041</v>
      </c>
      <c r="G674" s="244"/>
      <c r="H674" s="248">
        <v>1.2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235</v>
      </c>
      <c r="AU674" s="254" t="s">
        <v>94</v>
      </c>
      <c r="AV674" s="13" t="s">
        <v>94</v>
      </c>
      <c r="AW674" s="13" t="s">
        <v>40</v>
      </c>
      <c r="AX674" s="13" t="s">
        <v>85</v>
      </c>
      <c r="AY674" s="254" t="s">
        <v>226</v>
      </c>
    </row>
    <row r="675" s="14" customFormat="1">
      <c r="A675" s="14"/>
      <c r="B675" s="255"/>
      <c r="C675" s="256"/>
      <c r="D675" s="245" t="s">
        <v>235</v>
      </c>
      <c r="E675" s="257" t="s">
        <v>1</v>
      </c>
      <c r="F675" s="258" t="s">
        <v>237</v>
      </c>
      <c r="G675" s="256"/>
      <c r="H675" s="259">
        <v>1.2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5" t="s">
        <v>235</v>
      </c>
      <c r="AU675" s="265" t="s">
        <v>94</v>
      </c>
      <c r="AV675" s="14" t="s">
        <v>233</v>
      </c>
      <c r="AW675" s="14" t="s">
        <v>40</v>
      </c>
      <c r="AX675" s="14" t="s">
        <v>92</v>
      </c>
      <c r="AY675" s="265" t="s">
        <v>226</v>
      </c>
    </row>
    <row r="676" s="2" customFormat="1" ht="24.15" customHeight="1">
      <c r="A676" s="41"/>
      <c r="B676" s="42"/>
      <c r="C676" s="230" t="s">
        <v>1042</v>
      </c>
      <c r="D676" s="230" t="s">
        <v>228</v>
      </c>
      <c r="E676" s="231" t="s">
        <v>1043</v>
      </c>
      <c r="F676" s="232" t="s">
        <v>1044</v>
      </c>
      <c r="G676" s="233" t="s">
        <v>244</v>
      </c>
      <c r="H676" s="234">
        <v>10.5</v>
      </c>
      <c r="I676" s="235"/>
      <c r="J676" s="236">
        <f>ROUND(I676*H676,2)</f>
        <v>0</v>
      </c>
      <c r="K676" s="232" t="s">
        <v>232</v>
      </c>
      <c r="L676" s="47"/>
      <c r="M676" s="237" t="s">
        <v>1</v>
      </c>
      <c r="N676" s="238" t="s">
        <v>52</v>
      </c>
      <c r="O676" s="95"/>
      <c r="P676" s="239">
        <f>O676*H676</f>
        <v>0</v>
      </c>
      <c r="Q676" s="239">
        <v>0</v>
      </c>
      <c r="R676" s="239">
        <f>Q676*H676</f>
        <v>0</v>
      </c>
      <c r="S676" s="239">
        <v>0.016400000000000001</v>
      </c>
      <c r="T676" s="240">
        <f>S676*H676</f>
        <v>0.17220000000000002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41" t="s">
        <v>307</v>
      </c>
      <c r="AT676" s="241" t="s">
        <v>228</v>
      </c>
      <c r="AU676" s="241" t="s">
        <v>94</v>
      </c>
      <c r="AY676" s="19" t="s">
        <v>226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9" t="s">
        <v>233</v>
      </c>
      <c r="BK676" s="242">
        <f>ROUND(I676*H676,2)</f>
        <v>0</v>
      </c>
      <c r="BL676" s="19" t="s">
        <v>307</v>
      </c>
      <c r="BM676" s="241" t="s">
        <v>1045</v>
      </c>
    </row>
    <row r="677" s="13" customFormat="1">
      <c r="A677" s="13"/>
      <c r="B677" s="243"/>
      <c r="C677" s="244"/>
      <c r="D677" s="245" t="s">
        <v>235</v>
      </c>
      <c r="E677" s="246" t="s">
        <v>1</v>
      </c>
      <c r="F677" s="247" t="s">
        <v>1046</v>
      </c>
      <c r="G677" s="244"/>
      <c r="H677" s="248">
        <v>10.5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235</v>
      </c>
      <c r="AU677" s="254" t="s">
        <v>94</v>
      </c>
      <c r="AV677" s="13" t="s">
        <v>94</v>
      </c>
      <c r="AW677" s="13" t="s">
        <v>40</v>
      </c>
      <c r="AX677" s="13" t="s">
        <v>85</v>
      </c>
      <c r="AY677" s="254" t="s">
        <v>226</v>
      </c>
    </row>
    <row r="678" s="14" customFormat="1">
      <c r="A678" s="14"/>
      <c r="B678" s="255"/>
      <c r="C678" s="256"/>
      <c r="D678" s="245" t="s">
        <v>235</v>
      </c>
      <c r="E678" s="257" t="s">
        <v>1</v>
      </c>
      <c r="F678" s="258" t="s">
        <v>237</v>
      </c>
      <c r="G678" s="256"/>
      <c r="H678" s="259">
        <v>10.5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5" t="s">
        <v>235</v>
      </c>
      <c r="AU678" s="265" t="s">
        <v>94</v>
      </c>
      <c r="AV678" s="14" t="s">
        <v>233</v>
      </c>
      <c r="AW678" s="14" t="s">
        <v>40</v>
      </c>
      <c r="AX678" s="14" t="s">
        <v>92</v>
      </c>
      <c r="AY678" s="265" t="s">
        <v>226</v>
      </c>
    </row>
    <row r="679" s="2" customFormat="1" ht="24.15" customHeight="1">
      <c r="A679" s="41"/>
      <c r="B679" s="42"/>
      <c r="C679" s="230" t="s">
        <v>1047</v>
      </c>
      <c r="D679" s="230" t="s">
        <v>228</v>
      </c>
      <c r="E679" s="231" t="s">
        <v>1048</v>
      </c>
      <c r="F679" s="232" t="s">
        <v>1049</v>
      </c>
      <c r="G679" s="233" t="s">
        <v>244</v>
      </c>
      <c r="H679" s="234">
        <v>5.4000000000000004</v>
      </c>
      <c r="I679" s="235"/>
      <c r="J679" s="236">
        <f>ROUND(I679*H679,2)</f>
        <v>0</v>
      </c>
      <c r="K679" s="232" t="s">
        <v>232</v>
      </c>
      <c r="L679" s="47"/>
      <c r="M679" s="237" t="s">
        <v>1</v>
      </c>
      <c r="N679" s="238" t="s">
        <v>52</v>
      </c>
      <c r="O679" s="95"/>
      <c r="P679" s="239">
        <f>O679*H679</f>
        <v>0</v>
      </c>
      <c r="Q679" s="239">
        <v>0</v>
      </c>
      <c r="R679" s="239">
        <f>Q679*H679</f>
        <v>0</v>
      </c>
      <c r="S679" s="239">
        <v>0.032625000000000001</v>
      </c>
      <c r="T679" s="240">
        <f>S679*H679</f>
        <v>0.17617500000000003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41" t="s">
        <v>307</v>
      </c>
      <c r="AT679" s="241" t="s">
        <v>228</v>
      </c>
      <c r="AU679" s="241" t="s">
        <v>94</v>
      </c>
      <c r="AY679" s="19" t="s">
        <v>226</v>
      </c>
      <c r="BE679" s="242">
        <f>IF(N679="základní",J679,0)</f>
        <v>0</v>
      </c>
      <c r="BF679" s="242">
        <f>IF(N679="snížená",J679,0)</f>
        <v>0</v>
      </c>
      <c r="BG679" s="242">
        <f>IF(N679="zákl. přenesená",J679,0)</f>
        <v>0</v>
      </c>
      <c r="BH679" s="242">
        <f>IF(N679="sníž. přenesená",J679,0)</f>
        <v>0</v>
      </c>
      <c r="BI679" s="242">
        <f>IF(N679="nulová",J679,0)</f>
        <v>0</v>
      </c>
      <c r="BJ679" s="19" t="s">
        <v>233</v>
      </c>
      <c r="BK679" s="242">
        <f>ROUND(I679*H679,2)</f>
        <v>0</v>
      </c>
      <c r="BL679" s="19" t="s">
        <v>307</v>
      </c>
      <c r="BM679" s="241" t="s">
        <v>1050</v>
      </c>
    </row>
    <row r="680" s="13" customFormat="1">
      <c r="A680" s="13"/>
      <c r="B680" s="243"/>
      <c r="C680" s="244"/>
      <c r="D680" s="245" t="s">
        <v>235</v>
      </c>
      <c r="E680" s="246" t="s">
        <v>1</v>
      </c>
      <c r="F680" s="247" t="s">
        <v>1051</v>
      </c>
      <c r="G680" s="244"/>
      <c r="H680" s="248">
        <v>5.4000000000000004</v>
      </c>
      <c r="I680" s="249"/>
      <c r="J680" s="244"/>
      <c r="K680" s="244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235</v>
      </c>
      <c r="AU680" s="254" t="s">
        <v>94</v>
      </c>
      <c r="AV680" s="13" t="s">
        <v>94</v>
      </c>
      <c r="AW680" s="13" t="s">
        <v>40</v>
      </c>
      <c r="AX680" s="13" t="s">
        <v>85</v>
      </c>
      <c r="AY680" s="254" t="s">
        <v>226</v>
      </c>
    </row>
    <row r="681" s="14" customFormat="1">
      <c r="A681" s="14"/>
      <c r="B681" s="255"/>
      <c r="C681" s="256"/>
      <c r="D681" s="245" t="s">
        <v>235</v>
      </c>
      <c r="E681" s="257" t="s">
        <v>1</v>
      </c>
      <c r="F681" s="258" t="s">
        <v>237</v>
      </c>
      <c r="G681" s="256"/>
      <c r="H681" s="259">
        <v>5.4000000000000004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5" t="s">
        <v>235</v>
      </c>
      <c r="AU681" s="265" t="s">
        <v>94</v>
      </c>
      <c r="AV681" s="14" t="s">
        <v>233</v>
      </c>
      <c r="AW681" s="14" t="s">
        <v>40</v>
      </c>
      <c r="AX681" s="14" t="s">
        <v>92</v>
      </c>
      <c r="AY681" s="265" t="s">
        <v>226</v>
      </c>
    </row>
    <row r="682" s="2" customFormat="1" ht="21.75" customHeight="1">
      <c r="A682" s="41"/>
      <c r="B682" s="42"/>
      <c r="C682" s="230" t="s">
        <v>1052</v>
      </c>
      <c r="D682" s="230" t="s">
        <v>228</v>
      </c>
      <c r="E682" s="231" t="s">
        <v>1053</v>
      </c>
      <c r="F682" s="232" t="s">
        <v>1054</v>
      </c>
      <c r="G682" s="233" t="s">
        <v>244</v>
      </c>
      <c r="H682" s="234">
        <v>7.5</v>
      </c>
      <c r="I682" s="235"/>
      <c r="J682" s="236">
        <f>ROUND(I682*H682,2)</f>
        <v>0</v>
      </c>
      <c r="K682" s="232" t="s">
        <v>232</v>
      </c>
      <c r="L682" s="47"/>
      <c r="M682" s="237" t="s">
        <v>1</v>
      </c>
      <c r="N682" s="238" t="s">
        <v>52</v>
      </c>
      <c r="O682" s="95"/>
      <c r="P682" s="239">
        <f>O682*H682</f>
        <v>0</v>
      </c>
      <c r="Q682" s="239">
        <v>0</v>
      </c>
      <c r="R682" s="239">
        <f>Q682*H682</f>
        <v>0</v>
      </c>
      <c r="S682" s="239">
        <v>0.00022000000000000001</v>
      </c>
      <c r="T682" s="240">
        <f>S682*H682</f>
        <v>0.00165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41" t="s">
        <v>307</v>
      </c>
      <c r="AT682" s="241" t="s">
        <v>228</v>
      </c>
      <c r="AU682" s="241" t="s">
        <v>94</v>
      </c>
      <c r="AY682" s="19" t="s">
        <v>226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9" t="s">
        <v>233</v>
      </c>
      <c r="BK682" s="242">
        <f>ROUND(I682*H682,2)</f>
        <v>0</v>
      </c>
      <c r="BL682" s="19" t="s">
        <v>307</v>
      </c>
      <c r="BM682" s="241" t="s">
        <v>1055</v>
      </c>
    </row>
    <row r="683" s="13" customFormat="1">
      <c r="A683" s="13"/>
      <c r="B683" s="243"/>
      <c r="C683" s="244"/>
      <c r="D683" s="245" t="s">
        <v>235</v>
      </c>
      <c r="E683" s="246" t="s">
        <v>1</v>
      </c>
      <c r="F683" s="247" t="s">
        <v>1056</v>
      </c>
      <c r="G683" s="244"/>
      <c r="H683" s="248">
        <v>7.5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235</v>
      </c>
      <c r="AU683" s="254" t="s">
        <v>94</v>
      </c>
      <c r="AV683" s="13" t="s">
        <v>94</v>
      </c>
      <c r="AW683" s="13" t="s">
        <v>40</v>
      </c>
      <c r="AX683" s="13" t="s">
        <v>85</v>
      </c>
      <c r="AY683" s="254" t="s">
        <v>226</v>
      </c>
    </row>
    <row r="684" s="14" customFormat="1">
      <c r="A684" s="14"/>
      <c r="B684" s="255"/>
      <c r="C684" s="256"/>
      <c r="D684" s="245" t="s">
        <v>235</v>
      </c>
      <c r="E684" s="257" t="s">
        <v>1</v>
      </c>
      <c r="F684" s="258" t="s">
        <v>237</v>
      </c>
      <c r="G684" s="256"/>
      <c r="H684" s="259">
        <v>7.5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5" t="s">
        <v>235</v>
      </c>
      <c r="AU684" s="265" t="s">
        <v>94</v>
      </c>
      <c r="AV684" s="14" t="s">
        <v>233</v>
      </c>
      <c r="AW684" s="14" t="s">
        <v>40</v>
      </c>
      <c r="AX684" s="14" t="s">
        <v>92</v>
      </c>
      <c r="AY684" s="265" t="s">
        <v>226</v>
      </c>
    </row>
    <row r="685" s="2" customFormat="1" ht="24.15" customHeight="1">
      <c r="A685" s="41"/>
      <c r="B685" s="42"/>
      <c r="C685" s="230" t="s">
        <v>1057</v>
      </c>
      <c r="D685" s="230" t="s">
        <v>228</v>
      </c>
      <c r="E685" s="231" t="s">
        <v>1058</v>
      </c>
      <c r="F685" s="232" t="s">
        <v>1059</v>
      </c>
      <c r="G685" s="233" t="s">
        <v>244</v>
      </c>
      <c r="H685" s="234">
        <v>21.300000000000001</v>
      </c>
      <c r="I685" s="235"/>
      <c r="J685" s="236">
        <f>ROUND(I685*H685,2)</f>
        <v>0</v>
      </c>
      <c r="K685" s="232" t="s">
        <v>232</v>
      </c>
      <c r="L685" s="47"/>
      <c r="M685" s="237" t="s">
        <v>1</v>
      </c>
      <c r="N685" s="238" t="s">
        <v>52</v>
      </c>
      <c r="O685" s="95"/>
      <c r="P685" s="239">
        <f>O685*H685</f>
        <v>0</v>
      </c>
      <c r="Q685" s="239">
        <v>0</v>
      </c>
      <c r="R685" s="239">
        <f>Q685*H685</f>
        <v>0</v>
      </c>
      <c r="S685" s="239">
        <v>0.00067000000000000002</v>
      </c>
      <c r="T685" s="240">
        <f>S685*H685</f>
        <v>0.014271000000000001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41" t="s">
        <v>307</v>
      </c>
      <c r="AT685" s="241" t="s">
        <v>228</v>
      </c>
      <c r="AU685" s="241" t="s">
        <v>94</v>
      </c>
      <c r="AY685" s="19" t="s">
        <v>226</v>
      </c>
      <c r="BE685" s="242">
        <f>IF(N685="základní",J685,0)</f>
        <v>0</v>
      </c>
      <c r="BF685" s="242">
        <f>IF(N685="snížená",J685,0)</f>
        <v>0</v>
      </c>
      <c r="BG685" s="242">
        <f>IF(N685="zákl. přenesená",J685,0)</f>
        <v>0</v>
      </c>
      <c r="BH685" s="242">
        <f>IF(N685="sníž. přenesená",J685,0)</f>
        <v>0</v>
      </c>
      <c r="BI685" s="242">
        <f>IF(N685="nulová",J685,0)</f>
        <v>0</v>
      </c>
      <c r="BJ685" s="19" t="s">
        <v>233</v>
      </c>
      <c r="BK685" s="242">
        <f>ROUND(I685*H685,2)</f>
        <v>0</v>
      </c>
      <c r="BL685" s="19" t="s">
        <v>307</v>
      </c>
      <c r="BM685" s="241" t="s">
        <v>1060</v>
      </c>
    </row>
    <row r="686" s="13" customFormat="1">
      <c r="A686" s="13"/>
      <c r="B686" s="243"/>
      <c r="C686" s="244"/>
      <c r="D686" s="245" t="s">
        <v>235</v>
      </c>
      <c r="E686" s="246" t="s">
        <v>1</v>
      </c>
      <c r="F686" s="247" t="s">
        <v>1061</v>
      </c>
      <c r="G686" s="244"/>
      <c r="H686" s="248">
        <v>21.300000000000001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235</v>
      </c>
      <c r="AU686" s="254" t="s">
        <v>94</v>
      </c>
      <c r="AV686" s="13" t="s">
        <v>94</v>
      </c>
      <c r="AW686" s="13" t="s">
        <v>40</v>
      </c>
      <c r="AX686" s="13" t="s">
        <v>85</v>
      </c>
      <c r="AY686" s="254" t="s">
        <v>226</v>
      </c>
    </row>
    <row r="687" s="14" customFormat="1">
      <c r="A687" s="14"/>
      <c r="B687" s="255"/>
      <c r="C687" s="256"/>
      <c r="D687" s="245" t="s">
        <v>235</v>
      </c>
      <c r="E687" s="257" t="s">
        <v>1</v>
      </c>
      <c r="F687" s="258" t="s">
        <v>237</v>
      </c>
      <c r="G687" s="256"/>
      <c r="H687" s="259">
        <v>21.300000000000001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5" t="s">
        <v>235</v>
      </c>
      <c r="AU687" s="265" t="s">
        <v>94</v>
      </c>
      <c r="AV687" s="14" t="s">
        <v>233</v>
      </c>
      <c r="AW687" s="14" t="s">
        <v>40</v>
      </c>
      <c r="AX687" s="14" t="s">
        <v>92</v>
      </c>
      <c r="AY687" s="265" t="s">
        <v>226</v>
      </c>
    </row>
    <row r="688" s="2" customFormat="1" ht="24.15" customHeight="1">
      <c r="A688" s="41"/>
      <c r="B688" s="42"/>
      <c r="C688" s="230" t="s">
        <v>1062</v>
      </c>
      <c r="D688" s="230" t="s">
        <v>228</v>
      </c>
      <c r="E688" s="231" t="s">
        <v>1063</v>
      </c>
      <c r="F688" s="232" t="s">
        <v>1064</v>
      </c>
      <c r="G688" s="233" t="s">
        <v>369</v>
      </c>
      <c r="H688" s="234">
        <v>1</v>
      </c>
      <c r="I688" s="235"/>
      <c r="J688" s="236">
        <f>ROUND(I688*H688,2)</f>
        <v>0</v>
      </c>
      <c r="K688" s="232" t="s">
        <v>232</v>
      </c>
      <c r="L688" s="47"/>
      <c r="M688" s="237" t="s">
        <v>1</v>
      </c>
      <c r="N688" s="238" t="s">
        <v>52</v>
      </c>
      <c r="O688" s="95"/>
      <c r="P688" s="239">
        <f>O688*H688</f>
        <v>0</v>
      </c>
      <c r="Q688" s="239">
        <v>0</v>
      </c>
      <c r="R688" s="239">
        <f>Q688*H688</f>
        <v>0</v>
      </c>
      <c r="S688" s="239">
        <v>0.011100000000000001</v>
      </c>
      <c r="T688" s="240">
        <f>S688*H688</f>
        <v>0.011100000000000001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41" t="s">
        <v>307</v>
      </c>
      <c r="AT688" s="241" t="s">
        <v>228</v>
      </c>
      <c r="AU688" s="241" t="s">
        <v>94</v>
      </c>
      <c r="AY688" s="19" t="s">
        <v>226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9" t="s">
        <v>233</v>
      </c>
      <c r="BK688" s="242">
        <f>ROUND(I688*H688,2)</f>
        <v>0</v>
      </c>
      <c r="BL688" s="19" t="s">
        <v>307</v>
      </c>
      <c r="BM688" s="241" t="s">
        <v>1065</v>
      </c>
    </row>
    <row r="689" s="13" customFormat="1">
      <c r="A689" s="13"/>
      <c r="B689" s="243"/>
      <c r="C689" s="244"/>
      <c r="D689" s="245" t="s">
        <v>235</v>
      </c>
      <c r="E689" s="246" t="s">
        <v>1</v>
      </c>
      <c r="F689" s="247" t="s">
        <v>546</v>
      </c>
      <c r="G689" s="244"/>
      <c r="H689" s="248">
        <v>1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235</v>
      </c>
      <c r="AU689" s="254" t="s">
        <v>94</v>
      </c>
      <c r="AV689" s="13" t="s">
        <v>94</v>
      </c>
      <c r="AW689" s="13" t="s">
        <v>40</v>
      </c>
      <c r="AX689" s="13" t="s">
        <v>85</v>
      </c>
      <c r="AY689" s="254" t="s">
        <v>226</v>
      </c>
    </row>
    <row r="690" s="14" customFormat="1">
      <c r="A690" s="14"/>
      <c r="B690" s="255"/>
      <c r="C690" s="256"/>
      <c r="D690" s="245" t="s">
        <v>235</v>
      </c>
      <c r="E690" s="257" t="s">
        <v>1</v>
      </c>
      <c r="F690" s="258" t="s">
        <v>237</v>
      </c>
      <c r="G690" s="256"/>
      <c r="H690" s="259">
        <v>1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5" t="s">
        <v>235</v>
      </c>
      <c r="AU690" s="265" t="s">
        <v>94</v>
      </c>
      <c r="AV690" s="14" t="s">
        <v>233</v>
      </c>
      <c r="AW690" s="14" t="s">
        <v>40</v>
      </c>
      <c r="AX690" s="14" t="s">
        <v>92</v>
      </c>
      <c r="AY690" s="265" t="s">
        <v>226</v>
      </c>
    </row>
    <row r="691" s="2" customFormat="1" ht="16.5" customHeight="1">
      <c r="A691" s="41"/>
      <c r="B691" s="42"/>
      <c r="C691" s="230" t="s">
        <v>1066</v>
      </c>
      <c r="D691" s="230" t="s">
        <v>228</v>
      </c>
      <c r="E691" s="231" t="s">
        <v>1067</v>
      </c>
      <c r="F691" s="232" t="s">
        <v>1068</v>
      </c>
      <c r="G691" s="233" t="s">
        <v>244</v>
      </c>
      <c r="H691" s="234">
        <v>359.10000000000002</v>
      </c>
      <c r="I691" s="235"/>
      <c r="J691" s="236">
        <f>ROUND(I691*H691,2)</f>
        <v>0</v>
      </c>
      <c r="K691" s="232" t="s">
        <v>232</v>
      </c>
      <c r="L691" s="47"/>
      <c r="M691" s="237" t="s">
        <v>1</v>
      </c>
      <c r="N691" s="238" t="s">
        <v>52</v>
      </c>
      <c r="O691" s="95"/>
      <c r="P691" s="239">
        <f>O691*H691</f>
        <v>0</v>
      </c>
      <c r="Q691" s="239">
        <v>0</v>
      </c>
      <c r="R691" s="239">
        <f>Q691*H691</f>
        <v>0</v>
      </c>
      <c r="S691" s="239">
        <v>0.00025000000000000001</v>
      </c>
      <c r="T691" s="240">
        <f>S691*H691</f>
        <v>0.089775000000000008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41" t="s">
        <v>307</v>
      </c>
      <c r="AT691" s="241" t="s">
        <v>228</v>
      </c>
      <c r="AU691" s="241" t="s">
        <v>94</v>
      </c>
      <c r="AY691" s="19" t="s">
        <v>226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9" t="s">
        <v>233</v>
      </c>
      <c r="BK691" s="242">
        <f>ROUND(I691*H691,2)</f>
        <v>0</v>
      </c>
      <c r="BL691" s="19" t="s">
        <v>307</v>
      </c>
      <c r="BM691" s="241" t="s">
        <v>1069</v>
      </c>
    </row>
    <row r="692" s="13" customFormat="1">
      <c r="A692" s="13"/>
      <c r="B692" s="243"/>
      <c r="C692" s="244"/>
      <c r="D692" s="245" t="s">
        <v>235</v>
      </c>
      <c r="E692" s="246" t="s">
        <v>1</v>
      </c>
      <c r="F692" s="247" t="s">
        <v>1070</v>
      </c>
      <c r="G692" s="244"/>
      <c r="H692" s="248">
        <v>359.10000000000002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235</v>
      </c>
      <c r="AU692" s="254" t="s">
        <v>94</v>
      </c>
      <c r="AV692" s="13" t="s">
        <v>94</v>
      </c>
      <c r="AW692" s="13" t="s">
        <v>40</v>
      </c>
      <c r="AX692" s="13" t="s">
        <v>85</v>
      </c>
      <c r="AY692" s="254" t="s">
        <v>226</v>
      </c>
    </row>
    <row r="693" s="14" customFormat="1">
      <c r="A693" s="14"/>
      <c r="B693" s="255"/>
      <c r="C693" s="256"/>
      <c r="D693" s="245" t="s">
        <v>235</v>
      </c>
      <c r="E693" s="257" t="s">
        <v>1</v>
      </c>
      <c r="F693" s="258" t="s">
        <v>237</v>
      </c>
      <c r="G693" s="256"/>
      <c r="H693" s="259">
        <v>359.10000000000002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5" t="s">
        <v>235</v>
      </c>
      <c r="AU693" s="265" t="s">
        <v>94</v>
      </c>
      <c r="AV693" s="14" t="s">
        <v>233</v>
      </c>
      <c r="AW693" s="14" t="s">
        <v>40</v>
      </c>
      <c r="AX693" s="14" t="s">
        <v>92</v>
      </c>
      <c r="AY693" s="265" t="s">
        <v>226</v>
      </c>
    </row>
    <row r="694" s="2" customFormat="1" ht="16.5" customHeight="1">
      <c r="A694" s="41"/>
      <c r="B694" s="42"/>
      <c r="C694" s="230" t="s">
        <v>1071</v>
      </c>
      <c r="D694" s="230" t="s">
        <v>228</v>
      </c>
      <c r="E694" s="231" t="s">
        <v>1072</v>
      </c>
      <c r="F694" s="232" t="s">
        <v>1073</v>
      </c>
      <c r="G694" s="233" t="s">
        <v>244</v>
      </c>
      <c r="H694" s="234">
        <v>44.700000000000003</v>
      </c>
      <c r="I694" s="235"/>
      <c r="J694" s="236">
        <f>ROUND(I694*H694,2)</f>
        <v>0</v>
      </c>
      <c r="K694" s="232" t="s">
        <v>232</v>
      </c>
      <c r="L694" s="47"/>
      <c r="M694" s="237" t="s">
        <v>1</v>
      </c>
      <c r="N694" s="238" t="s">
        <v>52</v>
      </c>
      <c r="O694" s="95"/>
      <c r="P694" s="239">
        <f>O694*H694</f>
        <v>0</v>
      </c>
      <c r="Q694" s="239">
        <v>0</v>
      </c>
      <c r="R694" s="239">
        <f>Q694*H694</f>
        <v>0</v>
      </c>
      <c r="S694" s="239">
        <v>0.00025000000000000001</v>
      </c>
      <c r="T694" s="240">
        <f>S694*H694</f>
        <v>0.011175000000000001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41" t="s">
        <v>307</v>
      </c>
      <c r="AT694" s="241" t="s">
        <v>228</v>
      </c>
      <c r="AU694" s="241" t="s">
        <v>94</v>
      </c>
      <c r="AY694" s="19" t="s">
        <v>226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9" t="s">
        <v>233</v>
      </c>
      <c r="BK694" s="242">
        <f>ROUND(I694*H694,2)</f>
        <v>0</v>
      </c>
      <c r="BL694" s="19" t="s">
        <v>307</v>
      </c>
      <c r="BM694" s="241" t="s">
        <v>1074</v>
      </c>
    </row>
    <row r="695" s="13" customFormat="1">
      <c r="A695" s="13"/>
      <c r="B695" s="243"/>
      <c r="C695" s="244"/>
      <c r="D695" s="245" t="s">
        <v>235</v>
      </c>
      <c r="E695" s="246" t="s">
        <v>1</v>
      </c>
      <c r="F695" s="247" t="s">
        <v>1075</v>
      </c>
      <c r="G695" s="244"/>
      <c r="H695" s="248">
        <v>44.700000000000003</v>
      </c>
      <c r="I695" s="249"/>
      <c r="J695" s="244"/>
      <c r="K695" s="244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235</v>
      </c>
      <c r="AU695" s="254" t="s">
        <v>94</v>
      </c>
      <c r="AV695" s="13" t="s">
        <v>94</v>
      </c>
      <c r="AW695" s="13" t="s">
        <v>40</v>
      </c>
      <c r="AX695" s="13" t="s">
        <v>85</v>
      </c>
      <c r="AY695" s="254" t="s">
        <v>226</v>
      </c>
    </row>
    <row r="696" s="14" customFormat="1">
      <c r="A696" s="14"/>
      <c r="B696" s="255"/>
      <c r="C696" s="256"/>
      <c r="D696" s="245" t="s">
        <v>235</v>
      </c>
      <c r="E696" s="257" t="s">
        <v>1</v>
      </c>
      <c r="F696" s="258" t="s">
        <v>237</v>
      </c>
      <c r="G696" s="256"/>
      <c r="H696" s="259">
        <v>44.700000000000003</v>
      </c>
      <c r="I696" s="260"/>
      <c r="J696" s="256"/>
      <c r="K696" s="256"/>
      <c r="L696" s="261"/>
      <c r="M696" s="262"/>
      <c r="N696" s="263"/>
      <c r="O696" s="263"/>
      <c r="P696" s="263"/>
      <c r="Q696" s="263"/>
      <c r="R696" s="263"/>
      <c r="S696" s="263"/>
      <c r="T696" s="26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5" t="s">
        <v>235</v>
      </c>
      <c r="AU696" s="265" t="s">
        <v>94</v>
      </c>
      <c r="AV696" s="14" t="s">
        <v>233</v>
      </c>
      <c r="AW696" s="14" t="s">
        <v>40</v>
      </c>
      <c r="AX696" s="14" t="s">
        <v>92</v>
      </c>
      <c r="AY696" s="265" t="s">
        <v>226</v>
      </c>
    </row>
    <row r="697" s="2" customFormat="1" ht="21.75" customHeight="1">
      <c r="A697" s="41"/>
      <c r="B697" s="42"/>
      <c r="C697" s="230" t="s">
        <v>1076</v>
      </c>
      <c r="D697" s="230" t="s">
        <v>228</v>
      </c>
      <c r="E697" s="231" t="s">
        <v>1077</v>
      </c>
      <c r="F697" s="232" t="s">
        <v>1078</v>
      </c>
      <c r="G697" s="233" t="s">
        <v>369</v>
      </c>
      <c r="H697" s="234">
        <v>1</v>
      </c>
      <c r="I697" s="235"/>
      <c r="J697" s="236">
        <f>ROUND(I697*H697,2)</f>
        <v>0</v>
      </c>
      <c r="K697" s="232" t="s">
        <v>232</v>
      </c>
      <c r="L697" s="47"/>
      <c r="M697" s="237" t="s">
        <v>1</v>
      </c>
      <c r="N697" s="238" t="s">
        <v>52</v>
      </c>
      <c r="O697" s="95"/>
      <c r="P697" s="239">
        <f>O697*H697</f>
        <v>0</v>
      </c>
      <c r="Q697" s="239">
        <v>0</v>
      </c>
      <c r="R697" s="239">
        <f>Q697*H697</f>
        <v>0</v>
      </c>
      <c r="S697" s="239">
        <v>0.044999999999999998</v>
      </c>
      <c r="T697" s="240">
        <f>S697*H697</f>
        <v>0.044999999999999998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41" t="s">
        <v>307</v>
      </c>
      <c r="AT697" s="241" t="s">
        <v>228</v>
      </c>
      <c r="AU697" s="241" t="s">
        <v>94</v>
      </c>
      <c r="AY697" s="19" t="s">
        <v>226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9" t="s">
        <v>233</v>
      </c>
      <c r="BK697" s="242">
        <f>ROUND(I697*H697,2)</f>
        <v>0</v>
      </c>
      <c r="BL697" s="19" t="s">
        <v>307</v>
      </c>
      <c r="BM697" s="241" t="s">
        <v>1079</v>
      </c>
    </row>
    <row r="698" s="13" customFormat="1">
      <c r="A698" s="13"/>
      <c r="B698" s="243"/>
      <c r="C698" s="244"/>
      <c r="D698" s="245" t="s">
        <v>235</v>
      </c>
      <c r="E698" s="246" t="s">
        <v>1</v>
      </c>
      <c r="F698" s="247" t="s">
        <v>1080</v>
      </c>
      <c r="G698" s="244"/>
      <c r="H698" s="248">
        <v>1</v>
      </c>
      <c r="I698" s="249"/>
      <c r="J698" s="244"/>
      <c r="K698" s="244"/>
      <c r="L698" s="250"/>
      <c r="M698" s="251"/>
      <c r="N698" s="252"/>
      <c r="O698" s="252"/>
      <c r="P698" s="252"/>
      <c r="Q698" s="252"/>
      <c r="R698" s="252"/>
      <c r="S698" s="252"/>
      <c r="T698" s="25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4" t="s">
        <v>235</v>
      </c>
      <c r="AU698" s="254" t="s">
        <v>94</v>
      </c>
      <c r="AV698" s="13" t="s">
        <v>94</v>
      </c>
      <c r="AW698" s="13" t="s">
        <v>40</v>
      </c>
      <c r="AX698" s="13" t="s">
        <v>85</v>
      </c>
      <c r="AY698" s="254" t="s">
        <v>226</v>
      </c>
    </row>
    <row r="699" s="14" customFormat="1">
      <c r="A699" s="14"/>
      <c r="B699" s="255"/>
      <c r="C699" s="256"/>
      <c r="D699" s="245" t="s">
        <v>235</v>
      </c>
      <c r="E699" s="257" t="s">
        <v>1</v>
      </c>
      <c r="F699" s="258" t="s">
        <v>237</v>
      </c>
      <c r="G699" s="256"/>
      <c r="H699" s="259">
        <v>1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5" t="s">
        <v>235</v>
      </c>
      <c r="AU699" s="265" t="s">
        <v>94</v>
      </c>
      <c r="AV699" s="14" t="s">
        <v>233</v>
      </c>
      <c r="AW699" s="14" t="s">
        <v>40</v>
      </c>
      <c r="AX699" s="14" t="s">
        <v>92</v>
      </c>
      <c r="AY699" s="265" t="s">
        <v>226</v>
      </c>
    </row>
    <row r="700" s="12" customFormat="1" ht="22.8" customHeight="1">
      <c r="A700" s="12"/>
      <c r="B700" s="214"/>
      <c r="C700" s="215"/>
      <c r="D700" s="216" t="s">
        <v>84</v>
      </c>
      <c r="E700" s="228" t="s">
        <v>1081</v>
      </c>
      <c r="F700" s="228" t="s">
        <v>1082</v>
      </c>
      <c r="G700" s="215"/>
      <c r="H700" s="215"/>
      <c r="I700" s="218"/>
      <c r="J700" s="229">
        <f>BK700</f>
        <v>0</v>
      </c>
      <c r="K700" s="215"/>
      <c r="L700" s="220"/>
      <c r="M700" s="221"/>
      <c r="N700" s="222"/>
      <c r="O700" s="222"/>
      <c r="P700" s="223">
        <f>SUM(P701:P721)</f>
        <v>0</v>
      </c>
      <c r="Q700" s="222"/>
      <c r="R700" s="223">
        <f>SUM(R701:R721)</f>
        <v>0.25308800000000004</v>
      </c>
      <c r="S700" s="222"/>
      <c r="T700" s="224">
        <f>SUM(T701:T721)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25" t="s">
        <v>94</v>
      </c>
      <c r="AT700" s="226" t="s">
        <v>84</v>
      </c>
      <c r="AU700" s="226" t="s">
        <v>92</v>
      </c>
      <c r="AY700" s="225" t="s">
        <v>226</v>
      </c>
      <c r="BK700" s="227">
        <f>SUM(BK701:BK721)</f>
        <v>0</v>
      </c>
    </row>
    <row r="701" s="2" customFormat="1" ht="16.5" customHeight="1">
      <c r="A701" s="41"/>
      <c r="B701" s="42"/>
      <c r="C701" s="230" t="s">
        <v>1083</v>
      </c>
      <c r="D701" s="230" t="s">
        <v>228</v>
      </c>
      <c r="E701" s="231" t="s">
        <v>1084</v>
      </c>
      <c r="F701" s="232" t="s">
        <v>1085</v>
      </c>
      <c r="G701" s="233" t="s">
        <v>231</v>
      </c>
      <c r="H701" s="234">
        <v>2.1000000000000001</v>
      </c>
      <c r="I701" s="235"/>
      <c r="J701" s="236">
        <f>ROUND(I701*H701,2)</f>
        <v>0</v>
      </c>
      <c r="K701" s="232" t="s">
        <v>232</v>
      </c>
      <c r="L701" s="47"/>
      <c r="M701" s="237" t="s">
        <v>1</v>
      </c>
      <c r="N701" s="238" t="s">
        <v>52</v>
      </c>
      <c r="O701" s="95"/>
      <c r="P701" s="239">
        <f>O701*H701</f>
        <v>0</v>
      </c>
      <c r="Q701" s="239">
        <v>0</v>
      </c>
      <c r="R701" s="239">
        <f>Q701*H701</f>
        <v>0</v>
      </c>
      <c r="S701" s="239">
        <v>0</v>
      </c>
      <c r="T701" s="240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41" t="s">
        <v>307</v>
      </c>
      <c r="AT701" s="241" t="s">
        <v>228</v>
      </c>
      <c r="AU701" s="241" t="s">
        <v>94</v>
      </c>
      <c r="AY701" s="19" t="s">
        <v>226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9" t="s">
        <v>233</v>
      </c>
      <c r="BK701" s="242">
        <f>ROUND(I701*H701,2)</f>
        <v>0</v>
      </c>
      <c r="BL701" s="19" t="s">
        <v>307</v>
      </c>
      <c r="BM701" s="241" t="s">
        <v>1086</v>
      </c>
    </row>
    <row r="702" s="13" customFormat="1">
      <c r="A702" s="13"/>
      <c r="B702" s="243"/>
      <c r="C702" s="244"/>
      <c r="D702" s="245" t="s">
        <v>235</v>
      </c>
      <c r="E702" s="246" t="s">
        <v>1</v>
      </c>
      <c r="F702" s="247" t="s">
        <v>1087</v>
      </c>
      <c r="G702" s="244"/>
      <c r="H702" s="248">
        <v>2.1000000000000001</v>
      </c>
      <c r="I702" s="249"/>
      <c r="J702" s="244"/>
      <c r="K702" s="244"/>
      <c r="L702" s="250"/>
      <c r="M702" s="251"/>
      <c r="N702" s="252"/>
      <c r="O702" s="252"/>
      <c r="P702" s="252"/>
      <c r="Q702" s="252"/>
      <c r="R702" s="252"/>
      <c r="S702" s="252"/>
      <c r="T702" s="25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4" t="s">
        <v>235</v>
      </c>
      <c r="AU702" s="254" t="s">
        <v>94</v>
      </c>
      <c r="AV702" s="13" t="s">
        <v>94</v>
      </c>
      <c r="AW702" s="13" t="s">
        <v>40</v>
      </c>
      <c r="AX702" s="13" t="s">
        <v>85</v>
      </c>
      <c r="AY702" s="254" t="s">
        <v>226</v>
      </c>
    </row>
    <row r="703" s="14" customFormat="1">
      <c r="A703" s="14"/>
      <c r="B703" s="255"/>
      <c r="C703" s="256"/>
      <c r="D703" s="245" t="s">
        <v>235</v>
      </c>
      <c r="E703" s="257" t="s">
        <v>1</v>
      </c>
      <c r="F703" s="258" t="s">
        <v>237</v>
      </c>
      <c r="G703" s="256"/>
      <c r="H703" s="259">
        <v>2.1000000000000001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5" t="s">
        <v>235</v>
      </c>
      <c r="AU703" s="265" t="s">
        <v>94</v>
      </c>
      <c r="AV703" s="14" t="s">
        <v>233</v>
      </c>
      <c r="AW703" s="14" t="s">
        <v>40</v>
      </c>
      <c r="AX703" s="14" t="s">
        <v>92</v>
      </c>
      <c r="AY703" s="265" t="s">
        <v>226</v>
      </c>
    </row>
    <row r="704" s="2" customFormat="1" ht="16.5" customHeight="1">
      <c r="A704" s="41"/>
      <c r="B704" s="42"/>
      <c r="C704" s="266" t="s">
        <v>1088</v>
      </c>
      <c r="D704" s="266" t="s">
        <v>301</v>
      </c>
      <c r="E704" s="267" t="s">
        <v>1089</v>
      </c>
      <c r="F704" s="268" t="s">
        <v>1090</v>
      </c>
      <c r="G704" s="269" t="s">
        <v>259</v>
      </c>
      <c r="H704" s="270">
        <v>0.26900000000000002</v>
      </c>
      <c r="I704" s="271"/>
      <c r="J704" s="272">
        <f>ROUND(I704*H704,2)</f>
        <v>0</v>
      </c>
      <c r="K704" s="268" t="s">
        <v>232</v>
      </c>
      <c r="L704" s="273"/>
      <c r="M704" s="274" t="s">
        <v>1</v>
      </c>
      <c r="N704" s="275" t="s">
        <v>52</v>
      </c>
      <c r="O704" s="95"/>
      <c r="P704" s="239">
        <f>O704*H704</f>
        <v>0</v>
      </c>
      <c r="Q704" s="239">
        <v>0.55000000000000004</v>
      </c>
      <c r="R704" s="239">
        <f>Q704*H704</f>
        <v>0.14795000000000003</v>
      </c>
      <c r="S704" s="239">
        <v>0</v>
      </c>
      <c r="T704" s="240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41" t="s">
        <v>389</v>
      </c>
      <c r="AT704" s="241" t="s">
        <v>301</v>
      </c>
      <c r="AU704" s="241" t="s">
        <v>94</v>
      </c>
      <c r="AY704" s="19" t="s">
        <v>226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9" t="s">
        <v>233</v>
      </c>
      <c r="BK704" s="242">
        <f>ROUND(I704*H704,2)</f>
        <v>0</v>
      </c>
      <c r="BL704" s="19" t="s">
        <v>307</v>
      </c>
      <c r="BM704" s="241" t="s">
        <v>1091</v>
      </c>
    </row>
    <row r="705" s="13" customFormat="1">
      <c r="A705" s="13"/>
      <c r="B705" s="243"/>
      <c r="C705" s="244"/>
      <c r="D705" s="245" t="s">
        <v>235</v>
      </c>
      <c r="E705" s="246" t="s">
        <v>1</v>
      </c>
      <c r="F705" s="247" t="s">
        <v>1092</v>
      </c>
      <c r="G705" s="244"/>
      <c r="H705" s="248">
        <v>0.26900000000000002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235</v>
      </c>
      <c r="AU705" s="254" t="s">
        <v>94</v>
      </c>
      <c r="AV705" s="13" t="s">
        <v>94</v>
      </c>
      <c r="AW705" s="13" t="s">
        <v>40</v>
      </c>
      <c r="AX705" s="13" t="s">
        <v>85</v>
      </c>
      <c r="AY705" s="254" t="s">
        <v>226</v>
      </c>
    </row>
    <row r="706" s="14" customFormat="1">
      <c r="A706" s="14"/>
      <c r="B706" s="255"/>
      <c r="C706" s="256"/>
      <c r="D706" s="245" t="s">
        <v>235</v>
      </c>
      <c r="E706" s="257" t="s">
        <v>1</v>
      </c>
      <c r="F706" s="258" t="s">
        <v>237</v>
      </c>
      <c r="G706" s="256"/>
      <c r="H706" s="259">
        <v>0.26900000000000002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235</v>
      </c>
      <c r="AU706" s="265" t="s">
        <v>94</v>
      </c>
      <c r="AV706" s="14" t="s">
        <v>233</v>
      </c>
      <c r="AW706" s="14" t="s">
        <v>40</v>
      </c>
      <c r="AX706" s="14" t="s">
        <v>92</v>
      </c>
      <c r="AY706" s="265" t="s">
        <v>226</v>
      </c>
    </row>
    <row r="707" s="2" customFormat="1" ht="16.5" customHeight="1">
      <c r="A707" s="41"/>
      <c r="B707" s="42"/>
      <c r="C707" s="230" t="s">
        <v>1093</v>
      </c>
      <c r="D707" s="230" t="s">
        <v>228</v>
      </c>
      <c r="E707" s="231" t="s">
        <v>1094</v>
      </c>
      <c r="F707" s="232" t="s">
        <v>1095</v>
      </c>
      <c r="G707" s="233" t="s">
        <v>231</v>
      </c>
      <c r="H707" s="234">
        <v>3</v>
      </c>
      <c r="I707" s="235"/>
      <c r="J707" s="236">
        <f>ROUND(I707*H707,2)</f>
        <v>0</v>
      </c>
      <c r="K707" s="232" t="s">
        <v>232</v>
      </c>
      <c r="L707" s="47"/>
      <c r="M707" s="237" t="s">
        <v>1</v>
      </c>
      <c r="N707" s="238" t="s">
        <v>52</v>
      </c>
      <c r="O707" s="95"/>
      <c r="P707" s="239">
        <f>O707*H707</f>
        <v>0</v>
      </c>
      <c r="Q707" s="239">
        <v>0</v>
      </c>
      <c r="R707" s="239">
        <f>Q707*H707</f>
        <v>0</v>
      </c>
      <c r="S707" s="239">
        <v>0</v>
      </c>
      <c r="T707" s="240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41" t="s">
        <v>307</v>
      </c>
      <c r="AT707" s="241" t="s">
        <v>228</v>
      </c>
      <c r="AU707" s="241" t="s">
        <v>94</v>
      </c>
      <c r="AY707" s="19" t="s">
        <v>226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9" t="s">
        <v>233</v>
      </c>
      <c r="BK707" s="242">
        <f>ROUND(I707*H707,2)</f>
        <v>0</v>
      </c>
      <c r="BL707" s="19" t="s">
        <v>307</v>
      </c>
      <c r="BM707" s="241" t="s">
        <v>1096</v>
      </c>
    </row>
    <row r="708" s="13" customFormat="1">
      <c r="A708" s="13"/>
      <c r="B708" s="243"/>
      <c r="C708" s="244"/>
      <c r="D708" s="245" t="s">
        <v>235</v>
      </c>
      <c r="E708" s="246" t="s">
        <v>1</v>
      </c>
      <c r="F708" s="247" t="s">
        <v>1097</v>
      </c>
      <c r="G708" s="244"/>
      <c r="H708" s="248">
        <v>3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235</v>
      </c>
      <c r="AU708" s="254" t="s">
        <v>94</v>
      </c>
      <c r="AV708" s="13" t="s">
        <v>94</v>
      </c>
      <c r="AW708" s="13" t="s">
        <v>40</v>
      </c>
      <c r="AX708" s="13" t="s">
        <v>85</v>
      </c>
      <c r="AY708" s="254" t="s">
        <v>226</v>
      </c>
    </row>
    <row r="709" s="14" customFormat="1">
      <c r="A709" s="14"/>
      <c r="B709" s="255"/>
      <c r="C709" s="256"/>
      <c r="D709" s="245" t="s">
        <v>235</v>
      </c>
      <c r="E709" s="257" t="s">
        <v>1</v>
      </c>
      <c r="F709" s="258" t="s">
        <v>237</v>
      </c>
      <c r="G709" s="256"/>
      <c r="H709" s="259">
        <v>3</v>
      </c>
      <c r="I709" s="260"/>
      <c r="J709" s="256"/>
      <c r="K709" s="256"/>
      <c r="L709" s="261"/>
      <c r="M709" s="262"/>
      <c r="N709" s="263"/>
      <c r="O709" s="263"/>
      <c r="P709" s="263"/>
      <c r="Q709" s="263"/>
      <c r="R709" s="263"/>
      <c r="S709" s="263"/>
      <c r="T709" s="26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5" t="s">
        <v>235</v>
      </c>
      <c r="AU709" s="265" t="s">
        <v>94</v>
      </c>
      <c r="AV709" s="14" t="s">
        <v>233</v>
      </c>
      <c r="AW709" s="14" t="s">
        <v>40</v>
      </c>
      <c r="AX709" s="14" t="s">
        <v>92</v>
      </c>
      <c r="AY709" s="265" t="s">
        <v>226</v>
      </c>
    </row>
    <row r="710" s="2" customFormat="1" ht="16.5" customHeight="1">
      <c r="A710" s="41"/>
      <c r="B710" s="42"/>
      <c r="C710" s="266" t="s">
        <v>1098</v>
      </c>
      <c r="D710" s="266" t="s">
        <v>301</v>
      </c>
      <c r="E710" s="267" t="s">
        <v>1099</v>
      </c>
      <c r="F710" s="268" t="s">
        <v>1100</v>
      </c>
      <c r="G710" s="269" t="s">
        <v>369</v>
      </c>
      <c r="H710" s="270">
        <v>1</v>
      </c>
      <c r="I710" s="271"/>
      <c r="J710" s="272">
        <f>ROUND(I710*H710,2)</f>
        <v>0</v>
      </c>
      <c r="K710" s="268" t="s">
        <v>232</v>
      </c>
      <c r="L710" s="273"/>
      <c r="M710" s="274" t="s">
        <v>1</v>
      </c>
      <c r="N710" s="275" t="s">
        <v>52</v>
      </c>
      <c r="O710" s="95"/>
      <c r="P710" s="239">
        <f>O710*H710</f>
        <v>0</v>
      </c>
      <c r="Q710" s="239">
        <v>0.070800000000000002</v>
      </c>
      <c r="R710" s="239">
        <f>Q710*H710</f>
        <v>0.070800000000000002</v>
      </c>
      <c r="S710" s="239">
        <v>0</v>
      </c>
      <c r="T710" s="240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41" t="s">
        <v>389</v>
      </c>
      <c r="AT710" s="241" t="s">
        <v>301</v>
      </c>
      <c r="AU710" s="241" t="s">
        <v>94</v>
      </c>
      <c r="AY710" s="19" t="s">
        <v>226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9" t="s">
        <v>233</v>
      </c>
      <c r="BK710" s="242">
        <f>ROUND(I710*H710,2)</f>
        <v>0</v>
      </c>
      <c r="BL710" s="19" t="s">
        <v>307</v>
      </c>
      <c r="BM710" s="241" t="s">
        <v>1101</v>
      </c>
    </row>
    <row r="711" s="2" customFormat="1">
      <c r="A711" s="41"/>
      <c r="B711" s="42"/>
      <c r="C711" s="43"/>
      <c r="D711" s="245" t="s">
        <v>503</v>
      </c>
      <c r="E711" s="43"/>
      <c r="F711" s="276" t="s">
        <v>1102</v>
      </c>
      <c r="G711" s="43"/>
      <c r="H711" s="43"/>
      <c r="I711" s="277"/>
      <c r="J711" s="43"/>
      <c r="K711" s="43"/>
      <c r="L711" s="47"/>
      <c r="M711" s="278"/>
      <c r="N711" s="279"/>
      <c r="O711" s="95"/>
      <c r="P711" s="95"/>
      <c r="Q711" s="95"/>
      <c r="R711" s="95"/>
      <c r="S711" s="95"/>
      <c r="T711" s="96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19" t="s">
        <v>503</v>
      </c>
      <c r="AU711" s="19" t="s">
        <v>94</v>
      </c>
    </row>
    <row r="712" s="13" customFormat="1">
      <c r="A712" s="13"/>
      <c r="B712" s="243"/>
      <c r="C712" s="244"/>
      <c r="D712" s="245" t="s">
        <v>235</v>
      </c>
      <c r="E712" s="246" t="s">
        <v>1</v>
      </c>
      <c r="F712" s="247" t="s">
        <v>92</v>
      </c>
      <c r="G712" s="244"/>
      <c r="H712" s="248">
        <v>1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235</v>
      </c>
      <c r="AU712" s="254" t="s">
        <v>94</v>
      </c>
      <c r="AV712" s="13" t="s">
        <v>94</v>
      </c>
      <c r="AW712" s="13" t="s">
        <v>40</v>
      </c>
      <c r="AX712" s="13" t="s">
        <v>85</v>
      </c>
      <c r="AY712" s="254" t="s">
        <v>226</v>
      </c>
    </row>
    <row r="713" s="14" customFormat="1">
      <c r="A713" s="14"/>
      <c r="B713" s="255"/>
      <c r="C713" s="256"/>
      <c r="D713" s="245" t="s">
        <v>235</v>
      </c>
      <c r="E713" s="257" t="s">
        <v>1</v>
      </c>
      <c r="F713" s="258" t="s">
        <v>237</v>
      </c>
      <c r="G713" s="256"/>
      <c r="H713" s="259">
        <v>1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235</v>
      </c>
      <c r="AU713" s="265" t="s">
        <v>94</v>
      </c>
      <c r="AV713" s="14" t="s">
        <v>233</v>
      </c>
      <c r="AW713" s="14" t="s">
        <v>40</v>
      </c>
      <c r="AX713" s="14" t="s">
        <v>92</v>
      </c>
      <c r="AY713" s="265" t="s">
        <v>226</v>
      </c>
    </row>
    <row r="714" s="2" customFormat="1" ht="16.5" customHeight="1">
      <c r="A714" s="41"/>
      <c r="B714" s="42"/>
      <c r="C714" s="266" t="s">
        <v>1103</v>
      </c>
      <c r="D714" s="266" t="s">
        <v>301</v>
      </c>
      <c r="E714" s="267" t="s">
        <v>1104</v>
      </c>
      <c r="F714" s="268" t="s">
        <v>1105</v>
      </c>
      <c r="G714" s="269" t="s">
        <v>369</v>
      </c>
      <c r="H714" s="270">
        <v>1</v>
      </c>
      <c r="I714" s="271"/>
      <c r="J714" s="272">
        <f>ROUND(I714*H714,2)</f>
        <v>0</v>
      </c>
      <c r="K714" s="268" t="s">
        <v>232</v>
      </c>
      <c r="L714" s="273"/>
      <c r="M714" s="274" t="s">
        <v>1</v>
      </c>
      <c r="N714" s="275" t="s">
        <v>52</v>
      </c>
      <c r="O714" s="95"/>
      <c r="P714" s="239">
        <f>O714*H714</f>
        <v>0</v>
      </c>
      <c r="Q714" s="239">
        <v>0.0138</v>
      </c>
      <c r="R714" s="239">
        <f>Q714*H714</f>
        <v>0.0138</v>
      </c>
      <c r="S714" s="239">
        <v>0</v>
      </c>
      <c r="T714" s="240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41" t="s">
        <v>389</v>
      </c>
      <c r="AT714" s="241" t="s">
        <v>301</v>
      </c>
      <c r="AU714" s="241" t="s">
        <v>94</v>
      </c>
      <c r="AY714" s="19" t="s">
        <v>226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9" t="s">
        <v>233</v>
      </c>
      <c r="BK714" s="242">
        <f>ROUND(I714*H714,2)</f>
        <v>0</v>
      </c>
      <c r="BL714" s="19" t="s">
        <v>307</v>
      </c>
      <c r="BM714" s="241" t="s">
        <v>1106</v>
      </c>
    </row>
    <row r="715" s="13" customFormat="1">
      <c r="A715" s="13"/>
      <c r="B715" s="243"/>
      <c r="C715" s="244"/>
      <c r="D715" s="245" t="s">
        <v>235</v>
      </c>
      <c r="E715" s="246" t="s">
        <v>1</v>
      </c>
      <c r="F715" s="247" t="s">
        <v>92</v>
      </c>
      <c r="G715" s="244"/>
      <c r="H715" s="248">
        <v>1</v>
      </c>
      <c r="I715" s="249"/>
      <c r="J715" s="244"/>
      <c r="K715" s="244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235</v>
      </c>
      <c r="AU715" s="254" t="s">
        <v>94</v>
      </c>
      <c r="AV715" s="13" t="s">
        <v>94</v>
      </c>
      <c r="AW715" s="13" t="s">
        <v>40</v>
      </c>
      <c r="AX715" s="13" t="s">
        <v>85</v>
      </c>
      <c r="AY715" s="254" t="s">
        <v>226</v>
      </c>
    </row>
    <row r="716" s="14" customFormat="1">
      <c r="A716" s="14"/>
      <c r="B716" s="255"/>
      <c r="C716" s="256"/>
      <c r="D716" s="245" t="s">
        <v>235</v>
      </c>
      <c r="E716" s="257" t="s">
        <v>1</v>
      </c>
      <c r="F716" s="258" t="s">
        <v>237</v>
      </c>
      <c r="G716" s="256"/>
      <c r="H716" s="259">
        <v>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5" t="s">
        <v>235</v>
      </c>
      <c r="AU716" s="265" t="s">
        <v>94</v>
      </c>
      <c r="AV716" s="14" t="s">
        <v>233</v>
      </c>
      <c r="AW716" s="14" t="s">
        <v>40</v>
      </c>
      <c r="AX716" s="14" t="s">
        <v>92</v>
      </c>
      <c r="AY716" s="265" t="s">
        <v>226</v>
      </c>
    </row>
    <row r="717" s="2" customFormat="1" ht="16.5" customHeight="1">
      <c r="A717" s="41"/>
      <c r="B717" s="42"/>
      <c r="C717" s="230" t="s">
        <v>1107</v>
      </c>
      <c r="D717" s="230" t="s">
        <v>228</v>
      </c>
      <c r="E717" s="231" t="s">
        <v>1108</v>
      </c>
      <c r="F717" s="232" t="s">
        <v>1109</v>
      </c>
      <c r="G717" s="233" t="s">
        <v>231</v>
      </c>
      <c r="H717" s="234">
        <v>2.1000000000000001</v>
      </c>
      <c r="I717" s="235"/>
      <c r="J717" s="236">
        <f>ROUND(I717*H717,2)</f>
        <v>0</v>
      </c>
      <c r="K717" s="232" t="s">
        <v>232</v>
      </c>
      <c r="L717" s="47"/>
      <c r="M717" s="237" t="s">
        <v>1</v>
      </c>
      <c r="N717" s="238" t="s">
        <v>52</v>
      </c>
      <c r="O717" s="95"/>
      <c r="P717" s="239">
        <f>O717*H717</f>
        <v>0</v>
      </c>
      <c r="Q717" s="239">
        <v>0.0097800000000000005</v>
      </c>
      <c r="R717" s="239">
        <f>Q717*H717</f>
        <v>0.020538000000000001</v>
      </c>
      <c r="S717" s="239">
        <v>0</v>
      </c>
      <c r="T717" s="240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41" t="s">
        <v>307</v>
      </c>
      <c r="AT717" s="241" t="s">
        <v>228</v>
      </c>
      <c r="AU717" s="241" t="s">
        <v>94</v>
      </c>
      <c r="AY717" s="19" t="s">
        <v>226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9" t="s">
        <v>233</v>
      </c>
      <c r="BK717" s="242">
        <f>ROUND(I717*H717,2)</f>
        <v>0</v>
      </c>
      <c r="BL717" s="19" t="s">
        <v>307</v>
      </c>
      <c r="BM717" s="241" t="s">
        <v>1110</v>
      </c>
    </row>
    <row r="718" s="13" customFormat="1">
      <c r="A718" s="13"/>
      <c r="B718" s="243"/>
      <c r="C718" s="244"/>
      <c r="D718" s="245" t="s">
        <v>235</v>
      </c>
      <c r="E718" s="246" t="s">
        <v>1</v>
      </c>
      <c r="F718" s="247" t="s">
        <v>1087</v>
      </c>
      <c r="G718" s="244"/>
      <c r="H718" s="248">
        <v>2.1000000000000001</v>
      </c>
      <c r="I718" s="249"/>
      <c r="J718" s="244"/>
      <c r="K718" s="244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235</v>
      </c>
      <c r="AU718" s="254" t="s">
        <v>94</v>
      </c>
      <c r="AV718" s="13" t="s">
        <v>94</v>
      </c>
      <c r="AW718" s="13" t="s">
        <v>40</v>
      </c>
      <c r="AX718" s="13" t="s">
        <v>85</v>
      </c>
      <c r="AY718" s="254" t="s">
        <v>226</v>
      </c>
    </row>
    <row r="719" s="14" customFormat="1">
      <c r="A719" s="14"/>
      <c r="B719" s="255"/>
      <c r="C719" s="256"/>
      <c r="D719" s="245" t="s">
        <v>235</v>
      </c>
      <c r="E719" s="257" t="s">
        <v>1</v>
      </c>
      <c r="F719" s="258" t="s">
        <v>237</v>
      </c>
      <c r="G719" s="256"/>
      <c r="H719" s="259">
        <v>2.1000000000000001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5" t="s">
        <v>235</v>
      </c>
      <c r="AU719" s="265" t="s">
        <v>94</v>
      </c>
      <c r="AV719" s="14" t="s">
        <v>233</v>
      </c>
      <c r="AW719" s="14" t="s">
        <v>40</v>
      </c>
      <c r="AX719" s="14" t="s">
        <v>92</v>
      </c>
      <c r="AY719" s="265" t="s">
        <v>226</v>
      </c>
    </row>
    <row r="720" s="2" customFormat="1" ht="16.5" customHeight="1">
      <c r="A720" s="41"/>
      <c r="B720" s="42"/>
      <c r="C720" s="230" t="s">
        <v>1111</v>
      </c>
      <c r="D720" s="230" t="s">
        <v>228</v>
      </c>
      <c r="E720" s="231" t="s">
        <v>1112</v>
      </c>
      <c r="F720" s="232" t="s">
        <v>1113</v>
      </c>
      <c r="G720" s="233" t="s">
        <v>304</v>
      </c>
      <c r="H720" s="234">
        <v>0.253</v>
      </c>
      <c r="I720" s="235"/>
      <c r="J720" s="236">
        <f>ROUND(I720*H720,2)</f>
        <v>0</v>
      </c>
      <c r="K720" s="232" t="s">
        <v>232</v>
      </c>
      <c r="L720" s="47"/>
      <c r="M720" s="237" t="s">
        <v>1</v>
      </c>
      <c r="N720" s="238" t="s">
        <v>52</v>
      </c>
      <c r="O720" s="95"/>
      <c r="P720" s="239">
        <f>O720*H720</f>
        <v>0</v>
      </c>
      <c r="Q720" s="239">
        <v>0</v>
      </c>
      <c r="R720" s="239">
        <f>Q720*H720</f>
        <v>0</v>
      </c>
      <c r="S720" s="239">
        <v>0</v>
      </c>
      <c r="T720" s="240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41" t="s">
        <v>307</v>
      </c>
      <c r="AT720" s="241" t="s">
        <v>228</v>
      </c>
      <c r="AU720" s="241" t="s">
        <v>94</v>
      </c>
      <c r="AY720" s="19" t="s">
        <v>226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9" t="s">
        <v>233</v>
      </c>
      <c r="BK720" s="242">
        <f>ROUND(I720*H720,2)</f>
        <v>0</v>
      </c>
      <c r="BL720" s="19" t="s">
        <v>307</v>
      </c>
      <c r="BM720" s="241" t="s">
        <v>1114</v>
      </c>
    </row>
    <row r="721" s="2" customFormat="1" ht="16.5" customHeight="1">
      <c r="A721" s="41"/>
      <c r="B721" s="42"/>
      <c r="C721" s="230" t="s">
        <v>1115</v>
      </c>
      <c r="D721" s="230" t="s">
        <v>228</v>
      </c>
      <c r="E721" s="231" t="s">
        <v>1116</v>
      </c>
      <c r="F721" s="232" t="s">
        <v>1117</v>
      </c>
      <c r="G721" s="233" t="s">
        <v>304</v>
      </c>
      <c r="H721" s="234">
        <v>0.253</v>
      </c>
      <c r="I721" s="235"/>
      <c r="J721" s="236">
        <f>ROUND(I721*H721,2)</f>
        <v>0</v>
      </c>
      <c r="K721" s="232" t="s">
        <v>232</v>
      </c>
      <c r="L721" s="47"/>
      <c r="M721" s="237" t="s">
        <v>1</v>
      </c>
      <c r="N721" s="238" t="s">
        <v>52</v>
      </c>
      <c r="O721" s="95"/>
      <c r="P721" s="239">
        <f>O721*H721</f>
        <v>0</v>
      </c>
      <c r="Q721" s="239">
        <v>0</v>
      </c>
      <c r="R721" s="239">
        <f>Q721*H721</f>
        <v>0</v>
      </c>
      <c r="S721" s="239">
        <v>0</v>
      </c>
      <c r="T721" s="240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41" t="s">
        <v>307</v>
      </c>
      <c r="AT721" s="241" t="s">
        <v>228</v>
      </c>
      <c r="AU721" s="241" t="s">
        <v>94</v>
      </c>
      <c r="AY721" s="19" t="s">
        <v>226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9" t="s">
        <v>233</v>
      </c>
      <c r="BK721" s="242">
        <f>ROUND(I721*H721,2)</f>
        <v>0</v>
      </c>
      <c r="BL721" s="19" t="s">
        <v>307</v>
      </c>
      <c r="BM721" s="241" t="s">
        <v>1118</v>
      </c>
    </row>
    <row r="722" s="12" customFormat="1" ht="22.8" customHeight="1">
      <c r="A722" s="12"/>
      <c r="B722" s="214"/>
      <c r="C722" s="215"/>
      <c r="D722" s="216" t="s">
        <v>84</v>
      </c>
      <c r="E722" s="228" t="s">
        <v>1119</v>
      </c>
      <c r="F722" s="228" t="s">
        <v>1120</v>
      </c>
      <c r="G722" s="215"/>
      <c r="H722" s="215"/>
      <c r="I722" s="218"/>
      <c r="J722" s="229">
        <f>BK722</f>
        <v>0</v>
      </c>
      <c r="K722" s="215"/>
      <c r="L722" s="220"/>
      <c r="M722" s="221"/>
      <c r="N722" s="222"/>
      <c r="O722" s="222"/>
      <c r="P722" s="223">
        <f>SUM(P723:P734)</f>
        <v>0</v>
      </c>
      <c r="Q722" s="222"/>
      <c r="R722" s="223">
        <f>SUM(R723:R734)</f>
        <v>0.03340245</v>
      </c>
      <c r="S722" s="222"/>
      <c r="T722" s="224">
        <f>SUM(T723:T734)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5" t="s">
        <v>94</v>
      </c>
      <c r="AT722" s="226" t="s">
        <v>84</v>
      </c>
      <c r="AU722" s="226" t="s">
        <v>92</v>
      </c>
      <c r="AY722" s="225" t="s">
        <v>226</v>
      </c>
      <c r="BK722" s="227">
        <f>SUM(BK723:BK734)</f>
        <v>0</v>
      </c>
    </row>
    <row r="723" s="2" customFormat="1" ht="16.5" customHeight="1">
      <c r="A723" s="41"/>
      <c r="B723" s="42"/>
      <c r="C723" s="230" t="s">
        <v>1121</v>
      </c>
      <c r="D723" s="230" t="s">
        <v>228</v>
      </c>
      <c r="E723" s="231" t="s">
        <v>1122</v>
      </c>
      <c r="F723" s="232" t="s">
        <v>1123</v>
      </c>
      <c r="G723" s="233" t="s">
        <v>231</v>
      </c>
      <c r="H723" s="234">
        <v>2.1000000000000001</v>
      </c>
      <c r="I723" s="235"/>
      <c r="J723" s="236">
        <f>ROUND(I723*H723,2)</f>
        <v>0</v>
      </c>
      <c r="K723" s="232" t="s">
        <v>232</v>
      </c>
      <c r="L723" s="47"/>
      <c r="M723" s="237" t="s">
        <v>1</v>
      </c>
      <c r="N723" s="238" t="s">
        <v>52</v>
      </c>
      <c r="O723" s="95"/>
      <c r="P723" s="239">
        <f>O723*H723</f>
        <v>0</v>
      </c>
      <c r="Q723" s="239">
        <v>0.015769999999999999</v>
      </c>
      <c r="R723" s="239">
        <f>Q723*H723</f>
        <v>0.033117000000000001</v>
      </c>
      <c r="S723" s="239">
        <v>0</v>
      </c>
      <c r="T723" s="240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41" t="s">
        <v>307</v>
      </c>
      <c r="AT723" s="241" t="s">
        <v>228</v>
      </c>
      <c r="AU723" s="241" t="s">
        <v>94</v>
      </c>
      <c r="AY723" s="19" t="s">
        <v>226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9" t="s">
        <v>233</v>
      </c>
      <c r="BK723" s="242">
        <f>ROUND(I723*H723,2)</f>
        <v>0</v>
      </c>
      <c r="BL723" s="19" t="s">
        <v>307</v>
      </c>
      <c r="BM723" s="241" t="s">
        <v>1124</v>
      </c>
    </row>
    <row r="724" s="13" customFormat="1">
      <c r="A724" s="13"/>
      <c r="B724" s="243"/>
      <c r="C724" s="244"/>
      <c r="D724" s="245" t="s">
        <v>235</v>
      </c>
      <c r="E724" s="246" t="s">
        <v>1</v>
      </c>
      <c r="F724" s="247" t="s">
        <v>1087</v>
      </c>
      <c r="G724" s="244"/>
      <c r="H724" s="248">
        <v>2.1000000000000001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235</v>
      </c>
      <c r="AU724" s="254" t="s">
        <v>94</v>
      </c>
      <c r="AV724" s="13" t="s">
        <v>94</v>
      </c>
      <c r="AW724" s="13" t="s">
        <v>40</v>
      </c>
      <c r="AX724" s="13" t="s">
        <v>85</v>
      </c>
      <c r="AY724" s="254" t="s">
        <v>226</v>
      </c>
    </row>
    <row r="725" s="14" customFormat="1">
      <c r="A725" s="14"/>
      <c r="B725" s="255"/>
      <c r="C725" s="256"/>
      <c r="D725" s="245" t="s">
        <v>235</v>
      </c>
      <c r="E725" s="257" t="s">
        <v>1</v>
      </c>
      <c r="F725" s="258" t="s">
        <v>237</v>
      </c>
      <c r="G725" s="256"/>
      <c r="H725" s="259">
        <v>2.1000000000000001</v>
      </c>
      <c r="I725" s="260"/>
      <c r="J725" s="256"/>
      <c r="K725" s="256"/>
      <c r="L725" s="261"/>
      <c r="M725" s="262"/>
      <c r="N725" s="263"/>
      <c r="O725" s="263"/>
      <c r="P725" s="263"/>
      <c r="Q725" s="263"/>
      <c r="R725" s="263"/>
      <c r="S725" s="263"/>
      <c r="T725" s="26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5" t="s">
        <v>235</v>
      </c>
      <c r="AU725" s="265" t="s">
        <v>94</v>
      </c>
      <c r="AV725" s="14" t="s">
        <v>233</v>
      </c>
      <c r="AW725" s="14" t="s">
        <v>40</v>
      </c>
      <c r="AX725" s="14" t="s">
        <v>92</v>
      </c>
      <c r="AY725" s="265" t="s">
        <v>226</v>
      </c>
    </row>
    <row r="726" s="2" customFormat="1" ht="16.5" customHeight="1">
      <c r="A726" s="41"/>
      <c r="B726" s="42"/>
      <c r="C726" s="230" t="s">
        <v>1125</v>
      </c>
      <c r="D726" s="230" t="s">
        <v>228</v>
      </c>
      <c r="E726" s="231" t="s">
        <v>1126</v>
      </c>
      <c r="F726" s="232" t="s">
        <v>1127</v>
      </c>
      <c r="G726" s="233" t="s">
        <v>231</v>
      </c>
      <c r="H726" s="234">
        <v>2.1000000000000001</v>
      </c>
      <c r="I726" s="235"/>
      <c r="J726" s="236">
        <f>ROUND(I726*H726,2)</f>
        <v>0</v>
      </c>
      <c r="K726" s="232" t="s">
        <v>232</v>
      </c>
      <c r="L726" s="47"/>
      <c r="M726" s="237" t="s">
        <v>1</v>
      </c>
      <c r="N726" s="238" t="s">
        <v>52</v>
      </c>
      <c r="O726" s="95"/>
      <c r="P726" s="239">
        <f>O726*H726</f>
        <v>0</v>
      </c>
      <c r="Q726" s="239">
        <v>0</v>
      </c>
      <c r="R726" s="239">
        <f>Q726*H726</f>
        <v>0</v>
      </c>
      <c r="S726" s="239">
        <v>0</v>
      </c>
      <c r="T726" s="240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41" t="s">
        <v>307</v>
      </c>
      <c r="AT726" s="241" t="s">
        <v>228</v>
      </c>
      <c r="AU726" s="241" t="s">
        <v>94</v>
      </c>
      <c r="AY726" s="19" t="s">
        <v>226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9" t="s">
        <v>233</v>
      </c>
      <c r="BK726" s="242">
        <f>ROUND(I726*H726,2)</f>
        <v>0</v>
      </c>
      <c r="BL726" s="19" t="s">
        <v>307</v>
      </c>
      <c r="BM726" s="241" t="s">
        <v>1128</v>
      </c>
    </row>
    <row r="727" s="13" customFormat="1">
      <c r="A727" s="13"/>
      <c r="B727" s="243"/>
      <c r="C727" s="244"/>
      <c r="D727" s="245" t="s">
        <v>235</v>
      </c>
      <c r="E727" s="246" t="s">
        <v>1</v>
      </c>
      <c r="F727" s="247" t="s">
        <v>1087</v>
      </c>
      <c r="G727" s="244"/>
      <c r="H727" s="248">
        <v>2.1000000000000001</v>
      </c>
      <c r="I727" s="249"/>
      <c r="J727" s="244"/>
      <c r="K727" s="244"/>
      <c r="L727" s="250"/>
      <c r="M727" s="251"/>
      <c r="N727" s="252"/>
      <c r="O727" s="252"/>
      <c r="P727" s="252"/>
      <c r="Q727" s="252"/>
      <c r="R727" s="252"/>
      <c r="S727" s="252"/>
      <c r="T727" s="25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4" t="s">
        <v>235</v>
      </c>
      <c r="AU727" s="254" t="s">
        <v>94</v>
      </c>
      <c r="AV727" s="13" t="s">
        <v>94</v>
      </c>
      <c r="AW727" s="13" t="s">
        <v>40</v>
      </c>
      <c r="AX727" s="13" t="s">
        <v>85</v>
      </c>
      <c r="AY727" s="254" t="s">
        <v>226</v>
      </c>
    </row>
    <row r="728" s="14" customFormat="1">
      <c r="A728" s="14"/>
      <c r="B728" s="255"/>
      <c r="C728" s="256"/>
      <c r="D728" s="245" t="s">
        <v>235</v>
      </c>
      <c r="E728" s="257" t="s">
        <v>1</v>
      </c>
      <c r="F728" s="258" t="s">
        <v>237</v>
      </c>
      <c r="G728" s="256"/>
      <c r="H728" s="259">
        <v>2.1000000000000001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5" t="s">
        <v>235</v>
      </c>
      <c r="AU728" s="265" t="s">
        <v>94</v>
      </c>
      <c r="AV728" s="14" t="s">
        <v>233</v>
      </c>
      <c r="AW728" s="14" t="s">
        <v>40</v>
      </c>
      <c r="AX728" s="14" t="s">
        <v>92</v>
      </c>
      <c r="AY728" s="265" t="s">
        <v>226</v>
      </c>
    </row>
    <row r="729" s="2" customFormat="1" ht="16.5" customHeight="1">
      <c r="A729" s="41"/>
      <c r="B729" s="42"/>
      <c r="C729" s="266" t="s">
        <v>1129</v>
      </c>
      <c r="D729" s="266" t="s">
        <v>301</v>
      </c>
      <c r="E729" s="267" t="s">
        <v>1130</v>
      </c>
      <c r="F729" s="268" t="s">
        <v>1131</v>
      </c>
      <c r="G729" s="269" t="s">
        <v>231</v>
      </c>
      <c r="H729" s="270">
        <v>2.5950000000000002</v>
      </c>
      <c r="I729" s="271"/>
      <c r="J729" s="272">
        <f>ROUND(I729*H729,2)</f>
        <v>0</v>
      </c>
      <c r="K729" s="268" t="s">
        <v>232</v>
      </c>
      <c r="L729" s="273"/>
      <c r="M729" s="274" t="s">
        <v>1</v>
      </c>
      <c r="N729" s="275" t="s">
        <v>52</v>
      </c>
      <c r="O729" s="95"/>
      <c r="P729" s="239">
        <f>O729*H729</f>
        <v>0</v>
      </c>
      <c r="Q729" s="239">
        <v>0.00011</v>
      </c>
      <c r="R729" s="239">
        <f>Q729*H729</f>
        <v>0.00028545000000000003</v>
      </c>
      <c r="S729" s="239">
        <v>0</v>
      </c>
      <c r="T729" s="240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41" t="s">
        <v>389</v>
      </c>
      <c r="AT729" s="241" t="s">
        <v>301</v>
      </c>
      <c r="AU729" s="241" t="s">
        <v>94</v>
      </c>
      <c r="AY729" s="19" t="s">
        <v>226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9" t="s">
        <v>233</v>
      </c>
      <c r="BK729" s="242">
        <f>ROUND(I729*H729,2)</f>
        <v>0</v>
      </c>
      <c r="BL729" s="19" t="s">
        <v>307</v>
      </c>
      <c r="BM729" s="241" t="s">
        <v>1132</v>
      </c>
    </row>
    <row r="730" s="13" customFormat="1">
      <c r="A730" s="13"/>
      <c r="B730" s="243"/>
      <c r="C730" s="244"/>
      <c r="D730" s="245" t="s">
        <v>235</v>
      </c>
      <c r="E730" s="246" t="s">
        <v>1</v>
      </c>
      <c r="F730" s="247" t="s">
        <v>1133</v>
      </c>
      <c r="G730" s="244"/>
      <c r="H730" s="248">
        <v>2.3100000000000001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235</v>
      </c>
      <c r="AU730" s="254" t="s">
        <v>94</v>
      </c>
      <c r="AV730" s="13" t="s">
        <v>94</v>
      </c>
      <c r="AW730" s="13" t="s">
        <v>40</v>
      </c>
      <c r="AX730" s="13" t="s">
        <v>85</v>
      </c>
      <c r="AY730" s="254" t="s">
        <v>226</v>
      </c>
    </row>
    <row r="731" s="14" customFormat="1">
      <c r="A731" s="14"/>
      <c r="B731" s="255"/>
      <c r="C731" s="256"/>
      <c r="D731" s="245" t="s">
        <v>235</v>
      </c>
      <c r="E731" s="257" t="s">
        <v>1</v>
      </c>
      <c r="F731" s="258" t="s">
        <v>237</v>
      </c>
      <c r="G731" s="256"/>
      <c r="H731" s="259">
        <v>2.3100000000000001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5" t="s">
        <v>235</v>
      </c>
      <c r="AU731" s="265" t="s">
        <v>94</v>
      </c>
      <c r="AV731" s="14" t="s">
        <v>233</v>
      </c>
      <c r="AW731" s="14" t="s">
        <v>40</v>
      </c>
      <c r="AX731" s="14" t="s">
        <v>92</v>
      </c>
      <c r="AY731" s="265" t="s">
        <v>226</v>
      </c>
    </row>
    <row r="732" s="13" customFormat="1">
      <c r="A732" s="13"/>
      <c r="B732" s="243"/>
      <c r="C732" s="244"/>
      <c r="D732" s="245" t="s">
        <v>235</v>
      </c>
      <c r="E732" s="244"/>
      <c r="F732" s="247" t="s">
        <v>1134</v>
      </c>
      <c r="G732" s="244"/>
      <c r="H732" s="248">
        <v>2.5950000000000002</v>
      </c>
      <c r="I732" s="249"/>
      <c r="J732" s="244"/>
      <c r="K732" s="244"/>
      <c r="L732" s="250"/>
      <c r="M732" s="251"/>
      <c r="N732" s="252"/>
      <c r="O732" s="252"/>
      <c r="P732" s="252"/>
      <c r="Q732" s="252"/>
      <c r="R732" s="252"/>
      <c r="S732" s="252"/>
      <c r="T732" s="25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4" t="s">
        <v>235</v>
      </c>
      <c r="AU732" s="254" t="s">
        <v>94</v>
      </c>
      <c r="AV732" s="13" t="s">
        <v>94</v>
      </c>
      <c r="AW732" s="13" t="s">
        <v>4</v>
      </c>
      <c r="AX732" s="13" t="s">
        <v>92</v>
      </c>
      <c r="AY732" s="254" t="s">
        <v>226</v>
      </c>
    </row>
    <row r="733" s="2" customFormat="1" ht="16.5" customHeight="1">
      <c r="A733" s="41"/>
      <c r="B733" s="42"/>
      <c r="C733" s="230" t="s">
        <v>1135</v>
      </c>
      <c r="D733" s="230" t="s">
        <v>228</v>
      </c>
      <c r="E733" s="231" t="s">
        <v>1136</v>
      </c>
      <c r="F733" s="232" t="s">
        <v>1137</v>
      </c>
      <c r="G733" s="233" t="s">
        <v>304</v>
      </c>
      <c r="H733" s="234">
        <v>0.033000000000000002</v>
      </c>
      <c r="I733" s="235"/>
      <c r="J733" s="236">
        <f>ROUND(I733*H733,2)</f>
        <v>0</v>
      </c>
      <c r="K733" s="232" t="s">
        <v>232</v>
      </c>
      <c r="L733" s="47"/>
      <c r="M733" s="237" t="s">
        <v>1</v>
      </c>
      <c r="N733" s="238" t="s">
        <v>52</v>
      </c>
      <c r="O733" s="95"/>
      <c r="P733" s="239">
        <f>O733*H733</f>
        <v>0</v>
      </c>
      <c r="Q733" s="239">
        <v>0</v>
      </c>
      <c r="R733" s="239">
        <f>Q733*H733</f>
        <v>0</v>
      </c>
      <c r="S733" s="239">
        <v>0</v>
      </c>
      <c r="T733" s="240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41" t="s">
        <v>307</v>
      </c>
      <c r="AT733" s="241" t="s">
        <v>228</v>
      </c>
      <c r="AU733" s="241" t="s">
        <v>94</v>
      </c>
      <c r="AY733" s="19" t="s">
        <v>226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9" t="s">
        <v>233</v>
      </c>
      <c r="BK733" s="242">
        <f>ROUND(I733*H733,2)</f>
        <v>0</v>
      </c>
      <c r="BL733" s="19" t="s">
        <v>307</v>
      </c>
      <c r="BM733" s="241" t="s">
        <v>1138</v>
      </c>
    </row>
    <row r="734" s="2" customFormat="1" ht="16.5" customHeight="1">
      <c r="A734" s="41"/>
      <c r="B734" s="42"/>
      <c r="C734" s="230" t="s">
        <v>1139</v>
      </c>
      <c r="D734" s="230" t="s">
        <v>228</v>
      </c>
      <c r="E734" s="231" t="s">
        <v>1140</v>
      </c>
      <c r="F734" s="232" t="s">
        <v>1141</v>
      </c>
      <c r="G734" s="233" t="s">
        <v>304</v>
      </c>
      <c r="H734" s="234">
        <v>0.033000000000000002</v>
      </c>
      <c r="I734" s="235"/>
      <c r="J734" s="236">
        <f>ROUND(I734*H734,2)</f>
        <v>0</v>
      </c>
      <c r="K734" s="232" t="s">
        <v>232</v>
      </c>
      <c r="L734" s="47"/>
      <c r="M734" s="237" t="s">
        <v>1</v>
      </c>
      <c r="N734" s="238" t="s">
        <v>52</v>
      </c>
      <c r="O734" s="95"/>
      <c r="P734" s="239">
        <f>O734*H734</f>
        <v>0</v>
      </c>
      <c r="Q734" s="239">
        <v>0</v>
      </c>
      <c r="R734" s="239">
        <f>Q734*H734</f>
        <v>0</v>
      </c>
      <c r="S734" s="239">
        <v>0</v>
      </c>
      <c r="T734" s="240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41" t="s">
        <v>307</v>
      </c>
      <c r="AT734" s="241" t="s">
        <v>228</v>
      </c>
      <c r="AU734" s="241" t="s">
        <v>94</v>
      </c>
      <c r="AY734" s="19" t="s">
        <v>226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9" t="s">
        <v>233</v>
      </c>
      <c r="BK734" s="242">
        <f>ROUND(I734*H734,2)</f>
        <v>0</v>
      </c>
      <c r="BL734" s="19" t="s">
        <v>307</v>
      </c>
      <c r="BM734" s="241" t="s">
        <v>1142</v>
      </c>
    </row>
    <row r="735" s="12" customFormat="1" ht="22.8" customHeight="1">
      <c r="A735" s="12"/>
      <c r="B735" s="214"/>
      <c r="C735" s="215"/>
      <c r="D735" s="216" t="s">
        <v>84</v>
      </c>
      <c r="E735" s="228" t="s">
        <v>1143</v>
      </c>
      <c r="F735" s="228" t="s">
        <v>1144</v>
      </c>
      <c r="G735" s="215"/>
      <c r="H735" s="215"/>
      <c r="I735" s="218"/>
      <c r="J735" s="229">
        <f>BK735</f>
        <v>0</v>
      </c>
      <c r="K735" s="215"/>
      <c r="L735" s="220"/>
      <c r="M735" s="221"/>
      <c r="N735" s="222"/>
      <c r="O735" s="222"/>
      <c r="P735" s="223">
        <f>SUM(P736:P741)</f>
        <v>0</v>
      </c>
      <c r="Q735" s="222"/>
      <c r="R735" s="223">
        <f>SUM(R736:R741)</f>
        <v>0.0023999999999999998</v>
      </c>
      <c r="S735" s="222"/>
      <c r="T735" s="224">
        <f>SUM(T736:T741)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25" t="s">
        <v>94</v>
      </c>
      <c r="AT735" s="226" t="s">
        <v>84</v>
      </c>
      <c r="AU735" s="226" t="s">
        <v>92</v>
      </c>
      <c r="AY735" s="225" t="s">
        <v>226</v>
      </c>
      <c r="BK735" s="227">
        <f>SUM(BK736:BK741)</f>
        <v>0</v>
      </c>
    </row>
    <row r="736" s="2" customFormat="1" ht="16.5" customHeight="1">
      <c r="A736" s="41"/>
      <c r="B736" s="42"/>
      <c r="C736" s="230" t="s">
        <v>1145</v>
      </c>
      <c r="D736" s="230" t="s">
        <v>228</v>
      </c>
      <c r="E736" s="231" t="s">
        <v>1146</v>
      </c>
      <c r="F736" s="232" t="s">
        <v>1147</v>
      </c>
      <c r="G736" s="233" t="s">
        <v>369</v>
      </c>
      <c r="H736" s="234">
        <v>2</v>
      </c>
      <c r="I736" s="235"/>
      <c r="J736" s="236">
        <f>ROUND(I736*H736,2)</f>
        <v>0</v>
      </c>
      <c r="K736" s="232" t="s">
        <v>232</v>
      </c>
      <c r="L736" s="47"/>
      <c r="M736" s="237" t="s">
        <v>1</v>
      </c>
      <c r="N736" s="238" t="s">
        <v>52</v>
      </c>
      <c r="O736" s="95"/>
      <c r="P736" s="239">
        <f>O736*H736</f>
        <v>0</v>
      </c>
      <c r="Q736" s="239">
        <v>0</v>
      </c>
      <c r="R736" s="239">
        <f>Q736*H736</f>
        <v>0</v>
      </c>
      <c r="S736" s="239">
        <v>0</v>
      </c>
      <c r="T736" s="240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41" t="s">
        <v>307</v>
      </c>
      <c r="AT736" s="241" t="s">
        <v>228</v>
      </c>
      <c r="AU736" s="241" t="s">
        <v>94</v>
      </c>
      <c r="AY736" s="19" t="s">
        <v>226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9" t="s">
        <v>233</v>
      </c>
      <c r="BK736" s="242">
        <f>ROUND(I736*H736,2)</f>
        <v>0</v>
      </c>
      <c r="BL736" s="19" t="s">
        <v>307</v>
      </c>
      <c r="BM736" s="241" t="s">
        <v>1148</v>
      </c>
    </row>
    <row r="737" s="13" customFormat="1">
      <c r="A737" s="13"/>
      <c r="B737" s="243"/>
      <c r="C737" s="244"/>
      <c r="D737" s="245" t="s">
        <v>235</v>
      </c>
      <c r="E737" s="246" t="s">
        <v>1</v>
      </c>
      <c r="F737" s="247" t="s">
        <v>94</v>
      </c>
      <c r="G737" s="244"/>
      <c r="H737" s="248">
        <v>2</v>
      </c>
      <c r="I737" s="249"/>
      <c r="J737" s="244"/>
      <c r="K737" s="244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235</v>
      </c>
      <c r="AU737" s="254" t="s">
        <v>94</v>
      </c>
      <c r="AV737" s="13" t="s">
        <v>94</v>
      </c>
      <c r="AW737" s="13" t="s">
        <v>40</v>
      </c>
      <c r="AX737" s="13" t="s">
        <v>85</v>
      </c>
      <c r="AY737" s="254" t="s">
        <v>226</v>
      </c>
    </row>
    <row r="738" s="14" customFormat="1">
      <c r="A738" s="14"/>
      <c r="B738" s="255"/>
      <c r="C738" s="256"/>
      <c r="D738" s="245" t="s">
        <v>235</v>
      </c>
      <c r="E738" s="257" t="s">
        <v>1</v>
      </c>
      <c r="F738" s="258" t="s">
        <v>237</v>
      </c>
      <c r="G738" s="256"/>
      <c r="H738" s="259">
        <v>2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5" t="s">
        <v>235</v>
      </c>
      <c r="AU738" s="265" t="s">
        <v>94</v>
      </c>
      <c r="AV738" s="14" t="s">
        <v>233</v>
      </c>
      <c r="AW738" s="14" t="s">
        <v>40</v>
      </c>
      <c r="AX738" s="14" t="s">
        <v>92</v>
      </c>
      <c r="AY738" s="265" t="s">
        <v>226</v>
      </c>
    </row>
    <row r="739" s="2" customFormat="1" ht="16.5" customHeight="1">
      <c r="A739" s="41"/>
      <c r="B739" s="42"/>
      <c r="C739" s="266" t="s">
        <v>1149</v>
      </c>
      <c r="D739" s="266" t="s">
        <v>301</v>
      </c>
      <c r="E739" s="267" t="s">
        <v>1150</v>
      </c>
      <c r="F739" s="268" t="s">
        <v>1151</v>
      </c>
      <c r="G739" s="269" t="s">
        <v>369</v>
      </c>
      <c r="H739" s="270">
        <v>2</v>
      </c>
      <c r="I739" s="271"/>
      <c r="J739" s="272">
        <f>ROUND(I739*H739,2)</f>
        <v>0</v>
      </c>
      <c r="K739" s="268" t="s">
        <v>232</v>
      </c>
      <c r="L739" s="273"/>
      <c r="M739" s="274" t="s">
        <v>1</v>
      </c>
      <c r="N739" s="275" t="s">
        <v>52</v>
      </c>
      <c r="O739" s="95"/>
      <c r="P739" s="239">
        <f>O739*H739</f>
        <v>0</v>
      </c>
      <c r="Q739" s="239">
        <v>0.0011999999999999999</v>
      </c>
      <c r="R739" s="239">
        <f>Q739*H739</f>
        <v>0.0023999999999999998</v>
      </c>
      <c r="S739" s="239">
        <v>0</v>
      </c>
      <c r="T739" s="240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41" t="s">
        <v>266</v>
      </c>
      <c r="AT739" s="241" t="s">
        <v>301</v>
      </c>
      <c r="AU739" s="241" t="s">
        <v>94</v>
      </c>
      <c r="AY739" s="19" t="s">
        <v>226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9" t="s">
        <v>233</v>
      </c>
      <c r="BK739" s="242">
        <f>ROUND(I739*H739,2)</f>
        <v>0</v>
      </c>
      <c r="BL739" s="19" t="s">
        <v>233</v>
      </c>
      <c r="BM739" s="241" t="s">
        <v>1152</v>
      </c>
    </row>
    <row r="740" s="13" customFormat="1">
      <c r="A740" s="13"/>
      <c r="B740" s="243"/>
      <c r="C740" s="244"/>
      <c r="D740" s="245" t="s">
        <v>235</v>
      </c>
      <c r="E740" s="246" t="s">
        <v>1</v>
      </c>
      <c r="F740" s="247" t="s">
        <v>94</v>
      </c>
      <c r="G740" s="244"/>
      <c r="H740" s="248">
        <v>2</v>
      </c>
      <c r="I740" s="249"/>
      <c r="J740" s="244"/>
      <c r="K740" s="244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235</v>
      </c>
      <c r="AU740" s="254" t="s">
        <v>94</v>
      </c>
      <c r="AV740" s="13" t="s">
        <v>94</v>
      </c>
      <c r="AW740" s="13" t="s">
        <v>40</v>
      </c>
      <c r="AX740" s="13" t="s">
        <v>85</v>
      </c>
      <c r="AY740" s="254" t="s">
        <v>226</v>
      </c>
    </row>
    <row r="741" s="14" customFormat="1">
      <c r="A741" s="14"/>
      <c r="B741" s="255"/>
      <c r="C741" s="256"/>
      <c r="D741" s="245" t="s">
        <v>235</v>
      </c>
      <c r="E741" s="257" t="s">
        <v>1</v>
      </c>
      <c r="F741" s="258" t="s">
        <v>237</v>
      </c>
      <c r="G741" s="256"/>
      <c r="H741" s="259">
        <v>2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5" t="s">
        <v>235</v>
      </c>
      <c r="AU741" s="265" t="s">
        <v>94</v>
      </c>
      <c r="AV741" s="14" t="s">
        <v>233</v>
      </c>
      <c r="AW741" s="14" t="s">
        <v>40</v>
      </c>
      <c r="AX741" s="14" t="s">
        <v>92</v>
      </c>
      <c r="AY741" s="265" t="s">
        <v>226</v>
      </c>
    </row>
    <row r="742" s="12" customFormat="1" ht="22.8" customHeight="1">
      <c r="A742" s="12"/>
      <c r="B742" s="214"/>
      <c r="C742" s="215"/>
      <c r="D742" s="216" t="s">
        <v>84</v>
      </c>
      <c r="E742" s="228" t="s">
        <v>1153</v>
      </c>
      <c r="F742" s="228" t="s">
        <v>1154</v>
      </c>
      <c r="G742" s="215"/>
      <c r="H742" s="215"/>
      <c r="I742" s="218"/>
      <c r="J742" s="229">
        <f>BK742</f>
        <v>0</v>
      </c>
      <c r="K742" s="215"/>
      <c r="L742" s="220"/>
      <c r="M742" s="221"/>
      <c r="N742" s="222"/>
      <c r="O742" s="222"/>
      <c r="P742" s="223">
        <f>SUM(P743:P806)</f>
        <v>0</v>
      </c>
      <c r="Q742" s="222"/>
      <c r="R742" s="223">
        <f>SUM(R743:R806)</f>
        <v>2.2595930000000002</v>
      </c>
      <c r="S742" s="222"/>
      <c r="T742" s="224">
        <f>SUM(T743:T806)</f>
        <v>2.4090000000000003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25" t="s">
        <v>94</v>
      </c>
      <c r="AT742" s="226" t="s">
        <v>84</v>
      </c>
      <c r="AU742" s="226" t="s">
        <v>92</v>
      </c>
      <c r="AY742" s="225" t="s">
        <v>226</v>
      </c>
      <c r="BK742" s="227">
        <f>SUM(BK743:BK806)</f>
        <v>0</v>
      </c>
    </row>
    <row r="743" s="2" customFormat="1" ht="16.5" customHeight="1">
      <c r="A743" s="41"/>
      <c r="B743" s="42"/>
      <c r="C743" s="230" t="s">
        <v>1155</v>
      </c>
      <c r="D743" s="230" t="s">
        <v>228</v>
      </c>
      <c r="E743" s="231" t="s">
        <v>1156</v>
      </c>
      <c r="F743" s="232" t="s">
        <v>1157</v>
      </c>
      <c r="G743" s="233" t="s">
        <v>244</v>
      </c>
      <c r="H743" s="234">
        <v>3.7999999999999998</v>
      </c>
      <c r="I743" s="235"/>
      <c r="J743" s="236">
        <f>ROUND(I743*H743,2)</f>
        <v>0</v>
      </c>
      <c r="K743" s="232" t="s">
        <v>232</v>
      </c>
      <c r="L743" s="47"/>
      <c r="M743" s="237" t="s">
        <v>1</v>
      </c>
      <c r="N743" s="238" t="s">
        <v>52</v>
      </c>
      <c r="O743" s="95"/>
      <c r="P743" s="239">
        <f>O743*H743</f>
        <v>0</v>
      </c>
      <c r="Q743" s="239">
        <v>0</v>
      </c>
      <c r="R743" s="239">
        <f>Q743*H743</f>
        <v>0</v>
      </c>
      <c r="S743" s="239">
        <v>0.025000000000000001</v>
      </c>
      <c r="T743" s="240">
        <f>S743*H743</f>
        <v>0.095000000000000001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41" t="s">
        <v>307</v>
      </c>
      <c r="AT743" s="241" t="s">
        <v>228</v>
      </c>
      <c r="AU743" s="241" t="s">
        <v>94</v>
      </c>
      <c r="AY743" s="19" t="s">
        <v>226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9" t="s">
        <v>233</v>
      </c>
      <c r="BK743" s="242">
        <f>ROUND(I743*H743,2)</f>
        <v>0</v>
      </c>
      <c r="BL743" s="19" t="s">
        <v>307</v>
      </c>
      <c r="BM743" s="241" t="s">
        <v>1158</v>
      </c>
    </row>
    <row r="744" s="13" customFormat="1">
      <c r="A744" s="13"/>
      <c r="B744" s="243"/>
      <c r="C744" s="244"/>
      <c r="D744" s="245" t="s">
        <v>235</v>
      </c>
      <c r="E744" s="246" t="s">
        <v>1</v>
      </c>
      <c r="F744" s="247" t="s">
        <v>1159</v>
      </c>
      <c r="G744" s="244"/>
      <c r="H744" s="248">
        <v>3.7999999999999998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235</v>
      </c>
      <c r="AU744" s="254" t="s">
        <v>94</v>
      </c>
      <c r="AV744" s="13" t="s">
        <v>94</v>
      </c>
      <c r="AW744" s="13" t="s">
        <v>40</v>
      </c>
      <c r="AX744" s="13" t="s">
        <v>85</v>
      </c>
      <c r="AY744" s="254" t="s">
        <v>226</v>
      </c>
    </row>
    <row r="745" s="14" customFormat="1">
      <c r="A745" s="14"/>
      <c r="B745" s="255"/>
      <c r="C745" s="256"/>
      <c r="D745" s="245" t="s">
        <v>235</v>
      </c>
      <c r="E745" s="257" t="s">
        <v>1</v>
      </c>
      <c r="F745" s="258" t="s">
        <v>237</v>
      </c>
      <c r="G745" s="256"/>
      <c r="H745" s="259">
        <v>3.7999999999999998</v>
      </c>
      <c r="I745" s="260"/>
      <c r="J745" s="256"/>
      <c r="K745" s="256"/>
      <c r="L745" s="261"/>
      <c r="M745" s="262"/>
      <c r="N745" s="263"/>
      <c r="O745" s="263"/>
      <c r="P745" s="263"/>
      <c r="Q745" s="263"/>
      <c r="R745" s="263"/>
      <c r="S745" s="263"/>
      <c r="T745" s="26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5" t="s">
        <v>235</v>
      </c>
      <c r="AU745" s="265" t="s">
        <v>94</v>
      </c>
      <c r="AV745" s="14" t="s">
        <v>233</v>
      </c>
      <c r="AW745" s="14" t="s">
        <v>40</v>
      </c>
      <c r="AX745" s="14" t="s">
        <v>92</v>
      </c>
      <c r="AY745" s="265" t="s">
        <v>226</v>
      </c>
    </row>
    <row r="746" s="2" customFormat="1" ht="24.15" customHeight="1">
      <c r="A746" s="41"/>
      <c r="B746" s="42"/>
      <c r="C746" s="266" t="s">
        <v>1160</v>
      </c>
      <c r="D746" s="266" t="s">
        <v>301</v>
      </c>
      <c r="E746" s="267" t="s">
        <v>1161</v>
      </c>
      <c r="F746" s="268" t="s">
        <v>1162</v>
      </c>
      <c r="G746" s="269" t="s">
        <v>231</v>
      </c>
      <c r="H746" s="270">
        <v>37.200000000000003</v>
      </c>
      <c r="I746" s="271"/>
      <c r="J746" s="272">
        <f>ROUND(I746*H746,2)</f>
        <v>0</v>
      </c>
      <c r="K746" s="268" t="s">
        <v>1</v>
      </c>
      <c r="L746" s="273"/>
      <c r="M746" s="274" t="s">
        <v>1</v>
      </c>
      <c r="N746" s="275" t="s">
        <v>52</v>
      </c>
      <c r="O746" s="95"/>
      <c r="P746" s="239">
        <f>O746*H746</f>
        <v>0</v>
      </c>
      <c r="Q746" s="239">
        <v>0.0057999999999999996</v>
      </c>
      <c r="R746" s="239">
        <f>Q746*H746</f>
        <v>0.21576000000000001</v>
      </c>
      <c r="S746" s="239">
        <v>0</v>
      </c>
      <c r="T746" s="240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41" t="s">
        <v>389</v>
      </c>
      <c r="AT746" s="241" t="s">
        <v>301</v>
      </c>
      <c r="AU746" s="241" t="s">
        <v>94</v>
      </c>
      <c r="AY746" s="19" t="s">
        <v>226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9" t="s">
        <v>233</v>
      </c>
      <c r="BK746" s="242">
        <f>ROUND(I746*H746,2)</f>
        <v>0</v>
      </c>
      <c r="BL746" s="19" t="s">
        <v>307</v>
      </c>
      <c r="BM746" s="241" t="s">
        <v>1163</v>
      </c>
    </row>
    <row r="747" s="13" customFormat="1">
      <c r="A747" s="13"/>
      <c r="B747" s="243"/>
      <c r="C747" s="244"/>
      <c r="D747" s="245" t="s">
        <v>235</v>
      </c>
      <c r="E747" s="246" t="s">
        <v>1</v>
      </c>
      <c r="F747" s="247" t="s">
        <v>1164</v>
      </c>
      <c r="G747" s="244"/>
      <c r="H747" s="248">
        <v>37.200000000000003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235</v>
      </c>
      <c r="AU747" s="254" t="s">
        <v>94</v>
      </c>
      <c r="AV747" s="13" t="s">
        <v>94</v>
      </c>
      <c r="AW747" s="13" t="s">
        <v>40</v>
      </c>
      <c r="AX747" s="13" t="s">
        <v>85</v>
      </c>
      <c r="AY747" s="254" t="s">
        <v>226</v>
      </c>
    </row>
    <row r="748" s="14" customFormat="1">
      <c r="A748" s="14"/>
      <c r="B748" s="255"/>
      <c r="C748" s="256"/>
      <c r="D748" s="245" t="s">
        <v>235</v>
      </c>
      <c r="E748" s="257" t="s">
        <v>1</v>
      </c>
      <c r="F748" s="258" t="s">
        <v>237</v>
      </c>
      <c r="G748" s="256"/>
      <c r="H748" s="259">
        <v>37.200000000000003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5" t="s">
        <v>235</v>
      </c>
      <c r="AU748" s="265" t="s">
        <v>94</v>
      </c>
      <c r="AV748" s="14" t="s">
        <v>233</v>
      </c>
      <c r="AW748" s="14" t="s">
        <v>40</v>
      </c>
      <c r="AX748" s="14" t="s">
        <v>92</v>
      </c>
      <c r="AY748" s="265" t="s">
        <v>226</v>
      </c>
    </row>
    <row r="749" s="2" customFormat="1" ht="21.75" customHeight="1">
      <c r="A749" s="41"/>
      <c r="B749" s="42"/>
      <c r="C749" s="230" t="s">
        <v>1165</v>
      </c>
      <c r="D749" s="230" t="s">
        <v>228</v>
      </c>
      <c r="E749" s="231" t="s">
        <v>1166</v>
      </c>
      <c r="F749" s="232" t="s">
        <v>1167</v>
      </c>
      <c r="G749" s="233" t="s">
        <v>231</v>
      </c>
      <c r="H749" s="234">
        <v>26.699999999999999</v>
      </c>
      <c r="I749" s="235"/>
      <c r="J749" s="236">
        <f>ROUND(I749*H749,2)</f>
        <v>0</v>
      </c>
      <c r="K749" s="232" t="s">
        <v>232</v>
      </c>
      <c r="L749" s="47"/>
      <c r="M749" s="237" t="s">
        <v>1</v>
      </c>
      <c r="N749" s="238" t="s">
        <v>52</v>
      </c>
      <c r="O749" s="95"/>
      <c r="P749" s="239">
        <f>O749*H749</f>
        <v>0</v>
      </c>
      <c r="Q749" s="239">
        <v>0.00048999999999999998</v>
      </c>
      <c r="R749" s="239">
        <f>Q749*H749</f>
        <v>0.013082999999999999</v>
      </c>
      <c r="S749" s="239">
        <v>0</v>
      </c>
      <c r="T749" s="240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41" t="s">
        <v>307</v>
      </c>
      <c r="AT749" s="241" t="s">
        <v>228</v>
      </c>
      <c r="AU749" s="241" t="s">
        <v>94</v>
      </c>
      <c r="AY749" s="19" t="s">
        <v>226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9" t="s">
        <v>233</v>
      </c>
      <c r="BK749" s="242">
        <f>ROUND(I749*H749,2)</f>
        <v>0</v>
      </c>
      <c r="BL749" s="19" t="s">
        <v>307</v>
      </c>
      <c r="BM749" s="241" t="s">
        <v>1168</v>
      </c>
    </row>
    <row r="750" s="13" customFormat="1">
      <c r="A750" s="13"/>
      <c r="B750" s="243"/>
      <c r="C750" s="244"/>
      <c r="D750" s="245" t="s">
        <v>235</v>
      </c>
      <c r="E750" s="246" t="s">
        <v>1</v>
      </c>
      <c r="F750" s="247" t="s">
        <v>1169</v>
      </c>
      <c r="G750" s="244"/>
      <c r="H750" s="248">
        <v>26.699999999999999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235</v>
      </c>
      <c r="AU750" s="254" t="s">
        <v>94</v>
      </c>
      <c r="AV750" s="13" t="s">
        <v>94</v>
      </c>
      <c r="AW750" s="13" t="s">
        <v>40</v>
      </c>
      <c r="AX750" s="13" t="s">
        <v>85</v>
      </c>
      <c r="AY750" s="254" t="s">
        <v>226</v>
      </c>
    </row>
    <row r="751" s="14" customFormat="1">
      <c r="A751" s="14"/>
      <c r="B751" s="255"/>
      <c r="C751" s="256"/>
      <c r="D751" s="245" t="s">
        <v>235</v>
      </c>
      <c r="E751" s="257" t="s">
        <v>1</v>
      </c>
      <c r="F751" s="258" t="s">
        <v>237</v>
      </c>
      <c r="G751" s="256"/>
      <c r="H751" s="259">
        <v>26.699999999999999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5" t="s">
        <v>235</v>
      </c>
      <c r="AU751" s="265" t="s">
        <v>94</v>
      </c>
      <c r="AV751" s="14" t="s">
        <v>233</v>
      </c>
      <c r="AW751" s="14" t="s">
        <v>40</v>
      </c>
      <c r="AX751" s="14" t="s">
        <v>92</v>
      </c>
      <c r="AY751" s="265" t="s">
        <v>226</v>
      </c>
    </row>
    <row r="752" s="2" customFormat="1" ht="16.5" customHeight="1">
      <c r="A752" s="41"/>
      <c r="B752" s="42"/>
      <c r="C752" s="230" t="s">
        <v>1170</v>
      </c>
      <c r="D752" s="230" t="s">
        <v>228</v>
      </c>
      <c r="E752" s="231" t="s">
        <v>1171</v>
      </c>
      <c r="F752" s="232" t="s">
        <v>1172</v>
      </c>
      <c r="G752" s="233" t="s">
        <v>244</v>
      </c>
      <c r="H752" s="234">
        <v>150</v>
      </c>
      <c r="I752" s="235"/>
      <c r="J752" s="236">
        <f>ROUND(I752*H752,2)</f>
        <v>0</v>
      </c>
      <c r="K752" s="232" t="s">
        <v>232</v>
      </c>
      <c r="L752" s="47"/>
      <c r="M752" s="237" t="s">
        <v>1</v>
      </c>
      <c r="N752" s="238" t="s">
        <v>52</v>
      </c>
      <c r="O752" s="95"/>
      <c r="P752" s="239">
        <f>O752*H752</f>
        <v>0</v>
      </c>
      <c r="Q752" s="239">
        <v>0</v>
      </c>
      <c r="R752" s="239">
        <f>Q752*H752</f>
        <v>0</v>
      </c>
      <c r="S752" s="239">
        <v>0</v>
      </c>
      <c r="T752" s="240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41" t="s">
        <v>307</v>
      </c>
      <c r="AT752" s="241" t="s">
        <v>228</v>
      </c>
      <c r="AU752" s="241" t="s">
        <v>94</v>
      </c>
      <c r="AY752" s="19" t="s">
        <v>226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9" t="s">
        <v>233</v>
      </c>
      <c r="BK752" s="242">
        <f>ROUND(I752*H752,2)</f>
        <v>0</v>
      </c>
      <c r="BL752" s="19" t="s">
        <v>307</v>
      </c>
      <c r="BM752" s="241" t="s">
        <v>1173</v>
      </c>
    </row>
    <row r="753" s="2" customFormat="1" ht="16.5" customHeight="1">
      <c r="A753" s="41"/>
      <c r="B753" s="42"/>
      <c r="C753" s="266" t="s">
        <v>1174</v>
      </c>
      <c r="D753" s="266" t="s">
        <v>301</v>
      </c>
      <c r="E753" s="267" t="s">
        <v>1175</v>
      </c>
      <c r="F753" s="268" t="s">
        <v>1176</v>
      </c>
      <c r="G753" s="269" t="s">
        <v>544</v>
      </c>
      <c r="H753" s="270">
        <v>1</v>
      </c>
      <c r="I753" s="271"/>
      <c r="J753" s="272">
        <f>ROUND(I753*H753,2)</f>
        <v>0</v>
      </c>
      <c r="K753" s="268" t="s">
        <v>1</v>
      </c>
      <c r="L753" s="273"/>
      <c r="M753" s="274" t="s">
        <v>1</v>
      </c>
      <c r="N753" s="275" t="s">
        <v>52</v>
      </c>
      <c r="O753" s="95"/>
      <c r="P753" s="239">
        <f>O753*H753</f>
        <v>0</v>
      </c>
      <c r="Q753" s="239">
        <v>0.066000000000000003</v>
      </c>
      <c r="R753" s="239">
        <f>Q753*H753</f>
        <v>0.066000000000000003</v>
      </c>
      <c r="S753" s="239">
        <v>0</v>
      </c>
      <c r="T753" s="240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41" t="s">
        <v>389</v>
      </c>
      <c r="AT753" s="241" t="s">
        <v>301</v>
      </c>
      <c r="AU753" s="241" t="s">
        <v>94</v>
      </c>
      <c r="AY753" s="19" t="s">
        <v>226</v>
      </c>
      <c r="BE753" s="242">
        <f>IF(N753="základní",J753,0)</f>
        <v>0</v>
      </c>
      <c r="BF753" s="242">
        <f>IF(N753="snížená",J753,0)</f>
        <v>0</v>
      </c>
      <c r="BG753" s="242">
        <f>IF(N753="zákl. přenesená",J753,0)</f>
        <v>0</v>
      </c>
      <c r="BH753" s="242">
        <f>IF(N753="sníž. přenesená",J753,0)</f>
        <v>0</v>
      </c>
      <c r="BI753" s="242">
        <f>IF(N753="nulová",J753,0)</f>
        <v>0</v>
      </c>
      <c r="BJ753" s="19" t="s">
        <v>233</v>
      </c>
      <c r="BK753" s="242">
        <f>ROUND(I753*H753,2)</f>
        <v>0</v>
      </c>
      <c r="BL753" s="19" t="s">
        <v>307</v>
      </c>
      <c r="BM753" s="241" t="s">
        <v>1177</v>
      </c>
    </row>
    <row r="754" s="13" customFormat="1">
      <c r="A754" s="13"/>
      <c r="B754" s="243"/>
      <c r="C754" s="244"/>
      <c r="D754" s="245" t="s">
        <v>235</v>
      </c>
      <c r="E754" s="246" t="s">
        <v>1</v>
      </c>
      <c r="F754" s="247" t="s">
        <v>1178</v>
      </c>
      <c r="G754" s="244"/>
      <c r="H754" s="248">
        <v>1</v>
      </c>
      <c r="I754" s="249"/>
      <c r="J754" s="244"/>
      <c r="K754" s="244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235</v>
      </c>
      <c r="AU754" s="254" t="s">
        <v>94</v>
      </c>
      <c r="AV754" s="13" t="s">
        <v>94</v>
      </c>
      <c r="AW754" s="13" t="s">
        <v>40</v>
      </c>
      <c r="AX754" s="13" t="s">
        <v>85</v>
      </c>
      <c r="AY754" s="254" t="s">
        <v>226</v>
      </c>
    </row>
    <row r="755" s="14" customFormat="1">
      <c r="A755" s="14"/>
      <c r="B755" s="255"/>
      <c r="C755" s="256"/>
      <c r="D755" s="245" t="s">
        <v>235</v>
      </c>
      <c r="E755" s="257" t="s">
        <v>1</v>
      </c>
      <c r="F755" s="258" t="s">
        <v>237</v>
      </c>
      <c r="G755" s="256"/>
      <c r="H755" s="259">
        <v>1</v>
      </c>
      <c r="I755" s="260"/>
      <c r="J755" s="256"/>
      <c r="K755" s="256"/>
      <c r="L755" s="261"/>
      <c r="M755" s="262"/>
      <c r="N755" s="263"/>
      <c r="O755" s="263"/>
      <c r="P755" s="263"/>
      <c r="Q755" s="263"/>
      <c r="R755" s="263"/>
      <c r="S755" s="263"/>
      <c r="T755" s="26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5" t="s">
        <v>235</v>
      </c>
      <c r="AU755" s="265" t="s">
        <v>94</v>
      </c>
      <c r="AV755" s="14" t="s">
        <v>233</v>
      </c>
      <c r="AW755" s="14" t="s">
        <v>40</v>
      </c>
      <c r="AX755" s="14" t="s">
        <v>92</v>
      </c>
      <c r="AY755" s="265" t="s">
        <v>226</v>
      </c>
    </row>
    <row r="756" s="2" customFormat="1" ht="16.5" customHeight="1">
      <c r="A756" s="41"/>
      <c r="B756" s="42"/>
      <c r="C756" s="266" t="s">
        <v>1179</v>
      </c>
      <c r="D756" s="266" t="s">
        <v>301</v>
      </c>
      <c r="E756" s="267" t="s">
        <v>1180</v>
      </c>
      <c r="F756" s="268" t="s">
        <v>1181</v>
      </c>
      <c r="G756" s="269" t="s">
        <v>544</v>
      </c>
      <c r="H756" s="270">
        <v>1</v>
      </c>
      <c r="I756" s="271"/>
      <c r="J756" s="272">
        <f>ROUND(I756*H756,2)</f>
        <v>0</v>
      </c>
      <c r="K756" s="268" t="s">
        <v>1</v>
      </c>
      <c r="L756" s="273"/>
      <c r="M756" s="274" t="s">
        <v>1</v>
      </c>
      <c r="N756" s="275" t="s">
        <v>52</v>
      </c>
      <c r="O756" s="95"/>
      <c r="P756" s="239">
        <f>O756*H756</f>
        <v>0</v>
      </c>
      <c r="Q756" s="239">
        <v>0.16800000000000001</v>
      </c>
      <c r="R756" s="239">
        <f>Q756*H756</f>
        <v>0.16800000000000001</v>
      </c>
      <c r="S756" s="239">
        <v>0</v>
      </c>
      <c r="T756" s="240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41" t="s">
        <v>389</v>
      </c>
      <c r="AT756" s="241" t="s">
        <v>301</v>
      </c>
      <c r="AU756" s="241" t="s">
        <v>94</v>
      </c>
      <c r="AY756" s="19" t="s">
        <v>226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9" t="s">
        <v>233</v>
      </c>
      <c r="BK756" s="242">
        <f>ROUND(I756*H756,2)</f>
        <v>0</v>
      </c>
      <c r="BL756" s="19" t="s">
        <v>307</v>
      </c>
      <c r="BM756" s="241" t="s">
        <v>1182</v>
      </c>
    </row>
    <row r="757" s="13" customFormat="1">
      <c r="A757" s="13"/>
      <c r="B757" s="243"/>
      <c r="C757" s="244"/>
      <c r="D757" s="245" t="s">
        <v>235</v>
      </c>
      <c r="E757" s="246" t="s">
        <v>1</v>
      </c>
      <c r="F757" s="247" t="s">
        <v>92</v>
      </c>
      <c r="G757" s="244"/>
      <c r="H757" s="248">
        <v>1</v>
      </c>
      <c r="I757" s="249"/>
      <c r="J757" s="244"/>
      <c r="K757" s="244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235</v>
      </c>
      <c r="AU757" s="254" t="s">
        <v>94</v>
      </c>
      <c r="AV757" s="13" t="s">
        <v>94</v>
      </c>
      <c r="AW757" s="13" t="s">
        <v>40</v>
      </c>
      <c r="AX757" s="13" t="s">
        <v>85</v>
      </c>
      <c r="AY757" s="254" t="s">
        <v>226</v>
      </c>
    </row>
    <row r="758" s="14" customFormat="1">
      <c r="A758" s="14"/>
      <c r="B758" s="255"/>
      <c r="C758" s="256"/>
      <c r="D758" s="245" t="s">
        <v>235</v>
      </c>
      <c r="E758" s="257" t="s">
        <v>1</v>
      </c>
      <c r="F758" s="258" t="s">
        <v>237</v>
      </c>
      <c r="G758" s="256"/>
      <c r="H758" s="259">
        <v>1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5" t="s">
        <v>235</v>
      </c>
      <c r="AU758" s="265" t="s">
        <v>94</v>
      </c>
      <c r="AV758" s="14" t="s">
        <v>233</v>
      </c>
      <c r="AW758" s="14" t="s">
        <v>40</v>
      </c>
      <c r="AX758" s="14" t="s">
        <v>92</v>
      </c>
      <c r="AY758" s="265" t="s">
        <v>226</v>
      </c>
    </row>
    <row r="759" s="2" customFormat="1" ht="16.5" customHeight="1">
      <c r="A759" s="41"/>
      <c r="B759" s="42"/>
      <c r="C759" s="266" t="s">
        <v>1183</v>
      </c>
      <c r="D759" s="266" t="s">
        <v>301</v>
      </c>
      <c r="E759" s="267" t="s">
        <v>1184</v>
      </c>
      <c r="F759" s="268" t="s">
        <v>1185</v>
      </c>
      <c r="G759" s="269" t="s">
        <v>544</v>
      </c>
      <c r="H759" s="270">
        <v>1</v>
      </c>
      <c r="I759" s="271"/>
      <c r="J759" s="272">
        <f>ROUND(I759*H759,2)</f>
        <v>0</v>
      </c>
      <c r="K759" s="268" t="s">
        <v>1</v>
      </c>
      <c r="L759" s="273"/>
      <c r="M759" s="274" t="s">
        <v>1</v>
      </c>
      <c r="N759" s="275" t="s">
        <v>52</v>
      </c>
      <c r="O759" s="95"/>
      <c r="P759" s="239">
        <f>O759*H759</f>
        <v>0</v>
      </c>
      <c r="Q759" s="239">
        <v>0.02</v>
      </c>
      <c r="R759" s="239">
        <f>Q759*H759</f>
        <v>0.02</v>
      </c>
      <c r="S759" s="239">
        <v>0</v>
      </c>
      <c r="T759" s="240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41" t="s">
        <v>389</v>
      </c>
      <c r="AT759" s="241" t="s">
        <v>301</v>
      </c>
      <c r="AU759" s="241" t="s">
        <v>94</v>
      </c>
      <c r="AY759" s="19" t="s">
        <v>226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9" t="s">
        <v>233</v>
      </c>
      <c r="BK759" s="242">
        <f>ROUND(I759*H759,2)</f>
        <v>0</v>
      </c>
      <c r="BL759" s="19" t="s">
        <v>307</v>
      </c>
      <c r="BM759" s="241" t="s">
        <v>1186</v>
      </c>
    </row>
    <row r="760" s="13" customFormat="1">
      <c r="A760" s="13"/>
      <c r="B760" s="243"/>
      <c r="C760" s="244"/>
      <c r="D760" s="245" t="s">
        <v>235</v>
      </c>
      <c r="E760" s="246" t="s">
        <v>1</v>
      </c>
      <c r="F760" s="247" t="s">
        <v>92</v>
      </c>
      <c r="G760" s="244"/>
      <c r="H760" s="248">
        <v>1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235</v>
      </c>
      <c r="AU760" s="254" t="s">
        <v>94</v>
      </c>
      <c r="AV760" s="13" t="s">
        <v>94</v>
      </c>
      <c r="AW760" s="13" t="s">
        <v>40</v>
      </c>
      <c r="AX760" s="13" t="s">
        <v>85</v>
      </c>
      <c r="AY760" s="254" t="s">
        <v>226</v>
      </c>
    </row>
    <row r="761" s="14" customFormat="1">
      <c r="A761" s="14"/>
      <c r="B761" s="255"/>
      <c r="C761" s="256"/>
      <c r="D761" s="245" t="s">
        <v>235</v>
      </c>
      <c r="E761" s="257" t="s">
        <v>1</v>
      </c>
      <c r="F761" s="258" t="s">
        <v>237</v>
      </c>
      <c r="G761" s="256"/>
      <c r="H761" s="259">
        <v>1</v>
      </c>
      <c r="I761" s="260"/>
      <c r="J761" s="256"/>
      <c r="K761" s="256"/>
      <c r="L761" s="261"/>
      <c r="M761" s="262"/>
      <c r="N761" s="263"/>
      <c r="O761" s="263"/>
      <c r="P761" s="263"/>
      <c r="Q761" s="263"/>
      <c r="R761" s="263"/>
      <c r="S761" s="263"/>
      <c r="T761" s="26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5" t="s">
        <v>235</v>
      </c>
      <c r="AU761" s="265" t="s">
        <v>94</v>
      </c>
      <c r="AV761" s="14" t="s">
        <v>233</v>
      </c>
      <c r="AW761" s="14" t="s">
        <v>40</v>
      </c>
      <c r="AX761" s="14" t="s">
        <v>92</v>
      </c>
      <c r="AY761" s="265" t="s">
        <v>226</v>
      </c>
    </row>
    <row r="762" s="2" customFormat="1" ht="16.5" customHeight="1">
      <c r="A762" s="41"/>
      <c r="B762" s="42"/>
      <c r="C762" s="230" t="s">
        <v>1187</v>
      </c>
      <c r="D762" s="230" t="s">
        <v>228</v>
      </c>
      <c r="E762" s="231" t="s">
        <v>1188</v>
      </c>
      <c r="F762" s="232" t="s">
        <v>1189</v>
      </c>
      <c r="G762" s="233" t="s">
        <v>526</v>
      </c>
      <c r="H762" s="234">
        <v>64</v>
      </c>
      <c r="I762" s="235"/>
      <c r="J762" s="236">
        <f>ROUND(I762*H762,2)</f>
        <v>0</v>
      </c>
      <c r="K762" s="232" t="s">
        <v>232</v>
      </c>
      <c r="L762" s="47"/>
      <c r="M762" s="237" t="s">
        <v>1</v>
      </c>
      <c r="N762" s="238" t="s">
        <v>52</v>
      </c>
      <c r="O762" s="95"/>
      <c r="P762" s="239">
        <f>O762*H762</f>
        <v>0</v>
      </c>
      <c r="Q762" s="239">
        <v>0</v>
      </c>
      <c r="R762" s="239">
        <f>Q762*H762</f>
        <v>0</v>
      </c>
      <c r="S762" s="239">
        <v>0</v>
      </c>
      <c r="T762" s="240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41" t="s">
        <v>719</v>
      </c>
      <c r="AT762" s="241" t="s">
        <v>228</v>
      </c>
      <c r="AU762" s="241" t="s">
        <v>94</v>
      </c>
      <c r="AY762" s="19" t="s">
        <v>226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9" t="s">
        <v>233</v>
      </c>
      <c r="BK762" s="242">
        <f>ROUND(I762*H762,2)</f>
        <v>0</v>
      </c>
      <c r="BL762" s="19" t="s">
        <v>719</v>
      </c>
      <c r="BM762" s="241" t="s">
        <v>1190</v>
      </c>
    </row>
    <row r="763" s="15" customFormat="1">
      <c r="A763" s="15"/>
      <c r="B763" s="280"/>
      <c r="C763" s="281"/>
      <c r="D763" s="245" t="s">
        <v>235</v>
      </c>
      <c r="E763" s="282" t="s">
        <v>1</v>
      </c>
      <c r="F763" s="283" t="s">
        <v>1191</v>
      </c>
      <c r="G763" s="281"/>
      <c r="H763" s="282" t="s">
        <v>1</v>
      </c>
      <c r="I763" s="284"/>
      <c r="J763" s="281"/>
      <c r="K763" s="281"/>
      <c r="L763" s="285"/>
      <c r="M763" s="286"/>
      <c r="N763" s="287"/>
      <c r="O763" s="287"/>
      <c r="P763" s="287"/>
      <c r="Q763" s="287"/>
      <c r="R763" s="287"/>
      <c r="S763" s="287"/>
      <c r="T763" s="288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89" t="s">
        <v>235</v>
      </c>
      <c r="AU763" s="289" t="s">
        <v>94</v>
      </c>
      <c r="AV763" s="15" t="s">
        <v>92</v>
      </c>
      <c r="AW763" s="15" t="s">
        <v>40</v>
      </c>
      <c r="AX763" s="15" t="s">
        <v>85</v>
      </c>
      <c r="AY763" s="289" t="s">
        <v>226</v>
      </c>
    </row>
    <row r="764" s="13" customFormat="1">
      <c r="A764" s="13"/>
      <c r="B764" s="243"/>
      <c r="C764" s="244"/>
      <c r="D764" s="245" t="s">
        <v>235</v>
      </c>
      <c r="E764" s="246" t="s">
        <v>1</v>
      </c>
      <c r="F764" s="247" t="s">
        <v>1192</v>
      </c>
      <c r="G764" s="244"/>
      <c r="H764" s="248">
        <v>64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235</v>
      </c>
      <c r="AU764" s="254" t="s">
        <v>94</v>
      </c>
      <c r="AV764" s="13" t="s">
        <v>94</v>
      </c>
      <c r="AW764" s="13" t="s">
        <v>40</v>
      </c>
      <c r="AX764" s="13" t="s">
        <v>92</v>
      </c>
      <c r="AY764" s="254" t="s">
        <v>226</v>
      </c>
    </row>
    <row r="765" s="2" customFormat="1" ht="24.15" customHeight="1">
      <c r="A765" s="41"/>
      <c r="B765" s="42"/>
      <c r="C765" s="230" t="s">
        <v>1193</v>
      </c>
      <c r="D765" s="230" t="s">
        <v>228</v>
      </c>
      <c r="E765" s="231" t="s">
        <v>1194</v>
      </c>
      <c r="F765" s="232" t="s">
        <v>1195</v>
      </c>
      <c r="G765" s="233" t="s">
        <v>231</v>
      </c>
      <c r="H765" s="234">
        <v>4.6399999999999997</v>
      </c>
      <c r="I765" s="235"/>
      <c r="J765" s="236">
        <f>ROUND(I765*H765,2)</f>
        <v>0</v>
      </c>
      <c r="K765" s="232" t="s">
        <v>1</v>
      </c>
      <c r="L765" s="47"/>
      <c r="M765" s="237" t="s">
        <v>1</v>
      </c>
      <c r="N765" s="238" t="s">
        <v>52</v>
      </c>
      <c r="O765" s="95"/>
      <c r="P765" s="239">
        <f>O765*H765</f>
        <v>0</v>
      </c>
      <c r="Q765" s="239">
        <v>0.095000000000000001</v>
      </c>
      <c r="R765" s="239">
        <f>Q765*H765</f>
        <v>0.44079999999999997</v>
      </c>
      <c r="S765" s="239">
        <v>0</v>
      </c>
      <c r="T765" s="240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41" t="s">
        <v>307</v>
      </c>
      <c r="AT765" s="241" t="s">
        <v>228</v>
      </c>
      <c r="AU765" s="241" t="s">
        <v>94</v>
      </c>
      <c r="AY765" s="19" t="s">
        <v>226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9" t="s">
        <v>233</v>
      </c>
      <c r="BK765" s="242">
        <f>ROUND(I765*H765,2)</f>
        <v>0</v>
      </c>
      <c r="BL765" s="19" t="s">
        <v>307</v>
      </c>
      <c r="BM765" s="241" t="s">
        <v>1196</v>
      </c>
    </row>
    <row r="766" s="13" customFormat="1">
      <c r="A766" s="13"/>
      <c r="B766" s="243"/>
      <c r="C766" s="244"/>
      <c r="D766" s="245" t="s">
        <v>235</v>
      </c>
      <c r="E766" s="246" t="s">
        <v>1</v>
      </c>
      <c r="F766" s="247" t="s">
        <v>1197</v>
      </c>
      <c r="G766" s="244"/>
      <c r="H766" s="248">
        <v>4.6399999999999997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235</v>
      </c>
      <c r="AU766" s="254" t="s">
        <v>94</v>
      </c>
      <c r="AV766" s="13" t="s">
        <v>94</v>
      </c>
      <c r="AW766" s="13" t="s">
        <v>40</v>
      </c>
      <c r="AX766" s="13" t="s">
        <v>85</v>
      </c>
      <c r="AY766" s="254" t="s">
        <v>226</v>
      </c>
    </row>
    <row r="767" s="14" customFormat="1">
      <c r="A767" s="14"/>
      <c r="B767" s="255"/>
      <c r="C767" s="256"/>
      <c r="D767" s="245" t="s">
        <v>235</v>
      </c>
      <c r="E767" s="257" t="s">
        <v>1</v>
      </c>
      <c r="F767" s="258" t="s">
        <v>237</v>
      </c>
      <c r="G767" s="256"/>
      <c r="H767" s="259">
        <v>4.6399999999999997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5" t="s">
        <v>235</v>
      </c>
      <c r="AU767" s="265" t="s">
        <v>94</v>
      </c>
      <c r="AV767" s="14" t="s">
        <v>233</v>
      </c>
      <c r="AW767" s="14" t="s">
        <v>40</v>
      </c>
      <c r="AX767" s="14" t="s">
        <v>92</v>
      </c>
      <c r="AY767" s="265" t="s">
        <v>226</v>
      </c>
    </row>
    <row r="768" s="2" customFormat="1" ht="16.5" customHeight="1">
      <c r="A768" s="41"/>
      <c r="B768" s="42"/>
      <c r="C768" s="230" t="s">
        <v>1198</v>
      </c>
      <c r="D768" s="230" t="s">
        <v>228</v>
      </c>
      <c r="E768" s="231" t="s">
        <v>1199</v>
      </c>
      <c r="F768" s="232" t="s">
        <v>1200</v>
      </c>
      <c r="G768" s="233" t="s">
        <v>244</v>
      </c>
      <c r="H768" s="234">
        <v>2.4700000000000002</v>
      </c>
      <c r="I768" s="235"/>
      <c r="J768" s="236">
        <f>ROUND(I768*H768,2)</f>
        <v>0</v>
      </c>
      <c r="K768" s="232" t="s">
        <v>1</v>
      </c>
      <c r="L768" s="47"/>
      <c r="M768" s="237" t="s">
        <v>1</v>
      </c>
      <c r="N768" s="238" t="s">
        <v>52</v>
      </c>
      <c r="O768" s="95"/>
      <c r="P768" s="239">
        <f>O768*H768</f>
        <v>0</v>
      </c>
      <c r="Q768" s="239">
        <v>0.02</v>
      </c>
      <c r="R768" s="239">
        <f>Q768*H768</f>
        <v>0.049400000000000006</v>
      </c>
      <c r="S768" s="239">
        <v>0</v>
      </c>
      <c r="T768" s="240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41" t="s">
        <v>307</v>
      </c>
      <c r="AT768" s="241" t="s">
        <v>228</v>
      </c>
      <c r="AU768" s="241" t="s">
        <v>94</v>
      </c>
      <c r="AY768" s="19" t="s">
        <v>226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9" t="s">
        <v>233</v>
      </c>
      <c r="BK768" s="242">
        <f>ROUND(I768*H768,2)</f>
        <v>0</v>
      </c>
      <c r="BL768" s="19" t="s">
        <v>307</v>
      </c>
      <c r="BM768" s="241" t="s">
        <v>1201</v>
      </c>
    </row>
    <row r="769" s="13" customFormat="1">
      <c r="A769" s="13"/>
      <c r="B769" s="243"/>
      <c r="C769" s="244"/>
      <c r="D769" s="245" t="s">
        <v>235</v>
      </c>
      <c r="E769" s="246" t="s">
        <v>1</v>
      </c>
      <c r="F769" s="247" t="s">
        <v>1202</v>
      </c>
      <c r="G769" s="244"/>
      <c r="H769" s="248">
        <v>2.4700000000000002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235</v>
      </c>
      <c r="AU769" s="254" t="s">
        <v>94</v>
      </c>
      <c r="AV769" s="13" t="s">
        <v>94</v>
      </c>
      <c r="AW769" s="13" t="s">
        <v>40</v>
      </c>
      <c r="AX769" s="13" t="s">
        <v>85</v>
      </c>
      <c r="AY769" s="254" t="s">
        <v>226</v>
      </c>
    </row>
    <row r="770" s="14" customFormat="1">
      <c r="A770" s="14"/>
      <c r="B770" s="255"/>
      <c r="C770" s="256"/>
      <c r="D770" s="245" t="s">
        <v>235</v>
      </c>
      <c r="E770" s="257" t="s">
        <v>1</v>
      </c>
      <c r="F770" s="258" t="s">
        <v>237</v>
      </c>
      <c r="G770" s="256"/>
      <c r="H770" s="259">
        <v>2.4700000000000002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5" t="s">
        <v>235</v>
      </c>
      <c r="AU770" s="265" t="s">
        <v>94</v>
      </c>
      <c r="AV770" s="14" t="s">
        <v>233</v>
      </c>
      <c r="AW770" s="14" t="s">
        <v>40</v>
      </c>
      <c r="AX770" s="14" t="s">
        <v>92</v>
      </c>
      <c r="AY770" s="265" t="s">
        <v>226</v>
      </c>
    </row>
    <row r="771" s="2" customFormat="1" ht="16.5" customHeight="1">
      <c r="A771" s="41"/>
      <c r="B771" s="42"/>
      <c r="C771" s="230" t="s">
        <v>1203</v>
      </c>
      <c r="D771" s="230" t="s">
        <v>228</v>
      </c>
      <c r="E771" s="231" t="s">
        <v>1204</v>
      </c>
      <c r="F771" s="232" t="s">
        <v>1205</v>
      </c>
      <c r="G771" s="233" t="s">
        <v>369</v>
      </c>
      <c r="H771" s="234">
        <v>1</v>
      </c>
      <c r="I771" s="235"/>
      <c r="J771" s="236">
        <f>ROUND(I771*H771,2)</f>
        <v>0</v>
      </c>
      <c r="K771" s="232" t="s">
        <v>1</v>
      </c>
      <c r="L771" s="47"/>
      <c r="M771" s="237" t="s">
        <v>1</v>
      </c>
      <c r="N771" s="238" t="s">
        <v>52</v>
      </c>
      <c r="O771" s="95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41" t="s">
        <v>307</v>
      </c>
      <c r="AT771" s="241" t="s">
        <v>228</v>
      </c>
      <c r="AU771" s="241" t="s">
        <v>94</v>
      </c>
      <c r="AY771" s="19" t="s">
        <v>226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9" t="s">
        <v>233</v>
      </c>
      <c r="BK771" s="242">
        <f>ROUND(I771*H771,2)</f>
        <v>0</v>
      </c>
      <c r="BL771" s="19" t="s">
        <v>307</v>
      </c>
      <c r="BM771" s="241" t="s">
        <v>1206</v>
      </c>
    </row>
    <row r="772" s="13" customFormat="1">
      <c r="A772" s="13"/>
      <c r="B772" s="243"/>
      <c r="C772" s="244"/>
      <c r="D772" s="245" t="s">
        <v>235</v>
      </c>
      <c r="E772" s="246" t="s">
        <v>1</v>
      </c>
      <c r="F772" s="247" t="s">
        <v>1207</v>
      </c>
      <c r="G772" s="244"/>
      <c r="H772" s="248">
        <v>1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235</v>
      </c>
      <c r="AU772" s="254" t="s">
        <v>94</v>
      </c>
      <c r="AV772" s="13" t="s">
        <v>94</v>
      </c>
      <c r="AW772" s="13" t="s">
        <v>40</v>
      </c>
      <c r="AX772" s="13" t="s">
        <v>85</v>
      </c>
      <c r="AY772" s="254" t="s">
        <v>226</v>
      </c>
    </row>
    <row r="773" s="14" customFormat="1">
      <c r="A773" s="14"/>
      <c r="B773" s="255"/>
      <c r="C773" s="256"/>
      <c r="D773" s="245" t="s">
        <v>235</v>
      </c>
      <c r="E773" s="257" t="s">
        <v>1</v>
      </c>
      <c r="F773" s="258" t="s">
        <v>237</v>
      </c>
      <c r="G773" s="256"/>
      <c r="H773" s="259">
        <v>1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5" t="s">
        <v>235</v>
      </c>
      <c r="AU773" s="265" t="s">
        <v>94</v>
      </c>
      <c r="AV773" s="14" t="s">
        <v>233</v>
      </c>
      <c r="AW773" s="14" t="s">
        <v>40</v>
      </c>
      <c r="AX773" s="14" t="s">
        <v>92</v>
      </c>
      <c r="AY773" s="265" t="s">
        <v>226</v>
      </c>
    </row>
    <row r="774" s="2" customFormat="1" ht="16.5" customHeight="1">
      <c r="A774" s="41"/>
      <c r="B774" s="42"/>
      <c r="C774" s="230" t="s">
        <v>1208</v>
      </c>
      <c r="D774" s="230" t="s">
        <v>228</v>
      </c>
      <c r="E774" s="231" t="s">
        <v>1209</v>
      </c>
      <c r="F774" s="232" t="s">
        <v>1210</v>
      </c>
      <c r="G774" s="233" t="s">
        <v>369</v>
      </c>
      <c r="H774" s="234">
        <v>1</v>
      </c>
      <c r="I774" s="235"/>
      <c r="J774" s="236">
        <f>ROUND(I774*H774,2)</f>
        <v>0</v>
      </c>
      <c r="K774" s="232" t="s">
        <v>232</v>
      </c>
      <c r="L774" s="47"/>
      <c r="M774" s="237" t="s">
        <v>1</v>
      </c>
      <c r="N774" s="238" t="s">
        <v>52</v>
      </c>
      <c r="O774" s="95"/>
      <c r="P774" s="239">
        <f>O774*H774</f>
        <v>0</v>
      </c>
      <c r="Q774" s="239">
        <v>0</v>
      </c>
      <c r="R774" s="239">
        <f>Q774*H774</f>
        <v>0</v>
      </c>
      <c r="S774" s="239">
        <v>0.012999999999999999</v>
      </c>
      <c r="T774" s="240">
        <f>S774*H774</f>
        <v>0.012999999999999999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41" t="s">
        <v>307</v>
      </c>
      <c r="AT774" s="241" t="s">
        <v>228</v>
      </c>
      <c r="AU774" s="241" t="s">
        <v>94</v>
      </c>
      <c r="AY774" s="19" t="s">
        <v>226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9" t="s">
        <v>233</v>
      </c>
      <c r="BK774" s="242">
        <f>ROUND(I774*H774,2)</f>
        <v>0</v>
      </c>
      <c r="BL774" s="19" t="s">
        <v>307</v>
      </c>
      <c r="BM774" s="241" t="s">
        <v>1211</v>
      </c>
    </row>
    <row r="775" s="13" customFormat="1">
      <c r="A775" s="13"/>
      <c r="B775" s="243"/>
      <c r="C775" s="244"/>
      <c r="D775" s="245" t="s">
        <v>235</v>
      </c>
      <c r="E775" s="246" t="s">
        <v>1</v>
      </c>
      <c r="F775" s="247" t="s">
        <v>546</v>
      </c>
      <c r="G775" s="244"/>
      <c r="H775" s="248">
        <v>1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235</v>
      </c>
      <c r="AU775" s="254" t="s">
        <v>94</v>
      </c>
      <c r="AV775" s="13" t="s">
        <v>94</v>
      </c>
      <c r="AW775" s="13" t="s">
        <v>40</v>
      </c>
      <c r="AX775" s="13" t="s">
        <v>85</v>
      </c>
      <c r="AY775" s="254" t="s">
        <v>226</v>
      </c>
    </row>
    <row r="776" s="14" customFormat="1">
      <c r="A776" s="14"/>
      <c r="B776" s="255"/>
      <c r="C776" s="256"/>
      <c r="D776" s="245" t="s">
        <v>235</v>
      </c>
      <c r="E776" s="257" t="s">
        <v>1</v>
      </c>
      <c r="F776" s="258" t="s">
        <v>237</v>
      </c>
      <c r="G776" s="256"/>
      <c r="H776" s="259">
        <v>1</v>
      </c>
      <c r="I776" s="260"/>
      <c r="J776" s="256"/>
      <c r="K776" s="256"/>
      <c r="L776" s="261"/>
      <c r="M776" s="262"/>
      <c r="N776" s="263"/>
      <c r="O776" s="263"/>
      <c r="P776" s="263"/>
      <c r="Q776" s="263"/>
      <c r="R776" s="263"/>
      <c r="S776" s="263"/>
      <c r="T776" s="26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5" t="s">
        <v>235</v>
      </c>
      <c r="AU776" s="265" t="s">
        <v>94</v>
      </c>
      <c r="AV776" s="14" t="s">
        <v>233</v>
      </c>
      <c r="AW776" s="14" t="s">
        <v>40</v>
      </c>
      <c r="AX776" s="14" t="s">
        <v>92</v>
      </c>
      <c r="AY776" s="265" t="s">
        <v>226</v>
      </c>
    </row>
    <row r="777" s="2" customFormat="1" ht="16.5" customHeight="1">
      <c r="A777" s="41"/>
      <c r="B777" s="42"/>
      <c r="C777" s="230" t="s">
        <v>1212</v>
      </c>
      <c r="D777" s="230" t="s">
        <v>228</v>
      </c>
      <c r="E777" s="231" t="s">
        <v>1213</v>
      </c>
      <c r="F777" s="232" t="s">
        <v>1214</v>
      </c>
      <c r="G777" s="233" t="s">
        <v>369</v>
      </c>
      <c r="H777" s="234">
        <v>3</v>
      </c>
      <c r="I777" s="235"/>
      <c r="J777" s="236">
        <f>ROUND(I777*H777,2)</f>
        <v>0</v>
      </c>
      <c r="K777" s="232" t="s">
        <v>232</v>
      </c>
      <c r="L777" s="47"/>
      <c r="M777" s="237" t="s">
        <v>1</v>
      </c>
      <c r="N777" s="238" t="s">
        <v>52</v>
      </c>
      <c r="O777" s="95"/>
      <c r="P777" s="239">
        <f>O777*H777</f>
        <v>0</v>
      </c>
      <c r="Q777" s="239">
        <v>0.00084999999999999995</v>
      </c>
      <c r="R777" s="239">
        <f>Q777*H777</f>
        <v>0.0025499999999999997</v>
      </c>
      <c r="S777" s="239">
        <v>0</v>
      </c>
      <c r="T777" s="240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41" t="s">
        <v>307</v>
      </c>
      <c r="AT777" s="241" t="s">
        <v>228</v>
      </c>
      <c r="AU777" s="241" t="s">
        <v>94</v>
      </c>
      <c r="AY777" s="19" t="s">
        <v>226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9" t="s">
        <v>233</v>
      </c>
      <c r="BK777" s="242">
        <f>ROUND(I777*H777,2)</f>
        <v>0</v>
      </c>
      <c r="BL777" s="19" t="s">
        <v>307</v>
      </c>
      <c r="BM777" s="241" t="s">
        <v>1215</v>
      </c>
    </row>
    <row r="778" s="13" customFormat="1">
      <c r="A778" s="13"/>
      <c r="B778" s="243"/>
      <c r="C778" s="244"/>
      <c r="D778" s="245" t="s">
        <v>235</v>
      </c>
      <c r="E778" s="246" t="s">
        <v>1</v>
      </c>
      <c r="F778" s="247" t="s">
        <v>953</v>
      </c>
      <c r="G778" s="244"/>
      <c r="H778" s="248">
        <v>3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235</v>
      </c>
      <c r="AU778" s="254" t="s">
        <v>94</v>
      </c>
      <c r="AV778" s="13" t="s">
        <v>94</v>
      </c>
      <c r="AW778" s="13" t="s">
        <v>40</v>
      </c>
      <c r="AX778" s="13" t="s">
        <v>85</v>
      </c>
      <c r="AY778" s="254" t="s">
        <v>226</v>
      </c>
    </row>
    <row r="779" s="14" customFormat="1">
      <c r="A779" s="14"/>
      <c r="B779" s="255"/>
      <c r="C779" s="256"/>
      <c r="D779" s="245" t="s">
        <v>235</v>
      </c>
      <c r="E779" s="257" t="s">
        <v>1</v>
      </c>
      <c r="F779" s="258" t="s">
        <v>237</v>
      </c>
      <c r="G779" s="256"/>
      <c r="H779" s="259">
        <v>3</v>
      </c>
      <c r="I779" s="260"/>
      <c r="J779" s="256"/>
      <c r="K779" s="256"/>
      <c r="L779" s="261"/>
      <c r="M779" s="262"/>
      <c r="N779" s="263"/>
      <c r="O779" s="263"/>
      <c r="P779" s="263"/>
      <c r="Q779" s="263"/>
      <c r="R779" s="263"/>
      <c r="S779" s="263"/>
      <c r="T779" s="26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5" t="s">
        <v>235</v>
      </c>
      <c r="AU779" s="265" t="s">
        <v>94</v>
      </c>
      <c r="AV779" s="14" t="s">
        <v>233</v>
      </c>
      <c r="AW779" s="14" t="s">
        <v>40</v>
      </c>
      <c r="AX779" s="14" t="s">
        <v>92</v>
      </c>
      <c r="AY779" s="265" t="s">
        <v>226</v>
      </c>
    </row>
    <row r="780" s="2" customFormat="1" ht="21.75" customHeight="1">
      <c r="A780" s="41"/>
      <c r="B780" s="42"/>
      <c r="C780" s="266" t="s">
        <v>1216</v>
      </c>
      <c r="D780" s="266" t="s">
        <v>301</v>
      </c>
      <c r="E780" s="267" t="s">
        <v>1217</v>
      </c>
      <c r="F780" s="268" t="s">
        <v>1218</v>
      </c>
      <c r="G780" s="269" t="s">
        <v>369</v>
      </c>
      <c r="H780" s="270">
        <v>2</v>
      </c>
      <c r="I780" s="271"/>
      <c r="J780" s="272">
        <f>ROUND(I780*H780,2)</f>
        <v>0</v>
      </c>
      <c r="K780" s="268" t="s">
        <v>1</v>
      </c>
      <c r="L780" s="273"/>
      <c r="M780" s="274" t="s">
        <v>1</v>
      </c>
      <c r="N780" s="275" t="s">
        <v>52</v>
      </c>
      <c r="O780" s="95"/>
      <c r="P780" s="239">
        <f>O780*H780</f>
        <v>0</v>
      </c>
      <c r="Q780" s="239">
        <v>0.32100000000000001</v>
      </c>
      <c r="R780" s="239">
        <f>Q780*H780</f>
        <v>0.64200000000000002</v>
      </c>
      <c r="S780" s="239">
        <v>0</v>
      </c>
      <c r="T780" s="240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41" t="s">
        <v>389</v>
      </c>
      <c r="AT780" s="241" t="s">
        <v>301</v>
      </c>
      <c r="AU780" s="241" t="s">
        <v>94</v>
      </c>
      <c r="AY780" s="19" t="s">
        <v>226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9" t="s">
        <v>233</v>
      </c>
      <c r="BK780" s="242">
        <f>ROUND(I780*H780,2)</f>
        <v>0</v>
      </c>
      <c r="BL780" s="19" t="s">
        <v>307</v>
      </c>
      <c r="BM780" s="241" t="s">
        <v>1219</v>
      </c>
    </row>
    <row r="781" s="13" customFormat="1">
      <c r="A781" s="13"/>
      <c r="B781" s="243"/>
      <c r="C781" s="244"/>
      <c r="D781" s="245" t="s">
        <v>235</v>
      </c>
      <c r="E781" s="246" t="s">
        <v>1</v>
      </c>
      <c r="F781" s="247" t="s">
        <v>94</v>
      </c>
      <c r="G781" s="244"/>
      <c r="H781" s="248">
        <v>2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235</v>
      </c>
      <c r="AU781" s="254" t="s">
        <v>94</v>
      </c>
      <c r="AV781" s="13" t="s">
        <v>94</v>
      </c>
      <c r="AW781" s="13" t="s">
        <v>40</v>
      </c>
      <c r="AX781" s="13" t="s">
        <v>85</v>
      </c>
      <c r="AY781" s="254" t="s">
        <v>226</v>
      </c>
    </row>
    <row r="782" s="14" customFormat="1">
      <c r="A782" s="14"/>
      <c r="B782" s="255"/>
      <c r="C782" s="256"/>
      <c r="D782" s="245" t="s">
        <v>235</v>
      </c>
      <c r="E782" s="257" t="s">
        <v>1</v>
      </c>
      <c r="F782" s="258" t="s">
        <v>237</v>
      </c>
      <c r="G782" s="256"/>
      <c r="H782" s="259">
        <v>2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5" t="s">
        <v>235</v>
      </c>
      <c r="AU782" s="265" t="s">
        <v>94</v>
      </c>
      <c r="AV782" s="14" t="s">
        <v>233</v>
      </c>
      <c r="AW782" s="14" t="s">
        <v>40</v>
      </c>
      <c r="AX782" s="14" t="s">
        <v>92</v>
      </c>
      <c r="AY782" s="265" t="s">
        <v>226</v>
      </c>
    </row>
    <row r="783" s="2" customFormat="1" ht="21.75" customHeight="1">
      <c r="A783" s="41"/>
      <c r="B783" s="42"/>
      <c r="C783" s="266" t="s">
        <v>1220</v>
      </c>
      <c r="D783" s="266" t="s">
        <v>301</v>
      </c>
      <c r="E783" s="267" t="s">
        <v>1221</v>
      </c>
      <c r="F783" s="268" t="s">
        <v>1222</v>
      </c>
      <c r="G783" s="269" t="s">
        <v>369</v>
      </c>
      <c r="H783" s="270">
        <v>1</v>
      </c>
      <c r="I783" s="271"/>
      <c r="J783" s="272">
        <f>ROUND(I783*H783,2)</f>
        <v>0</v>
      </c>
      <c r="K783" s="268" t="s">
        <v>1</v>
      </c>
      <c r="L783" s="273"/>
      <c r="M783" s="274" t="s">
        <v>1</v>
      </c>
      <c r="N783" s="275" t="s">
        <v>52</v>
      </c>
      <c r="O783" s="95"/>
      <c r="P783" s="239">
        <f>O783*H783</f>
        <v>0</v>
      </c>
      <c r="Q783" s="239">
        <v>0.32100000000000001</v>
      </c>
      <c r="R783" s="239">
        <f>Q783*H783</f>
        <v>0.32100000000000001</v>
      </c>
      <c r="S783" s="239">
        <v>0</v>
      </c>
      <c r="T783" s="240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41" t="s">
        <v>389</v>
      </c>
      <c r="AT783" s="241" t="s">
        <v>301</v>
      </c>
      <c r="AU783" s="241" t="s">
        <v>94</v>
      </c>
      <c r="AY783" s="19" t="s">
        <v>226</v>
      </c>
      <c r="BE783" s="242">
        <f>IF(N783="základní",J783,0)</f>
        <v>0</v>
      </c>
      <c r="BF783" s="242">
        <f>IF(N783="snížená",J783,0)</f>
        <v>0</v>
      </c>
      <c r="BG783" s="242">
        <f>IF(N783="zákl. přenesená",J783,0)</f>
        <v>0</v>
      </c>
      <c r="BH783" s="242">
        <f>IF(N783="sníž. přenesená",J783,0)</f>
        <v>0</v>
      </c>
      <c r="BI783" s="242">
        <f>IF(N783="nulová",J783,0)</f>
        <v>0</v>
      </c>
      <c r="BJ783" s="19" t="s">
        <v>233</v>
      </c>
      <c r="BK783" s="242">
        <f>ROUND(I783*H783,2)</f>
        <v>0</v>
      </c>
      <c r="BL783" s="19" t="s">
        <v>307</v>
      </c>
      <c r="BM783" s="241" t="s">
        <v>1223</v>
      </c>
    </row>
    <row r="784" s="13" customFormat="1">
      <c r="A784" s="13"/>
      <c r="B784" s="243"/>
      <c r="C784" s="244"/>
      <c r="D784" s="245" t="s">
        <v>235</v>
      </c>
      <c r="E784" s="246" t="s">
        <v>1</v>
      </c>
      <c r="F784" s="247" t="s">
        <v>92</v>
      </c>
      <c r="G784" s="244"/>
      <c r="H784" s="248">
        <v>1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235</v>
      </c>
      <c r="AU784" s="254" t="s">
        <v>94</v>
      </c>
      <c r="AV784" s="13" t="s">
        <v>94</v>
      </c>
      <c r="AW784" s="13" t="s">
        <v>40</v>
      </c>
      <c r="AX784" s="13" t="s">
        <v>85</v>
      </c>
      <c r="AY784" s="254" t="s">
        <v>226</v>
      </c>
    </row>
    <row r="785" s="14" customFormat="1">
      <c r="A785" s="14"/>
      <c r="B785" s="255"/>
      <c r="C785" s="256"/>
      <c r="D785" s="245" t="s">
        <v>235</v>
      </c>
      <c r="E785" s="257" t="s">
        <v>1</v>
      </c>
      <c r="F785" s="258" t="s">
        <v>237</v>
      </c>
      <c r="G785" s="256"/>
      <c r="H785" s="259">
        <v>1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5" t="s">
        <v>235</v>
      </c>
      <c r="AU785" s="265" t="s">
        <v>94</v>
      </c>
      <c r="AV785" s="14" t="s">
        <v>233</v>
      </c>
      <c r="AW785" s="14" t="s">
        <v>40</v>
      </c>
      <c r="AX785" s="14" t="s">
        <v>92</v>
      </c>
      <c r="AY785" s="265" t="s">
        <v>226</v>
      </c>
    </row>
    <row r="786" s="2" customFormat="1" ht="24.15" customHeight="1">
      <c r="A786" s="41"/>
      <c r="B786" s="42"/>
      <c r="C786" s="230" t="s">
        <v>1224</v>
      </c>
      <c r="D786" s="230" t="s">
        <v>228</v>
      </c>
      <c r="E786" s="231" t="s">
        <v>1225</v>
      </c>
      <c r="F786" s="232" t="s">
        <v>1226</v>
      </c>
      <c r="G786" s="233" t="s">
        <v>369</v>
      </c>
      <c r="H786" s="234">
        <v>1</v>
      </c>
      <c r="I786" s="235"/>
      <c r="J786" s="236">
        <f>ROUND(I786*H786,2)</f>
        <v>0</v>
      </c>
      <c r="K786" s="232" t="s">
        <v>1</v>
      </c>
      <c r="L786" s="47"/>
      <c r="M786" s="237" t="s">
        <v>1</v>
      </c>
      <c r="N786" s="238" t="s">
        <v>52</v>
      </c>
      <c r="O786" s="95"/>
      <c r="P786" s="239">
        <f>O786*H786</f>
        <v>0</v>
      </c>
      <c r="Q786" s="239">
        <v>0.32100000000000001</v>
      </c>
      <c r="R786" s="239">
        <f>Q786*H786</f>
        <v>0.32100000000000001</v>
      </c>
      <c r="S786" s="239">
        <v>0</v>
      </c>
      <c r="T786" s="240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41" t="s">
        <v>307</v>
      </c>
      <c r="AT786" s="241" t="s">
        <v>228</v>
      </c>
      <c r="AU786" s="241" t="s">
        <v>94</v>
      </c>
      <c r="AY786" s="19" t="s">
        <v>226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9" t="s">
        <v>233</v>
      </c>
      <c r="BK786" s="242">
        <f>ROUND(I786*H786,2)</f>
        <v>0</v>
      </c>
      <c r="BL786" s="19" t="s">
        <v>307</v>
      </c>
      <c r="BM786" s="241" t="s">
        <v>1227</v>
      </c>
    </row>
    <row r="787" s="13" customFormat="1">
      <c r="A787" s="13"/>
      <c r="B787" s="243"/>
      <c r="C787" s="244"/>
      <c r="D787" s="245" t="s">
        <v>235</v>
      </c>
      <c r="E787" s="246" t="s">
        <v>1</v>
      </c>
      <c r="F787" s="247" t="s">
        <v>92</v>
      </c>
      <c r="G787" s="244"/>
      <c r="H787" s="248">
        <v>1</v>
      </c>
      <c r="I787" s="249"/>
      <c r="J787" s="244"/>
      <c r="K787" s="244"/>
      <c r="L787" s="250"/>
      <c r="M787" s="251"/>
      <c r="N787" s="252"/>
      <c r="O787" s="252"/>
      <c r="P787" s="252"/>
      <c r="Q787" s="252"/>
      <c r="R787" s="252"/>
      <c r="S787" s="252"/>
      <c r="T787" s="25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4" t="s">
        <v>235</v>
      </c>
      <c r="AU787" s="254" t="s">
        <v>94</v>
      </c>
      <c r="AV787" s="13" t="s">
        <v>94</v>
      </c>
      <c r="AW787" s="13" t="s">
        <v>40</v>
      </c>
      <c r="AX787" s="13" t="s">
        <v>85</v>
      </c>
      <c r="AY787" s="254" t="s">
        <v>226</v>
      </c>
    </row>
    <row r="788" s="14" customFormat="1">
      <c r="A788" s="14"/>
      <c r="B788" s="255"/>
      <c r="C788" s="256"/>
      <c r="D788" s="245" t="s">
        <v>235</v>
      </c>
      <c r="E788" s="257" t="s">
        <v>1</v>
      </c>
      <c r="F788" s="258" t="s">
        <v>237</v>
      </c>
      <c r="G788" s="256"/>
      <c r="H788" s="259">
        <v>1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5" t="s">
        <v>235</v>
      </c>
      <c r="AU788" s="265" t="s">
        <v>94</v>
      </c>
      <c r="AV788" s="14" t="s">
        <v>233</v>
      </c>
      <c r="AW788" s="14" t="s">
        <v>40</v>
      </c>
      <c r="AX788" s="14" t="s">
        <v>92</v>
      </c>
      <c r="AY788" s="265" t="s">
        <v>226</v>
      </c>
    </row>
    <row r="789" s="2" customFormat="1" ht="16.5" customHeight="1">
      <c r="A789" s="41"/>
      <c r="B789" s="42"/>
      <c r="C789" s="230" t="s">
        <v>1228</v>
      </c>
      <c r="D789" s="230" t="s">
        <v>228</v>
      </c>
      <c r="E789" s="231" t="s">
        <v>1229</v>
      </c>
      <c r="F789" s="232" t="s">
        <v>1230</v>
      </c>
      <c r="G789" s="233" t="s">
        <v>369</v>
      </c>
      <c r="H789" s="234">
        <v>1</v>
      </c>
      <c r="I789" s="235"/>
      <c r="J789" s="236">
        <f>ROUND(I789*H789,2)</f>
        <v>0</v>
      </c>
      <c r="K789" s="232" t="s">
        <v>232</v>
      </c>
      <c r="L789" s="47"/>
      <c r="M789" s="237" t="s">
        <v>1</v>
      </c>
      <c r="N789" s="238" t="s">
        <v>52</v>
      </c>
      <c r="O789" s="95"/>
      <c r="P789" s="239">
        <f>O789*H789</f>
        <v>0</v>
      </c>
      <c r="Q789" s="239">
        <v>0</v>
      </c>
      <c r="R789" s="239">
        <f>Q789*H789</f>
        <v>0</v>
      </c>
      <c r="S789" s="239">
        <v>0.02</v>
      </c>
      <c r="T789" s="240">
        <f>S789*H789</f>
        <v>0.02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41" t="s">
        <v>307</v>
      </c>
      <c r="AT789" s="241" t="s">
        <v>228</v>
      </c>
      <c r="AU789" s="241" t="s">
        <v>94</v>
      </c>
      <c r="AY789" s="19" t="s">
        <v>226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9" t="s">
        <v>233</v>
      </c>
      <c r="BK789" s="242">
        <f>ROUND(I789*H789,2)</f>
        <v>0</v>
      </c>
      <c r="BL789" s="19" t="s">
        <v>307</v>
      </c>
      <c r="BM789" s="241" t="s">
        <v>1231</v>
      </c>
    </row>
    <row r="790" s="13" customFormat="1">
      <c r="A790" s="13"/>
      <c r="B790" s="243"/>
      <c r="C790" s="244"/>
      <c r="D790" s="245" t="s">
        <v>235</v>
      </c>
      <c r="E790" s="246" t="s">
        <v>1</v>
      </c>
      <c r="F790" s="247" t="s">
        <v>546</v>
      </c>
      <c r="G790" s="244"/>
      <c r="H790" s="248">
        <v>1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235</v>
      </c>
      <c r="AU790" s="254" t="s">
        <v>94</v>
      </c>
      <c r="AV790" s="13" t="s">
        <v>94</v>
      </c>
      <c r="AW790" s="13" t="s">
        <v>40</v>
      </c>
      <c r="AX790" s="13" t="s">
        <v>85</v>
      </c>
      <c r="AY790" s="254" t="s">
        <v>226</v>
      </c>
    </row>
    <row r="791" s="14" customFormat="1">
      <c r="A791" s="14"/>
      <c r="B791" s="255"/>
      <c r="C791" s="256"/>
      <c r="D791" s="245" t="s">
        <v>235</v>
      </c>
      <c r="E791" s="257" t="s">
        <v>1</v>
      </c>
      <c r="F791" s="258" t="s">
        <v>237</v>
      </c>
      <c r="G791" s="256"/>
      <c r="H791" s="259">
        <v>1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5" t="s">
        <v>235</v>
      </c>
      <c r="AU791" s="265" t="s">
        <v>94</v>
      </c>
      <c r="AV791" s="14" t="s">
        <v>233</v>
      </c>
      <c r="AW791" s="14" t="s">
        <v>40</v>
      </c>
      <c r="AX791" s="14" t="s">
        <v>92</v>
      </c>
      <c r="AY791" s="265" t="s">
        <v>226</v>
      </c>
    </row>
    <row r="792" s="2" customFormat="1" ht="16.5" customHeight="1">
      <c r="A792" s="41"/>
      <c r="B792" s="42"/>
      <c r="C792" s="230" t="s">
        <v>1232</v>
      </c>
      <c r="D792" s="230" t="s">
        <v>228</v>
      </c>
      <c r="E792" s="231" t="s">
        <v>1233</v>
      </c>
      <c r="F792" s="232" t="s">
        <v>1234</v>
      </c>
      <c r="G792" s="233" t="s">
        <v>369</v>
      </c>
      <c r="H792" s="234">
        <v>12</v>
      </c>
      <c r="I792" s="235"/>
      <c r="J792" s="236">
        <f>ROUND(I792*H792,2)</f>
        <v>0</v>
      </c>
      <c r="K792" s="232" t="s">
        <v>1</v>
      </c>
      <c r="L792" s="47"/>
      <c r="M792" s="237" t="s">
        <v>1</v>
      </c>
      <c r="N792" s="238" t="s">
        <v>52</v>
      </c>
      <c r="O792" s="95"/>
      <c r="P792" s="239">
        <f>O792*H792</f>
        <v>0</v>
      </c>
      <c r="Q792" s="239">
        <v>0</v>
      </c>
      <c r="R792" s="239">
        <f>Q792*H792</f>
        <v>0</v>
      </c>
      <c r="S792" s="239">
        <v>0</v>
      </c>
      <c r="T792" s="240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41" t="s">
        <v>307</v>
      </c>
      <c r="AT792" s="241" t="s">
        <v>228</v>
      </c>
      <c r="AU792" s="241" t="s">
        <v>94</v>
      </c>
      <c r="AY792" s="19" t="s">
        <v>226</v>
      </c>
      <c r="BE792" s="242">
        <f>IF(N792="základní",J792,0)</f>
        <v>0</v>
      </c>
      <c r="BF792" s="242">
        <f>IF(N792="snížená",J792,0)</f>
        <v>0</v>
      </c>
      <c r="BG792" s="242">
        <f>IF(N792="zákl. přenesená",J792,0)</f>
        <v>0</v>
      </c>
      <c r="BH792" s="242">
        <f>IF(N792="sníž. přenesená",J792,0)</f>
        <v>0</v>
      </c>
      <c r="BI792" s="242">
        <f>IF(N792="nulová",J792,0)</f>
        <v>0</v>
      </c>
      <c r="BJ792" s="19" t="s">
        <v>233</v>
      </c>
      <c r="BK792" s="242">
        <f>ROUND(I792*H792,2)</f>
        <v>0</v>
      </c>
      <c r="BL792" s="19" t="s">
        <v>307</v>
      </c>
      <c r="BM792" s="241" t="s">
        <v>1235</v>
      </c>
    </row>
    <row r="793" s="13" customFormat="1">
      <c r="A793" s="13"/>
      <c r="B793" s="243"/>
      <c r="C793" s="244"/>
      <c r="D793" s="245" t="s">
        <v>235</v>
      </c>
      <c r="E793" s="246" t="s">
        <v>1</v>
      </c>
      <c r="F793" s="247" t="s">
        <v>1236</v>
      </c>
      <c r="G793" s="244"/>
      <c r="H793" s="248">
        <v>12</v>
      </c>
      <c r="I793" s="249"/>
      <c r="J793" s="244"/>
      <c r="K793" s="244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235</v>
      </c>
      <c r="AU793" s="254" t="s">
        <v>94</v>
      </c>
      <c r="AV793" s="13" t="s">
        <v>94</v>
      </c>
      <c r="AW793" s="13" t="s">
        <v>40</v>
      </c>
      <c r="AX793" s="13" t="s">
        <v>85</v>
      </c>
      <c r="AY793" s="254" t="s">
        <v>226</v>
      </c>
    </row>
    <row r="794" s="14" customFormat="1">
      <c r="A794" s="14"/>
      <c r="B794" s="255"/>
      <c r="C794" s="256"/>
      <c r="D794" s="245" t="s">
        <v>235</v>
      </c>
      <c r="E794" s="257" t="s">
        <v>1</v>
      </c>
      <c r="F794" s="258" t="s">
        <v>237</v>
      </c>
      <c r="G794" s="256"/>
      <c r="H794" s="259">
        <v>12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5" t="s">
        <v>235</v>
      </c>
      <c r="AU794" s="265" t="s">
        <v>94</v>
      </c>
      <c r="AV794" s="14" t="s">
        <v>233</v>
      </c>
      <c r="AW794" s="14" t="s">
        <v>40</v>
      </c>
      <c r="AX794" s="14" t="s">
        <v>92</v>
      </c>
      <c r="AY794" s="265" t="s">
        <v>226</v>
      </c>
    </row>
    <row r="795" s="2" customFormat="1" ht="16.5" customHeight="1">
      <c r="A795" s="41"/>
      <c r="B795" s="42"/>
      <c r="C795" s="230" t="s">
        <v>1237</v>
      </c>
      <c r="D795" s="230" t="s">
        <v>228</v>
      </c>
      <c r="E795" s="231" t="s">
        <v>1238</v>
      </c>
      <c r="F795" s="232" t="s">
        <v>1239</v>
      </c>
      <c r="G795" s="233" t="s">
        <v>327</v>
      </c>
      <c r="H795" s="234">
        <v>2281</v>
      </c>
      <c r="I795" s="235"/>
      <c r="J795" s="236">
        <f>ROUND(I795*H795,2)</f>
        <v>0</v>
      </c>
      <c r="K795" s="232" t="s">
        <v>232</v>
      </c>
      <c r="L795" s="47"/>
      <c r="M795" s="237" t="s">
        <v>1</v>
      </c>
      <c r="N795" s="238" t="s">
        <v>52</v>
      </c>
      <c r="O795" s="95"/>
      <c r="P795" s="239">
        <f>O795*H795</f>
        <v>0</v>
      </c>
      <c r="Q795" s="239">
        <v>0</v>
      </c>
      <c r="R795" s="239">
        <f>Q795*H795</f>
        <v>0</v>
      </c>
      <c r="S795" s="239">
        <v>0.001</v>
      </c>
      <c r="T795" s="240">
        <f>S795*H795</f>
        <v>2.2810000000000001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41" t="s">
        <v>307</v>
      </c>
      <c r="AT795" s="241" t="s">
        <v>228</v>
      </c>
      <c r="AU795" s="241" t="s">
        <v>94</v>
      </c>
      <c r="AY795" s="19" t="s">
        <v>226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9" t="s">
        <v>233</v>
      </c>
      <c r="BK795" s="242">
        <f>ROUND(I795*H795,2)</f>
        <v>0</v>
      </c>
      <c r="BL795" s="19" t="s">
        <v>307</v>
      </c>
      <c r="BM795" s="241" t="s">
        <v>1240</v>
      </c>
    </row>
    <row r="796" s="15" customFormat="1">
      <c r="A796" s="15"/>
      <c r="B796" s="280"/>
      <c r="C796" s="281"/>
      <c r="D796" s="245" t="s">
        <v>235</v>
      </c>
      <c r="E796" s="282" t="s">
        <v>1</v>
      </c>
      <c r="F796" s="283" t="s">
        <v>1241</v>
      </c>
      <c r="G796" s="281"/>
      <c r="H796" s="282" t="s">
        <v>1</v>
      </c>
      <c r="I796" s="284"/>
      <c r="J796" s="281"/>
      <c r="K796" s="281"/>
      <c r="L796" s="285"/>
      <c r="M796" s="286"/>
      <c r="N796" s="287"/>
      <c r="O796" s="287"/>
      <c r="P796" s="287"/>
      <c r="Q796" s="287"/>
      <c r="R796" s="287"/>
      <c r="S796" s="287"/>
      <c r="T796" s="288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89" t="s">
        <v>235</v>
      </c>
      <c r="AU796" s="289" t="s">
        <v>94</v>
      </c>
      <c r="AV796" s="15" t="s">
        <v>92</v>
      </c>
      <c r="AW796" s="15" t="s">
        <v>40</v>
      </c>
      <c r="AX796" s="15" t="s">
        <v>85</v>
      </c>
      <c r="AY796" s="289" t="s">
        <v>226</v>
      </c>
    </row>
    <row r="797" s="15" customFormat="1">
      <c r="A797" s="15"/>
      <c r="B797" s="280"/>
      <c r="C797" s="281"/>
      <c r="D797" s="245" t="s">
        <v>235</v>
      </c>
      <c r="E797" s="282" t="s">
        <v>1</v>
      </c>
      <c r="F797" s="283" t="s">
        <v>1242</v>
      </c>
      <c r="G797" s="281"/>
      <c r="H797" s="282" t="s">
        <v>1</v>
      </c>
      <c r="I797" s="284"/>
      <c r="J797" s="281"/>
      <c r="K797" s="281"/>
      <c r="L797" s="285"/>
      <c r="M797" s="286"/>
      <c r="N797" s="287"/>
      <c r="O797" s="287"/>
      <c r="P797" s="287"/>
      <c r="Q797" s="287"/>
      <c r="R797" s="287"/>
      <c r="S797" s="287"/>
      <c r="T797" s="288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89" t="s">
        <v>235</v>
      </c>
      <c r="AU797" s="289" t="s">
        <v>94</v>
      </c>
      <c r="AV797" s="15" t="s">
        <v>92</v>
      </c>
      <c r="AW797" s="15" t="s">
        <v>40</v>
      </c>
      <c r="AX797" s="15" t="s">
        <v>85</v>
      </c>
      <c r="AY797" s="289" t="s">
        <v>226</v>
      </c>
    </row>
    <row r="798" s="13" customFormat="1">
      <c r="A798" s="13"/>
      <c r="B798" s="243"/>
      <c r="C798" s="244"/>
      <c r="D798" s="245" t="s">
        <v>235</v>
      </c>
      <c r="E798" s="246" t="s">
        <v>1</v>
      </c>
      <c r="F798" s="247" t="s">
        <v>1243</v>
      </c>
      <c r="G798" s="244"/>
      <c r="H798" s="248">
        <v>670</v>
      </c>
      <c r="I798" s="249"/>
      <c r="J798" s="244"/>
      <c r="K798" s="244"/>
      <c r="L798" s="250"/>
      <c r="M798" s="251"/>
      <c r="N798" s="252"/>
      <c r="O798" s="252"/>
      <c r="P798" s="252"/>
      <c r="Q798" s="252"/>
      <c r="R798" s="252"/>
      <c r="S798" s="252"/>
      <c r="T798" s="25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4" t="s">
        <v>235</v>
      </c>
      <c r="AU798" s="254" t="s">
        <v>94</v>
      </c>
      <c r="AV798" s="13" t="s">
        <v>94</v>
      </c>
      <c r="AW798" s="13" t="s">
        <v>40</v>
      </c>
      <c r="AX798" s="13" t="s">
        <v>85</v>
      </c>
      <c r="AY798" s="254" t="s">
        <v>226</v>
      </c>
    </row>
    <row r="799" s="15" customFormat="1">
      <c r="A799" s="15"/>
      <c r="B799" s="280"/>
      <c r="C799" s="281"/>
      <c r="D799" s="245" t="s">
        <v>235</v>
      </c>
      <c r="E799" s="282" t="s">
        <v>1</v>
      </c>
      <c r="F799" s="283" t="s">
        <v>1244</v>
      </c>
      <c r="G799" s="281"/>
      <c r="H799" s="282" t="s">
        <v>1</v>
      </c>
      <c r="I799" s="284"/>
      <c r="J799" s="281"/>
      <c r="K799" s="281"/>
      <c r="L799" s="285"/>
      <c r="M799" s="286"/>
      <c r="N799" s="287"/>
      <c r="O799" s="287"/>
      <c r="P799" s="287"/>
      <c r="Q799" s="287"/>
      <c r="R799" s="287"/>
      <c r="S799" s="287"/>
      <c r="T799" s="288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89" t="s">
        <v>235</v>
      </c>
      <c r="AU799" s="289" t="s">
        <v>94</v>
      </c>
      <c r="AV799" s="15" t="s">
        <v>92</v>
      </c>
      <c r="AW799" s="15" t="s">
        <v>40</v>
      </c>
      <c r="AX799" s="15" t="s">
        <v>85</v>
      </c>
      <c r="AY799" s="289" t="s">
        <v>226</v>
      </c>
    </row>
    <row r="800" s="15" customFormat="1">
      <c r="A800" s="15"/>
      <c r="B800" s="280"/>
      <c r="C800" s="281"/>
      <c r="D800" s="245" t="s">
        <v>235</v>
      </c>
      <c r="E800" s="282" t="s">
        <v>1</v>
      </c>
      <c r="F800" s="283" t="s">
        <v>1245</v>
      </c>
      <c r="G800" s="281"/>
      <c r="H800" s="282" t="s">
        <v>1</v>
      </c>
      <c r="I800" s="284"/>
      <c r="J800" s="281"/>
      <c r="K800" s="281"/>
      <c r="L800" s="285"/>
      <c r="M800" s="286"/>
      <c r="N800" s="287"/>
      <c r="O800" s="287"/>
      <c r="P800" s="287"/>
      <c r="Q800" s="287"/>
      <c r="R800" s="287"/>
      <c r="S800" s="287"/>
      <c r="T800" s="288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89" t="s">
        <v>235</v>
      </c>
      <c r="AU800" s="289" t="s">
        <v>94</v>
      </c>
      <c r="AV800" s="15" t="s">
        <v>92</v>
      </c>
      <c r="AW800" s="15" t="s">
        <v>40</v>
      </c>
      <c r="AX800" s="15" t="s">
        <v>85</v>
      </c>
      <c r="AY800" s="289" t="s">
        <v>226</v>
      </c>
    </row>
    <row r="801" s="13" customFormat="1">
      <c r="A801" s="13"/>
      <c r="B801" s="243"/>
      <c r="C801" s="244"/>
      <c r="D801" s="245" t="s">
        <v>235</v>
      </c>
      <c r="E801" s="246" t="s">
        <v>1</v>
      </c>
      <c r="F801" s="247" t="s">
        <v>1246</v>
      </c>
      <c r="G801" s="244"/>
      <c r="H801" s="248">
        <v>400</v>
      </c>
      <c r="I801" s="249"/>
      <c r="J801" s="244"/>
      <c r="K801" s="244"/>
      <c r="L801" s="250"/>
      <c r="M801" s="251"/>
      <c r="N801" s="252"/>
      <c r="O801" s="252"/>
      <c r="P801" s="252"/>
      <c r="Q801" s="252"/>
      <c r="R801" s="252"/>
      <c r="S801" s="252"/>
      <c r="T801" s="25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4" t="s">
        <v>235</v>
      </c>
      <c r="AU801" s="254" t="s">
        <v>94</v>
      </c>
      <c r="AV801" s="13" t="s">
        <v>94</v>
      </c>
      <c r="AW801" s="13" t="s">
        <v>40</v>
      </c>
      <c r="AX801" s="13" t="s">
        <v>85</v>
      </c>
      <c r="AY801" s="254" t="s">
        <v>226</v>
      </c>
    </row>
    <row r="802" s="15" customFormat="1">
      <c r="A802" s="15"/>
      <c r="B802" s="280"/>
      <c r="C802" s="281"/>
      <c r="D802" s="245" t="s">
        <v>235</v>
      </c>
      <c r="E802" s="282" t="s">
        <v>1</v>
      </c>
      <c r="F802" s="283" t="s">
        <v>1247</v>
      </c>
      <c r="G802" s="281"/>
      <c r="H802" s="282" t="s">
        <v>1</v>
      </c>
      <c r="I802" s="284"/>
      <c r="J802" s="281"/>
      <c r="K802" s="281"/>
      <c r="L802" s="285"/>
      <c r="M802" s="286"/>
      <c r="N802" s="287"/>
      <c r="O802" s="287"/>
      <c r="P802" s="287"/>
      <c r="Q802" s="287"/>
      <c r="R802" s="287"/>
      <c r="S802" s="287"/>
      <c r="T802" s="288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9" t="s">
        <v>235</v>
      </c>
      <c r="AU802" s="289" t="s">
        <v>94</v>
      </c>
      <c r="AV802" s="15" t="s">
        <v>92</v>
      </c>
      <c r="AW802" s="15" t="s">
        <v>40</v>
      </c>
      <c r="AX802" s="15" t="s">
        <v>85</v>
      </c>
      <c r="AY802" s="289" t="s">
        <v>226</v>
      </c>
    </row>
    <row r="803" s="13" customFormat="1">
      <c r="A803" s="13"/>
      <c r="B803" s="243"/>
      <c r="C803" s="244"/>
      <c r="D803" s="245" t="s">
        <v>235</v>
      </c>
      <c r="E803" s="246" t="s">
        <v>1</v>
      </c>
      <c r="F803" s="247" t="s">
        <v>1248</v>
      </c>
      <c r="G803" s="244"/>
      <c r="H803" s="248">
        <v>1211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235</v>
      </c>
      <c r="AU803" s="254" t="s">
        <v>94</v>
      </c>
      <c r="AV803" s="13" t="s">
        <v>94</v>
      </c>
      <c r="AW803" s="13" t="s">
        <v>40</v>
      </c>
      <c r="AX803" s="13" t="s">
        <v>85</v>
      </c>
      <c r="AY803" s="254" t="s">
        <v>226</v>
      </c>
    </row>
    <row r="804" s="14" customFormat="1">
      <c r="A804" s="14"/>
      <c r="B804" s="255"/>
      <c r="C804" s="256"/>
      <c r="D804" s="245" t="s">
        <v>235</v>
      </c>
      <c r="E804" s="257" t="s">
        <v>1</v>
      </c>
      <c r="F804" s="258" t="s">
        <v>237</v>
      </c>
      <c r="G804" s="256"/>
      <c r="H804" s="259">
        <v>2281</v>
      </c>
      <c r="I804" s="260"/>
      <c r="J804" s="256"/>
      <c r="K804" s="256"/>
      <c r="L804" s="261"/>
      <c r="M804" s="262"/>
      <c r="N804" s="263"/>
      <c r="O804" s="263"/>
      <c r="P804" s="263"/>
      <c r="Q804" s="263"/>
      <c r="R804" s="263"/>
      <c r="S804" s="263"/>
      <c r="T804" s="26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5" t="s">
        <v>235</v>
      </c>
      <c r="AU804" s="265" t="s">
        <v>94</v>
      </c>
      <c r="AV804" s="14" t="s">
        <v>233</v>
      </c>
      <c r="AW804" s="14" t="s">
        <v>40</v>
      </c>
      <c r="AX804" s="14" t="s">
        <v>92</v>
      </c>
      <c r="AY804" s="265" t="s">
        <v>226</v>
      </c>
    </row>
    <row r="805" s="2" customFormat="1" ht="16.5" customHeight="1">
      <c r="A805" s="41"/>
      <c r="B805" s="42"/>
      <c r="C805" s="230" t="s">
        <v>1249</v>
      </c>
      <c r="D805" s="230" t="s">
        <v>228</v>
      </c>
      <c r="E805" s="231" t="s">
        <v>1250</v>
      </c>
      <c r="F805" s="232" t="s">
        <v>1251</v>
      </c>
      <c r="G805" s="233" t="s">
        <v>304</v>
      </c>
      <c r="H805" s="234">
        <v>2.2599999999999998</v>
      </c>
      <c r="I805" s="235"/>
      <c r="J805" s="236">
        <f>ROUND(I805*H805,2)</f>
        <v>0</v>
      </c>
      <c r="K805" s="232" t="s">
        <v>232</v>
      </c>
      <c r="L805" s="47"/>
      <c r="M805" s="237" t="s">
        <v>1</v>
      </c>
      <c r="N805" s="238" t="s">
        <v>52</v>
      </c>
      <c r="O805" s="95"/>
      <c r="P805" s="239">
        <f>O805*H805</f>
        <v>0</v>
      </c>
      <c r="Q805" s="239">
        <v>0</v>
      </c>
      <c r="R805" s="239">
        <f>Q805*H805</f>
        <v>0</v>
      </c>
      <c r="S805" s="239">
        <v>0</v>
      </c>
      <c r="T805" s="240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41" t="s">
        <v>307</v>
      </c>
      <c r="AT805" s="241" t="s">
        <v>228</v>
      </c>
      <c r="AU805" s="241" t="s">
        <v>94</v>
      </c>
      <c r="AY805" s="19" t="s">
        <v>226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9" t="s">
        <v>233</v>
      </c>
      <c r="BK805" s="242">
        <f>ROUND(I805*H805,2)</f>
        <v>0</v>
      </c>
      <c r="BL805" s="19" t="s">
        <v>307</v>
      </c>
      <c r="BM805" s="241" t="s">
        <v>1252</v>
      </c>
    </row>
    <row r="806" s="2" customFormat="1" ht="16.5" customHeight="1">
      <c r="A806" s="41"/>
      <c r="B806" s="42"/>
      <c r="C806" s="230" t="s">
        <v>1253</v>
      </c>
      <c r="D806" s="230" t="s">
        <v>228</v>
      </c>
      <c r="E806" s="231" t="s">
        <v>1254</v>
      </c>
      <c r="F806" s="232" t="s">
        <v>1255</v>
      </c>
      <c r="G806" s="233" t="s">
        <v>304</v>
      </c>
      <c r="H806" s="234">
        <v>2.2599999999999998</v>
      </c>
      <c r="I806" s="235"/>
      <c r="J806" s="236">
        <f>ROUND(I806*H806,2)</f>
        <v>0</v>
      </c>
      <c r="K806" s="232" t="s">
        <v>232</v>
      </c>
      <c r="L806" s="47"/>
      <c r="M806" s="237" t="s">
        <v>1</v>
      </c>
      <c r="N806" s="238" t="s">
        <v>52</v>
      </c>
      <c r="O806" s="95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41" t="s">
        <v>307</v>
      </c>
      <c r="AT806" s="241" t="s">
        <v>228</v>
      </c>
      <c r="AU806" s="241" t="s">
        <v>94</v>
      </c>
      <c r="AY806" s="19" t="s">
        <v>226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9" t="s">
        <v>233</v>
      </c>
      <c r="BK806" s="242">
        <f>ROUND(I806*H806,2)</f>
        <v>0</v>
      </c>
      <c r="BL806" s="19" t="s">
        <v>307</v>
      </c>
      <c r="BM806" s="241" t="s">
        <v>1256</v>
      </c>
    </row>
    <row r="807" s="12" customFormat="1" ht="22.8" customHeight="1">
      <c r="A807" s="12"/>
      <c r="B807" s="214"/>
      <c r="C807" s="215"/>
      <c r="D807" s="216" t="s">
        <v>84</v>
      </c>
      <c r="E807" s="228" t="s">
        <v>1257</v>
      </c>
      <c r="F807" s="228" t="s">
        <v>1258</v>
      </c>
      <c r="G807" s="215"/>
      <c r="H807" s="215"/>
      <c r="I807" s="218"/>
      <c r="J807" s="229">
        <f>BK807</f>
        <v>0</v>
      </c>
      <c r="K807" s="215"/>
      <c r="L807" s="220"/>
      <c r="M807" s="221"/>
      <c r="N807" s="222"/>
      <c r="O807" s="222"/>
      <c r="P807" s="223">
        <f>SUM(P808:P836)</f>
        <v>0</v>
      </c>
      <c r="Q807" s="222"/>
      <c r="R807" s="223">
        <f>SUM(R808:R836)</f>
        <v>1.9075499999999999</v>
      </c>
      <c r="S807" s="222"/>
      <c r="T807" s="224">
        <f>SUM(T808:T836)</f>
        <v>2.858142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25" t="s">
        <v>94</v>
      </c>
      <c r="AT807" s="226" t="s">
        <v>84</v>
      </c>
      <c r="AU807" s="226" t="s">
        <v>92</v>
      </c>
      <c r="AY807" s="225" t="s">
        <v>226</v>
      </c>
      <c r="BK807" s="227">
        <f>SUM(BK808:BK836)</f>
        <v>0</v>
      </c>
    </row>
    <row r="808" s="2" customFormat="1" ht="16.5" customHeight="1">
      <c r="A808" s="41"/>
      <c r="B808" s="42"/>
      <c r="C808" s="230" t="s">
        <v>1259</v>
      </c>
      <c r="D808" s="230" t="s">
        <v>228</v>
      </c>
      <c r="E808" s="231" t="s">
        <v>1260</v>
      </c>
      <c r="F808" s="232" t="s">
        <v>1261</v>
      </c>
      <c r="G808" s="233" t="s">
        <v>231</v>
      </c>
      <c r="H808" s="234">
        <v>1.8999999999999999</v>
      </c>
      <c r="I808" s="235"/>
      <c r="J808" s="236">
        <f>ROUND(I808*H808,2)</f>
        <v>0</v>
      </c>
      <c r="K808" s="232" t="s">
        <v>232</v>
      </c>
      <c r="L808" s="47"/>
      <c r="M808" s="237" t="s">
        <v>1</v>
      </c>
      <c r="N808" s="238" t="s">
        <v>52</v>
      </c>
      <c r="O808" s="95"/>
      <c r="P808" s="239">
        <f>O808*H808</f>
        <v>0</v>
      </c>
      <c r="Q808" s="239">
        <v>0</v>
      </c>
      <c r="R808" s="239">
        <f>Q808*H808</f>
        <v>0</v>
      </c>
      <c r="S808" s="239">
        <v>0</v>
      </c>
      <c r="T808" s="240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41" t="s">
        <v>307</v>
      </c>
      <c r="AT808" s="241" t="s">
        <v>228</v>
      </c>
      <c r="AU808" s="241" t="s">
        <v>94</v>
      </c>
      <c r="AY808" s="19" t="s">
        <v>226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9" t="s">
        <v>233</v>
      </c>
      <c r="BK808" s="242">
        <f>ROUND(I808*H808,2)</f>
        <v>0</v>
      </c>
      <c r="BL808" s="19" t="s">
        <v>307</v>
      </c>
      <c r="BM808" s="241" t="s">
        <v>1262</v>
      </c>
    </row>
    <row r="809" s="13" customFormat="1">
      <c r="A809" s="13"/>
      <c r="B809" s="243"/>
      <c r="C809" s="244"/>
      <c r="D809" s="245" t="s">
        <v>235</v>
      </c>
      <c r="E809" s="246" t="s">
        <v>1</v>
      </c>
      <c r="F809" s="247" t="s">
        <v>1263</v>
      </c>
      <c r="G809" s="244"/>
      <c r="H809" s="248">
        <v>1.8999999999999999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235</v>
      </c>
      <c r="AU809" s="254" t="s">
        <v>94</v>
      </c>
      <c r="AV809" s="13" t="s">
        <v>94</v>
      </c>
      <c r="AW809" s="13" t="s">
        <v>40</v>
      </c>
      <c r="AX809" s="13" t="s">
        <v>85</v>
      </c>
      <c r="AY809" s="254" t="s">
        <v>226</v>
      </c>
    </row>
    <row r="810" s="14" customFormat="1">
      <c r="A810" s="14"/>
      <c r="B810" s="255"/>
      <c r="C810" s="256"/>
      <c r="D810" s="245" t="s">
        <v>235</v>
      </c>
      <c r="E810" s="257" t="s">
        <v>1</v>
      </c>
      <c r="F810" s="258" t="s">
        <v>237</v>
      </c>
      <c r="G810" s="256"/>
      <c r="H810" s="259">
        <v>1.8999999999999999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5" t="s">
        <v>235</v>
      </c>
      <c r="AU810" s="265" t="s">
        <v>94</v>
      </c>
      <c r="AV810" s="14" t="s">
        <v>233</v>
      </c>
      <c r="AW810" s="14" t="s">
        <v>40</v>
      </c>
      <c r="AX810" s="14" t="s">
        <v>92</v>
      </c>
      <c r="AY810" s="265" t="s">
        <v>226</v>
      </c>
    </row>
    <row r="811" s="2" customFormat="1" ht="16.5" customHeight="1">
      <c r="A811" s="41"/>
      <c r="B811" s="42"/>
      <c r="C811" s="230" t="s">
        <v>1264</v>
      </c>
      <c r="D811" s="230" t="s">
        <v>228</v>
      </c>
      <c r="E811" s="231" t="s">
        <v>1265</v>
      </c>
      <c r="F811" s="232" t="s">
        <v>1266</v>
      </c>
      <c r="G811" s="233" t="s">
        <v>231</v>
      </c>
      <c r="H811" s="234">
        <v>1.8999999999999999</v>
      </c>
      <c r="I811" s="235"/>
      <c r="J811" s="236">
        <f>ROUND(I811*H811,2)</f>
        <v>0</v>
      </c>
      <c r="K811" s="232" t="s">
        <v>232</v>
      </c>
      <c r="L811" s="47"/>
      <c r="M811" s="237" t="s">
        <v>1</v>
      </c>
      <c r="N811" s="238" t="s">
        <v>52</v>
      </c>
      <c r="O811" s="95"/>
      <c r="P811" s="239">
        <f>O811*H811</f>
        <v>0</v>
      </c>
      <c r="Q811" s="239">
        <v>0.00029999999999999997</v>
      </c>
      <c r="R811" s="239">
        <f>Q811*H811</f>
        <v>0.00056999999999999998</v>
      </c>
      <c r="S811" s="239">
        <v>0</v>
      </c>
      <c r="T811" s="240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41" t="s">
        <v>307</v>
      </c>
      <c r="AT811" s="241" t="s">
        <v>228</v>
      </c>
      <c r="AU811" s="241" t="s">
        <v>94</v>
      </c>
      <c r="AY811" s="19" t="s">
        <v>226</v>
      </c>
      <c r="BE811" s="242">
        <f>IF(N811="základní",J811,0)</f>
        <v>0</v>
      </c>
      <c r="BF811" s="242">
        <f>IF(N811="snížená",J811,0)</f>
        <v>0</v>
      </c>
      <c r="BG811" s="242">
        <f>IF(N811="zákl. přenesená",J811,0)</f>
        <v>0</v>
      </c>
      <c r="BH811" s="242">
        <f>IF(N811="sníž. přenesená",J811,0)</f>
        <v>0</v>
      </c>
      <c r="BI811" s="242">
        <f>IF(N811="nulová",J811,0)</f>
        <v>0</v>
      </c>
      <c r="BJ811" s="19" t="s">
        <v>233</v>
      </c>
      <c r="BK811" s="242">
        <f>ROUND(I811*H811,2)</f>
        <v>0</v>
      </c>
      <c r="BL811" s="19" t="s">
        <v>307</v>
      </c>
      <c r="BM811" s="241" t="s">
        <v>1267</v>
      </c>
    </row>
    <row r="812" s="13" customFormat="1">
      <c r="A812" s="13"/>
      <c r="B812" s="243"/>
      <c r="C812" s="244"/>
      <c r="D812" s="245" t="s">
        <v>235</v>
      </c>
      <c r="E812" s="246" t="s">
        <v>1</v>
      </c>
      <c r="F812" s="247" t="s">
        <v>1263</v>
      </c>
      <c r="G812" s="244"/>
      <c r="H812" s="248">
        <v>1.8999999999999999</v>
      </c>
      <c r="I812" s="249"/>
      <c r="J812" s="244"/>
      <c r="K812" s="244"/>
      <c r="L812" s="250"/>
      <c r="M812" s="251"/>
      <c r="N812" s="252"/>
      <c r="O812" s="252"/>
      <c r="P812" s="252"/>
      <c r="Q812" s="252"/>
      <c r="R812" s="252"/>
      <c r="S812" s="252"/>
      <c r="T812" s="25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4" t="s">
        <v>235</v>
      </c>
      <c r="AU812" s="254" t="s">
        <v>94</v>
      </c>
      <c r="AV812" s="13" t="s">
        <v>94</v>
      </c>
      <c r="AW812" s="13" t="s">
        <v>40</v>
      </c>
      <c r="AX812" s="13" t="s">
        <v>85</v>
      </c>
      <c r="AY812" s="254" t="s">
        <v>226</v>
      </c>
    </row>
    <row r="813" s="14" customFormat="1">
      <c r="A813" s="14"/>
      <c r="B813" s="255"/>
      <c r="C813" s="256"/>
      <c r="D813" s="245" t="s">
        <v>235</v>
      </c>
      <c r="E813" s="257" t="s">
        <v>1</v>
      </c>
      <c r="F813" s="258" t="s">
        <v>237</v>
      </c>
      <c r="G813" s="256"/>
      <c r="H813" s="259">
        <v>1.8999999999999999</v>
      </c>
      <c r="I813" s="260"/>
      <c r="J813" s="256"/>
      <c r="K813" s="256"/>
      <c r="L813" s="261"/>
      <c r="M813" s="262"/>
      <c r="N813" s="263"/>
      <c r="O813" s="263"/>
      <c r="P813" s="263"/>
      <c r="Q813" s="263"/>
      <c r="R813" s="263"/>
      <c r="S813" s="263"/>
      <c r="T813" s="26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5" t="s">
        <v>235</v>
      </c>
      <c r="AU813" s="265" t="s">
        <v>94</v>
      </c>
      <c r="AV813" s="14" t="s">
        <v>233</v>
      </c>
      <c r="AW813" s="14" t="s">
        <v>40</v>
      </c>
      <c r="AX813" s="14" t="s">
        <v>92</v>
      </c>
      <c r="AY813" s="265" t="s">
        <v>226</v>
      </c>
    </row>
    <row r="814" s="2" customFormat="1" ht="16.5" customHeight="1">
      <c r="A814" s="41"/>
      <c r="B814" s="42"/>
      <c r="C814" s="230" t="s">
        <v>1268</v>
      </c>
      <c r="D814" s="230" t="s">
        <v>228</v>
      </c>
      <c r="E814" s="231" t="s">
        <v>1269</v>
      </c>
      <c r="F814" s="232" t="s">
        <v>1270</v>
      </c>
      <c r="G814" s="233" t="s">
        <v>231</v>
      </c>
      <c r="H814" s="234">
        <v>192</v>
      </c>
      <c r="I814" s="235"/>
      <c r="J814" s="236">
        <f>ROUND(I814*H814,2)</f>
        <v>0</v>
      </c>
      <c r="K814" s="232" t="s">
        <v>232</v>
      </c>
      <c r="L814" s="47"/>
      <c r="M814" s="237" t="s">
        <v>1</v>
      </c>
      <c r="N814" s="238" t="s">
        <v>52</v>
      </c>
      <c r="O814" s="95"/>
      <c r="P814" s="239">
        <f>O814*H814</f>
        <v>0</v>
      </c>
      <c r="Q814" s="239">
        <v>0.0074999999999999997</v>
      </c>
      <c r="R814" s="239">
        <f>Q814*H814</f>
        <v>1.44</v>
      </c>
      <c r="S814" s="239">
        <v>0</v>
      </c>
      <c r="T814" s="240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41" t="s">
        <v>307</v>
      </c>
      <c r="AT814" s="241" t="s">
        <v>228</v>
      </c>
      <c r="AU814" s="241" t="s">
        <v>94</v>
      </c>
      <c r="AY814" s="19" t="s">
        <v>226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9" t="s">
        <v>233</v>
      </c>
      <c r="BK814" s="242">
        <f>ROUND(I814*H814,2)</f>
        <v>0</v>
      </c>
      <c r="BL814" s="19" t="s">
        <v>307</v>
      </c>
      <c r="BM814" s="241" t="s">
        <v>1271</v>
      </c>
    </row>
    <row r="815" s="13" customFormat="1">
      <c r="A815" s="13"/>
      <c r="B815" s="243"/>
      <c r="C815" s="244"/>
      <c r="D815" s="245" t="s">
        <v>235</v>
      </c>
      <c r="E815" s="246" t="s">
        <v>1</v>
      </c>
      <c r="F815" s="247" t="s">
        <v>484</v>
      </c>
      <c r="G815" s="244"/>
      <c r="H815" s="248">
        <v>192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235</v>
      </c>
      <c r="AU815" s="254" t="s">
        <v>94</v>
      </c>
      <c r="AV815" s="13" t="s">
        <v>94</v>
      </c>
      <c r="AW815" s="13" t="s">
        <v>40</v>
      </c>
      <c r="AX815" s="13" t="s">
        <v>85</v>
      </c>
      <c r="AY815" s="254" t="s">
        <v>226</v>
      </c>
    </row>
    <row r="816" s="14" customFormat="1">
      <c r="A816" s="14"/>
      <c r="B816" s="255"/>
      <c r="C816" s="256"/>
      <c r="D816" s="245" t="s">
        <v>235</v>
      </c>
      <c r="E816" s="257" t="s">
        <v>1</v>
      </c>
      <c r="F816" s="258" t="s">
        <v>237</v>
      </c>
      <c r="G816" s="256"/>
      <c r="H816" s="259">
        <v>192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235</v>
      </c>
      <c r="AU816" s="265" t="s">
        <v>94</v>
      </c>
      <c r="AV816" s="14" t="s">
        <v>233</v>
      </c>
      <c r="AW816" s="14" t="s">
        <v>40</v>
      </c>
      <c r="AX816" s="14" t="s">
        <v>92</v>
      </c>
      <c r="AY816" s="265" t="s">
        <v>226</v>
      </c>
    </row>
    <row r="817" s="2" customFormat="1" ht="16.5" customHeight="1">
      <c r="A817" s="41"/>
      <c r="B817" s="42"/>
      <c r="C817" s="230" t="s">
        <v>1272</v>
      </c>
      <c r="D817" s="230" t="s">
        <v>228</v>
      </c>
      <c r="E817" s="231" t="s">
        <v>1273</v>
      </c>
      <c r="F817" s="232" t="s">
        <v>1274</v>
      </c>
      <c r="G817" s="233" t="s">
        <v>244</v>
      </c>
      <c r="H817" s="234">
        <v>19.899999999999999</v>
      </c>
      <c r="I817" s="235"/>
      <c r="J817" s="236">
        <f>ROUND(I817*H817,2)</f>
        <v>0</v>
      </c>
      <c r="K817" s="232" t="s">
        <v>232</v>
      </c>
      <c r="L817" s="47"/>
      <c r="M817" s="237" t="s">
        <v>1</v>
      </c>
      <c r="N817" s="238" t="s">
        <v>52</v>
      </c>
      <c r="O817" s="95"/>
      <c r="P817" s="239">
        <f>O817*H817</f>
        <v>0</v>
      </c>
      <c r="Q817" s="239">
        <v>0</v>
      </c>
      <c r="R817" s="239">
        <f>Q817*H817</f>
        <v>0</v>
      </c>
      <c r="S817" s="239">
        <v>0.01174</v>
      </c>
      <c r="T817" s="240">
        <f>S817*H817</f>
        <v>0.233626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41" t="s">
        <v>307</v>
      </c>
      <c r="AT817" s="241" t="s">
        <v>228</v>
      </c>
      <c r="AU817" s="241" t="s">
        <v>94</v>
      </c>
      <c r="AY817" s="19" t="s">
        <v>226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9" t="s">
        <v>233</v>
      </c>
      <c r="BK817" s="242">
        <f>ROUND(I817*H817,2)</f>
        <v>0</v>
      </c>
      <c r="BL817" s="19" t="s">
        <v>307</v>
      </c>
      <c r="BM817" s="241" t="s">
        <v>1275</v>
      </c>
    </row>
    <row r="818" s="13" customFormat="1">
      <c r="A818" s="13"/>
      <c r="B818" s="243"/>
      <c r="C818" s="244"/>
      <c r="D818" s="245" t="s">
        <v>235</v>
      </c>
      <c r="E818" s="246" t="s">
        <v>1</v>
      </c>
      <c r="F818" s="247" t="s">
        <v>1276</v>
      </c>
      <c r="G818" s="244"/>
      <c r="H818" s="248">
        <v>19.899999999999999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235</v>
      </c>
      <c r="AU818" s="254" t="s">
        <v>94</v>
      </c>
      <c r="AV818" s="13" t="s">
        <v>94</v>
      </c>
      <c r="AW818" s="13" t="s">
        <v>40</v>
      </c>
      <c r="AX818" s="13" t="s">
        <v>85</v>
      </c>
      <c r="AY818" s="254" t="s">
        <v>226</v>
      </c>
    </row>
    <row r="819" s="14" customFormat="1">
      <c r="A819" s="14"/>
      <c r="B819" s="255"/>
      <c r="C819" s="256"/>
      <c r="D819" s="245" t="s">
        <v>235</v>
      </c>
      <c r="E819" s="257" t="s">
        <v>1</v>
      </c>
      <c r="F819" s="258" t="s">
        <v>237</v>
      </c>
      <c r="G819" s="256"/>
      <c r="H819" s="259">
        <v>19.899999999999999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5" t="s">
        <v>235</v>
      </c>
      <c r="AU819" s="265" t="s">
        <v>94</v>
      </c>
      <c r="AV819" s="14" t="s">
        <v>233</v>
      </c>
      <c r="AW819" s="14" t="s">
        <v>40</v>
      </c>
      <c r="AX819" s="14" t="s">
        <v>92</v>
      </c>
      <c r="AY819" s="265" t="s">
        <v>226</v>
      </c>
    </row>
    <row r="820" s="2" customFormat="1" ht="16.5" customHeight="1">
      <c r="A820" s="41"/>
      <c r="B820" s="42"/>
      <c r="C820" s="230" t="s">
        <v>1277</v>
      </c>
      <c r="D820" s="230" t="s">
        <v>228</v>
      </c>
      <c r="E820" s="231" t="s">
        <v>1278</v>
      </c>
      <c r="F820" s="232" t="s">
        <v>1279</v>
      </c>
      <c r="G820" s="233" t="s">
        <v>244</v>
      </c>
      <c r="H820" s="234">
        <v>47.039999999999999</v>
      </c>
      <c r="I820" s="235"/>
      <c r="J820" s="236">
        <f>ROUND(I820*H820,2)</f>
        <v>0</v>
      </c>
      <c r="K820" s="232" t="s">
        <v>232</v>
      </c>
      <c r="L820" s="47"/>
      <c r="M820" s="237" t="s">
        <v>1</v>
      </c>
      <c r="N820" s="238" t="s">
        <v>52</v>
      </c>
      <c r="O820" s="95"/>
      <c r="P820" s="239">
        <f>O820*H820</f>
        <v>0</v>
      </c>
      <c r="Q820" s="239">
        <v>0.00073999999999999999</v>
      </c>
      <c r="R820" s="239">
        <f>Q820*H820</f>
        <v>0.034809599999999996</v>
      </c>
      <c r="S820" s="239">
        <v>0</v>
      </c>
      <c r="T820" s="240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41" t="s">
        <v>307</v>
      </c>
      <c r="AT820" s="241" t="s">
        <v>228</v>
      </c>
      <c r="AU820" s="241" t="s">
        <v>94</v>
      </c>
      <c r="AY820" s="19" t="s">
        <v>226</v>
      </c>
      <c r="BE820" s="242">
        <f>IF(N820="základní",J820,0)</f>
        <v>0</v>
      </c>
      <c r="BF820" s="242">
        <f>IF(N820="snížená",J820,0)</f>
        <v>0</v>
      </c>
      <c r="BG820" s="242">
        <f>IF(N820="zákl. přenesená",J820,0)</f>
        <v>0</v>
      </c>
      <c r="BH820" s="242">
        <f>IF(N820="sníž. přenesená",J820,0)</f>
        <v>0</v>
      </c>
      <c r="BI820" s="242">
        <f>IF(N820="nulová",J820,0)</f>
        <v>0</v>
      </c>
      <c r="BJ820" s="19" t="s">
        <v>233</v>
      </c>
      <c r="BK820" s="242">
        <f>ROUND(I820*H820,2)</f>
        <v>0</v>
      </c>
      <c r="BL820" s="19" t="s">
        <v>307</v>
      </c>
      <c r="BM820" s="241" t="s">
        <v>1280</v>
      </c>
    </row>
    <row r="821" s="13" customFormat="1">
      <c r="A821" s="13"/>
      <c r="B821" s="243"/>
      <c r="C821" s="244"/>
      <c r="D821" s="245" t="s">
        <v>235</v>
      </c>
      <c r="E821" s="246" t="s">
        <v>1</v>
      </c>
      <c r="F821" s="247" t="s">
        <v>1281</v>
      </c>
      <c r="G821" s="244"/>
      <c r="H821" s="248">
        <v>47.039999999999999</v>
      </c>
      <c r="I821" s="249"/>
      <c r="J821" s="244"/>
      <c r="K821" s="244"/>
      <c r="L821" s="250"/>
      <c r="M821" s="251"/>
      <c r="N821" s="252"/>
      <c r="O821" s="252"/>
      <c r="P821" s="252"/>
      <c r="Q821" s="252"/>
      <c r="R821" s="252"/>
      <c r="S821" s="252"/>
      <c r="T821" s="25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4" t="s">
        <v>235</v>
      </c>
      <c r="AU821" s="254" t="s">
        <v>94</v>
      </c>
      <c r="AV821" s="13" t="s">
        <v>94</v>
      </c>
      <c r="AW821" s="13" t="s">
        <v>40</v>
      </c>
      <c r="AX821" s="13" t="s">
        <v>85</v>
      </c>
      <c r="AY821" s="254" t="s">
        <v>226</v>
      </c>
    </row>
    <row r="822" s="14" customFormat="1">
      <c r="A822" s="14"/>
      <c r="B822" s="255"/>
      <c r="C822" s="256"/>
      <c r="D822" s="245" t="s">
        <v>235</v>
      </c>
      <c r="E822" s="257" t="s">
        <v>1</v>
      </c>
      <c r="F822" s="258" t="s">
        <v>237</v>
      </c>
      <c r="G822" s="256"/>
      <c r="H822" s="259">
        <v>47.039999999999999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5" t="s">
        <v>235</v>
      </c>
      <c r="AU822" s="265" t="s">
        <v>94</v>
      </c>
      <c r="AV822" s="14" t="s">
        <v>233</v>
      </c>
      <c r="AW822" s="14" t="s">
        <v>40</v>
      </c>
      <c r="AX822" s="14" t="s">
        <v>92</v>
      </c>
      <c r="AY822" s="265" t="s">
        <v>226</v>
      </c>
    </row>
    <row r="823" s="2" customFormat="1" ht="21.75" customHeight="1">
      <c r="A823" s="41"/>
      <c r="B823" s="42"/>
      <c r="C823" s="266" t="s">
        <v>1282</v>
      </c>
      <c r="D823" s="266" t="s">
        <v>301</v>
      </c>
      <c r="E823" s="267" t="s">
        <v>1283</v>
      </c>
      <c r="F823" s="268" t="s">
        <v>1284</v>
      </c>
      <c r="G823" s="269" t="s">
        <v>231</v>
      </c>
      <c r="H823" s="270">
        <v>14.112</v>
      </c>
      <c r="I823" s="271"/>
      <c r="J823" s="272">
        <f>ROUND(I823*H823,2)</f>
        <v>0</v>
      </c>
      <c r="K823" s="268" t="s">
        <v>232</v>
      </c>
      <c r="L823" s="273"/>
      <c r="M823" s="274" t="s">
        <v>1</v>
      </c>
      <c r="N823" s="275" t="s">
        <v>52</v>
      </c>
      <c r="O823" s="95"/>
      <c r="P823" s="239">
        <f>O823*H823</f>
        <v>0</v>
      </c>
      <c r="Q823" s="239">
        <v>0.019199999999999998</v>
      </c>
      <c r="R823" s="239">
        <f>Q823*H823</f>
        <v>0.27095039999999998</v>
      </c>
      <c r="S823" s="239">
        <v>0</v>
      </c>
      <c r="T823" s="240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41" t="s">
        <v>389</v>
      </c>
      <c r="AT823" s="241" t="s">
        <v>301</v>
      </c>
      <c r="AU823" s="241" t="s">
        <v>94</v>
      </c>
      <c r="AY823" s="19" t="s">
        <v>226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9" t="s">
        <v>233</v>
      </c>
      <c r="BK823" s="242">
        <f>ROUND(I823*H823,2)</f>
        <v>0</v>
      </c>
      <c r="BL823" s="19" t="s">
        <v>307</v>
      </c>
      <c r="BM823" s="241" t="s">
        <v>1285</v>
      </c>
    </row>
    <row r="824" s="13" customFormat="1">
      <c r="A824" s="13"/>
      <c r="B824" s="243"/>
      <c r="C824" s="244"/>
      <c r="D824" s="245" t="s">
        <v>235</v>
      </c>
      <c r="E824" s="246" t="s">
        <v>1</v>
      </c>
      <c r="F824" s="247" t="s">
        <v>1286</v>
      </c>
      <c r="G824" s="244"/>
      <c r="H824" s="248">
        <v>14.112</v>
      </c>
      <c r="I824" s="249"/>
      <c r="J824" s="244"/>
      <c r="K824" s="244"/>
      <c r="L824" s="250"/>
      <c r="M824" s="251"/>
      <c r="N824" s="252"/>
      <c r="O824" s="252"/>
      <c r="P824" s="252"/>
      <c r="Q824" s="252"/>
      <c r="R824" s="252"/>
      <c r="S824" s="252"/>
      <c r="T824" s="25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4" t="s">
        <v>235</v>
      </c>
      <c r="AU824" s="254" t="s">
        <v>94</v>
      </c>
      <c r="AV824" s="13" t="s">
        <v>94</v>
      </c>
      <c r="AW824" s="13" t="s">
        <v>40</v>
      </c>
      <c r="AX824" s="13" t="s">
        <v>85</v>
      </c>
      <c r="AY824" s="254" t="s">
        <v>226</v>
      </c>
    </row>
    <row r="825" s="14" customFormat="1">
      <c r="A825" s="14"/>
      <c r="B825" s="255"/>
      <c r="C825" s="256"/>
      <c r="D825" s="245" t="s">
        <v>235</v>
      </c>
      <c r="E825" s="257" t="s">
        <v>1</v>
      </c>
      <c r="F825" s="258" t="s">
        <v>237</v>
      </c>
      <c r="G825" s="256"/>
      <c r="H825" s="259">
        <v>14.112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5" t="s">
        <v>235</v>
      </c>
      <c r="AU825" s="265" t="s">
        <v>94</v>
      </c>
      <c r="AV825" s="14" t="s">
        <v>233</v>
      </c>
      <c r="AW825" s="14" t="s">
        <v>40</v>
      </c>
      <c r="AX825" s="14" t="s">
        <v>92</v>
      </c>
      <c r="AY825" s="265" t="s">
        <v>226</v>
      </c>
    </row>
    <row r="826" s="2" customFormat="1" ht="16.5" customHeight="1">
      <c r="A826" s="41"/>
      <c r="B826" s="42"/>
      <c r="C826" s="230" t="s">
        <v>1287</v>
      </c>
      <c r="D826" s="230" t="s">
        <v>228</v>
      </c>
      <c r="E826" s="231" t="s">
        <v>1288</v>
      </c>
      <c r="F826" s="232" t="s">
        <v>1289</v>
      </c>
      <c r="G826" s="233" t="s">
        <v>231</v>
      </c>
      <c r="H826" s="234">
        <v>30.800000000000001</v>
      </c>
      <c r="I826" s="235"/>
      <c r="J826" s="236">
        <f>ROUND(I826*H826,2)</f>
        <v>0</v>
      </c>
      <c r="K826" s="232" t="s">
        <v>232</v>
      </c>
      <c r="L826" s="47"/>
      <c r="M826" s="237" t="s">
        <v>1</v>
      </c>
      <c r="N826" s="238" t="s">
        <v>52</v>
      </c>
      <c r="O826" s="95"/>
      <c r="P826" s="239">
        <f>O826*H826</f>
        <v>0</v>
      </c>
      <c r="Q826" s="239">
        <v>0</v>
      </c>
      <c r="R826" s="239">
        <f>Q826*H826</f>
        <v>0</v>
      </c>
      <c r="S826" s="239">
        <v>0.083169999999999994</v>
      </c>
      <c r="T826" s="240">
        <f>S826*H826</f>
        <v>2.561636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41" t="s">
        <v>307</v>
      </c>
      <c r="AT826" s="241" t="s">
        <v>228</v>
      </c>
      <c r="AU826" s="241" t="s">
        <v>94</v>
      </c>
      <c r="AY826" s="19" t="s">
        <v>226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9" t="s">
        <v>233</v>
      </c>
      <c r="BK826" s="242">
        <f>ROUND(I826*H826,2)</f>
        <v>0</v>
      </c>
      <c r="BL826" s="19" t="s">
        <v>307</v>
      </c>
      <c r="BM826" s="241" t="s">
        <v>1290</v>
      </c>
    </row>
    <row r="827" s="13" customFormat="1">
      <c r="A827" s="13"/>
      <c r="B827" s="243"/>
      <c r="C827" s="244"/>
      <c r="D827" s="245" t="s">
        <v>235</v>
      </c>
      <c r="E827" s="246" t="s">
        <v>1</v>
      </c>
      <c r="F827" s="247" t="s">
        <v>1291</v>
      </c>
      <c r="G827" s="244"/>
      <c r="H827" s="248">
        <v>30.800000000000001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235</v>
      </c>
      <c r="AU827" s="254" t="s">
        <v>94</v>
      </c>
      <c r="AV827" s="13" t="s">
        <v>94</v>
      </c>
      <c r="AW827" s="13" t="s">
        <v>40</v>
      </c>
      <c r="AX827" s="13" t="s">
        <v>85</v>
      </c>
      <c r="AY827" s="254" t="s">
        <v>226</v>
      </c>
    </row>
    <row r="828" s="14" customFormat="1">
      <c r="A828" s="14"/>
      <c r="B828" s="255"/>
      <c r="C828" s="256"/>
      <c r="D828" s="245" t="s">
        <v>235</v>
      </c>
      <c r="E828" s="257" t="s">
        <v>1</v>
      </c>
      <c r="F828" s="258" t="s">
        <v>237</v>
      </c>
      <c r="G828" s="256"/>
      <c r="H828" s="259">
        <v>30.800000000000001</v>
      </c>
      <c r="I828" s="260"/>
      <c r="J828" s="256"/>
      <c r="K828" s="256"/>
      <c r="L828" s="261"/>
      <c r="M828" s="262"/>
      <c r="N828" s="263"/>
      <c r="O828" s="263"/>
      <c r="P828" s="263"/>
      <c r="Q828" s="263"/>
      <c r="R828" s="263"/>
      <c r="S828" s="263"/>
      <c r="T828" s="26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5" t="s">
        <v>235</v>
      </c>
      <c r="AU828" s="265" t="s">
        <v>94</v>
      </c>
      <c r="AV828" s="14" t="s">
        <v>233</v>
      </c>
      <c r="AW828" s="14" t="s">
        <v>40</v>
      </c>
      <c r="AX828" s="14" t="s">
        <v>92</v>
      </c>
      <c r="AY828" s="265" t="s">
        <v>226</v>
      </c>
    </row>
    <row r="829" s="2" customFormat="1" ht="16.5" customHeight="1">
      <c r="A829" s="41"/>
      <c r="B829" s="42"/>
      <c r="C829" s="230" t="s">
        <v>1292</v>
      </c>
      <c r="D829" s="230" t="s">
        <v>228</v>
      </c>
      <c r="E829" s="231" t="s">
        <v>1293</v>
      </c>
      <c r="F829" s="232" t="s">
        <v>1294</v>
      </c>
      <c r="G829" s="233" t="s">
        <v>369</v>
      </c>
      <c r="H829" s="234">
        <v>48</v>
      </c>
      <c r="I829" s="235"/>
      <c r="J829" s="236">
        <f>ROUND(I829*H829,2)</f>
        <v>0</v>
      </c>
      <c r="K829" s="232" t="s">
        <v>232</v>
      </c>
      <c r="L829" s="47"/>
      <c r="M829" s="237" t="s">
        <v>1</v>
      </c>
      <c r="N829" s="238" t="s">
        <v>52</v>
      </c>
      <c r="O829" s="95"/>
      <c r="P829" s="239">
        <f>O829*H829</f>
        <v>0</v>
      </c>
      <c r="Q829" s="239">
        <v>0.00038999999999999999</v>
      </c>
      <c r="R829" s="239">
        <f>Q829*H829</f>
        <v>0.018720000000000001</v>
      </c>
      <c r="S829" s="239">
        <v>0.00131</v>
      </c>
      <c r="T829" s="240">
        <f>S829*H829</f>
        <v>0.062879999999999991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41" t="s">
        <v>307</v>
      </c>
      <c r="AT829" s="241" t="s">
        <v>228</v>
      </c>
      <c r="AU829" s="241" t="s">
        <v>94</v>
      </c>
      <c r="AY829" s="19" t="s">
        <v>226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9" t="s">
        <v>233</v>
      </c>
      <c r="BK829" s="242">
        <f>ROUND(I829*H829,2)</f>
        <v>0</v>
      </c>
      <c r="BL829" s="19" t="s">
        <v>307</v>
      </c>
      <c r="BM829" s="241" t="s">
        <v>1295</v>
      </c>
    </row>
    <row r="830" s="13" customFormat="1">
      <c r="A830" s="13"/>
      <c r="B830" s="243"/>
      <c r="C830" s="244"/>
      <c r="D830" s="245" t="s">
        <v>235</v>
      </c>
      <c r="E830" s="246" t="s">
        <v>1</v>
      </c>
      <c r="F830" s="247" t="s">
        <v>1296</v>
      </c>
      <c r="G830" s="244"/>
      <c r="H830" s="248">
        <v>48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235</v>
      </c>
      <c r="AU830" s="254" t="s">
        <v>94</v>
      </c>
      <c r="AV830" s="13" t="s">
        <v>94</v>
      </c>
      <c r="AW830" s="13" t="s">
        <v>40</v>
      </c>
      <c r="AX830" s="13" t="s">
        <v>85</v>
      </c>
      <c r="AY830" s="254" t="s">
        <v>226</v>
      </c>
    </row>
    <row r="831" s="14" customFormat="1">
      <c r="A831" s="14"/>
      <c r="B831" s="255"/>
      <c r="C831" s="256"/>
      <c r="D831" s="245" t="s">
        <v>235</v>
      </c>
      <c r="E831" s="257" t="s">
        <v>1</v>
      </c>
      <c r="F831" s="258" t="s">
        <v>237</v>
      </c>
      <c r="G831" s="256"/>
      <c r="H831" s="259">
        <v>48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5" t="s">
        <v>235</v>
      </c>
      <c r="AU831" s="265" t="s">
        <v>94</v>
      </c>
      <c r="AV831" s="14" t="s">
        <v>233</v>
      </c>
      <c r="AW831" s="14" t="s">
        <v>40</v>
      </c>
      <c r="AX831" s="14" t="s">
        <v>92</v>
      </c>
      <c r="AY831" s="265" t="s">
        <v>226</v>
      </c>
    </row>
    <row r="832" s="2" customFormat="1" ht="16.5" customHeight="1">
      <c r="A832" s="41"/>
      <c r="B832" s="42"/>
      <c r="C832" s="266" t="s">
        <v>1297</v>
      </c>
      <c r="D832" s="266" t="s">
        <v>301</v>
      </c>
      <c r="E832" s="267" t="s">
        <v>1298</v>
      </c>
      <c r="F832" s="268" t="s">
        <v>1299</v>
      </c>
      <c r="G832" s="269" t="s">
        <v>231</v>
      </c>
      <c r="H832" s="270">
        <v>1.8999999999999999</v>
      </c>
      <c r="I832" s="271"/>
      <c r="J832" s="272">
        <f>ROUND(I832*H832,2)</f>
        <v>0</v>
      </c>
      <c r="K832" s="268" t="s">
        <v>232</v>
      </c>
      <c r="L832" s="273"/>
      <c r="M832" s="274" t="s">
        <v>1</v>
      </c>
      <c r="N832" s="275" t="s">
        <v>52</v>
      </c>
      <c r="O832" s="95"/>
      <c r="P832" s="239">
        <f>O832*H832</f>
        <v>0</v>
      </c>
      <c r="Q832" s="239">
        <v>0.074999999999999997</v>
      </c>
      <c r="R832" s="239">
        <f>Q832*H832</f>
        <v>0.14249999999999999</v>
      </c>
      <c r="S832" s="239">
        <v>0</v>
      </c>
      <c r="T832" s="240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41" t="s">
        <v>389</v>
      </c>
      <c r="AT832" s="241" t="s">
        <v>301</v>
      </c>
      <c r="AU832" s="241" t="s">
        <v>94</v>
      </c>
      <c r="AY832" s="19" t="s">
        <v>226</v>
      </c>
      <c r="BE832" s="242">
        <f>IF(N832="základní",J832,0)</f>
        <v>0</v>
      </c>
      <c r="BF832" s="242">
        <f>IF(N832="snížená",J832,0)</f>
        <v>0</v>
      </c>
      <c r="BG832" s="242">
        <f>IF(N832="zákl. přenesená",J832,0)</f>
        <v>0</v>
      </c>
      <c r="BH832" s="242">
        <f>IF(N832="sníž. přenesená",J832,0)</f>
        <v>0</v>
      </c>
      <c r="BI832" s="242">
        <f>IF(N832="nulová",J832,0)</f>
        <v>0</v>
      </c>
      <c r="BJ832" s="19" t="s">
        <v>233</v>
      </c>
      <c r="BK832" s="242">
        <f>ROUND(I832*H832,2)</f>
        <v>0</v>
      </c>
      <c r="BL832" s="19" t="s">
        <v>307</v>
      </c>
      <c r="BM832" s="241" t="s">
        <v>1300</v>
      </c>
    </row>
    <row r="833" s="13" customFormat="1">
      <c r="A833" s="13"/>
      <c r="B833" s="243"/>
      <c r="C833" s="244"/>
      <c r="D833" s="245" t="s">
        <v>235</v>
      </c>
      <c r="E833" s="246" t="s">
        <v>1</v>
      </c>
      <c r="F833" s="247" t="s">
        <v>1301</v>
      </c>
      <c r="G833" s="244"/>
      <c r="H833" s="248">
        <v>1.8999999999999999</v>
      </c>
      <c r="I833" s="249"/>
      <c r="J833" s="244"/>
      <c r="K833" s="244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235</v>
      </c>
      <c r="AU833" s="254" t="s">
        <v>94</v>
      </c>
      <c r="AV833" s="13" t="s">
        <v>94</v>
      </c>
      <c r="AW833" s="13" t="s">
        <v>40</v>
      </c>
      <c r="AX833" s="13" t="s">
        <v>85</v>
      </c>
      <c r="AY833" s="254" t="s">
        <v>226</v>
      </c>
    </row>
    <row r="834" s="14" customFormat="1">
      <c r="A834" s="14"/>
      <c r="B834" s="255"/>
      <c r="C834" s="256"/>
      <c r="D834" s="245" t="s">
        <v>235</v>
      </c>
      <c r="E834" s="257" t="s">
        <v>1</v>
      </c>
      <c r="F834" s="258" t="s">
        <v>237</v>
      </c>
      <c r="G834" s="256"/>
      <c r="H834" s="259">
        <v>1.8999999999999999</v>
      </c>
      <c r="I834" s="260"/>
      <c r="J834" s="256"/>
      <c r="K834" s="256"/>
      <c r="L834" s="261"/>
      <c r="M834" s="262"/>
      <c r="N834" s="263"/>
      <c r="O834" s="263"/>
      <c r="P834" s="263"/>
      <c r="Q834" s="263"/>
      <c r="R834" s="263"/>
      <c r="S834" s="263"/>
      <c r="T834" s="26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5" t="s">
        <v>235</v>
      </c>
      <c r="AU834" s="265" t="s">
        <v>94</v>
      </c>
      <c r="AV834" s="14" t="s">
        <v>233</v>
      </c>
      <c r="AW834" s="14" t="s">
        <v>40</v>
      </c>
      <c r="AX834" s="14" t="s">
        <v>92</v>
      </c>
      <c r="AY834" s="265" t="s">
        <v>226</v>
      </c>
    </row>
    <row r="835" s="2" customFormat="1" ht="16.5" customHeight="1">
      <c r="A835" s="41"/>
      <c r="B835" s="42"/>
      <c r="C835" s="230" t="s">
        <v>1302</v>
      </c>
      <c r="D835" s="230" t="s">
        <v>228</v>
      </c>
      <c r="E835" s="231" t="s">
        <v>1303</v>
      </c>
      <c r="F835" s="232" t="s">
        <v>1304</v>
      </c>
      <c r="G835" s="233" t="s">
        <v>304</v>
      </c>
      <c r="H835" s="234">
        <v>1.9079999999999999</v>
      </c>
      <c r="I835" s="235"/>
      <c r="J835" s="236">
        <f>ROUND(I835*H835,2)</f>
        <v>0</v>
      </c>
      <c r="K835" s="232" t="s">
        <v>232</v>
      </c>
      <c r="L835" s="47"/>
      <c r="M835" s="237" t="s">
        <v>1</v>
      </c>
      <c r="N835" s="238" t="s">
        <v>52</v>
      </c>
      <c r="O835" s="95"/>
      <c r="P835" s="239">
        <f>O835*H835</f>
        <v>0</v>
      </c>
      <c r="Q835" s="239">
        <v>0</v>
      </c>
      <c r="R835" s="239">
        <f>Q835*H835</f>
        <v>0</v>
      </c>
      <c r="S835" s="239">
        <v>0</v>
      </c>
      <c r="T835" s="240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41" t="s">
        <v>307</v>
      </c>
      <c r="AT835" s="241" t="s">
        <v>228</v>
      </c>
      <c r="AU835" s="241" t="s">
        <v>94</v>
      </c>
      <c r="AY835" s="19" t="s">
        <v>226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9" t="s">
        <v>233</v>
      </c>
      <c r="BK835" s="242">
        <f>ROUND(I835*H835,2)</f>
        <v>0</v>
      </c>
      <c r="BL835" s="19" t="s">
        <v>307</v>
      </c>
      <c r="BM835" s="241" t="s">
        <v>1305</v>
      </c>
    </row>
    <row r="836" s="2" customFormat="1" ht="16.5" customHeight="1">
      <c r="A836" s="41"/>
      <c r="B836" s="42"/>
      <c r="C836" s="230" t="s">
        <v>1306</v>
      </c>
      <c r="D836" s="230" t="s">
        <v>228</v>
      </c>
      <c r="E836" s="231" t="s">
        <v>1307</v>
      </c>
      <c r="F836" s="232" t="s">
        <v>1308</v>
      </c>
      <c r="G836" s="233" t="s">
        <v>304</v>
      </c>
      <c r="H836" s="234">
        <v>1.9079999999999999</v>
      </c>
      <c r="I836" s="235"/>
      <c r="J836" s="236">
        <f>ROUND(I836*H836,2)</f>
        <v>0</v>
      </c>
      <c r="K836" s="232" t="s">
        <v>232</v>
      </c>
      <c r="L836" s="47"/>
      <c r="M836" s="237" t="s">
        <v>1</v>
      </c>
      <c r="N836" s="238" t="s">
        <v>52</v>
      </c>
      <c r="O836" s="95"/>
      <c r="P836" s="239">
        <f>O836*H836</f>
        <v>0</v>
      </c>
      <c r="Q836" s="239">
        <v>0</v>
      </c>
      <c r="R836" s="239">
        <f>Q836*H836</f>
        <v>0</v>
      </c>
      <c r="S836" s="239">
        <v>0</v>
      </c>
      <c r="T836" s="240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41" t="s">
        <v>307</v>
      </c>
      <c r="AT836" s="241" t="s">
        <v>228</v>
      </c>
      <c r="AU836" s="241" t="s">
        <v>94</v>
      </c>
      <c r="AY836" s="19" t="s">
        <v>226</v>
      </c>
      <c r="BE836" s="242">
        <f>IF(N836="základní",J836,0)</f>
        <v>0</v>
      </c>
      <c r="BF836" s="242">
        <f>IF(N836="snížená",J836,0)</f>
        <v>0</v>
      </c>
      <c r="BG836" s="242">
        <f>IF(N836="zákl. přenesená",J836,0)</f>
        <v>0</v>
      </c>
      <c r="BH836" s="242">
        <f>IF(N836="sníž. přenesená",J836,0)</f>
        <v>0</v>
      </c>
      <c r="BI836" s="242">
        <f>IF(N836="nulová",J836,0)</f>
        <v>0</v>
      </c>
      <c r="BJ836" s="19" t="s">
        <v>233</v>
      </c>
      <c r="BK836" s="242">
        <f>ROUND(I836*H836,2)</f>
        <v>0</v>
      </c>
      <c r="BL836" s="19" t="s">
        <v>307</v>
      </c>
      <c r="BM836" s="241" t="s">
        <v>1309</v>
      </c>
    </row>
    <row r="837" s="12" customFormat="1" ht="22.8" customHeight="1">
      <c r="A837" s="12"/>
      <c r="B837" s="214"/>
      <c r="C837" s="215"/>
      <c r="D837" s="216" t="s">
        <v>84</v>
      </c>
      <c r="E837" s="228" t="s">
        <v>1310</v>
      </c>
      <c r="F837" s="228" t="s">
        <v>1311</v>
      </c>
      <c r="G837" s="215"/>
      <c r="H837" s="215"/>
      <c r="I837" s="218"/>
      <c r="J837" s="229">
        <f>BK837</f>
        <v>0</v>
      </c>
      <c r="K837" s="215"/>
      <c r="L837" s="220"/>
      <c r="M837" s="221"/>
      <c r="N837" s="222"/>
      <c r="O837" s="222"/>
      <c r="P837" s="223">
        <f>SUM(P838:P840)</f>
        <v>0</v>
      </c>
      <c r="Q837" s="222"/>
      <c r="R837" s="223">
        <f>SUM(R838:R840)</f>
        <v>0.076800000000000007</v>
      </c>
      <c r="S837" s="222"/>
      <c r="T837" s="224">
        <f>SUM(T838:T840)</f>
        <v>0</v>
      </c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R837" s="225" t="s">
        <v>94</v>
      </c>
      <c r="AT837" s="226" t="s">
        <v>84</v>
      </c>
      <c r="AU837" s="226" t="s">
        <v>92</v>
      </c>
      <c r="AY837" s="225" t="s">
        <v>226</v>
      </c>
      <c r="BK837" s="227">
        <f>SUM(BK838:BK840)</f>
        <v>0</v>
      </c>
    </row>
    <row r="838" s="2" customFormat="1" ht="16.5" customHeight="1">
      <c r="A838" s="41"/>
      <c r="B838" s="42"/>
      <c r="C838" s="230" t="s">
        <v>1312</v>
      </c>
      <c r="D838" s="230" t="s">
        <v>228</v>
      </c>
      <c r="E838" s="231" t="s">
        <v>1313</v>
      </c>
      <c r="F838" s="232" t="s">
        <v>1314</v>
      </c>
      <c r="G838" s="233" t="s">
        <v>231</v>
      </c>
      <c r="H838" s="234">
        <v>192</v>
      </c>
      <c r="I838" s="235"/>
      <c r="J838" s="236">
        <f>ROUND(I838*H838,2)</f>
        <v>0</v>
      </c>
      <c r="K838" s="232" t="s">
        <v>232</v>
      </c>
      <c r="L838" s="47"/>
      <c r="M838" s="237" t="s">
        <v>1</v>
      </c>
      <c r="N838" s="238" t="s">
        <v>52</v>
      </c>
      <c r="O838" s="95"/>
      <c r="P838" s="239">
        <f>O838*H838</f>
        <v>0</v>
      </c>
      <c r="Q838" s="239">
        <v>0.00040000000000000002</v>
      </c>
      <c r="R838" s="239">
        <f>Q838*H838</f>
        <v>0.076800000000000007</v>
      </c>
      <c r="S838" s="239">
        <v>0</v>
      </c>
      <c r="T838" s="240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41" t="s">
        <v>307</v>
      </c>
      <c r="AT838" s="241" t="s">
        <v>228</v>
      </c>
      <c r="AU838" s="241" t="s">
        <v>94</v>
      </c>
      <c r="AY838" s="19" t="s">
        <v>226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9" t="s">
        <v>233</v>
      </c>
      <c r="BK838" s="242">
        <f>ROUND(I838*H838,2)</f>
        <v>0</v>
      </c>
      <c r="BL838" s="19" t="s">
        <v>307</v>
      </c>
      <c r="BM838" s="241" t="s">
        <v>1315</v>
      </c>
    </row>
    <row r="839" s="13" customFormat="1">
      <c r="A839" s="13"/>
      <c r="B839" s="243"/>
      <c r="C839" s="244"/>
      <c r="D839" s="245" t="s">
        <v>235</v>
      </c>
      <c r="E839" s="246" t="s">
        <v>1</v>
      </c>
      <c r="F839" s="247" t="s">
        <v>484</v>
      </c>
      <c r="G839" s="244"/>
      <c r="H839" s="248">
        <v>192</v>
      </c>
      <c r="I839" s="249"/>
      <c r="J839" s="244"/>
      <c r="K839" s="244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235</v>
      </c>
      <c r="AU839" s="254" t="s">
        <v>94</v>
      </c>
      <c r="AV839" s="13" t="s">
        <v>94</v>
      </c>
      <c r="AW839" s="13" t="s">
        <v>40</v>
      </c>
      <c r="AX839" s="13" t="s">
        <v>85</v>
      </c>
      <c r="AY839" s="254" t="s">
        <v>226</v>
      </c>
    </row>
    <row r="840" s="14" customFormat="1">
      <c r="A840" s="14"/>
      <c r="B840" s="255"/>
      <c r="C840" s="256"/>
      <c r="D840" s="245" t="s">
        <v>235</v>
      </c>
      <c r="E840" s="257" t="s">
        <v>1</v>
      </c>
      <c r="F840" s="258" t="s">
        <v>237</v>
      </c>
      <c r="G840" s="256"/>
      <c r="H840" s="259">
        <v>192</v>
      </c>
      <c r="I840" s="260"/>
      <c r="J840" s="256"/>
      <c r="K840" s="256"/>
      <c r="L840" s="261"/>
      <c r="M840" s="262"/>
      <c r="N840" s="263"/>
      <c r="O840" s="263"/>
      <c r="P840" s="263"/>
      <c r="Q840" s="263"/>
      <c r="R840" s="263"/>
      <c r="S840" s="263"/>
      <c r="T840" s="26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5" t="s">
        <v>235</v>
      </c>
      <c r="AU840" s="265" t="s">
        <v>94</v>
      </c>
      <c r="AV840" s="14" t="s">
        <v>233</v>
      </c>
      <c r="AW840" s="14" t="s">
        <v>40</v>
      </c>
      <c r="AX840" s="14" t="s">
        <v>92</v>
      </c>
      <c r="AY840" s="265" t="s">
        <v>226</v>
      </c>
    </row>
    <row r="841" s="12" customFormat="1" ht="22.8" customHeight="1">
      <c r="A841" s="12"/>
      <c r="B841" s="214"/>
      <c r="C841" s="215"/>
      <c r="D841" s="216" t="s">
        <v>84</v>
      </c>
      <c r="E841" s="228" t="s">
        <v>1316</v>
      </c>
      <c r="F841" s="228" t="s">
        <v>1317</v>
      </c>
      <c r="G841" s="215"/>
      <c r="H841" s="215"/>
      <c r="I841" s="218"/>
      <c r="J841" s="229">
        <f>BK841</f>
        <v>0</v>
      </c>
      <c r="K841" s="215"/>
      <c r="L841" s="220"/>
      <c r="M841" s="221"/>
      <c r="N841" s="222"/>
      <c r="O841" s="222"/>
      <c r="P841" s="223">
        <f>SUM(P842:P862)</f>
        <v>0</v>
      </c>
      <c r="Q841" s="222"/>
      <c r="R841" s="223">
        <f>SUM(R842:R862)</f>
        <v>0.97462000000000004</v>
      </c>
      <c r="S841" s="222"/>
      <c r="T841" s="224">
        <f>SUM(T842:T862)</f>
        <v>3.9364499999999998</v>
      </c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R841" s="225" t="s">
        <v>94</v>
      </c>
      <c r="AT841" s="226" t="s">
        <v>84</v>
      </c>
      <c r="AU841" s="226" t="s">
        <v>92</v>
      </c>
      <c r="AY841" s="225" t="s">
        <v>226</v>
      </c>
      <c r="BK841" s="227">
        <f>SUM(BK842:BK862)</f>
        <v>0</v>
      </c>
    </row>
    <row r="842" s="2" customFormat="1" ht="16.5" customHeight="1">
      <c r="A842" s="41"/>
      <c r="B842" s="42"/>
      <c r="C842" s="230" t="s">
        <v>1318</v>
      </c>
      <c r="D842" s="230" t="s">
        <v>228</v>
      </c>
      <c r="E842" s="231" t="s">
        <v>1319</v>
      </c>
      <c r="F842" s="232" t="s">
        <v>1320</v>
      </c>
      <c r="G842" s="233" t="s">
        <v>231</v>
      </c>
      <c r="H842" s="234">
        <v>54</v>
      </c>
      <c r="I842" s="235"/>
      <c r="J842" s="236">
        <f>ROUND(I842*H842,2)</f>
        <v>0</v>
      </c>
      <c r="K842" s="232" t="s">
        <v>232</v>
      </c>
      <c r="L842" s="47"/>
      <c r="M842" s="237" t="s">
        <v>1</v>
      </c>
      <c r="N842" s="238" t="s">
        <v>52</v>
      </c>
      <c r="O842" s="95"/>
      <c r="P842" s="239">
        <f>O842*H842</f>
        <v>0</v>
      </c>
      <c r="Q842" s="239">
        <v>0</v>
      </c>
      <c r="R842" s="239">
        <f>Q842*H842</f>
        <v>0</v>
      </c>
      <c r="S842" s="239">
        <v>0</v>
      </c>
      <c r="T842" s="240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41" t="s">
        <v>307</v>
      </c>
      <c r="AT842" s="241" t="s">
        <v>228</v>
      </c>
      <c r="AU842" s="241" t="s">
        <v>94</v>
      </c>
      <c r="AY842" s="19" t="s">
        <v>226</v>
      </c>
      <c r="BE842" s="242">
        <f>IF(N842="základní",J842,0)</f>
        <v>0</v>
      </c>
      <c r="BF842" s="242">
        <f>IF(N842="snížená",J842,0)</f>
        <v>0</v>
      </c>
      <c r="BG842" s="242">
        <f>IF(N842="zákl. přenesená",J842,0)</f>
        <v>0</v>
      </c>
      <c r="BH842" s="242">
        <f>IF(N842="sníž. přenesená",J842,0)</f>
        <v>0</v>
      </c>
      <c r="BI842" s="242">
        <f>IF(N842="nulová",J842,0)</f>
        <v>0</v>
      </c>
      <c r="BJ842" s="19" t="s">
        <v>233</v>
      </c>
      <c r="BK842" s="242">
        <f>ROUND(I842*H842,2)</f>
        <v>0</v>
      </c>
      <c r="BL842" s="19" t="s">
        <v>307</v>
      </c>
      <c r="BM842" s="241" t="s">
        <v>1321</v>
      </c>
    </row>
    <row r="843" s="13" customFormat="1">
      <c r="A843" s="13"/>
      <c r="B843" s="243"/>
      <c r="C843" s="244"/>
      <c r="D843" s="245" t="s">
        <v>235</v>
      </c>
      <c r="E843" s="246" t="s">
        <v>1</v>
      </c>
      <c r="F843" s="247" t="s">
        <v>1322</v>
      </c>
      <c r="G843" s="244"/>
      <c r="H843" s="248">
        <v>54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235</v>
      </c>
      <c r="AU843" s="254" t="s">
        <v>94</v>
      </c>
      <c r="AV843" s="13" t="s">
        <v>94</v>
      </c>
      <c r="AW843" s="13" t="s">
        <v>40</v>
      </c>
      <c r="AX843" s="13" t="s">
        <v>85</v>
      </c>
      <c r="AY843" s="254" t="s">
        <v>226</v>
      </c>
    </row>
    <row r="844" s="14" customFormat="1">
      <c r="A844" s="14"/>
      <c r="B844" s="255"/>
      <c r="C844" s="256"/>
      <c r="D844" s="245" t="s">
        <v>235</v>
      </c>
      <c r="E844" s="257" t="s">
        <v>1</v>
      </c>
      <c r="F844" s="258" t="s">
        <v>237</v>
      </c>
      <c r="G844" s="256"/>
      <c r="H844" s="259">
        <v>54</v>
      </c>
      <c r="I844" s="260"/>
      <c r="J844" s="256"/>
      <c r="K844" s="256"/>
      <c r="L844" s="261"/>
      <c r="M844" s="262"/>
      <c r="N844" s="263"/>
      <c r="O844" s="263"/>
      <c r="P844" s="263"/>
      <c r="Q844" s="263"/>
      <c r="R844" s="263"/>
      <c r="S844" s="263"/>
      <c r="T844" s="26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5" t="s">
        <v>235</v>
      </c>
      <c r="AU844" s="265" t="s">
        <v>94</v>
      </c>
      <c r="AV844" s="14" t="s">
        <v>233</v>
      </c>
      <c r="AW844" s="14" t="s">
        <v>40</v>
      </c>
      <c r="AX844" s="14" t="s">
        <v>92</v>
      </c>
      <c r="AY844" s="265" t="s">
        <v>226</v>
      </c>
    </row>
    <row r="845" s="2" customFormat="1" ht="16.5" customHeight="1">
      <c r="A845" s="41"/>
      <c r="B845" s="42"/>
      <c r="C845" s="230" t="s">
        <v>1323</v>
      </c>
      <c r="D845" s="230" t="s">
        <v>228</v>
      </c>
      <c r="E845" s="231" t="s">
        <v>1324</v>
      </c>
      <c r="F845" s="232" t="s">
        <v>1325</v>
      </c>
      <c r="G845" s="233" t="s">
        <v>231</v>
      </c>
      <c r="H845" s="234">
        <v>54</v>
      </c>
      <c r="I845" s="235"/>
      <c r="J845" s="236">
        <f>ROUND(I845*H845,2)</f>
        <v>0</v>
      </c>
      <c r="K845" s="232" t="s">
        <v>232</v>
      </c>
      <c r="L845" s="47"/>
      <c r="M845" s="237" t="s">
        <v>1</v>
      </c>
      <c r="N845" s="238" t="s">
        <v>52</v>
      </c>
      <c r="O845" s="95"/>
      <c r="P845" s="239">
        <f>O845*H845</f>
        <v>0</v>
      </c>
      <c r="Q845" s="239">
        <v>0.00029999999999999997</v>
      </c>
      <c r="R845" s="239">
        <f>Q845*H845</f>
        <v>0.016199999999999999</v>
      </c>
      <c r="S845" s="239">
        <v>0</v>
      </c>
      <c r="T845" s="240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41" t="s">
        <v>307</v>
      </c>
      <c r="AT845" s="241" t="s">
        <v>228</v>
      </c>
      <c r="AU845" s="241" t="s">
        <v>94</v>
      </c>
      <c r="AY845" s="19" t="s">
        <v>226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9" t="s">
        <v>233</v>
      </c>
      <c r="BK845" s="242">
        <f>ROUND(I845*H845,2)</f>
        <v>0</v>
      </c>
      <c r="BL845" s="19" t="s">
        <v>307</v>
      </c>
      <c r="BM845" s="241" t="s">
        <v>1326</v>
      </c>
    </row>
    <row r="846" s="13" customFormat="1">
      <c r="A846" s="13"/>
      <c r="B846" s="243"/>
      <c r="C846" s="244"/>
      <c r="D846" s="245" t="s">
        <v>235</v>
      </c>
      <c r="E846" s="246" t="s">
        <v>1</v>
      </c>
      <c r="F846" s="247" t="s">
        <v>1322</v>
      </c>
      <c r="G846" s="244"/>
      <c r="H846" s="248">
        <v>54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235</v>
      </c>
      <c r="AU846" s="254" t="s">
        <v>94</v>
      </c>
      <c r="AV846" s="13" t="s">
        <v>94</v>
      </c>
      <c r="AW846" s="13" t="s">
        <v>40</v>
      </c>
      <c r="AX846" s="13" t="s">
        <v>85</v>
      </c>
      <c r="AY846" s="254" t="s">
        <v>226</v>
      </c>
    </row>
    <row r="847" s="14" customFormat="1">
      <c r="A847" s="14"/>
      <c r="B847" s="255"/>
      <c r="C847" s="256"/>
      <c r="D847" s="245" t="s">
        <v>235</v>
      </c>
      <c r="E847" s="257" t="s">
        <v>1</v>
      </c>
      <c r="F847" s="258" t="s">
        <v>237</v>
      </c>
      <c r="G847" s="256"/>
      <c r="H847" s="259">
        <v>54</v>
      </c>
      <c r="I847" s="260"/>
      <c r="J847" s="256"/>
      <c r="K847" s="256"/>
      <c r="L847" s="261"/>
      <c r="M847" s="262"/>
      <c r="N847" s="263"/>
      <c r="O847" s="263"/>
      <c r="P847" s="263"/>
      <c r="Q847" s="263"/>
      <c r="R847" s="263"/>
      <c r="S847" s="263"/>
      <c r="T847" s="26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5" t="s">
        <v>235</v>
      </c>
      <c r="AU847" s="265" t="s">
        <v>94</v>
      </c>
      <c r="AV847" s="14" t="s">
        <v>233</v>
      </c>
      <c r="AW847" s="14" t="s">
        <v>40</v>
      </c>
      <c r="AX847" s="14" t="s">
        <v>92</v>
      </c>
      <c r="AY847" s="265" t="s">
        <v>226</v>
      </c>
    </row>
    <row r="848" s="2" customFormat="1" ht="16.5" customHeight="1">
      <c r="A848" s="41"/>
      <c r="B848" s="42"/>
      <c r="C848" s="230" t="s">
        <v>1327</v>
      </c>
      <c r="D848" s="230" t="s">
        <v>228</v>
      </c>
      <c r="E848" s="231" t="s">
        <v>1328</v>
      </c>
      <c r="F848" s="232" t="s">
        <v>1329</v>
      </c>
      <c r="G848" s="233" t="s">
        <v>369</v>
      </c>
      <c r="H848" s="234">
        <v>50</v>
      </c>
      <c r="I848" s="235"/>
      <c r="J848" s="236">
        <f>ROUND(I848*H848,2)</f>
        <v>0</v>
      </c>
      <c r="K848" s="232" t="s">
        <v>232</v>
      </c>
      <c r="L848" s="47"/>
      <c r="M848" s="237" t="s">
        <v>1</v>
      </c>
      <c r="N848" s="238" t="s">
        <v>52</v>
      </c>
      <c r="O848" s="95"/>
      <c r="P848" s="239">
        <f>O848*H848</f>
        <v>0</v>
      </c>
      <c r="Q848" s="239">
        <v>0.0021800000000000001</v>
      </c>
      <c r="R848" s="239">
        <f>Q848*H848</f>
        <v>0.109</v>
      </c>
      <c r="S848" s="239">
        <v>0</v>
      </c>
      <c r="T848" s="240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41" t="s">
        <v>307</v>
      </c>
      <c r="AT848" s="241" t="s">
        <v>228</v>
      </c>
      <c r="AU848" s="241" t="s">
        <v>94</v>
      </c>
      <c r="AY848" s="19" t="s">
        <v>226</v>
      </c>
      <c r="BE848" s="242">
        <f>IF(N848="základní",J848,0)</f>
        <v>0</v>
      </c>
      <c r="BF848" s="242">
        <f>IF(N848="snížená",J848,0)</f>
        <v>0</v>
      </c>
      <c r="BG848" s="242">
        <f>IF(N848="zákl. přenesená",J848,0)</f>
        <v>0</v>
      </c>
      <c r="BH848" s="242">
        <f>IF(N848="sníž. přenesená",J848,0)</f>
        <v>0</v>
      </c>
      <c r="BI848" s="242">
        <f>IF(N848="nulová",J848,0)</f>
        <v>0</v>
      </c>
      <c r="BJ848" s="19" t="s">
        <v>233</v>
      </c>
      <c r="BK848" s="242">
        <f>ROUND(I848*H848,2)</f>
        <v>0</v>
      </c>
      <c r="BL848" s="19" t="s">
        <v>307</v>
      </c>
      <c r="BM848" s="241" t="s">
        <v>1330</v>
      </c>
    </row>
    <row r="849" s="13" customFormat="1">
      <c r="A849" s="13"/>
      <c r="B849" s="243"/>
      <c r="C849" s="244"/>
      <c r="D849" s="245" t="s">
        <v>235</v>
      </c>
      <c r="E849" s="246" t="s">
        <v>1</v>
      </c>
      <c r="F849" s="247" t="s">
        <v>1331</v>
      </c>
      <c r="G849" s="244"/>
      <c r="H849" s="248">
        <v>50</v>
      </c>
      <c r="I849" s="249"/>
      <c r="J849" s="244"/>
      <c r="K849" s="244"/>
      <c r="L849" s="250"/>
      <c r="M849" s="251"/>
      <c r="N849" s="252"/>
      <c r="O849" s="252"/>
      <c r="P849" s="252"/>
      <c r="Q849" s="252"/>
      <c r="R849" s="252"/>
      <c r="S849" s="252"/>
      <c r="T849" s="25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4" t="s">
        <v>235</v>
      </c>
      <c r="AU849" s="254" t="s">
        <v>94</v>
      </c>
      <c r="AV849" s="13" t="s">
        <v>94</v>
      </c>
      <c r="AW849" s="13" t="s">
        <v>40</v>
      </c>
      <c r="AX849" s="13" t="s">
        <v>85</v>
      </c>
      <c r="AY849" s="254" t="s">
        <v>226</v>
      </c>
    </row>
    <row r="850" s="14" customFormat="1">
      <c r="A850" s="14"/>
      <c r="B850" s="255"/>
      <c r="C850" s="256"/>
      <c r="D850" s="245" t="s">
        <v>235</v>
      </c>
      <c r="E850" s="257" t="s">
        <v>1</v>
      </c>
      <c r="F850" s="258" t="s">
        <v>237</v>
      </c>
      <c r="G850" s="256"/>
      <c r="H850" s="259">
        <v>50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5" t="s">
        <v>235</v>
      </c>
      <c r="AU850" s="265" t="s">
        <v>94</v>
      </c>
      <c r="AV850" s="14" t="s">
        <v>233</v>
      </c>
      <c r="AW850" s="14" t="s">
        <v>40</v>
      </c>
      <c r="AX850" s="14" t="s">
        <v>92</v>
      </c>
      <c r="AY850" s="265" t="s">
        <v>226</v>
      </c>
    </row>
    <row r="851" s="2" customFormat="1" ht="16.5" customHeight="1">
      <c r="A851" s="41"/>
      <c r="B851" s="42"/>
      <c r="C851" s="230" t="s">
        <v>1332</v>
      </c>
      <c r="D851" s="230" t="s">
        <v>228</v>
      </c>
      <c r="E851" s="231" t="s">
        <v>1333</v>
      </c>
      <c r="F851" s="232" t="s">
        <v>1334</v>
      </c>
      <c r="G851" s="233" t="s">
        <v>231</v>
      </c>
      <c r="H851" s="234">
        <v>48.299999999999997</v>
      </c>
      <c r="I851" s="235"/>
      <c r="J851" s="236">
        <f>ROUND(I851*H851,2)</f>
        <v>0</v>
      </c>
      <c r="K851" s="232" t="s">
        <v>232</v>
      </c>
      <c r="L851" s="47"/>
      <c r="M851" s="237" t="s">
        <v>1</v>
      </c>
      <c r="N851" s="238" t="s">
        <v>52</v>
      </c>
      <c r="O851" s="95"/>
      <c r="P851" s="239">
        <f>O851*H851</f>
        <v>0</v>
      </c>
      <c r="Q851" s="239">
        <v>0</v>
      </c>
      <c r="R851" s="239">
        <f>Q851*H851</f>
        <v>0</v>
      </c>
      <c r="S851" s="239">
        <v>0.081500000000000003</v>
      </c>
      <c r="T851" s="240">
        <f>S851*H851</f>
        <v>3.9364499999999998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41" t="s">
        <v>307</v>
      </c>
      <c r="AT851" s="241" t="s">
        <v>228</v>
      </c>
      <c r="AU851" s="241" t="s">
        <v>94</v>
      </c>
      <c r="AY851" s="19" t="s">
        <v>226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9" t="s">
        <v>233</v>
      </c>
      <c r="BK851" s="242">
        <f>ROUND(I851*H851,2)</f>
        <v>0</v>
      </c>
      <c r="BL851" s="19" t="s">
        <v>307</v>
      </c>
      <c r="BM851" s="241" t="s">
        <v>1335</v>
      </c>
    </row>
    <row r="852" s="13" customFormat="1">
      <c r="A852" s="13"/>
      <c r="B852" s="243"/>
      <c r="C852" s="244"/>
      <c r="D852" s="245" t="s">
        <v>235</v>
      </c>
      <c r="E852" s="246" t="s">
        <v>1</v>
      </c>
      <c r="F852" s="247" t="s">
        <v>1336</v>
      </c>
      <c r="G852" s="244"/>
      <c r="H852" s="248">
        <v>48.299999999999997</v>
      </c>
      <c r="I852" s="249"/>
      <c r="J852" s="244"/>
      <c r="K852" s="244"/>
      <c r="L852" s="250"/>
      <c r="M852" s="251"/>
      <c r="N852" s="252"/>
      <c r="O852" s="252"/>
      <c r="P852" s="252"/>
      <c r="Q852" s="252"/>
      <c r="R852" s="252"/>
      <c r="S852" s="252"/>
      <c r="T852" s="25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4" t="s">
        <v>235</v>
      </c>
      <c r="AU852" s="254" t="s">
        <v>94</v>
      </c>
      <c r="AV852" s="13" t="s">
        <v>94</v>
      </c>
      <c r="AW852" s="13" t="s">
        <v>40</v>
      </c>
      <c r="AX852" s="13" t="s">
        <v>85</v>
      </c>
      <c r="AY852" s="254" t="s">
        <v>226</v>
      </c>
    </row>
    <row r="853" s="14" customFormat="1">
      <c r="A853" s="14"/>
      <c r="B853" s="255"/>
      <c r="C853" s="256"/>
      <c r="D853" s="245" t="s">
        <v>235</v>
      </c>
      <c r="E853" s="257" t="s">
        <v>1</v>
      </c>
      <c r="F853" s="258" t="s">
        <v>237</v>
      </c>
      <c r="G853" s="256"/>
      <c r="H853" s="259">
        <v>48.299999999999997</v>
      </c>
      <c r="I853" s="260"/>
      <c r="J853" s="256"/>
      <c r="K853" s="256"/>
      <c r="L853" s="261"/>
      <c r="M853" s="262"/>
      <c r="N853" s="263"/>
      <c r="O853" s="263"/>
      <c r="P853" s="263"/>
      <c r="Q853" s="263"/>
      <c r="R853" s="263"/>
      <c r="S853" s="263"/>
      <c r="T853" s="26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5" t="s">
        <v>235</v>
      </c>
      <c r="AU853" s="265" t="s">
        <v>94</v>
      </c>
      <c r="AV853" s="14" t="s">
        <v>233</v>
      </c>
      <c r="AW853" s="14" t="s">
        <v>40</v>
      </c>
      <c r="AX853" s="14" t="s">
        <v>92</v>
      </c>
      <c r="AY853" s="265" t="s">
        <v>226</v>
      </c>
    </row>
    <row r="854" s="2" customFormat="1" ht="21.75" customHeight="1">
      <c r="A854" s="41"/>
      <c r="B854" s="42"/>
      <c r="C854" s="230" t="s">
        <v>1337</v>
      </c>
      <c r="D854" s="230" t="s">
        <v>228</v>
      </c>
      <c r="E854" s="231" t="s">
        <v>1338</v>
      </c>
      <c r="F854" s="232" t="s">
        <v>1339</v>
      </c>
      <c r="G854" s="233" t="s">
        <v>231</v>
      </c>
      <c r="H854" s="234">
        <v>54</v>
      </c>
      <c r="I854" s="235"/>
      <c r="J854" s="236">
        <f>ROUND(I854*H854,2)</f>
        <v>0</v>
      </c>
      <c r="K854" s="232" t="s">
        <v>232</v>
      </c>
      <c r="L854" s="47"/>
      <c r="M854" s="237" t="s">
        <v>1</v>
      </c>
      <c r="N854" s="238" t="s">
        <v>52</v>
      </c>
      <c r="O854" s="95"/>
      <c r="P854" s="239">
        <f>O854*H854</f>
        <v>0</v>
      </c>
      <c r="Q854" s="239">
        <v>0.0049500000000000004</v>
      </c>
      <c r="R854" s="239">
        <f>Q854*H854</f>
        <v>0.26730000000000004</v>
      </c>
      <c r="S854" s="239">
        <v>0</v>
      </c>
      <c r="T854" s="240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41" t="s">
        <v>307</v>
      </c>
      <c r="AT854" s="241" t="s">
        <v>228</v>
      </c>
      <c r="AU854" s="241" t="s">
        <v>94</v>
      </c>
      <c r="AY854" s="19" t="s">
        <v>226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9" t="s">
        <v>233</v>
      </c>
      <c r="BK854" s="242">
        <f>ROUND(I854*H854,2)</f>
        <v>0</v>
      </c>
      <c r="BL854" s="19" t="s">
        <v>307</v>
      </c>
      <c r="BM854" s="241" t="s">
        <v>1340</v>
      </c>
    </row>
    <row r="855" s="13" customFormat="1">
      <c r="A855" s="13"/>
      <c r="B855" s="243"/>
      <c r="C855" s="244"/>
      <c r="D855" s="245" t="s">
        <v>235</v>
      </c>
      <c r="E855" s="246" t="s">
        <v>1</v>
      </c>
      <c r="F855" s="247" t="s">
        <v>1322</v>
      </c>
      <c r="G855" s="244"/>
      <c r="H855" s="248">
        <v>54</v>
      </c>
      <c r="I855" s="249"/>
      <c r="J855" s="244"/>
      <c r="K855" s="244"/>
      <c r="L855" s="250"/>
      <c r="M855" s="251"/>
      <c r="N855" s="252"/>
      <c r="O855" s="252"/>
      <c r="P855" s="252"/>
      <c r="Q855" s="252"/>
      <c r="R855" s="252"/>
      <c r="S855" s="252"/>
      <c r="T855" s="25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4" t="s">
        <v>235</v>
      </c>
      <c r="AU855" s="254" t="s">
        <v>94</v>
      </c>
      <c r="AV855" s="13" t="s">
        <v>94</v>
      </c>
      <c r="AW855" s="13" t="s">
        <v>40</v>
      </c>
      <c r="AX855" s="13" t="s">
        <v>85</v>
      </c>
      <c r="AY855" s="254" t="s">
        <v>226</v>
      </c>
    </row>
    <row r="856" s="14" customFormat="1">
      <c r="A856" s="14"/>
      <c r="B856" s="255"/>
      <c r="C856" s="256"/>
      <c r="D856" s="245" t="s">
        <v>235</v>
      </c>
      <c r="E856" s="257" t="s">
        <v>1</v>
      </c>
      <c r="F856" s="258" t="s">
        <v>237</v>
      </c>
      <c r="G856" s="256"/>
      <c r="H856" s="259">
        <v>54</v>
      </c>
      <c r="I856" s="260"/>
      <c r="J856" s="256"/>
      <c r="K856" s="256"/>
      <c r="L856" s="261"/>
      <c r="M856" s="262"/>
      <c r="N856" s="263"/>
      <c r="O856" s="263"/>
      <c r="P856" s="263"/>
      <c r="Q856" s="263"/>
      <c r="R856" s="263"/>
      <c r="S856" s="263"/>
      <c r="T856" s="26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5" t="s">
        <v>235</v>
      </c>
      <c r="AU856" s="265" t="s">
        <v>94</v>
      </c>
      <c r="AV856" s="14" t="s">
        <v>233</v>
      </c>
      <c r="AW856" s="14" t="s">
        <v>40</v>
      </c>
      <c r="AX856" s="14" t="s">
        <v>92</v>
      </c>
      <c r="AY856" s="265" t="s">
        <v>226</v>
      </c>
    </row>
    <row r="857" s="2" customFormat="1" ht="16.5" customHeight="1">
      <c r="A857" s="41"/>
      <c r="B857" s="42"/>
      <c r="C857" s="266" t="s">
        <v>1341</v>
      </c>
      <c r="D857" s="266" t="s">
        <v>301</v>
      </c>
      <c r="E857" s="267" t="s">
        <v>1342</v>
      </c>
      <c r="F857" s="268" t="s">
        <v>1343</v>
      </c>
      <c r="G857" s="269" t="s">
        <v>231</v>
      </c>
      <c r="H857" s="270">
        <v>59.399999999999999</v>
      </c>
      <c r="I857" s="271"/>
      <c r="J857" s="272">
        <f>ROUND(I857*H857,2)</f>
        <v>0</v>
      </c>
      <c r="K857" s="268" t="s">
        <v>232</v>
      </c>
      <c r="L857" s="273"/>
      <c r="M857" s="274" t="s">
        <v>1</v>
      </c>
      <c r="N857" s="275" t="s">
        <v>52</v>
      </c>
      <c r="O857" s="95"/>
      <c r="P857" s="239">
        <f>O857*H857</f>
        <v>0</v>
      </c>
      <c r="Q857" s="239">
        <v>0.0097999999999999997</v>
      </c>
      <c r="R857" s="239">
        <f>Q857*H857</f>
        <v>0.58211999999999997</v>
      </c>
      <c r="S857" s="239">
        <v>0</v>
      </c>
      <c r="T857" s="240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41" t="s">
        <v>389</v>
      </c>
      <c r="AT857" s="241" t="s">
        <v>301</v>
      </c>
      <c r="AU857" s="241" t="s">
        <v>94</v>
      </c>
      <c r="AY857" s="19" t="s">
        <v>226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9" t="s">
        <v>233</v>
      </c>
      <c r="BK857" s="242">
        <f>ROUND(I857*H857,2)</f>
        <v>0</v>
      </c>
      <c r="BL857" s="19" t="s">
        <v>307</v>
      </c>
      <c r="BM857" s="241" t="s">
        <v>1344</v>
      </c>
    </row>
    <row r="858" s="13" customFormat="1">
      <c r="A858" s="13"/>
      <c r="B858" s="243"/>
      <c r="C858" s="244"/>
      <c r="D858" s="245" t="s">
        <v>235</v>
      </c>
      <c r="E858" s="246" t="s">
        <v>1</v>
      </c>
      <c r="F858" s="247" t="s">
        <v>1322</v>
      </c>
      <c r="G858" s="244"/>
      <c r="H858" s="248">
        <v>54</v>
      </c>
      <c r="I858" s="249"/>
      <c r="J858" s="244"/>
      <c r="K858" s="244"/>
      <c r="L858" s="250"/>
      <c r="M858" s="251"/>
      <c r="N858" s="252"/>
      <c r="O858" s="252"/>
      <c r="P858" s="252"/>
      <c r="Q858" s="252"/>
      <c r="R858" s="252"/>
      <c r="S858" s="252"/>
      <c r="T858" s="25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4" t="s">
        <v>235</v>
      </c>
      <c r="AU858" s="254" t="s">
        <v>94</v>
      </c>
      <c r="AV858" s="13" t="s">
        <v>94</v>
      </c>
      <c r="AW858" s="13" t="s">
        <v>40</v>
      </c>
      <c r="AX858" s="13" t="s">
        <v>85</v>
      </c>
      <c r="AY858" s="254" t="s">
        <v>226</v>
      </c>
    </row>
    <row r="859" s="14" customFormat="1">
      <c r="A859" s="14"/>
      <c r="B859" s="255"/>
      <c r="C859" s="256"/>
      <c r="D859" s="245" t="s">
        <v>235</v>
      </c>
      <c r="E859" s="257" t="s">
        <v>1</v>
      </c>
      <c r="F859" s="258" t="s">
        <v>237</v>
      </c>
      <c r="G859" s="256"/>
      <c r="H859" s="259">
        <v>54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5" t="s">
        <v>235</v>
      </c>
      <c r="AU859" s="265" t="s">
        <v>94</v>
      </c>
      <c r="AV859" s="14" t="s">
        <v>233</v>
      </c>
      <c r="AW859" s="14" t="s">
        <v>40</v>
      </c>
      <c r="AX859" s="14" t="s">
        <v>92</v>
      </c>
      <c r="AY859" s="265" t="s">
        <v>226</v>
      </c>
    </row>
    <row r="860" s="13" customFormat="1">
      <c r="A860" s="13"/>
      <c r="B860" s="243"/>
      <c r="C860" s="244"/>
      <c r="D860" s="245" t="s">
        <v>235</v>
      </c>
      <c r="E860" s="244"/>
      <c r="F860" s="247" t="s">
        <v>1345</v>
      </c>
      <c r="G860" s="244"/>
      <c r="H860" s="248">
        <v>59.399999999999999</v>
      </c>
      <c r="I860" s="249"/>
      <c r="J860" s="244"/>
      <c r="K860" s="244"/>
      <c r="L860" s="250"/>
      <c r="M860" s="251"/>
      <c r="N860" s="252"/>
      <c r="O860" s="252"/>
      <c r="P860" s="252"/>
      <c r="Q860" s="252"/>
      <c r="R860" s="252"/>
      <c r="S860" s="252"/>
      <c r="T860" s="25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4" t="s">
        <v>235</v>
      </c>
      <c r="AU860" s="254" t="s">
        <v>94</v>
      </c>
      <c r="AV860" s="13" t="s">
        <v>94</v>
      </c>
      <c r="AW860" s="13" t="s">
        <v>4</v>
      </c>
      <c r="AX860" s="13" t="s">
        <v>92</v>
      </c>
      <c r="AY860" s="254" t="s">
        <v>226</v>
      </c>
    </row>
    <row r="861" s="2" customFormat="1" ht="16.5" customHeight="1">
      <c r="A861" s="41"/>
      <c r="B861" s="42"/>
      <c r="C861" s="230" t="s">
        <v>1346</v>
      </c>
      <c r="D861" s="230" t="s">
        <v>228</v>
      </c>
      <c r="E861" s="231" t="s">
        <v>1347</v>
      </c>
      <c r="F861" s="232" t="s">
        <v>1348</v>
      </c>
      <c r="G861" s="233" t="s">
        <v>304</v>
      </c>
      <c r="H861" s="234">
        <v>0.97499999999999998</v>
      </c>
      <c r="I861" s="235"/>
      <c r="J861" s="236">
        <f>ROUND(I861*H861,2)</f>
        <v>0</v>
      </c>
      <c r="K861" s="232" t="s">
        <v>232</v>
      </c>
      <c r="L861" s="47"/>
      <c r="M861" s="237" t="s">
        <v>1</v>
      </c>
      <c r="N861" s="238" t="s">
        <v>52</v>
      </c>
      <c r="O861" s="95"/>
      <c r="P861" s="239">
        <f>O861*H861</f>
        <v>0</v>
      </c>
      <c r="Q861" s="239">
        <v>0</v>
      </c>
      <c r="R861" s="239">
        <f>Q861*H861</f>
        <v>0</v>
      </c>
      <c r="S861" s="239">
        <v>0</v>
      </c>
      <c r="T861" s="240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41" t="s">
        <v>307</v>
      </c>
      <c r="AT861" s="241" t="s">
        <v>228</v>
      </c>
      <c r="AU861" s="241" t="s">
        <v>94</v>
      </c>
      <c r="AY861" s="19" t="s">
        <v>226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9" t="s">
        <v>233</v>
      </c>
      <c r="BK861" s="242">
        <f>ROUND(I861*H861,2)</f>
        <v>0</v>
      </c>
      <c r="BL861" s="19" t="s">
        <v>307</v>
      </c>
      <c r="BM861" s="241" t="s">
        <v>1349</v>
      </c>
    </row>
    <row r="862" s="2" customFormat="1" ht="16.5" customHeight="1">
      <c r="A862" s="41"/>
      <c r="B862" s="42"/>
      <c r="C862" s="230" t="s">
        <v>1350</v>
      </c>
      <c r="D862" s="230" t="s">
        <v>228</v>
      </c>
      <c r="E862" s="231" t="s">
        <v>1351</v>
      </c>
      <c r="F862" s="232" t="s">
        <v>1352</v>
      </c>
      <c r="G862" s="233" t="s">
        <v>304</v>
      </c>
      <c r="H862" s="234">
        <v>0.97499999999999998</v>
      </c>
      <c r="I862" s="235"/>
      <c r="J862" s="236">
        <f>ROUND(I862*H862,2)</f>
        <v>0</v>
      </c>
      <c r="K862" s="232" t="s">
        <v>232</v>
      </c>
      <c r="L862" s="47"/>
      <c r="M862" s="237" t="s">
        <v>1</v>
      </c>
      <c r="N862" s="238" t="s">
        <v>52</v>
      </c>
      <c r="O862" s="95"/>
      <c r="P862" s="239">
        <f>O862*H862</f>
        <v>0</v>
      </c>
      <c r="Q862" s="239">
        <v>0</v>
      </c>
      <c r="R862" s="239">
        <f>Q862*H862</f>
        <v>0</v>
      </c>
      <c r="S862" s="239">
        <v>0</v>
      </c>
      <c r="T862" s="240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41" t="s">
        <v>307</v>
      </c>
      <c r="AT862" s="241" t="s">
        <v>228</v>
      </c>
      <c r="AU862" s="241" t="s">
        <v>94</v>
      </c>
      <c r="AY862" s="19" t="s">
        <v>226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9" t="s">
        <v>233</v>
      </c>
      <c r="BK862" s="242">
        <f>ROUND(I862*H862,2)</f>
        <v>0</v>
      </c>
      <c r="BL862" s="19" t="s">
        <v>307</v>
      </c>
      <c r="BM862" s="241" t="s">
        <v>1353</v>
      </c>
    </row>
    <row r="863" s="12" customFormat="1" ht="22.8" customHeight="1">
      <c r="A863" s="12"/>
      <c r="B863" s="214"/>
      <c r="C863" s="215"/>
      <c r="D863" s="216" t="s">
        <v>84</v>
      </c>
      <c r="E863" s="228" t="s">
        <v>1354</v>
      </c>
      <c r="F863" s="228" t="s">
        <v>1355</v>
      </c>
      <c r="G863" s="215"/>
      <c r="H863" s="215"/>
      <c r="I863" s="218"/>
      <c r="J863" s="229">
        <f>BK863</f>
        <v>0</v>
      </c>
      <c r="K863" s="215"/>
      <c r="L863" s="220"/>
      <c r="M863" s="221"/>
      <c r="N863" s="222"/>
      <c r="O863" s="222"/>
      <c r="P863" s="223">
        <f>SUM(P864:P888)</f>
        <v>0</v>
      </c>
      <c r="Q863" s="222"/>
      <c r="R863" s="223">
        <f>SUM(R864:R888)</f>
        <v>0.3924338</v>
      </c>
      <c r="S863" s="222"/>
      <c r="T863" s="224">
        <f>SUM(T864:T888)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25" t="s">
        <v>94</v>
      </c>
      <c r="AT863" s="226" t="s">
        <v>84</v>
      </c>
      <c r="AU863" s="226" t="s">
        <v>92</v>
      </c>
      <c r="AY863" s="225" t="s">
        <v>226</v>
      </c>
      <c r="BK863" s="227">
        <f>SUM(BK864:BK888)</f>
        <v>0</v>
      </c>
    </row>
    <row r="864" s="2" customFormat="1" ht="16.5" customHeight="1">
      <c r="A864" s="41"/>
      <c r="B864" s="42"/>
      <c r="C864" s="230" t="s">
        <v>1356</v>
      </c>
      <c r="D864" s="230" t="s">
        <v>228</v>
      </c>
      <c r="E864" s="231" t="s">
        <v>1357</v>
      </c>
      <c r="F864" s="232" t="s">
        <v>1358</v>
      </c>
      <c r="G864" s="233" t="s">
        <v>231</v>
      </c>
      <c r="H864" s="234">
        <v>52.82</v>
      </c>
      <c r="I864" s="235"/>
      <c r="J864" s="236">
        <f>ROUND(I864*H864,2)</f>
        <v>0</v>
      </c>
      <c r="K864" s="232" t="s">
        <v>232</v>
      </c>
      <c r="L864" s="47"/>
      <c r="M864" s="237" t="s">
        <v>1</v>
      </c>
      <c r="N864" s="238" t="s">
        <v>52</v>
      </c>
      <c r="O864" s="95"/>
      <c r="P864" s="239">
        <f>O864*H864</f>
        <v>0</v>
      </c>
      <c r="Q864" s="239">
        <v>6.9999999999999994E-05</v>
      </c>
      <c r="R864" s="239">
        <f>Q864*H864</f>
        <v>0.0036973999999999996</v>
      </c>
      <c r="S864" s="239">
        <v>0</v>
      </c>
      <c r="T864" s="240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41" t="s">
        <v>307</v>
      </c>
      <c r="AT864" s="241" t="s">
        <v>228</v>
      </c>
      <c r="AU864" s="241" t="s">
        <v>94</v>
      </c>
      <c r="AY864" s="19" t="s">
        <v>226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9" t="s">
        <v>233</v>
      </c>
      <c r="BK864" s="242">
        <f>ROUND(I864*H864,2)</f>
        <v>0</v>
      </c>
      <c r="BL864" s="19" t="s">
        <v>307</v>
      </c>
      <c r="BM864" s="241" t="s">
        <v>1359</v>
      </c>
    </row>
    <row r="865" s="13" customFormat="1">
      <c r="A865" s="13"/>
      <c r="B865" s="243"/>
      <c r="C865" s="244"/>
      <c r="D865" s="245" t="s">
        <v>235</v>
      </c>
      <c r="E865" s="246" t="s">
        <v>1</v>
      </c>
      <c r="F865" s="247" t="s">
        <v>1360</v>
      </c>
      <c r="G865" s="244"/>
      <c r="H865" s="248">
        <v>43.200000000000003</v>
      </c>
      <c r="I865" s="249"/>
      <c r="J865" s="244"/>
      <c r="K865" s="244"/>
      <c r="L865" s="250"/>
      <c r="M865" s="251"/>
      <c r="N865" s="252"/>
      <c r="O865" s="252"/>
      <c r="P865" s="252"/>
      <c r="Q865" s="252"/>
      <c r="R865" s="252"/>
      <c r="S865" s="252"/>
      <c r="T865" s="25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4" t="s">
        <v>235</v>
      </c>
      <c r="AU865" s="254" t="s">
        <v>94</v>
      </c>
      <c r="AV865" s="13" t="s">
        <v>94</v>
      </c>
      <c r="AW865" s="13" t="s">
        <v>40</v>
      </c>
      <c r="AX865" s="13" t="s">
        <v>85</v>
      </c>
      <c r="AY865" s="254" t="s">
        <v>226</v>
      </c>
    </row>
    <row r="866" s="13" customFormat="1">
      <c r="A866" s="13"/>
      <c r="B866" s="243"/>
      <c r="C866" s="244"/>
      <c r="D866" s="245" t="s">
        <v>235</v>
      </c>
      <c r="E866" s="246" t="s">
        <v>1</v>
      </c>
      <c r="F866" s="247" t="s">
        <v>1361</v>
      </c>
      <c r="G866" s="244"/>
      <c r="H866" s="248">
        <v>9.6199999999999992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235</v>
      </c>
      <c r="AU866" s="254" t="s">
        <v>94</v>
      </c>
      <c r="AV866" s="13" t="s">
        <v>94</v>
      </c>
      <c r="AW866" s="13" t="s">
        <v>40</v>
      </c>
      <c r="AX866" s="13" t="s">
        <v>85</v>
      </c>
      <c r="AY866" s="254" t="s">
        <v>226</v>
      </c>
    </row>
    <row r="867" s="14" customFormat="1">
      <c r="A867" s="14"/>
      <c r="B867" s="255"/>
      <c r="C867" s="256"/>
      <c r="D867" s="245" t="s">
        <v>235</v>
      </c>
      <c r="E867" s="257" t="s">
        <v>1</v>
      </c>
      <c r="F867" s="258" t="s">
        <v>237</v>
      </c>
      <c r="G867" s="256"/>
      <c r="H867" s="259">
        <v>52.82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5" t="s">
        <v>235</v>
      </c>
      <c r="AU867" s="265" t="s">
        <v>94</v>
      </c>
      <c r="AV867" s="14" t="s">
        <v>233</v>
      </c>
      <c r="AW867" s="14" t="s">
        <v>40</v>
      </c>
      <c r="AX867" s="14" t="s">
        <v>92</v>
      </c>
      <c r="AY867" s="265" t="s">
        <v>226</v>
      </c>
    </row>
    <row r="868" s="2" customFormat="1" ht="16.5" customHeight="1">
      <c r="A868" s="41"/>
      <c r="B868" s="42"/>
      <c r="C868" s="230" t="s">
        <v>1362</v>
      </c>
      <c r="D868" s="230" t="s">
        <v>228</v>
      </c>
      <c r="E868" s="231" t="s">
        <v>1363</v>
      </c>
      <c r="F868" s="232" t="s">
        <v>1364</v>
      </c>
      <c r="G868" s="233" t="s">
        <v>231</v>
      </c>
      <c r="H868" s="234">
        <v>52.82</v>
      </c>
      <c r="I868" s="235"/>
      <c r="J868" s="236">
        <f>ROUND(I868*H868,2)</f>
        <v>0</v>
      </c>
      <c r="K868" s="232" t="s">
        <v>232</v>
      </c>
      <c r="L868" s="47"/>
      <c r="M868" s="237" t="s">
        <v>1</v>
      </c>
      <c r="N868" s="238" t="s">
        <v>52</v>
      </c>
      <c r="O868" s="95"/>
      <c r="P868" s="239">
        <f>O868*H868</f>
        <v>0</v>
      </c>
      <c r="Q868" s="239">
        <v>6.9999999999999994E-05</v>
      </c>
      <c r="R868" s="239">
        <f>Q868*H868</f>
        <v>0.0036973999999999996</v>
      </c>
      <c r="S868" s="239">
        <v>0</v>
      </c>
      <c r="T868" s="240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41" t="s">
        <v>307</v>
      </c>
      <c r="AT868" s="241" t="s">
        <v>228</v>
      </c>
      <c r="AU868" s="241" t="s">
        <v>94</v>
      </c>
      <c r="AY868" s="19" t="s">
        <v>226</v>
      </c>
      <c r="BE868" s="242">
        <f>IF(N868="základní",J868,0)</f>
        <v>0</v>
      </c>
      <c r="BF868" s="242">
        <f>IF(N868="snížená",J868,0)</f>
        <v>0</v>
      </c>
      <c r="BG868" s="242">
        <f>IF(N868="zákl. přenesená",J868,0)</f>
        <v>0</v>
      </c>
      <c r="BH868" s="242">
        <f>IF(N868="sníž. přenesená",J868,0)</f>
        <v>0</v>
      </c>
      <c r="BI868" s="242">
        <f>IF(N868="nulová",J868,0)</f>
        <v>0</v>
      </c>
      <c r="BJ868" s="19" t="s">
        <v>233</v>
      </c>
      <c r="BK868" s="242">
        <f>ROUND(I868*H868,2)</f>
        <v>0</v>
      </c>
      <c r="BL868" s="19" t="s">
        <v>307</v>
      </c>
      <c r="BM868" s="241" t="s">
        <v>1365</v>
      </c>
    </row>
    <row r="869" s="13" customFormat="1">
      <c r="A869" s="13"/>
      <c r="B869" s="243"/>
      <c r="C869" s="244"/>
      <c r="D869" s="245" t="s">
        <v>235</v>
      </c>
      <c r="E869" s="246" t="s">
        <v>1</v>
      </c>
      <c r="F869" s="247" t="s">
        <v>1360</v>
      </c>
      <c r="G869" s="244"/>
      <c r="H869" s="248">
        <v>43.200000000000003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235</v>
      </c>
      <c r="AU869" s="254" t="s">
        <v>94</v>
      </c>
      <c r="AV869" s="13" t="s">
        <v>94</v>
      </c>
      <c r="AW869" s="13" t="s">
        <v>40</v>
      </c>
      <c r="AX869" s="13" t="s">
        <v>85</v>
      </c>
      <c r="AY869" s="254" t="s">
        <v>226</v>
      </c>
    </row>
    <row r="870" s="13" customFormat="1">
      <c r="A870" s="13"/>
      <c r="B870" s="243"/>
      <c r="C870" s="244"/>
      <c r="D870" s="245" t="s">
        <v>235</v>
      </c>
      <c r="E870" s="246" t="s">
        <v>1</v>
      </c>
      <c r="F870" s="247" t="s">
        <v>1361</v>
      </c>
      <c r="G870" s="244"/>
      <c r="H870" s="248">
        <v>9.6199999999999992</v>
      </c>
      <c r="I870" s="249"/>
      <c r="J870" s="244"/>
      <c r="K870" s="244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235</v>
      </c>
      <c r="AU870" s="254" t="s">
        <v>94</v>
      </c>
      <c r="AV870" s="13" t="s">
        <v>94</v>
      </c>
      <c r="AW870" s="13" t="s">
        <v>40</v>
      </c>
      <c r="AX870" s="13" t="s">
        <v>85</v>
      </c>
      <c r="AY870" s="254" t="s">
        <v>226</v>
      </c>
    </row>
    <row r="871" s="14" customFormat="1">
      <c r="A871" s="14"/>
      <c r="B871" s="255"/>
      <c r="C871" s="256"/>
      <c r="D871" s="245" t="s">
        <v>235</v>
      </c>
      <c r="E871" s="257" t="s">
        <v>1</v>
      </c>
      <c r="F871" s="258" t="s">
        <v>237</v>
      </c>
      <c r="G871" s="256"/>
      <c r="H871" s="259">
        <v>52.82</v>
      </c>
      <c r="I871" s="260"/>
      <c r="J871" s="256"/>
      <c r="K871" s="256"/>
      <c r="L871" s="261"/>
      <c r="M871" s="262"/>
      <c r="N871" s="263"/>
      <c r="O871" s="263"/>
      <c r="P871" s="263"/>
      <c r="Q871" s="263"/>
      <c r="R871" s="263"/>
      <c r="S871" s="263"/>
      <c r="T871" s="26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5" t="s">
        <v>235</v>
      </c>
      <c r="AU871" s="265" t="s">
        <v>94</v>
      </c>
      <c r="AV871" s="14" t="s">
        <v>233</v>
      </c>
      <c r="AW871" s="14" t="s">
        <v>40</v>
      </c>
      <c r="AX871" s="14" t="s">
        <v>92</v>
      </c>
      <c r="AY871" s="265" t="s">
        <v>226</v>
      </c>
    </row>
    <row r="872" s="2" customFormat="1" ht="16.5" customHeight="1">
      <c r="A872" s="41"/>
      <c r="B872" s="42"/>
      <c r="C872" s="230" t="s">
        <v>1366</v>
      </c>
      <c r="D872" s="230" t="s">
        <v>228</v>
      </c>
      <c r="E872" s="231" t="s">
        <v>1367</v>
      </c>
      <c r="F872" s="232" t="s">
        <v>1368</v>
      </c>
      <c r="G872" s="233" t="s">
        <v>231</v>
      </c>
      <c r="H872" s="234">
        <v>52.82</v>
      </c>
      <c r="I872" s="235"/>
      <c r="J872" s="236">
        <f>ROUND(I872*H872,2)</f>
        <v>0</v>
      </c>
      <c r="K872" s="232" t="s">
        <v>232</v>
      </c>
      <c r="L872" s="47"/>
      <c r="M872" s="237" t="s">
        <v>1</v>
      </c>
      <c r="N872" s="238" t="s">
        <v>52</v>
      </c>
      <c r="O872" s="95"/>
      <c r="P872" s="239">
        <f>O872*H872</f>
        <v>0</v>
      </c>
      <c r="Q872" s="239">
        <v>0.00017000000000000001</v>
      </c>
      <c r="R872" s="239">
        <f>Q872*H872</f>
        <v>0.0089794000000000002</v>
      </c>
      <c r="S872" s="239">
        <v>0</v>
      </c>
      <c r="T872" s="240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41" t="s">
        <v>307</v>
      </c>
      <c r="AT872" s="241" t="s">
        <v>228</v>
      </c>
      <c r="AU872" s="241" t="s">
        <v>94</v>
      </c>
      <c r="AY872" s="19" t="s">
        <v>226</v>
      </c>
      <c r="BE872" s="242">
        <f>IF(N872="základní",J872,0)</f>
        <v>0</v>
      </c>
      <c r="BF872" s="242">
        <f>IF(N872="snížená",J872,0)</f>
        <v>0</v>
      </c>
      <c r="BG872" s="242">
        <f>IF(N872="zákl. přenesená",J872,0)</f>
        <v>0</v>
      </c>
      <c r="BH872" s="242">
        <f>IF(N872="sníž. přenesená",J872,0)</f>
        <v>0</v>
      </c>
      <c r="BI872" s="242">
        <f>IF(N872="nulová",J872,0)</f>
        <v>0</v>
      </c>
      <c r="BJ872" s="19" t="s">
        <v>233</v>
      </c>
      <c r="BK872" s="242">
        <f>ROUND(I872*H872,2)</f>
        <v>0</v>
      </c>
      <c r="BL872" s="19" t="s">
        <v>307</v>
      </c>
      <c r="BM872" s="241" t="s">
        <v>1369</v>
      </c>
    </row>
    <row r="873" s="13" customFormat="1">
      <c r="A873" s="13"/>
      <c r="B873" s="243"/>
      <c r="C873" s="244"/>
      <c r="D873" s="245" t="s">
        <v>235</v>
      </c>
      <c r="E873" s="246" t="s">
        <v>1</v>
      </c>
      <c r="F873" s="247" t="s">
        <v>1360</v>
      </c>
      <c r="G873" s="244"/>
      <c r="H873" s="248">
        <v>43.200000000000003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235</v>
      </c>
      <c r="AU873" s="254" t="s">
        <v>94</v>
      </c>
      <c r="AV873" s="13" t="s">
        <v>94</v>
      </c>
      <c r="AW873" s="13" t="s">
        <v>40</v>
      </c>
      <c r="AX873" s="13" t="s">
        <v>85</v>
      </c>
      <c r="AY873" s="254" t="s">
        <v>226</v>
      </c>
    </row>
    <row r="874" s="13" customFormat="1">
      <c r="A874" s="13"/>
      <c r="B874" s="243"/>
      <c r="C874" s="244"/>
      <c r="D874" s="245" t="s">
        <v>235</v>
      </c>
      <c r="E874" s="246" t="s">
        <v>1</v>
      </c>
      <c r="F874" s="247" t="s">
        <v>1361</v>
      </c>
      <c r="G874" s="244"/>
      <c r="H874" s="248">
        <v>9.6199999999999992</v>
      </c>
      <c r="I874" s="249"/>
      <c r="J874" s="244"/>
      <c r="K874" s="244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235</v>
      </c>
      <c r="AU874" s="254" t="s">
        <v>94</v>
      </c>
      <c r="AV874" s="13" t="s">
        <v>94</v>
      </c>
      <c r="AW874" s="13" t="s">
        <v>40</v>
      </c>
      <c r="AX874" s="13" t="s">
        <v>85</v>
      </c>
      <c r="AY874" s="254" t="s">
        <v>226</v>
      </c>
    </row>
    <row r="875" s="14" customFormat="1">
      <c r="A875" s="14"/>
      <c r="B875" s="255"/>
      <c r="C875" s="256"/>
      <c r="D875" s="245" t="s">
        <v>235</v>
      </c>
      <c r="E875" s="257" t="s">
        <v>1</v>
      </c>
      <c r="F875" s="258" t="s">
        <v>237</v>
      </c>
      <c r="G875" s="256"/>
      <c r="H875" s="259">
        <v>52.82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5" t="s">
        <v>235</v>
      </c>
      <c r="AU875" s="265" t="s">
        <v>94</v>
      </c>
      <c r="AV875" s="14" t="s">
        <v>233</v>
      </c>
      <c r="AW875" s="14" t="s">
        <v>40</v>
      </c>
      <c r="AX875" s="14" t="s">
        <v>92</v>
      </c>
      <c r="AY875" s="265" t="s">
        <v>226</v>
      </c>
    </row>
    <row r="876" s="2" customFormat="1" ht="16.5" customHeight="1">
      <c r="A876" s="41"/>
      <c r="B876" s="42"/>
      <c r="C876" s="230" t="s">
        <v>1370</v>
      </c>
      <c r="D876" s="230" t="s">
        <v>228</v>
      </c>
      <c r="E876" s="231" t="s">
        <v>1371</v>
      </c>
      <c r="F876" s="232" t="s">
        <v>1372</v>
      </c>
      <c r="G876" s="233" t="s">
        <v>231</v>
      </c>
      <c r="H876" s="234">
        <v>52.82</v>
      </c>
      <c r="I876" s="235"/>
      <c r="J876" s="236">
        <f>ROUND(I876*H876,2)</f>
        <v>0</v>
      </c>
      <c r="K876" s="232" t="s">
        <v>232</v>
      </c>
      <c r="L876" s="47"/>
      <c r="M876" s="237" t="s">
        <v>1</v>
      </c>
      <c r="N876" s="238" t="s">
        <v>52</v>
      </c>
      <c r="O876" s="95"/>
      <c r="P876" s="239">
        <f>O876*H876</f>
        <v>0</v>
      </c>
      <c r="Q876" s="239">
        <v>0.00012</v>
      </c>
      <c r="R876" s="239">
        <f>Q876*H876</f>
        <v>0.0063384000000000001</v>
      </c>
      <c r="S876" s="239">
        <v>0</v>
      </c>
      <c r="T876" s="240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41" t="s">
        <v>307</v>
      </c>
      <c r="AT876" s="241" t="s">
        <v>228</v>
      </c>
      <c r="AU876" s="241" t="s">
        <v>94</v>
      </c>
      <c r="AY876" s="19" t="s">
        <v>226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9" t="s">
        <v>233</v>
      </c>
      <c r="BK876" s="242">
        <f>ROUND(I876*H876,2)</f>
        <v>0</v>
      </c>
      <c r="BL876" s="19" t="s">
        <v>307</v>
      </c>
      <c r="BM876" s="241" t="s">
        <v>1373</v>
      </c>
    </row>
    <row r="877" s="13" customFormat="1">
      <c r="A877" s="13"/>
      <c r="B877" s="243"/>
      <c r="C877" s="244"/>
      <c r="D877" s="245" t="s">
        <v>235</v>
      </c>
      <c r="E877" s="246" t="s">
        <v>1</v>
      </c>
      <c r="F877" s="247" t="s">
        <v>1360</v>
      </c>
      <c r="G877" s="244"/>
      <c r="H877" s="248">
        <v>43.200000000000003</v>
      </c>
      <c r="I877" s="249"/>
      <c r="J877" s="244"/>
      <c r="K877" s="244"/>
      <c r="L877" s="250"/>
      <c r="M877" s="251"/>
      <c r="N877" s="252"/>
      <c r="O877" s="252"/>
      <c r="P877" s="252"/>
      <c r="Q877" s="252"/>
      <c r="R877" s="252"/>
      <c r="S877" s="252"/>
      <c r="T877" s="25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4" t="s">
        <v>235</v>
      </c>
      <c r="AU877" s="254" t="s">
        <v>94</v>
      </c>
      <c r="AV877" s="13" t="s">
        <v>94</v>
      </c>
      <c r="AW877" s="13" t="s">
        <v>40</v>
      </c>
      <c r="AX877" s="13" t="s">
        <v>85</v>
      </c>
      <c r="AY877" s="254" t="s">
        <v>226</v>
      </c>
    </row>
    <row r="878" s="13" customFormat="1">
      <c r="A878" s="13"/>
      <c r="B878" s="243"/>
      <c r="C878" s="244"/>
      <c r="D878" s="245" t="s">
        <v>235</v>
      </c>
      <c r="E878" s="246" t="s">
        <v>1</v>
      </c>
      <c r="F878" s="247" t="s">
        <v>1361</v>
      </c>
      <c r="G878" s="244"/>
      <c r="H878" s="248">
        <v>9.6199999999999992</v>
      </c>
      <c r="I878" s="249"/>
      <c r="J878" s="244"/>
      <c r="K878" s="244"/>
      <c r="L878" s="250"/>
      <c r="M878" s="251"/>
      <c r="N878" s="252"/>
      <c r="O878" s="252"/>
      <c r="P878" s="252"/>
      <c r="Q878" s="252"/>
      <c r="R878" s="252"/>
      <c r="S878" s="252"/>
      <c r="T878" s="25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4" t="s">
        <v>235</v>
      </c>
      <c r="AU878" s="254" t="s">
        <v>94</v>
      </c>
      <c r="AV878" s="13" t="s">
        <v>94</v>
      </c>
      <c r="AW878" s="13" t="s">
        <v>40</v>
      </c>
      <c r="AX878" s="13" t="s">
        <v>85</v>
      </c>
      <c r="AY878" s="254" t="s">
        <v>226</v>
      </c>
    </row>
    <row r="879" s="14" customFormat="1">
      <c r="A879" s="14"/>
      <c r="B879" s="255"/>
      <c r="C879" s="256"/>
      <c r="D879" s="245" t="s">
        <v>235</v>
      </c>
      <c r="E879" s="257" t="s">
        <v>1</v>
      </c>
      <c r="F879" s="258" t="s">
        <v>237</v>
      </c>
      <c r="G879" s="256"/>
      <c r="H879" s="259">
        <v>52.82</v>
      </c>
      <c r="I879" s="260"/>
      <c r="J879" s="256"/>
      <c r="K879" s="256"/>
      <c r="L879" s="261"/>
      <c r="M879" s="262"/>
      <c r="N879" s="263"/>
      <c r="O879" s="263"/>
      <c r="P879" s="263"/>
      <c r="Q879" s="263"/>
      <c r="R879" s="263"/>
      <c r="S879" s="263"/>
      <c r="T879" s="26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5" t="s">
        <v>235</v>
      </c>
      <c r="AU879" s="265" t="s">
        <v>94</v>
      </c>
      <c r="AV879" s="14" t="s">
        <v>233</v>
      </c>
      <c r="AW879" s="14" t="s">
        <v>40</v>
      </c>
      <c r="AX879" s="14" t="s">
        <v>92</v>
      </c>
      <c r="AY879" s="265" t="s">
        <v>226</v>
      </c>
    </row>
    <row r="880" s="2" customFormat="1" ht="16.5" customHeight="1">
      <c r="A880" s="41"/>
      <c r="B880" s="42"/>
      <c r="C880" s="230" t="s">
        <v>1374</v>
      </c>
      <c r="D880" s="230" t="s">
        <v>228</v>
      </c>
      <c r="E880" s="231" t="s">
        <v>1375</v>
      </c>
      <c r="F880" s="232" t="s">
        <v>1376</v>
      </c>
      <c r="G880" s="233" t="s">
        <v>231</v>
      </c>
      <c r="H880" s="234">
        <v>42.439999999999998</v>
      </c>
      <c r="I880" s="235"/>
      <c r="J880" s="236">
        <f>ROUND(I880*H880,2)</f>
        <v>0</v>
      </c>
      <c r="K880" s="232" t="s">
        <v>232</v>
      </c>
      <c r="L880" s="47"/>
      <c r="M880" s="237" t="s">
        <v>1</v>
      </c>
      <c r="N880" s="238" t="s">
        <v>52</v>
      </c>
      <c r="O880" s="95"/>
      <c r="P880" s="239">
        <f>O880*H880</f>
        <v>0</v>
      </c>
      <c r="Q880" s="239">
        <v>0.00021000000000000001</v>
      </c>
      <c r="R880" s="239">
        <f>Q880*H880</f>
        <v>0.0089123999999999991</v>
      </c>
      <c r="S880" s="239">
        <v>0</v>
      </c>
      <c r="T880" s="240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41" t="s">
        <v>307</v>
      </c>
      <c r="AT880" s="241" t="s">
        <v>228</v>
      </c>
      <c r="AU880" s="241" t="s">
        <v>94</v>
      </c>
      <c r="AY880" s="19" t="s">
        <v>226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9" t="s">
        <v>233</v>
      </c>
      <c r="BK880" s="242">
        <f>ROUND(I880*H880,2)</f>
        <v>0</v>
      </c>
      <c r="BL880" s="19" t="s">
        <v>307</v>
      </c>
      <c r="BM880" s="241" t="s">
        <v>1377</v>
      </c>
    </row>
    <row r="881" s="13" customFormat="1">
      <c r="A881" s="13"/>
      <c r="B881" s="243"/>
      <c r="C881" s="244"/>
      <c r="D881" s="245" t="s">
        <v>235</v>
      </c>
      <c r="E881" s="246" t="s">
        <v>1</v>
      </c>
      <c r="F881" s="247" t="s">
        <v>592</v>
      </c>
      <c r="G881" s="244"/>
      <c r="H881" s="248">
        <v>42.439999999999998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235</v>
      </c>
      <c r="AU881" s="254" t="s">
        <v>94</v>
      </c>
      <c r="AV881" s="13" t="s">
        <v>94</v>
      </c>
      <c r="AW881" s="13" t="s">
        <v>40</v>
      </c>
      <c r="AX881" s="13" t="s">
        <v>85</v>
      </c>
      <c r="AY881" s="254" t="s">
        <v>226</v>
      </c>
    </row>
    <row r="882" s="14" customFormat="1">
      <c r="A882" s="14"/>
      <c r="B882" s="255"/>
      <c r="C882" s="256"/>
      <c r="D882" s="245" t="s">
        <v>235</v>
      </c>
      <c r="E882" s="257" t="s">
        <v>1</v>
      </c>
      <c r="F882" s="258" t="s">
        <v>237</v>
      </c>
      <c r="G882" s="256"/>
      <c r="H882" s="259">
        <v>42.439999999999998</v>
      </c>
      <c r="I882" s="260"/>
      <c r="J882" s="256"/>
      <c r="K882" s="256"/>
      <c r="L882" s="261"/>
      <c r="M882" s="262"/>
      <c r="N882" s="263"/>
      <c r="O882" s="263"/>
      <c r="P882" s="263"/>
      <c r="Q882" s="263"/>
      <c r="R882" s="263"/>
      <c r="S882" s="263"/>
      <c r="T882" s="26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5" t="s">
        <v>235</v>
      </c>
      <c r="AU882" s="265" t="s">
        <v>94</v>
      </c>
      <c r="AV882" s="14" t="s">
        <v>233</v>
      </c>
      <c r="AW882" s="14" t="s">
        <v>40</v>
      </c>
      <c r="AX882" s="14" t="s">
        <v>92</v>
      </c>
      <c r="AY882" s="265" t="s">
        <v>226</v>
      </c>
    </row>
    <row r="883" s="2" customFormat="1" ht="16.5" customHeight="1">
      <c r="A883" s="41"/>
      <c r="B883" s="42"/>
      <c r="C883" s="230" t="s">
        <v>1378</v>
      </c>
      <c r="D883" s="230" t="s">
        <v>228</v>
      </c>
      <c r="E883" s="231" t="s">
        <v>1379</v>
      </c>
      <c r="F883" s="232" t="s">
        <v>1380</v>
      </c>
      <c r="G883" s="233" t="s">
        <v>231</v>
      </c>
      <c r="H883" s="234">
        <v>546.67999999999995</v>
      </c>
      <c r="I883" s="235"/>
      <c r="J883" s="236">
        <f>ROUND(I883*H883,2)</f>
        <v>0</v>
      </c>
      <c r="K883" s="232" t="s">
        <v>232</v>
      </c>
      <c r="L883" s="47"/>
      <c r="M883" s="237" t="s">
        <v>1</v>
      </c>
      <c r="N883" s="238" t="s">
        <v>52</v>
      </c>
      <c r="O883" s="95"/>
      <c r="P883" s="239">
        <f>O883*H883</f>
        <v>0</v>
      </c>
      <c r="Q883" s="239">
        <v>0.00066</v>
      </c>
      <c r="R883" s="239">
        <f>Q883*H883</f>
        <v>0.36080879999999999</v>
      </c>
      <c r="S883" s="239">
        <v>0</v>
      </c>
      <c r="T883" s="240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41" t="s">
        <v>307</v>
      </c>
      <c r="AT883" s="241" t="s">
        <v>228</v>
      </c>
      <c r="AU883" s="241" t="s">
        <v>94</v>
      </c>
      <c r="AY883" s="19" t="s">
        <v>226</v>
      </c>
      <c r="BE883" s="242">
        <f>IF(N883="základní",J883,0)</f>
        <v>0</v>
      </c>
      <c r="BF883" s="242">
        <f>IF(N883="snížená",J883,0)</f>
        <v>0</v>
      </c>
      <c r="BG883" s="242">
        <f>IF(N883="zákl. přenesená",J883,0)</f>
        <v>0</v>
      </c>
      <c r="BH883" s="242">
        <f>IF(N883="sníž. přenesená",J883,0)</f>
        <v>0</v>
      </c>
      <c r="BI883" s="242">
        <f>IF(N883="nulová",J883,0)</f>
        <v>0</v>
      </c>
      <c r="BJ883" s="19" t="s">
        <v>233</v>
      </c>
      <c r="BK883" s="242">
        <f>ROUND(I883*H883,2)</f>
        <v>0</v>
      </c>
      <c r="BL883" s="19" t="s">
        <v>307</v>
      </c>
      <c r="BM883" s="241" t="s">
        <v>1381</v>
      </c>
    </row>
    <row r="884" s="13" customFormat="1">
      <c r="A884" s="13"/>
      <c r="B884" s="243"/>
      <c r="C884" s="244"/>
      <c r="D884" s="245" t="s">
        <v>235</v>
      </c>
      <c r="E884" s="246" t="s">
        <v>1</v>
      </c>
      <c r="F884" s="247" t="s">
        <v>1382</v>
      </c>
      <c r="G884" s="244"/>
      <c r="H884" s="248">
        <v>58.18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235</v>
      </c>
      <c r="AU884" s="254" t="s">
        <v>94</v>
      </c>
      <c r="AV884" s="13" t="s">
        <v>94</v>
      </c>
      <c r="AW884" s="13" t="s">
        <v>40</v>
      </c>
      <c r="AX884" s="13" t="s">
        <v>85</v>
      </c>
      <c r="AY884" s="254" t="s">
        <v>226</v>
      </c>
    </row>
    <row r="885" s="13" customFormat="1">
      <c r="A885" s="13"/>
      <c r="B885" s="243"/>
      <c r="C885" s="244"/>
      <c r="D885" s="245" t="s">
        <v>235</v>
      </c>
      <c r="E885" s="246" t="s">
        <v>1</v>
      </c>
      <c r="F885" s="247" t="s">
        <v>1383</v>
      </c>
      <c r="G885" s="244"/>
      <c r="H885" s="248">
        <v>19.300000000000001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235</v>
      </c>
      <c r="AU885" s="254" t="s">
        <v>94</v>
      </c>
      <c r="AV885" s="13" t="s">
        <v>94</v>
      </c>
      <c r="AW885" s="13" t="s">
        <v>40</v>
      </c>
      <c r="AX885" s="13" t="s">
        <v>85</v>
      </c>
      <c r="AY885" s="254" t="s">
        <v>226</v>
      </c>
    </row>
    <row r="886" s="13" customFormat="1">
      <c r="A886" s="13"/>
      <c r="B886" s="243"/>
      <c r="C886" s="244"/>
      <c r="D886" s="245" t="s">
        <v>235</v>
      </c>
      <c r="E886" s="246" t="s">
        <v>1</v>
      </c>
      <c r="F886" s="247" t="s">
        <v>1384</v>
      </c>
      <c r="G886" s="244"/>
      <c r="H886" s="248">
        <v>384</v>
      </c>
      <c r="I886" s="249"/>
      <c r="J886" s="244"/>
      <c r="K886" s="244"/>
      <c r="L886" s="250"/>
      <c r="M886" s="251"/>
      <c r="N886" s="252"/>
      <c r="O886" s="252"/>
      <c r="P886" s="252"/>
      <c r="Q886" s="252"/>
      <c r="R886" s="252"/>
      <c r="S886" s="252"/>
      <c r="T886" s="25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4" t="s">
        <v>235</v>
      </c>
      <c r="AU886" s="254" t="s">
        <v>94</v>
      </c>
      <c r="AV886" s="13" t="s">
        <v>94</v>
      </c>
      <c r="AW886" s="13" t="s">
        <v>40</v>
      </c>
      <c r="AX886" s="13" t="s">
        <v>85</v>
      </c>
      <c r="AY886" s="254" t="s">
        <v>226</v>
      </c>
    </row>
    <row r="887" s="13" customFormat="1">
      <c r="A887" s="13"/>
      <c r="B887" s="243"/>
      <c r="C887" s="244"/>
      <c r="D887" s="245" t="s">
        <v>235</v>
      </c>
      <c r="E887" s="246" t="s">
        <v>1</v>
      </c>
      <c r="F887" s="247" t="s">
        <v>1385</v>
      </c>
      <c r="G887" s="244"/>
      <c r="H887" s="248">
        <v>85.200000000000003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235</v>
      </c>
      <c r="AU887" s="254" t="s">
        <v>94</v>
      </c>
      <c r="AV887" s="13" t="s">
        <v>94</v>
      </c>
      <c r="AW887" s="13" t="s">
        <v>40</v>
      </c>
      <c r="AX887" s="13" t="s">
        <v>85</v>
      </c>
      <c r="AY887" s="254" t="s">
        <v>226</v>
      </c>
    </row>
    <row r="888" s="14" customFormat="1">
      <c r="A888" s="14"/>
      <c r="B888" s="255"/>
      <c r="C888" s="256"/>
      <c r="D888" s="245" t="s">
        <v>235</v>
      </c>
      <c r="E888" s="257" t="s">
        <v>1</v>
      </c>
      <c r="F888" s="258" t="s">
        <v>237</v>
      </c>
      <c r="G888" s="256"/>
      <c r="H888" s="259">
        <v>546.67999999999995</v>
      </c>
      <c r="I888" s="260"/>
      <c r="J888" s="256"/>
      <c r="K888" s="256"/>
      <c r="L888" s="261"/>
      <c r="M888" s="262"/>
      <c r="N888" s="263"/>
      <c r="O888" s="263"/>
      <c r="P888" s="263"/>
      <c r="Q888" s="263"/>
      <c r="R888" s="263"/>
      <c r="S888" s="263"/>
      <c r="T888" s="26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5" t="s">
        <v>235</v>
      </c>
      <c r="AU888" s="265" t="s">
        <v>94</v>
      </c>
      <c r="AV888" s="14" t="s">
        <v>233</v>
      </c>
      <c r="AW888" s="14" t="s">
        <v>40</v>
      </c>
      <c r="AX888" s="14" t="s">
        <v>92</v>
      </c>
      <c r="AY888" s="265" t="s">
        <v>226</v>
      </c>
    </row>
    <row r="889" s="12" customFormat="1" ht="22.8" customHeight="1">
      <c r="A889" s="12"/>
      <c r="B889" s="214"/>
      <c r="C889" s="215"/>
      <c r="D889" s="216" t="s">
        <v>84</v>
      </c>
      <c r="E889" s="228" t="s">
        <v>1386</v>
      </c>
      <c r="F889" s="228" t="s">
        <v>1387</v>
      </c>
      <c r="G889" s="215"/>
      <c r="H889" s="215"/>
      <c r="I889" s="218"/>
      <c r="J889" s="229">
        <f>BK889</f>
        <v>0</v>
      </c>
      <c r="K889" s="215"/>
      <c r="L889" s="220"/>
      <c r="M889" s="221"/>
      <c r="N889" s="222"/>
      <c r="O889" s="222"/>
      <c r="P889" s="223">
        <f>SUM(P890:P914)</f>
        <v>0</v>
      </c>
      <c r="Q889" s="222"/>
      <c r="R889" s="223">
        <f>SUM(R890:R914)</f>
        <v>1.2827449200000001</v>
      </c>
      <c r="S889" s="222"/>
      <c r="T889" s="224">
        <f>SUM(T890:T914)</f>
        <v>0.39708120000000002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25" t="s">
        <v>94</v>
      </c>
      <c r="AT889" s="226" t="s">
        <v>84</v>
      </c>
      <c r="AU889" s="226" t="s">
        <v>92</v>
      </c>
      <c r="AY889" s="225" t="s">
        <v>226</v>
      </c>
      <c r="BK889" s="227">
        <f>SUM(BK890:BK914)</f>
        <v>0</v>
      </c>
    </row>
    <row r="890" s="2" customFormat="1" ht="16.5" customHeight="1">
      <c r="A890" s="41"/>
      <c r="B890" s="42"/>
      <c r="C890" s="230" t="s">
        <v>1388</v>
      </c>
      <c r="D890" s="230" t="s">
        <v>228</v>
      </c>
      <c r="E890" s="231" t="s">
        <v>1389</v>
      </c>
      <c r="F890" s="232" t="s">
        <v>1390</v>
      </c>
      <c r="G890" s="233" t="s">
        <v>231</v>
      </c>
      <c r="H890" s="234">
        <v>863.22000000000003</v>
      </c>
      <c r="I890" s="235"/>
      <c r="J890" s="236">
        <f>ROUND(I890*H890,2)</f>
        <v>0</v>
      </c>
      <c r="K890" s="232" t="s">
        <v>232</v>
      </c>
      <c r="L890" s="47"/>
      <c r="M890" s="237" t="s">
        <v>1</v>
      </c>
      <c r="N890" s="238" t="s">
        <v>52</v>
      </c>
      <c r="O890" s="95"/>
      <c r="P890" s="239">
        <f>O890*H890</f>
        <v>0</v>
      </c>
      <c r="Q890" s="239">
        <v>0</v>
      </c>
      <c r="R890" s="239">
        <f>Q890*H890</f>
        <v>0</v>
      </c>
      <c r="S890" s="239">
        <v>0</v>
      </c>
      <c r="T890" s="240">
        <f>S890*H890</f>
        <v>0</v>
      </c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R890" s="241" t="s">
        <v>307</v>
      </c>
      <c r="AT890" s="241" t="s">
        <v>228</v>
      </c>
      <c r="AU890" s="241" t="s">
        <v>94</v>
      </c>
      <c r="AY890" s="19" t="s">
        <v>226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9" t="s">
        <v>233</v>
      </c>
      <c r="BK890" s="242">
        <f>ROUND(I890*H890,2)</f>
        <v>0</v>
      </c>
      <c r="BL890" s="19" t="s">
        <v>307</v>
      </c>
      <c r="BM890" s="241" t="s">
        <v>1391</v>
      </c>
    </row>
    <row r="891" s="13" customFormat="1">
      <c r="A891" s="13"/>
      <c r="B891" s="243"/>
      <c r="C891" s="244"/>
      <c r="D891" s="245" t="s">
        <v>235</v>
      </c>
      <c r="E891" s="246" t="s">
        <v>1</v>
      </c>
      <c r="F891" s="247" t="s">
        <v>1392</v>
      </c>
      <c r="G891" s="244"/>
      <c r="H891" s="248">
        <v>863.22000000000003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235</v>
      </c>
      <c r="AU891" s="254" t="s">
        <v>94</v>
      </c>
      <c r="AV891" s="13" t="s">
        <v>94</v>
      </c>
      <c r="AW891" s="13" t="s">
        <v>40</v>
      </c>
      <c r="AX891" s="13" t="s">
        <v>85</v>
      </c>
      <c r="AY891" s="254" t="s">
        <v>226</v>
      </c>
    </row>
    <row r="892" s="14" customFormat="1">
      <c r="A892" s="14"/>
      <c r="B892" s="255"/>
      <c r="C892" s="256"/>
      <c r="D892" s="245" t="s">
        <v>235</v>
      </c>
      <c r="E892" s="257" t="s">
        <v>1</v>
      </c>
      <c r="F892" s="258" t="s">
        <v>237</v>
      </c>
      <c r="G892" s="256"/>
      <c r="H892" s="259">
        <v>863.22000000000003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5" t="s">
        <v>235</v>
      </c>
      <c r="AU892" s="265" t="s">
        <v>94</v>
      </c>
      <c r="AV892" s="14" t="s">
        <v>233</v>
      </c>
      <c r="AW892" s="14" t="s">
        <v>40</v>
      </c>
      <c r="AX892" s="14" t="s">
        <v>92</v>
      </c>
      <c r="AY892" s="265" t="s">
        <v>226</v>
      </c>
    </row>
    <row r="893" s="2" customFormat="1" ht="16.5" customHeight="1">
      <c r="A893" s="41"/>
      <c r="B893" s="42"/>
      <c r="C893" s="230" t="s">
        <v>1393</v>
      </c>
      <c r="D893" s="230" t="s">
        <v>228</v>
      </c>
      <c r="E893" s="231" t="s">
        <v>1394</v>
      </c>
      <c r="F893" s="232" t="s">
        <v>1395</v>
      </c>
      <c r="G893" s="233" t="s">
        <v>231</v>
      </c>
      <c r="H893" s="234">
        <v>863.22000000000003</v>
      </c>
      <c r="I893" s="235"/>
      <c r="J893" s="236">
        <f>ROUND(I893*H893,2)</f>
        <v>0</v>
      </c>
      <c r="K893" s="232" t="s">
        <v>232</v>
      </c>
      <c r="L893" s="47"/>
      <c r="M893" s="237" t="s">
        <v>1</v>
      </c>
      <c r="N893" s="238" t="s">
        <v>52</v>
      </c>
      <c r="O893" s="95"/>
      <c r="P893" s="239">
        <f>O893*H893</f>
        <v>0</v>
      </c>
      <c r="Q893" s="239">
        <v>0</v>
      </c>
      <c r="R893" s="239">
        <f>Q893*H893</f>
        <v>0</v>
      </c>
      <c r="S893" s="239">
        <v>0.00014999999999999999</v>
      </c>
      <c r="T893" s="240">
        <f>S893*H893</f>
        <v>0.12948299999999999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41" t="s">
        <v>307</v>
      </c>
      <c r="AT893" s="241" t="s">
        <v>228</v>
      </c>
      <c r="AU893" s="241" t="s">
        <v>94</v>
      </c>
      <c r="AY893" s="19" t="s">
        <v>226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9" t="s">
        <v>233</v>
      </c>
      <c r="BK893" s="242">
        <f>ROUND(I893*H893,2)</f>
        <v>0</v>
      </c>
      <c r="BL893" s="19" t="s">
        <v>307</v>
      </c>
      <c r="BM893" s="241" t="s">
        <v>1396</v>
      </c>
    </row>
    <row r="894" s="13" customFormat="1">
      <c r="A894" s="13"/>
      <c r="B894" s="243"/>
      <c r="C894" s="244"/>
      <c r="D894" s="245" t="s">
        <v>235</v>
      </c>
      <c r="E894" s="246" t="s">
        <v>1</v>
      </c>
      <c r="F894" s="247" t="s">
        <v>1392</v>
      </c>
      <c r="G894" s="244"/>
      <c r="H894" s="248">
        <v>863.22000000000003</v>
      </c>
      <c r="I894" s="249"/>
      <c r="J894" s="244"/>
      <c r="K894" s="244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235</v>
      </c>
      <c r="AU894" s="254" t="s">
        <v>94</v>
      </c>
      <c r="AV894" s="13" t="s">
        <v>94</v>
      </c>
      <c r="AW894" s="13" t="s">
        <v>40</v>
      </c>
      <c r="AX894" s="13" t="s">
        <v>85</v>
      </c>
      <c r="AY894" s="254" t="s">
        <v>226</v>
      </c>
    </row>
    <row r="895" s="14" customFormat="1">
      <c r="A895" s="14"/>
      <c r="B895" s="255"/>
      <c r="C895" s="256"/>
      <c r="D895" s="245" t="s">
        <v>235</v>
      </c>
      <c r="E895" s="257" t="s">
        <v>1</v>
      </c>
      <c r="F895" s="258" t="s">
        <v>237</v>
      </c>
      <c r="G895" s="256"/>
      <c r="H895" s="259">
        <v>863.22000000000003</v>
      </c>
      <c r="I895" s="260"/>
      <c r="J895" s="256"/>
      <c r="K895" s="256"/>
      <c r="L895" s="261"/>
      <c r="M895" s="262"/>
      <c r="N895" s="263"/>
      <c r="O895" s="263"/>
      <c r="P895" s="263"/>
      <c r="Q895" s="263"/>
      <c r="R895" s="263"/>
      <c r="S895" s="263"/>
      <c r="T895" s="26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5" t="s">
        <v>235</v>
      </c>
      <c r="AU895" s="265" t="s">
        <v>94</v>
      </c>
      <c r="AV895" s="14" t="s">
        <v>233</v>
      </c>
      <c r="AW895" s="14" t="s">
        <v>40</v>
      </c>
      <c r="AX895" s="14" t="s">
        <v>92</v>
      </c>
      <c r="AY895" s="265" t="s">
        <v>226</v>
      </c>
    </row>
    <row r="896" s="2" customFormat="1" ht="16.5" customHeight="1">
      <c r="A896" s="41"/>
      <c r="B896" s="42"/>
      <c r="C896" s="230" t="s">
        <v>1397</v>
      </c>
      <c r="D896" s="230" t="s">
        <v>228</v>
      </c>
      <c r="E896" s="231" t="s">
        <v>1398</v>
      </c>
      <c r="F896" s="232" t="s">
        <v>1399</v>
      </c>
      <c r="G896" s="233" t="s">
        <v>231</v>
      </c>
      <c r="H896" s="234">
        <v>863.22000000000003</v>
      </c>
      <c r="I896" s="235"/>
      <c r="J896" s="236">
        <f>ROUND(I896*H896,2)</f>
        <v>0</v>
      </c>
      <c r="K896" s="232" t="s">
        <v>232</v>
      </c>
      <c r="L896" s="47"/>
      <c r="M896" s="237" t="s">
        <v>1</v>
      </c>
      <c r="N896" s="238" t="s">
        <v>52</v>
      </c>
      <c r="O896" s="95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41" t="s">
        <v>307</v>
      </c>
      <c r="AT896" s="241" t="s">
        <v>228</v>
      </c>
      <c r="AU896" s="241" t="s">
        <v>94</v>
      </c>
      <c r="AY896" s="19" t="s">
        <v>226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9" t="s">
        <v>233</v>
      </c>
      <c r="BK896" s="242">
        <f>ROUND(I896*H896,2)</f>
        <v>0</v>
      </c>
      <c r="BL896" s="19" t="s">
        <v>307</v>
      </c>
      <c r="BM896" s="241" t="s">
        <v>1400</v>
      </c>
    </row>
    <row r="897" s="13" customFormat="1">
      <c r="A897" s="13"/>
      <c r="B897" s="243"/>
      <c r="C897" s="244"/>
      <c r="D897" s="245" t="s">
        <v>235</v>
      </c>
      <c r="E897" s="246" t="s">
        <v>1</v>
      </c>
      <c r="F897" s="247" t="s">
        <v>1392</v>
      </c>
      <c r="G897" s="244"/>
      <c r="H897" s="248">
        <v>863.22000000000003</v>
      </c>
      <c r="I897" s="249"/>
      <c r="J897" s="244"/>
      <c r="K897" s="244"/>
      <c r="L897" s="250"/>
      <c r="M897" s="251"/>
      <c r="N897" s="252"/>
      <c r="O897" s="252"/>
      <c r="P897" s="252"/>
      <c r="Q897" s="252"/>
      <c r="R897" s="252"/>
      <c r="S897" s="252"/>
      <c r="T897" s="25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4" t="s">
        <v>235</v>
      </c>
      <c r="AU897" s="254" t="s">
        <v>94</v>
      </c>
      <c r="AV897" s="13" t="s">
        <v>94</v>
      </c>
      <c r="AW897" s="13" t="s">
        <v>40</v>
      </c>
      <c r="AX897" s="13" t="s">
        <v>85</v>
      </c>
      <c r="AY897" s="254" t="s">
        <v>226</v>
      </c>
    </row>
    <row r="898" s="14" customFormat="1">
      <c r="A898" s="14"/>
      <c r="B898" s="255"/>
      <c r="C898" s="256"/>
      <c r="D898" s="245" t="s">
        <v>235</v>
      </c>
      <c r="E898" s="257" t="s">
        <v>1</v>
      </c>
      <c r="F898" s="258" t="s">
        <v>237</v>
      </c>
      <c r="G898" s="256"/>
      <c r="H898" s="259">
        <v>863.22000000000003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5" t="s">
        <v>235</v>
      </c>
      <c r="AU898" s="265" t="s">
        <v>94</v>
      </c>
      <c r="AV898" s="14" t="s">
        <v>233</v>
      </c>
      <c r="AW898" s="14" t="s">
        <v>40</v>
      </c>
      <c r="AX898" s="14" t="s">
        <v>92</v>
      </c>
      <c r="AY898" s="265" t="s">
        <v>226</v>
      </c>
    </row>
    <row r="899" s="2" customFormat="1" ht="16.5" customHeight="1">
      <c r="A899" s="41"/>
      <c r="B899" s="42"/>
      <c r="C899" s="230" t="s">
        <v>1401</v>
      </c>
      <c r="D899" s="230" t="s">
        <v>228</v>
      </c>
      <c r="E899" s="231" t="s">
        <v>1402</v>
      </c>
      <c r="F899" s="232" t="s">
        <v>1403</v>
      </c>
      <c r="G899" s="233" t="s">
        <v>231</v>
      </c>
      <c r="H899" s="234">
        <v>863.22000000000003</v>
      </c>
      <c r="I899" s="235"/>
      <c r="J899" s="236">
        <f>ROUND(I899*H899,2)</f>
        <v>0</v>
      </c>
      <c r="K899" s="232" t="s">
        <v>232</v>
      </c>
      <c r="L899" s="47"/>
      <c r="M899" s="237" t="s">
        <v>1</v>
      </c>
      <c r="N899" s="238" t="s">
        <v>52</v>
      </c>
      <c r="O899" s="95"/>
      <c r="P899" s="239">
        <f>O899*H899</f>
        <v>0</v>
      </c>
      <c r="Q899" s="239">
        <v>0.001</v>
      </c>
      <c r="R899" s="239">
        <f>Q899*H899</f>
        <v>0.8632200000000001</v>
      </c>
      <c r="S899" s="239">
        <v>0.00031</v>
      </c>
      <c r="T899" s="240">
        <f>S899*H899</f>
        <v>0.26759820000000001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41" t="s">
        <v>307</v>
      </c>
      <c r="AT899" s="241" t="s">
        <v>228</v>
      </c>
      <c r="AU899" s="241" t="s">
        <v>94</v>
      </c>
      <c r="AY899" s="19" t="s">
        <v>226</v>
      </c>
      <c r="BE899" s="242">
        <f>IF(N899="základní",J899,0)</f>
        <v>0</v>
      </c>
      <c r="BF899" s="242">
        <f>IF(N899="snížená",J899,0)</f>
        <v>0</v>
      </c>
      <c r="BG899" s="242">
        <f>IF(N899="zákl. přenesená",J899,0)</f>
        <v>0</v>
      </c>
      <c r="BH899" s="242">
        <f>IF(N899="sníž. přenesená",J899,0)</f>
        <v>0</v>
      </c>
      <c r="BI899" s="242">
        <f>IF(N899="nulová",J899,0)</f>
        <v>0</v>
      </c>
      <c r="BJ899" s="19" t="s">
        <v>233</v>
      </c>
      <c r="BK899" s="242">
        <f>ROUND(I899*H899,2)</f>
        <v>0</v>
      </c>
      <c r="BL899" s="19" t="s">
        <v>307</v>
      </c>
      <c r="BM899" s="241" t="s">
        <v>1404</v>
      </c>
    </row>
    <row r="900" s="13" customFormat="1">
      <c r="A900" s="13"/>
      <c r="B900" s="243"/>
      <c r="C900" s="244"/>
      <c r="D900" s="245" t="s">
        <v>235</v>
      </c>
      <c r="E900" s="246" t="s">
        <v>1</v>
      </c>
      <c r="F900" s="247" t="s">
        <v>1392</v>
      </c>
      <c r="G900" s="244"/>
      <c r="H900" s="248">
        <v>863.22000000000003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235</v>
      </c>
      <c r="AU900" s="254" t="s">
        <v>94</v>
      </c>
      <c r="AV900" s="13" t="s">
        <v>94</v>
      </c>
      <c r="AW900" s="13" t="s">
        <v>40</v>
      </c>
      <c r="AX900" s="13" t="s">
        <v>85</v>
      </c>
      <c r="AY900" s="254" t="s">
        <v>226</v>
      </c>
    </row>
    <row r="901" s="14" customFormat="1">
      <c r="A901" s="14"/>
      <c r="B901" s="255"/>
      <c r="C901" s="256"/>
      <c r="D901" s="245" t="s">
        <v>235</v>
      </c>
      <c r="E901" s="257" t="s">
        <v>1</v>
      </c>
      <c r="F901" s="258" t="s">
        <v>237</v>
      </c>
      <c r="G901" s="256"/>
      <c r="H901" s="259">
        <v>863.22000000000003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5" t="s">
        <v>235</v>
      </c>
      <c r="AU901" s="265" t="s">
        <v>94</v>
      </c>
      <c r="AV901" s="14" t="s">
        <v>233</v>
      </c>
      <c r="AW901" s="14" t="s">
        <v>40</v>
      </c>
      <c r="AX901" s="14" t="s">
        <v>92</v>
      </c>
      <c r="AY901" s="265" t="s">
        <v>226</v>
      </c>
    </row>
    <row r="902" s="2" customFormat="1" ht="21.75" customHeight="1">
      <c r="A902" s="41"/>
      <c r="B902" s="42"/>
      <c r="C902" s="230" t="s">
        <v>1405</v>
      </c>
      <c r="D902" s="230" t="s">
        <v>228</v>
      </c>
      <c r="E902" s="231" t="s">
        <v>1406</v>
      </c>
      <c r="F902" s="232" t="s">
        <v>1407</v>
      </c>
      <c r="G902" s="233" t="s">
        <v>369</v>
      </c>
      <c r="H902" s="234">
        <v>172.64400000000001</v>
      </c>
      <c r="I902" s="235"/>
      <c r="J902" s="236">
        <f>ROUND(I902*H902,2)</f>
        <v>0</v>
      </c>
      <c r="K902" s="232" t="s">
        <v>232</v>
      </c>
      <c r="L902" s="47"/>
      <c r="M902" s="237" t="s">
        <v>1</v>
      </c>
      <c r="N902" s="238" t="s">
        <v>52</v>
      </c>
      <c r="O902" s="95"/>
      <c r="P902" s="239">
        <f>O902*H902</f>
        <v>0</v>
      </c>
      <c r="Q902" s="239">
        <v>0.0011299999999999999</v>
      </c>
      <c r="R902" s="239">
        <f>Q902*H902</f>
        <v>0.19508771999999999</v>
      </c>
      <c r="S902" s="239">
        <v>0</v>
      </c>
      <c r="T902" s="240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41" t="s">
        <v>307</v>
      </c>
      <c r="AT902" s="241" t="s">
        <v>228</v>
      </c>
      <c r="AU902" s="241" t="s">
        <v>94</v>
      </c>
      <c r="AY902" s="19" t="s">
        <v>226</v>
      </c>
      <c r="BE902" s="242">
        <f>IF(N902="základní",J902,0)</f>
        <v>0</v>
      </c>
      <c r="BF902" s="242">
        <f>IF(N902="snížená",J902,0)</f>
        <v>0</v>
      </c>
      <c r="BG902" s="242">
        <f>IF(N902="zákl. přenesená",J902,0)</f>
        <v>0</v>
      </c>
      <c r="BH902" s="242">
        <f>IF(N902="sníž. přenesená",J902,0)</f>
        <v>0</v>
      </c>
      <c r="BI902" s="242">
        <f>IF(N902="nulová",J902,0)</f>
        <v>0</v>
      </c>
      <c r="BJ902" s="19" t="s">
        <v>233</v>
      </c>
      <c r="BK902" s="242">
        <f>ROUND(I902*H902,2)</f>
        <v>0</v>
      </c>
      <c r="BL902" s="19" t="s">
        <v>307</v>
      </c>
      <c r="BM902" s="241" t="s">
        <v>1408</v>
      </c>
    </row>
    <row r="903" s="13" customFormat="1">
      <c r="A903" s="13"/>
      <c r="B903" s="243"/>
      <c r="C903" s="244"/>
      <c r="D903" s="245" t="s">
        <v>235</v>
      </c>
      <c r="E903" s="246" t="s">
        <v>1</v>
      </c>
      <c r="F903" s="247" t="s">
        <v>1409</v>
      </c>
      <c r="G903" s="244"/>
      <c r="H903" s="248">
        <v>172.64400000000001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235</v>
      </c>
      <c r="AU903" s="254" t="s">
        <v>94</v>
      </c>
      <c r="AV903" s="13" t="s">
        <v>94</v>
      </c>
      <c r="AW903" s="13" t="s">
        <v>40</v>
      </c>
      <c r="AX903" s="13" t="s">
        <v>85</v>
      </c>
      <c r="AY903" s="254" t="s">
        <v>226</v>
      </c>
    </row>
    <row r="904" s="14" customFormat="1">
      <c r="A904" s="14"/>
      <c r="B904" s="255"/>
      <c r="C904" s="256"/>
      <c r="D904" s="245" t="s">
        <v>235</v>
      </c>
      <c r="E904" s="257" t="s">
        <v>1</v>
      </c>
      <c r="F904" s="258" t="s">
        <v>237</v>
      </c>
      <c r="G904" s="256"/>
      <c r="H904" s="259">
        <v>172.64400000000001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5" t="s">
        <v>235</v>
      </c>
      <c r="AU904" s="265" t="s">
        <v>94</v>
      </c>
      <c r="AV904" s="14" t="s">
        <v>233</v>
      </c>
      <c r="AW904" s="14" t="s">
        <v>40</v>
      </c>
      <c r="AX904" s="14" t="s">
        <v>92</v>
      </c>
      <c r="AY904" s="265" t="s">
        <v>226</v>
      </c>
    </row>
    <row r="905" s="2" customFormat="1" ht="16.5" customHeight="1">
      <c r="A905" s="41"/>
      <c r="B905" s="42"/>
      <c r="C905" s="230" t="s">
        <v>1410</v>
      </c>
      <c r="D905" s="230" t="s">
        <v>228</v>
      </c>
      <c r="E905" s="231" t="s">
        <v>1411</v>
      </c>
      <c r="F905" s="232" t="s">
        <v>1412</v>
      </c>
      <c r="G905" s="233" t="s">
        <v>231</v>
      </c>
      <c r="H905" s="234">
        <v>193</v>
      </c>
      <c r="I905" s="235"/>
      <c r="J905" s="236">
        <f>ROUND(I905*H905,2)</f>
        <v>0</v>
      </c>
      <c r="K905" s="232" t="s">
        <v>232</v>
      </c>
      <c r="L905" s="47"/>
      <c r="M905" s="237" t="s">
        <v>1</v>
      </c>
      <c r="N905" s="238" t="s">
        <v>52</v>
      </c>
      <c r="O905" s="95"/>
      <c r="P905" s="239">
        <f>O905*H905</f>
        <v>0</v>
      </c>
      <c r="Q905" s="239">
        <v>0</v>
      </c>
      <c r="R905" s="239">
        <f>Q905*H905</f>
        <v>0</v>
      </c>
      <c r="S905" s="239">
        <v>0</v>
      </c>
      <c r="T905" s="240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41" t="s">
        <v>307</v>
      </c>
      <c r="AT905" s="241" t="s">
        <v>228</v>
      </c>
      <c r="AU905" s="241" t="s">
        <v>94</v>
      </c>
      <c r="AY905" s="19" t="s">
        <v>226</v>
      </c>
      <c r="BE905" s="242">
        <f>IF(N905="základní",J905,0)</f>
        <v>0</v>
      </c>
      <c r="BF905" s="242">
        <f>IF(N905="snížená",J905,0)</f>
        <v>0</v>
      </c>
      <c r="BG905" s="242">
        <f>IF(N905="zákl. přenesená",J905,0)</f>
        <v>0</v>
      </c>
      <c r="BH905" s="242">
        <f>IF(N905="sníž. přenesená",J905,0)</f>
        <v>0</v>
      </c>
      <c r="BI905" s="242">
        <f>IF(N905="nulová",J905,0)</f>
        <v>0</v>
      </c>
      <c r="BJ905" s="19" t="s">
        <v>233</v>
      </c>
      <c r="BK905" s="242">
        <f>ROUND(I905*H905,2)</f>
        <v>0</v>
      </c>
      <c r="BL905" s="19" t="s">
        <v>307</v>
      </c>
      <c r="BM905" s="241" t="s">
        <v>1413</v>
      </c>
    </row>
    <row r="906" s="13" customFormat="1">
      <c r="A906" s="13"/>
      <c r="B906" s="243"/>
      <c r="C906" s="244"/>
      <c r="D906" s="245" t="s">
        <v>235</v>
      </c>
      <c r="E906" s="246" t="s">
        <v>1</v>
      </c>
      <c r="F906" s="247" t="s">
        <v>1414</v>
      </c>
      <c r="G906" s="244"/>
      <c r="H906" s="248">
        <v>193</v>
      </c>
      <c r="I906" s="249"/>
      <c r="J906" s="244"/>
      <c r="K906" s="244"/>
      <c r="L906" s="250"/>
      <c r="M906" s="251"/>
      <c r="N906" s="252"/>
      <c r="O906" s="252"/>
      <c r="P906" s="252"/>
      <c r="Q906" s="252"/>
      <c r="R906" s="252"/>
      <c r="S906" s="252"/>
      <c r="T906" s="25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4" t="s">
        <v>235</v>
      </c>
      <c r="AU906" s="254" t="s">
        <v>94</v>
      </c>
      <c r="AV906" s="13" t="s">
        <v>94</v>
      </c>
      <c r="AW906" s="13" t="s">
        <v>40</v>
      </c>
      <c r="AX906" s="13" t="s">
        <v>85</v>
      </c>
      <c r="AY906" s="254" t="s">
        <v>226</v>
      </c>
    </row>
    <row r="907" s="14" customFormat="1">
      <c r="A907" s="14"/>
      <c r="B907" s="255"/>
      <c r="C907" s="256"/>
      <c r="D907" s="245" t="s">
        <v>235</v>
      </c>
      <c r="E907" s="257" t="s">
        <v>1</v>
      </c>
      <c r="F907" s="258" t="s">
        <v>237</v>
      </c>
      <c r="G907" s="256"/>
      <c r="H907" s="259">
        <v>193</v>
      </c>
      <c r="I907" s="260"/>
      <c r="J907" s="256"/>
      <c r="K907" s="256"/>
      <c r="L907" s="261"/>
      <c r="M907" s="262"/>
      <c r="N907" s="263"/>
      <c r="O907" s="263"/>
      <c r="P907" s="263"/>
      <c r="Q907" s="263"/>
      <c r="R907" s="263"/>
      <c r="S907" s="263"/>
      <c r="T907" s="26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5" t="s">
        <v>235</v>
      </c>
      <c r="AU907" s="265" t="s">
        <v>94</v>
      </c>
      <c r="AV907" s="14" t="s">
        <v>233</v>
      </c>
      <c r="AW907" s="14" t="s">
        <v>40</v>
      </c>
      <c r="AX907" s="14" t="s">
        <v>92</v>
      </c>
      <c r="AY907" s="265" t="s">
        <v>226</v>
      </c>
    </row>
    <row r="908" s="2" customFormat="1" ht="16.5" customHeight="1">
      <c r="A908" s="41"/>
      <c r="B908" s="42"/>
      <c r="C908" s="266" t="s">
        <v>1415</v>
      </c>
      <c r="D908" s="266" t="s">
        <v>301</v>
      </c>
      <c r="E908" s="267" t="s">
        <v>1416</v>
      </c>
      <c r="F908" s="268" t="s">
        <v>1417</v>
      </c>
      <c r="G908" s="269" t="s">
        <v>231</v>
      </c>
      <c r="H908" s="270">
        <v>243.18000000000001</v>
      </c>
      <c r="I908" s="271"/>
      <c r="J908" s="272">
        <f>ROUND(I908*H908,2)</f>
        <v>0</v>
      </c>
      <c r="K908" s="268" t="s">
        <v>232</v>
      </c>
      <c r="L908" s="273"/>
      <c r="M908" s="274" t="s">
        <v>1</v>
      </c>
      <c r="N908" s="275" t="s">
        <v>52</v>
      </c>
      <c r="O908" s="95"/>
      <c r="P908" s="239">
        <f>O908*H908</f>
        <v>0</v>
      </c>
      <c r="Q908" s="239">
        <v>0</v>
      </c>
      <c r="R908" s="239">
        <f>Q908*H908</f>
        <v>0</v>
      </c>
      <c r="S908" s="239">
        <v>0</v>
      </c>
      <c r="T908" s="240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41" t="s">
        <v>389</v>
      </c>
      <c r="AT908" s="241" t="s">
        <v>301</v>
      </c>
      <c r="AU908" s="241" t="s">
        <v>94</v>
      </c>
      <c r="AY908" s="19" t="s">
        <v>226</v>
      </c>
      <c r="BE908" s="242">
        <f>IF(N908="základní",J908,0)</f>
        <v>0</v>
      </c>
      <c r="BF908" s="242">
        <f>IF(N908="snížená",J908,0)</f>
        <v>0</v>
      </c>
      <c r="BG908" s="242">
        <f>IF(N908="zákl. přenesená",J908,0)</f>
        <v>0</v>
      </c>
      <c r="BH908" s="242">
        <f>IF(N908="sníž. přenesená",J908,0)</f>
        <v>0</v>
      </c>
      <c r="BI908" s="242">
        <f>IF(N908="nulová",J908,0)</f>
        <v>0</v>
      </c>
      <c r="BJ908" s="19" t="s">
        <v>233</v>
      </c>
      <c r="BK908" s="242">
        <f>ROUND(I908*H908,2)</f>
        <v>0</v>
      </c>
      <c r="BL908" s="19" t="s">
        <v>307</v>
      </c>
      <c r="BM908" s="241" t="s">
        <v>1418</v>
      </c>
    </row>
    <row r="909" s="13" customFormat="1">
      <c r="A909" s="13"/>
      <c r="B909" s="243"/>
      <c r="C909" s="244"/>
      <c r="D909" s="245" t="s">
        <v>235</v>
      </c>
      <c r="E909" s="246" t="s">
        <v>1</v>
      </c>
      <c r="F909" s="247" t="s">
        <v>1419</v>
      </c>
      <c r="G909" s="244"/>
      <c r="H909" s="248">
        <v>231.59999999999999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235</v>
      </c>
      <c r="AU909" s="254" t="s">
        <v>94</v>
      </c>
      <c r="AV909" s="13" t="s">
        <v>94</v>
      </c>
      <c r="AW909" s="13" t="s">
        <v>40</v>
      </c>
      <c r="AX909" s="13" t="s">
        <v>85</v>
      </c>
      <c r="AY909" s="254" t="s">
        <v>226</v>
      </c>
    </row>
    <row r="910" s="14" customFormat="1">
      <c r="A910" s="14"/>
      <c r="B910" s="255"/>
      <c r="C910" s="256"/>
      <c r="D910" s="245" t="s">
        <v>235</v>
      </c>
      <c r="E910" s="257" t="s">
        <v>1</v>
      </c>
      <c r="F910" s="258" t="s">
        <v>237</v>
      </c>
      <c r="G910" s="256"/>
      <c r="H910" s="259">
        <v>231.59999999999999</v>
      </c>
      <c r="I910" s="260"/>
      <c r="J910" s="256"/>
      <c r="K910" s="256"/>
      <c r="L910" s="261"/>
      <c r="M910" s="262"/>
      <c r="N910" s="263"/>
      <c r="O910" s="263"/>
      <c r="P910" s="263"/>
      <c r="Q910" s="263"/>
      <c r="R910" s="263"/>
      <c r="S910" s="263"/>
      <c r="T910" s="26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5" t="s">
        <v>235</v>
      </c>
      <c r="AU910" s="265" t="s">
        <v>94</v>
      </c>
      <c r="AV910" s="14" t="s">
        <v>233</v>
      </c>
      <c r="AW910" s="14" t="s">
        <v>40</v>
      </c>
      <c r="AX910" s="14" t="s">
        <v>92</v>
      </c>
      <c r="AY910" s="265" t="s">
        <v>226</v>
      </c>
    </row>
    <row r="911" s="13" customFormat="1">
      <c r="A911" s="13"/>
      <c r="B911" s="243"/>
      <c r="C911" s="244"/>
      <c r="D911" s="245" t="s">
        <v>235</v>
      </c>
      <c r="E911" s="244"/>
      <c r="F911" s="247" t="s">
        <v>1420</v>
      </c>
      <c r="G911" s="244"/>
      <c r="H911" s="248">
        <v>243.18000000000001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235</v>
      </c>
      <c r="AU911" s="254" t="s">
        <v>94</v>
      </c>
      <c r="AV911" s="13" t="s">
        <v>94</v>
      </c>
      <c r="AW911" s="13" t="s">
        <v>4</v>
      </c>
      <c r="AX911" s="13" t="s">
        <v>92</v>
      </c>
      <c r="AY911" s="254" t="s">
        <v>226</v>
      </c>
    </row>
    <row r="912" s="2" customFormat="1" ht="21.75" customHeight="1">
      <c r="A912" s="41"/>
      <c r="B912" s="42"/>
      <c r="C912" s="230" t="s">
        <v>1421</v>
      </c>
      <c r="D912" s="230" t="s">
        <v>228</v>
      </c>
      <c r="E912" s="231" t="s">
        <v>1422</v>
      </c>
      <c r="F912" s="232" t="s">
        <v>1423</v>
      </c>
      <c r="G912" s="233" t="s">
        <v>231</v>
      </c>
      <c r="H912" s="234">
        <v>863.22000000000003</v>
      </c>
      <c r="I912" s="235"/>
      <c r="J912" s="236">
        <f>ROUND(I912*H912,2)</f>
        <v>0</v>
      </c>
      <c r="K912" s="232" t="s">
        <v>232</v>
      </c>
      <c r="L912" s="47"/>
      <c r="M912" s="237" t="s">
        <v>1</v>
      </c>
      <c r="N912" s="238" t="s">
        <v>52</v>
      </c>
      <c r="O912" s="95"/>
      <c r="P912" s="239">
        <f>O912*H912</f>
        <v>0</v>
      </c>
      <c r="Q912" s="239">
        <v>0.00025999999999999998</v>
      </c>
      <c r="R912" s="239">
        <f>Q912*H912</f>
        <v>0.22443719999999998</v>
      </c>
      <c r="S912" s="239">
        <v>0</v>
      </c>
      <c r="T912" s="240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41" t="s">
        <v>307</v>
      </c>
      <c r="AT912" s="241" t="s">
        <v>228</v>
      </c>
      <c r="AU912" s="241" t="s">
        <v>94</v>
      </c>
      <c r="AY912" s="19" t="s">
        <v>226</v>
      </c>
      <c r="BE912" s="242">
        <f>IF(N912="základní",J912,0)</f>
        <v>0</v>
      </c>
      <c r="BF912" s="242">
        <f>IF(N912="snížená",J912,0)</f>
        <v>0</v>
      </c>
      <c r="BG912" s="242">
        <f>IF(N912="zákl. přenesená",J912,0)</f>
        <v>0</v>
      </c>
      <c r="BH912" s="242">
        <f>IF(N912="sníž. přenesená",J912,0)</f>
        <v>0</v>
      </c>
      <c r="BI912" s="242">
        <f>IF(N912="nulová",J912,0)</f>
        <v>0</v>
      </c>
      <c r="BJ912" s="19" t="s">
        <v>233</v>
      </c>
      <c r="BK912" s="242">
        <f>ROUND(I912*H912,2)</f>
        <v>0</v>
      </c>
      <c r="BL912" s="19" t="s">
        <v>307</v>
      </c>
      <c r="BM912" s="241" t="s">
        <v>1424</v>
      </c>
    </row>
    <row r="913" s="13" customFormat="1">
      <c r="A913" s="13"/>
      <c r="B913" s="243"/>
      <c r="C913" s="244"/>
      <c r="D913" s="245" t="s">
        <v>235</v>
      </c>
      <c r="E913" s="246" t="s">
        <v>1</v>
      </c>
      <c r="F913" s="247" t="s">
        <v>1392</v>
      </c>
      <c r="G913" s="244"/>
      <c r="H913" s="248">
        <v>863.22000000000003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235</v>
      </c>
      <c r="AU913" s="254" t="s">
        <v>94</v>
      </c>
      <c r="AV913" s="13" t="s">
        <v>94</v>
      </c>
      <c r="AW913" s="13" t="s">
        <v>40</v>
      </c>
      <c r="AX913" s="13" t="s">
        <v>85</v>
      </c>
      <c r="AY913" s="254" t="s">
        <v>226</v>
      </c>
    </row>
    <row r="914" s="14" customFormat="1">
      <c r="A914" s="14"/>
      <c r="B914" s="255"/>
      <c r="C914" s="256"/>
      <c r="D914" s="245" t="s">
        <v>235</v>
      </c>
      <c r="E914" s="257" t="s">
        <v>1</v>
      </c>
      <c r="F914" s="258" t="s">
        <v>237</v>
      </c>
      <c r="G914" s="256"/>
      <c r="H914" s="259">
        <v>863.22000000000003</v>
      </c>
      <c r="I914" s="260"/>
      <c r="J914" s="256"/>
      <c r="K914" s="256"/>
      <c r="L914" s="261"/>
      <c r="M914" s="262"/>
      <c r="N914" s="263"/>
      <c r="O914" s="263"/>
      <c r="P914" s="263"/>
      <c r="Q914" s="263"/>
      <c r="R914" s="263"/>
      <c r="S914" s="263"/>
      <c r="T914" s="26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5" t="s">
        <v>235</v>
      </c>
      <c r="AU914" s="265" t="s">
        <v>94</v>
      </c>
      <c r="AV914" s="14" t="s">
        <v>233</v>
      </c>
      <c r="AW914" s="14" t="s">
        <v>40</v>
      </c>
      <c r="AX914" s="14" t="s">
        <v>92</v>
      </c>
      <c r="AY914" s="265" t="s">
        <v>226</v>
      </c>
    </row>
    <row r="915" s="12" customFormat="1" ht="25.92" customHeight="1">
      <c r="A915" s="12"/>
      <c r="B915" s="214"/>
      <c r="C915" s="215"/>
      <c r="D915" s="216" t="s">
        <v>84</v>
      </c>
      <c r="E915" s="217" t="s">
        <v>301</v>
      </c>
      <c r="F915" s="217" t="s">
        <v>1425</v>
      </c>
      <c r="G915" s="215"/>
      <c r="H915" s="215"/>
      <c r="I915" s="218"/>
      <c r="J915" s="219">
        <f>BK915</f>
        <v>0</v>
      </c>
      <c r="K915" s="215"/>
      <c r="L915" s="220"/>
      <c r="M915" s="221"/>
      <c r="N915" s="222"/>
      <c r="O915" s="222"/>
      <c r="P915" s="223">
        <f>P916</f>
        <v>0</v>
      </c>
      <c r="Q915" s="222"/>
      <c r="R915" s="223">
        <f>R916</f>
        <v>0.0171655</v>
      </c>
      <c r="S915" s="222"/>
      <c r="T915" s="224">
        <f>T916</f>
        <v>0</v>
      </c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R915" s="225" t="s">
        <v>241</v>
      </c>
      <c r="AT915" s="226" t="s">
        <v>84</v>
      </c>
      <c r="AU915" s="226" t="s">
        <v>85</v>
      </c>
      <c r="AY915" s="225" t="s">
        <v>226</v>
      </c>
      <c r="BK915" s="227">
        <f>BK916</f>
        <v>0</v>
      </c>
    </row>
    <row r="916" s="12" customFormat="1" ht="22.8" customHeight="1">
      <c r="A916" s="12"/>
      <c r="B916" s="214"/>
      <c r="C916" s="215"/>
      <c r="D916" s="216" t="s">
        <v>84</v>
      </c>
      <c r="E916" s="228" t="s">
        <v>1426</v>
      </c>
      <c r="F916" s="228" t="s">
        <v>1427</v>
      </c>
      <c r="G916" s="215"/>
      <c r="H916" s="215"/>
      <c r="I916" s="218"/>
      <c r="J916" s="229">
        <f>BK916</f>
        <v>0</v>
      </c>
      <c r="K916" s="215"/>
      <c r="L916" s="220"/>
      <c r="M916" s="221"/>
      <c r="N916" s="222"/>
      <c r="O916" s="222"/>
      <c r="P916" s="223">
        <f>SUM(P917:P927)</f>
        <v>0</v>
      </c>
      <c r="Q916" s="222"/>
      <c r="R916" s="223">
        <f>SUM(R917:R927)</f>
        <v>0.0171655</v>
      </c>
      <c r="S916" s="222"/>
      <c r="T916" s="224">
        <f>SUM(T917:T927)</f>
        <v>0</v>
      </c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R916" s="225" t="s">
        <v>241</v>
      </c>
      <c r="AT916" s="226" t="s">
        <v>84</v>
      </c>
      <c r="AU916" s="226" t="s">
        <v>92</v>
      </c>
      <c r="AY916" s="225" t="s">
        <v>226</v>
      </c>
      <c r="BK916" s="227">
        <f>SUM(BK917:BK927)</f>
        <v>0</v>
      </c>
    </row>
    <row r="917" s="2" customFormat="1" ht="16.5" customHeight="1">
      <c r="A917" s="41"/>
      <c r="B917" s="42"/>
      <c r="C917" s="230" t="s">
        <v>1428</v>
      </c>
      <c r="D917" s="230" t="s">
        <v>228</v>
      </c>
      <c r="E917" s="231" t="s">
        <v>1429</v>
      </c>
      <c r="F917" s="232" t="s">
        <v>1430</v>
      </c>
      <c r="G917" s="233" t="s">
        <v>369</v>
      </c>
      <c r="H917" s="234">
        <v>141.05000000000001</v>
      </c>
      <c r="I917" s="235"/>
      <c r="J917" s="236">
        <f>ROUND(I917*H917,2)</f>
        <v>0</v>
      </c>
      <c r="K917" s="232" t="s">
        <v>232</v>
      </c>
      <c r="L917" s="47"/>
      <c r="M917" s="237" t="s">
        <v>1</v>
      </c>
      <c r="N917" s="238" t="s">
        <v>52</v>
      </c>
      <c r="O917" s="95"/>
      <c r="P917" s="239">
        <f>O917*H917</f>
        <v>0</v>
      </c>
      <c r="Q917" s="239">
        <v>0.00011</v>
      </c>
      <c r="R917" s="239">
        <f>Q917*H917</f>
        <v>0.015515500000000002</v>
      </c>
      <c r="S917" s="239">
        <v>0</v>
      </c>
      <c r="T917" s="240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41" t="s">
        <v>557</v>
      </c>
      <c r="AT917" s="241" t="s">
        <v>228</v>
      </c>
      <c r="AU917" s="241" t="s">
        <v>94</v>
      </c>
      <c r="AY917" s="19" t="s">
        <v>226</v>
      </c>
      <c r="BE917" s="242">
        <f>IF(N917="základní",J917,0)</f>
        <v>0</v>
      </c>
      <c r="BF917" s="242">
        <f>IF(N917="snížená",J917,0)</f>
        <v>0</v>
      </c>
      <c r="BG917" s="242">
        <f>IF(N917="zákl. přenesená",J917,0)</f>
        <v>0</v>
      </c>
      <c r="BH917" s="242">
        <f>IF(N917="sníž. přenesená",J917,0)</f>
        <v>0</v>
      </c>
      <c r="BI917" s="242">
        <f>IF(N917="nulová",J917,0)</f>
        <v>0</v>
      </c>
      <c r="BJ917" s="19" t="s">
        <v>233</v>
      </c>
      <c r="BK917" s="242">
        <f>ROUND(I917*H917,2)</f>
        <v>0</v>
      </c>
      <c r="BL917" s="19" t="s">
        <v>557</v>
      </c>
      <c r="BM917" s="241" t="s">
        <v>1431</v>
      </c>
    </row>
    <row r="918" s="13" customFormat="1">
      <c r="A918" s="13"/>
      <c r="B918" s="243"/>
      <c r="C918" s="244"/>
      <c r="D918" s="245" t="s">
        <v>235</v>
      </c>
      <c r="E918" s="246" t="s">
        <v>1</v>
      </c>
      <c r="F918" s="247" t="s">
        <v>867</v>
      </c>
      <c r="G918" s="244"/>
      <c r="H918" s="248">
        <v>168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235</v>
      </c>
      <c r="AU918" s="254" t="s">
        <v>94</v>
      </c>
      <c r="AV918" s="13" t="s">
        <v>94</v>
      </c>
      <c r="AW918" s="13" t="s">
        <v>40</v>
      </c>
      <c r="AX918" s="13" t="s">
        <v>85</v>
      </c>
      <c r="AY918" s="254" t="s">
        <v>226</v>
      </c>
    </row>
    <row r="919" s="13" customFormat="1">
      <c r="A919" s="13"/>
      <c r="B919" s="243"/>
      <c r="C919" s="244"/>
      <c r="D919" s="245" t="s">
        <v>235</v>
      </c>
      <c r="E919" s="246" t="s">
        <v>1</v>
      </c>
      <c r="F919" s="247" t="s">
        <v>868</v>
      </c>
      <c r="G919" s="244"/>
      <c r="H919" s="248">
        <v>37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235</v>
      </c>
      <c r="AU919" s="254" t="s">
        <v>94</v>
      </c>
      <c r="AV919" s="13" t="s">
        <v>94</v>
      </c>
      <c r="AW919" s="13" t="s">
        <v>40</v>
      </c>
      <c r="AX919" s="13" t="s">
        <v>85</v>
      </c>
      <c r="AY919" s="254" t="s">
        <v>226</v>
      </c>
    </row>
    <row r="920" s="13" customFormat="1">
      <c r="A920" s="13"/>
      <c r="B920" s="243"/>
      <c r="C920" s="244"/>
      <c r="D920" s="245" t="s">
        <v>235</v>
      </c>
      <c r="E920" s="246" t="s">
        <v>1</v>
      </c>
      <c r="F920" s="247" t="s">
        <v>1432</v>
      </c>
      <c r="G920" s="244"/>
      <c r="H920" s="248">
        <v>38</v>
      </c>
      <c r="I920" s="249"/>
      <c r="J920" s="244"/>
      <c r="K920" s="244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235</v>
      </c>
      <c r="AU920" s="254" t="s">
        <v>94</v>
      </c>
      <c r="AV920" s="13" t="s">
        <v>94</v>
      </c>
      <c r="AW920" s="13" t="s">
        <v>40</v>
      </c>
      <c r="AX920" s="13" t="s">
        <v>85</v>
      </c>
      <c r="AY920" s="254" t="s">
        <v>226</v>
      </c>
    </row>
    <row r="921" s="13" customFormat="1">
      <c r="A921" s="13"/>
      <c r="B921" s="243"/>
      <c r="C921" s="244"/>
      <c r="D921" s="245" t="s">
        <v>235</v>
      </c>
      <c r="E921" s="246" t="s">
        <v>1</v>
      </c>
      <c r="F921" s="247" t="s">
        <v>1433</v>
      </c>
      <c r="G921" s="244"/>
      <c r="H921" s="248">
        <v>39.100000000000001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235</v>
      </c>
      <c r="AU921" s="254" t="s">
        <v>94</v>
      </c>
      <c r="AV921" s="13" t="s">
        <v>94</v>
      </c>
      <c r="AW921" s="13" t="s">
        <v>40</v>
      </c>
      <c r="AX921" s="13" t="s">
        <v>85</v>
      </c>
      <c r="AY921" s="254" t="s">
        <v>226</v>
      </c>
    </row>
    <row r="922" s="16" customFormat="1">
      <c r="A922" s="16"/>
      <c r="B922" s="290"/>
      <c r="C922" s="291"/>
      <c r="D922" s="245" t="s">
        <v>235</v>
      </c>
      <c r="E922" s="292" t="s">
        <v>1</v>
      </c>
      <c r="F922" s="293" t="s">
        <v>1434</v>
      </c>
      <c r="G922" s="291"/>
      <c r="H922" s="294">
        <v>282.10000000000002</v>
      </c>
      <c r="I922" s="295"/>
      <c r="J922" s="291"/>
      <c r="K922" s="291"/>
      <c r="L922" s="296"/>
      <c r="M922" s="297"/>
      <c r="N922" s="298"/>
      <c r="O922" s="298"/>
      <c r="P922" s="298"/>
      <c r="Q922" s="298"/>
      <c r="R922" s="298"/>
      <c r="S922" s="298"/>
      <c r="T922" s="299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300" t="s">
        <v>235</v>
      </c>
      <c r="AU922" s="300" t="s">
        <v>94</v>
      </c>
      <c r="AV922" s="16" t="s">
        <v>241</v>
      </c>
      <c r="AW922" s="16" t="s">
        <v>40</v>
      </c>
      <c r="AX922" s="16" t="s">
        <v>85</v>
      </c>
      <c r="AY922" s="300" t="s">
        <v>226</v>
      </c>
    </row>
    <row r="923" s="15" customFormat="1">
      <c r="A923" s="15"/>
      <c r="B923" s="280"/>
      <c r="C923" s="281"/>
      <c r="D923" s="245" t="s">
        <v>235</v>
      </c>
      <c r="E923" s="282" t="s">
        <v>1</v>
      </c>
      <c r="F923" s="283" t="s">
        <v>1435</v>
      </c>
      <c r="G923" s="281"/>
      <c r="H923" s="282" t="s">
        <v>1</v>
      </c>
      <c r="I923" s="284"/>
      <c r="J923" s="281"/>
      <c r="K923" s="281"/>
      <c r="L923" s="285"/>
      <c r="M923" s="286"/>
      <c r="N923" s="287"/>
      <c r="O923" s="287"/>
      <c r="P923" s="287"/>
      <c r="Q923" s="287"/>
      <c r="R923" s="287"/>
      <c r="S923" s="287"/>
      <c r="T923" s="288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89" t="s">
        <v>235</v>
      </c>
      <c r="AU923" s="289" t="s">
        <v>94</v>
      </c>
      <c r="AV923" s="15" t="s">
        <v>92</v>
      </c>
      <c r="AW923" s="15" t="s">
        <v>40</v>
      </c>
      <c r="AX923" s="15" t="s">
        <v>85</v>
      </c>
      <c r="AY923" s="289" t="s">
        <v>226</v>
      </c>
    </row>
    <row r="924" s="13" customFormat="1">
      <c r="A924" s="13"/>
      <c r="B924" s="243"/>
      <c r="C924" s="244"/>
      <c r="D924" s="245" t="s">
        <v>235</v>
      </c>
      <c r="E924" s="246" t="s">
        <v>1</v>
      </c>
      <c r="F924" s="247" t="s">
        <v>1436</v>
      </c>
      <c r="G924" s="244"/>
      <c r="H924" s="248">
        <v>141.05000000000001</v>
      </c>
      <c r="I924" s="249"/>
      <c r="J924" s="244"/>
      <c r="K924" s="244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235</v>
      </c>
      <c r="AU924" s="254" t="s">
        <v>94</v>
      </c>
      <c r="AV924" s="13" t="s">
        <v>94</v>
      </c>
      <c r="AW924" s="13" t="s">
        <v>40</v>
      </c>
      <c r="AX924" s="13" t="s">
        <v>92</v>
      </c>
      <c r="AY924" s="254" t="s">
        <v>226</v>
      </c>
    </row>
    <row r="925" s="2" customFormat="1" ht="16.5" customHeight="1">
      <c r="A925" s="41"/>
      <c r="B925" s="42"/>
      <c r="C925" s="230" t="s">
        <v>1437</v>
      </c>
      <c r="D925" s="230" t="s">
        <v>228</v>
      </c>
      <c r="E925" s="231" t="s">
        <v>1438</v>
      </c>
      <c r="F925" s="232" t="s">
        <v>1439</v>
      </c>
      <c r="G925" s="233" t="s">
        <v>369</v>
      </c>
      <c r="H925" s="234">
        <v>15</v>
      </c>
      <c r="I925" s="235"/>
      <c r="J925" s="236">
        <f>ROUND(I925*H925,2)</f>
        <v>0</v>
      </c>
      <c r="K925" s="232" t="s">
        <v>232</v>
      </c>
      <c r="L925" s="47"/>
      <c r="M925" s="237" t="s">
        <v>1</v>
      </c>
      <c r="N925" s="238" t="s">
        <v>52</v>
      </c>
      <c r="O925" s="95"/>
      <c r="P925" s="239">
        <f>O925*H925</f>
        <v>0</v>
      </c>
      <c r="Q925" s="239">
        <v>0.00011</v>
      </c>
      <c r="R925" s="239">
        <f>Q925*H925</f>
        <v>0.00165</v>
      </c>
      <c r="S925" s="239">
        <v>0</v>
      </c>
      <c r="T925" s="240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41" t="s">
        <v>557</v>
      </c>
      <c r="AT925" s="241" t="s">
        <v>228</v>
      </c>
      <c r="AU925" s="241" t="s">
        <v>94</v>
      </c>
      <c r="AY925" s="19" t="s">
        <v>226</v>
      </c>
      <c r="BE925" s="242">
        <f>IF(N925="základní",J925,0)</f>
        <v>0</v>
      </c>
      <c r="BF925" s="242">
        <f>IF(N925="snížená",J925,0)</f>
        <v>0</v>
      </c>
      <c r="BG925" s="242">
        <f>IF(N925="zákl. přenesená",J925,0)</f>
        <v>0</v>
      </c>
      <c r="BH925" s="242">
        <f>IF(N925="sníž. přenesená",J925,0)</f>
        <v>0</v>
      </c>
      <c r="BI925" s="242">
        <f>IF(N925="nulová",J925,0)</f>
        <v>0</v>
      </c>
      <c r="BJ925" s="19" t="s">
        <v>233</v>
      </c>
      <c r="BK925" s="242">
        <f>ROUND(I925*H925,2)</f>
        <v>0</v>
      </c>
      <c r="BL925" s="19" t="s">
        <v>557</v>
      </c>
      <c r="BM925" s="241" t="s">
        <v>1440</v>
      </c>
    </row>
    <row r="926" s="15" customFormat="1">
      <c r="A926" s="15"/>
      <c r="B926" s="280"/>
      <c r="C926" s="281"/>
      <c r="D926" s="245" t="s">
        <v>235</v>
      </c>
      <c r="E926" s="282" t="s">
        <v>1</v>
      </c>
      <c r="F926" s="283" t="s">
        <v>1441</v>
      </c>
      <c r="G926" s="281"/>
      <c r="H926" s="282" t="s">
        <v>1</v>
      </c>
      <c r="I926" s="284"/>
      <c r="J926" s="281"/>
      <c r="K926" s="281"/>
      <c r="L926" s="285"/>
      <c r="M926" s="286"/>
      <c r="N926" s="287"/>
      <c r="O926" s="287"/>
      <c r="P926" s="287"/>
      <c r="Q926" s="287"/>
      <c r="R926" s="287"/>
      <c r="S926" s="287"/>
      <c r="T926" s="288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9" t="s">
        <v>235</v>
      </c>
      <c r="AU926" s="289" t="s">
        <v>94</v>
      </c>
      <c r="AV926" s="15" t="s">
        <v>92</v>
      </c>
      <c r="AW926" s="15" t="s">
        <v>40</v>
      </c>
      <c r="AX926" s="15" t="s">
        <v>85</v>
      </c>
      <c r="AY926" s="289" t="s">
        <v>226</v>
      </c>
    </row>
    <row r="927" s="13" customFormat="1">
      <c r="A927" s="13"/>
      <c r="B927" s="243"/>
      <c r="C927" s="244"/>
      <c r="D927" s="245" t="s">
        <v>235</v>
      </c>
      <c r="E927" s="246" t="s">
        <v>1</v>
      </c>
      <c r="F927" s="247" t="s">
        <v>8</v>
      </c>
      <c r="G927" s="244"/>
      <c r="H927" s="248">
        <v>15</v>
      </c>
      <c r="I927" s="249"/>
      <c r="J927" s="244"/>
      <c r="K927" s="244"/>
      <c r="L927" s="250"/>
      <c r="M927" s="301"/>
      <c r="N927" s="302"/>
      <c r="O927" s="302"/>
      <c r="P927" s="302"/>
      <c r="Q927" s="302"/>
      <c r="R927" s="302"/>
      <c r="S927" s="302"/>
      <c r="T927" s="30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235</v>
      </c>
      <c r="AU927" s="254" t="s">
        <v>94</v>
      </c>
      <c r="AV927" s="13" t="s">
        <v>94</v>
      </c>
      <c r="AW927" s="13" t="s">
        <v>40</v>
      </c>
      <c r="AX927" s="13" t="s">
        <v>92</v>
      </c>
      <c r="AY927" s="254" t="s">
        <v>226</v>
      </c>
    </row>
    <row r="928" s="2" customFormat="1" ht="6.96" customHeight="1">
      <c r="A928" s="41"/>
      <c r="B928" s="70"/>
      <c r="C928" s="71"/>
      <c r="D928" s="71"/>
      <c r="E928" s="71"/>
      <c r="F928" s="71"/>
      <c r="G928" s="71"/>
      <c r="H928" s="71"/>
      <c r="I928" s="71"/>
      <c r="J928" s="71"/>
      <c r="K928" s="71"/>
      <c r="L928" s="47"/>
      <c r="M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</row>
  </sheetData>
  <sheetProtection sheet="1" autoFilter="0" formatColumns="0" formatRows="0" objects="1" scenarios="1" spinCount="100000" saltValue="hFmECLJ4ixBrbWUYaFr7t1mjajSHJKqZ6mKnPm1eBr5hMwtSh/2LsLS3rJZnnDGKVDRBvFxbHSehPxzTJPKkUQ==" hashValue="yFBTCzkGdEyhMF6PO6Qd7Mv4zrbZnENOyPi1HPjF94BSxMSfLWuVLRqQtJRd0awNM+0FV3GsZ7uM03qRJcEY9w==" algorithmName="SHA-512" password="CF7A"/>
  <autoFilter ref="C152:K9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1:H141"/>
    <mergeCell ref="E143:H143"/>
    <mergeCell ref="E145:H14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169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1442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ROUND(J127,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ROUND((SUM(BE127:BE241)),  2)</f>
        <v>0</v>
      </c>
      <c r="G35" s="41"/>
      <c r="H35" s="41"/>
      <c r="I35" s="168">
        <v>0.20999999999999999</v>
      </c>
      <c r="J35" s="167">
        <f>ROUND(((SUM(BE127:BE241))*I35),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ROUND((SUM(BF127:BF241)),  2)</f>
        <v>0</v>
      </c>
      <c r="G36" s="41"/>
      <c r="H36" s="41"/>
      <c r="I36" s="168">
        <v>0.14999999999999999</v>
      </c>
      <c r="J36" s="167">
        <f>ROUND(((SUM(BF127:BF241))*I36),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ROUND((SUM(BG127:BG241)),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ROUND((SUM(BH127:BH241)),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ROUND((SUM(BI127:BI241)),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169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SO01.3 - Úprava stávající VZT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J127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1443</v>
      </c>
      <c r="E99" s="195"/>
      <c r="F99" s="195"/>
      <c r="G99" s="195"/>
      <c r="H99" s="195"/>
      <c r="I99" s="195"/>
      <c r="J99" s="196">
        <f>J128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1444</v>
      </c>
      <c r="E100" s="195"/>
      <c r="F100" s="195"/>
      <c r="G100" s="195"/>
      <c r="H100" s="195"/>
      <c r="I100" s="195"/>
      <c r="J100" s="196">
        <f>J135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1445</v>
      </c>
      <c r="E101" s="195"/>
      <c r="F101" s="195"/>
      <c r="G101" s="195"/>
      <c r="H101" s="195"/>
      <c r="I101" s="195"/>
      <c r="J101" s="196">
        <f>J167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1446</v>
      </c>
      <c r="E102" s="195"/>
      <c r="F102" s="195"/>
      <c r="G102" s="195"/>
      <c r="H102" s="195"/>
      <c r="I102" s="195"/>
      <c r="J102" s="196">
        <f>J199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1447</v>
      </c>
      <c r="E103" s="195"/>
      <c r="F103" s="195"/>
      <c r="G103" s="195"/>
      <c r="H103" s="195"/>
      <c r="I103" s="195"/>
      <c r="J103" s="196">
        <f>J213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1448</v>
      </c>
      <c r="E104" s="195"/>
      <c r="F104" s="195"/>
      <c r="G104" s="195"/>
      <c r="H104" s="195"/>
      <c r="I104" s="195"/>
      <c r="J104" s="196">
        <f>J221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1449</v>
      </c>
      <c r="E105" s="195"/>
      <c r="F105" s="195"/>
      <c r="G105" s="195"/>
      <c r="H105" s="195"/>
      <c r="I105" s="195"/>
      <c r="J105" s="196">
        <f>J225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2"/>
      <c r="C111" s="73"/>
      <c r="D111" s="73"/>
      <c r="E111" s="73"/>
      <c r="F111" s="73"/>
      <c r="G111" s="73"/>
      <c r="H111" s="73"/>
      <c r="I111" s="73"/>
      <c r="J111" s="73"/>
      <c r="K111" s="73"/>
      <c r="L111" s="6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211</v>
      </c>
      <c r="D112" s="43"/>
      <c r="E112" s="43"/>
      <c r="F112" s="43"/>
      <c r="G112" s="43"/>
      <c r="H112" s="43"/>
      <c r="I112" s="43"/>
      <c r="J112" s="43"/>
      <c r="K112" s="43"/>
      <c r="L112" s="6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187" t="str">
        <f>E7</f>
        <v>Změna způsobu dezinfekce</v>
      </c>
      <c r="F115" s="34"/>
      <c r="G115" s="34"/>
      <c r="H115" s="34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168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7" t="s">
        <v>169</v>
      </c>
      <c r="F117" s="43"/>
      <c r="G117" s="43"/>
      <c r="H117" s="43"/>
      <c r="I117" s="43"/>
      <c r="J117" s="43"/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170</v>
      </c>
      <c r="D118" s="43"/>
      <c r="E118" s="43"/>
      <c r="F118" s="43"/>
      <c r="G118" s="43"/>
      <c r="H118" s="43"/>
      <c r="I118" s="43"/>
      <c r="J118" s="43"/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80" t="str">
        <f>E11</f>
        <v>SO01.3 - Úprava stávající VZT</v>
      </c>
      <c r="F119" s="43"/>
      <c r="G119" s="43"/>
      <c r="H119" s="43"/>
      <c r="I119" s="43"/>
      <c r="J119" s="43"/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20</v>
      </c>
      <c r="D121" s="43"/>
      <c r="E121" s="43"/>
      <c r="F121" s="29" t="str">
        <f>F14</f>
        <v>Areál úpravny vody Želivka, Hulice 106</v>
      </c>
      <c r="G121" s="43"/>
      <c r="H121" s="43"/>
      <c r="I121" s="34" t="s">
        <v>22</v>
      </c>
      <c r="J121" s="83" t="str">
        <f>IF(J14="","",J14)</f>
        <v>31. 8. 2021</v>
      </c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40.05" customHeight="1">
      <c r="A123" s="41"/>
      <c r="B123" s="42"/>
      <c r="C123" s="34" t="s">
        <v>28</v>
      </c>
      <c r="D123" s="43"/>
      <c r="E123" s="43"/>
      <c r="F123" s="29" t="str">
        <f>E17</f>
        <v>Úpravna vody Želivka, a.s.</v>
      </c>
      <c r="G123" s="43"/>
      <c r="H123" s="43"/>
      <c r="I123" s="34" t="s">
        <v>36</v>
      </c>
      <c r="J123" s="39" t="str">
        <f>E23</f>
        <v>ERMEX ENGINEERING, spol. s r.o.</v>
      </c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3"/>
      <c r="B126" s="204"/>
      <c r="C126" s="205" t="s">
        <v>212</v>
      </c>
      <c r="D126" s="206" t="s">
        <v>70</v>
      </c>
      <c r="E126" s="206" t="s">
        <v>66</v>
      </c>
      <c r="F126" s="206" t="s">
        <v>67</v>
      </c>
      <c r="G126" s="206" t="s">
        <v>213</v>
      </c>
      <c r="H126" s="206" t="s">
        <v>214</v>
      </c>
      <c r="I126" s="206" t="s">
        <v>215</v>
      </c>
      <c r="J126" s="206" t="s">
        <v>175</v>
      </c>
      <c r="K126" s="207" t="s">
        <v>216</v>
      </c>
      <c r="L126" s="208"/>
      <c r="M126" s="104" t="s">
        <v>1</v>
      </c>
      <c r="N126" s="105" t="s">
        <v>49</v>
      </c>
      <c r="O126" s="105" t="s">
        <v>217</v>
      </c>
      <c r="P126" s="105" t="s">
        <v>218</v>
      </c>
      <c r="Q126" s="105" t="s">
        <v>219</v>
      </c>
      <c r="R126" s="105" t="s">
        <v>220</v>
      </c>
      <c r="S126" s="105" t="s">
        <v>221</v>
      </c>
      <c r="T126" s="106" t="s">
        <v>222</v>
      </c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</row>
    <row r="127" s="2" customFormat="1" ht="22.8" customHeight="1">
      <c r="A127" s="41"/>
      <c r="B127" s="42"/>
      <c r="C127" s="111" t="s">
        <v>223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7"/>
      <c r="N127" s="210"/>
      <c r="O127" s="108"/>
      <c r="P127" s="211">
        <f>P128+P135+P167+P199+P213+P221+P225</f>
        <v>0</v>
      </c>
      <c r="Q127" s="108"/>
      <c r="R127" s="211">
        <f>R128+R135+R167+R199+R213+R221+R225</f>
        <v>0.022738000000000001</v>
      </c>
      <c r="S127" s="108"/>
      <c r="T127" s="212">
        <f>T128+T135+T167+T199+T213+T221+T225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84</v>
      </c>
      <c r="AU127" s="19" t="s">
        <v>177</v>
      </c>
      <c r="BK127" s="213">
        <f>BK128+BK135+BK167+BK199+BK213+BK221+BK225</f>
        <v>0</v>
      </c>
    </row>
    <row r="128" s="12" customFormat="1" ht="25.92" customHeight="1">
      <c r="A128" s="12"/>
      <c r="B128" s="214"/>
      <c r="C128" s="215"/>
      <c r="D128" s="216" t="s">
        <v>84</v>
      </c>
      <c r="E128" s="217" t="s">
        <v>1450</v>
      </c>
      <c r="F128" s="217" t="s">
        <v>1451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92</v>
      </c>
      <c r="AT128" s="226" t="s">
        <v>84</v>
      </c>
      <c r="AU128" s="226" t="s">
        <v>85</v>
      </c>
      <c r="AY128" s="225" t="s">
        <v>226</v>
      </c>
      <c r="BK128" s="227">
        <f>SUM(BK129:BK134)</f>
        <v>0</v>
      </c>
    </row>
    <row r="129" s="2" customFormat="1" ht="16.5" customHeight="1">
      <c r="A129" s="41"/>
      <c r="B129" s="42"/>
      <c r="C129" s="230" t="s">
        <v>92</v>
      </c>
      <c r="D129" s="230" t="s">
        <v>228</v>
      </c>
      <c r="E129" s="231" t="s">
        <v>1452</v>
      </c>
      <c r="F129" s="232" t="s">
        <v>1453</v>
      </c>
      <c r="G129" s="233" t="s">
        <v>611</v>
      </c>
      <c r="H129" s="234">
        <v>1</v>
      </c>
      <c r="I129" s="235"/>
      <c r="J129" s="236">
        <f>ROUND(I129*H129,2)</f>
        <v>0</v>
      </c>
      <c r="K129" s="232" t="s">
        <v>1</v>
      </c>
      <c r="L129" s="47"/>
      <c r="M129" s="237" t="s">
        <v>1</v>
      </c>
      <c r="N129" s="238" t="s">
        <v>52</v>
      </c>
      <c r="O129" s="95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1" t="s">
        <v>233</v>
      </c>
      <c r="AT129" s="241" t="s">
        <v>228</v>
      </c>
      <c r="AU129" s="241" t="s">
        <v>92</v>
      </c>
      <c r="AY129" s="19" t="s">
        <v>226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9" t="s">
        <v>233</v>
      </c>
      <c r="BK129" s="242">
        <f>ROUND(I129*H129,2)</f>
        <v>0</v>
      </c>
      <c r="BL129" s="19" t="s">
        <v>233</v>
      </c>
      <c r="BM129" s="241" t="s">
        <v>1454</v>
      </c>
    </row>
    <row r="130" s="15" customFormat="1">
      <c r="A130" s="15"/>
      <c r="B130" s="280"/>
      <c r="C130" s="281"/>
      <c r="D130" s="245" t="s">
        <v>235</v>
      </c>
      <c r="E130" s="282" t="s">
        <v>1</v>
      </c>
      <c r="F130" s="283" t="s">
        <v>1455</v>
      </c>
      <c r="G130" s="281"/>
      <c r="H130" s="282" t="s">
        <v>1</v>
      </c>
      <c r="I130" s="284"/>
      <c r="J130" s="281"/>
      <c r="K130" s="281"/>
      <c r="L130" s="285"/>
      <c r="M130" s="286"/>
      <c r="N130" s="287"/>
      <c r="O130" s="287"/>
      <c r="P130" s="287"/>
      <c r="Q130" s="287"/>
      <c r="R130" s="287"/>
      <c r="S130" s="287"/>
      <c r="T130" s="28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9" t="s">
        <v>235</v>
      </c>
      <c r="AU130" s="289" t="s">
        <v>92</v>
      </c>
      <c r="AV130" s="15" t="s">
        <v>92</v>
      </c>
      <c r="AW130" s="15" t="s">
        <v>40</v>
      </c>
      <c r="AX130" s="15" t="s">
        <v>85</v>
      </c>
      <c r="AY130" s="289" t="s">
        <v>226</v>
      </c>
    </row>
    <row r="131" s="15" customFormat="1">
      <c r="A131" s="15"/>
      <c r="B131" s="280"/>
      <c r="C131" s="281"/>
      <c r="D131" s="245" t="s">
        <v>235</v>
      </c>
      <c r="E131" s="282" t="s">
        <v>1</v>
      </c>
      <c r="F131" s="283" t="s">
        <v>1456</v>
      </c>
      <c r="G131" s="281"/>
      <c r="H131" s="282" t="s">
        <v>1</v>
      </c>
      <c r="I131" s="284"/>
      <c r="J131" s="281"/>
      <c r="K131" s="281"/>
      <c r="L131" s="285"/>
      <c r="M131" s="286"/>
      <c r="N131" s="287"/>
      <c r="O131" s="287"/>
      <c r="P131" s="287"/>
      <c r="Q131" s="287"/>
      <c r="R131" s="287"/>
      <c r="S131" s="287"/>
      <c r="T131" s="28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9" t="s">
        <v>235</v>
      </c>
      <c r="AU131" s="289" t="s">
        <v>92</v>
      </c>
      <c r="AV131" s="15" t="s">
        <v>92</v>
      </c>
      <c r="AW131" s="15" t="s">
        <v>40</v>
      </c>
      <c r="AX131" s="15" t="s">
        <v>85</v>
      </c>
      <c r="AY131" s="289" t="s">
        <v>226</v>
      </c>
    </row>
    <row r="132" s="15" customFormat="1">
      <c r="A132" s="15"/>
      <c r="B132" s="280"/>
      <c r="C132" s="281"/>
      <c r="D132" s="245" t="s">
        <v>235</v>
      </c>
      <c r="E132" s="282" t="s">
        <v>1</v>
      </c>
      <c r="F132" s="283" t="s">
        <v>1457</v>
      </c>
      <c r="G132" s="281"/>
      <c r="H132" s="282" t="s">
        <v>1</v>
      </c>
      <c r="I132" s="284"/>
      <c r="J132" s="281"/>
      <c r="K132" s="281"/>
      <c r="L132" s="285"/>
      <c r="M132" s="286"/>
      <c r="N132" s="287"/>
      <c r="O132" s="287"/>
      <c r="P132" s="287"/>
      <c r="Q132" s="287"/>
      <c r="R132" s="287"/>
      <c r="S132" s="287"/>
      <c r="T132" s="28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9" t="s">
        <v>235</v>
      </c>
      <c r="AU132" s="289" t="s">
        <v>92</v>
      </c>
      <c r="AV132" s="15" t="s">
        <v>92</v>
      </c>
      <c r="AW132" s="15" t="s">
        <v>40</v>
      </c>
      <c r="AX132" s="15" t="s">
        <v>85</v>
      </c>
      <c r="AY132" s="289" t="s">
        <v>226</v>
      </c>
    </row>
    <row r="133" s="15" customFormat="1">
      <c r="A133" s="15"/>
      <c r="B133" s="280"/>
      <c r="C133" s="281"/>
      <c r="D133" s="245" t="s">
        <v>235</v>
      </c>
      <c r="E133" s="282" t="s">
        <v>1</v>
      </c>
      <c r="F133" s="283" t="s">
        <v>1458</v>
      </c>
      <c r="G133" s="281"/>
      <c r="H133" s="282" t="s">
        <v>1</v>
      </c>
      <c r="I133" s="284"/>
      <c r="J133" s="281"/>
      <c r="K133" s="281"/>
      <c r="L133" s="285"/>
      <c r="M133" s="286"/>
      <c r="N133" s="287"/>
      <c r="O133" s="287"/>
      <c r="P133" s="287"/>
      <c r="Q133" s="287"/>
      <c r="R133" s="287"/>
      <c r="S133" s="287"/>
      <c r="T133" s="28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9" t="s">
        <v>235</v>
      </c>
      <c r="AU133" s="289" t="s">
        <v>92</v>
      </c>
      <c r="AV133" s="15" t="s">
        <v>92</v>
      </c>
      <c r="AW133" s="15" t="s">
        <v>40</v>
      </c>
      <c r="AX133" s="15" t="s">
        <v>85</v>
      </c>
      <c r="AY133" s="289" t="s">
        <v>226</v>
      </c>
    </row>
    <row r="134" s="13" customFormat="1">
      <c r="A134" s="13"/>
      <c r="B134" s="243"/>
      <c r="C134" s="244"/>
      <c r="D134" s="245" t="s">
        <v>235</v>
      </c>
      <c r="E134" s="246" t="s">
        <v>1</v>
      </c>
      <c r="F134" s="247" t="s">
        <v>92</v>
      </c>
      <c r="G134" s="244"/>
      <c r="H134" s="248">
        <v>1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235</v>
      </c>
      <c r="AU134" s="254" t="s">
        <v>92</v>
      </c>
      <c r="AV134" s="13" t="s">
        <v>94</v>
      </c>
      <c r="AW134" s="13" t="s">
        <v>40</v>
      </c>
      <c r="AX134" s="13" t="s">
        <v>92</v>
      </c>
      <c r="AY134" s="254" t="s">
        <v>226</v>
      </c>
    </row>
    <row r="135" s="12" customFormat="1" ht="25.92" customHeight="1">
      <c r="A135" s="12"/>
      <c r="B135" s="214"/>
      <c r="C135" s="215"/>
      <c r="D135" s="216" t="s">
        <v>84</v>
      </c>
      <c r="E135" s="217" t="s">
        <v>1459</v>
      </c>
      <c r="F135" s="217" t="s">
        <v>1460</v>
      </c>
      <c r="G135" s="215"/>
      <c r="H135" s="215"/>
      <c r="I135" s="218"/>
      <c r="J135" s="219">
        <f>BK135</f>
        <v>0</v>
      </c>
      <c r="K135" s="215"/>
      <c r="L135" s="220"/>
      <c r="M135" s="221"/>
      <c r="N135" s="222"/>
      <c r="O135" s="222"/>
      <c r="P135" s="223">
        <f>SUM(P136:P166)</f>
        <v>0</v>
      </c>
      <c r="Q135" s="222"/>
      <c r="R135" s="223">
        <f>SUM(R136:R166)</f>
        <v>0</v>
      </c>
      <c r="S135" s="222"/>
      <c r="T135" s="224">
        <f>SUM(T136:T166)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92</v>
      </c>
      <c r="AT135" s="226" t="s">
        <v>84</v>
      </c>
      <c r="AU135" s="226" t="s">
        <v>85</v>
      </c>
      <c r="AY135" s="225" t="s">
        <v>226</v>
      </c>
      <c r="BK135" s="227">
        <f>SUM(BK136:BK166)</f>
        <v>0</v>
      </c>
    </row>
    <row r="136" s="2" customFormat="1" ht="24.15" customHeight="1">
      <c r="A136" s="41"/>
      <c r="B136" s="42"/>
      <c r="C136" s="230" t="s">
        <v>94</v>
      </c>
      <c r="D136" s="230" t="s">
        <v>228</v>
      </c>
      <c r="E136" s="231" t="s">
        <v>1461</v>
      </c>
      <c r="F136" s="232" t="s">
        <v>1462</v>
      </c>
      <c r="G136" s="233" t="s">
        <v>611</v>
      </c>
      <c r="H136" s="234">
        <v>1</v>
      </c>
      <c r="I136" s="235"/>
      <c r="J136" s="236">
        <f>ROUND(I136*H136,2)</f>
        <v>0</v>
      </c>
      <c r="K136" s="232" t="s">
        <v>1</v>
      </c>
      <c r="L136" s="47"/>
      <c r="M136" s="237" t="s">
        <v>1</v>
      </c>
      <c r="N136" s="238" t="s">
        <v>52</v>
      </c>
      <c r="O136" s="95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1" t="s">
        <v>233</v>
      </c>
      <c r="AT136" s="241" t="s">
        <v>228</v>
      </c>
      <c r="AU136" s="241" t="s">
        <v>92</v>
      </c>
      <c r="AY136" s="19" t="s">
        <v>226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233</v>
      </c>
      <c r="BK136" s="242">
        <f>ROUND(I136*H136,2)</f>
        <v>0</v>
      </c>
      <c r="BL136" s="19" t="s">
        <v>233</v>
      </c>
      <c r="BM136" s="241" t="s">
        <v>1463</v>
      </c>
    </row>
    <row r="137" s="15" customFormat="1">
      <c r="A137" s="15"/>
      <c r="B137" s="280"/>
      <c r="C137" s="281"/>
      <c r="D137" s="245" t="s">
        <v>235</v>
      </c>
      <c r="E137" s="282" t="s">
        <v>1</v>
      </c>
      <c r="F137" s="283" t="s">
        <v>1464</v>
      </c>
      <c r="G137" s="281"/>
      <c r="H137" s="282" t="s">
        <v>1</v>
      </c>
      <c r="I137" s="284"/>
      <c r="J137" s="281"/>
      <c r="K137" s="281"/>
      <c r="L137" s="285"/>
      <c r="M137" s="286"/>
      <c r="N137" s="287"/>
      <c r="O137" s="287"/>
      <c r="P137" s="287"/>
      <c r="Q137" s="287"/>
      <c r="R137" s="287"/>
      <c r="S137" s="287"/>
      <c r="T137" s="28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9" t="s">
        <v>235</v>
      </c>
      <c r="AU137" s="289" t="s">
        <v>92</v>
      </c>
      <c r="AV137" s="15" t="s">
        <v>92</v>
      </c>
      <c r="AW137" s="15" t="s">
        <v>40</v>
      </c>
      <c r="AX137" s="15" t="s">
        <v>85</v>
      </c>
      <c r="AY137" s="289" t="s">
        <v>226</v>
      </c>
    </row>
    <row r="138" s="15" customFormat="1">
      <c r="A138" s="15"/>
      <c r="B138" s="280"/>
      <c r="C138" s="281"/>
      <c r="D138" s="245" t="s">
        <v>235</v>
      </c>
      <c r="E138" s="282" t="s">
        <v>1</v>
      </c>
      <c r="F138" s="283" t="s">
        <v>1465</v>
      </c>
      <c r="G138" s="281"/>
      <c r="H138" s="282" t="s">
        <v>1</v>
      </c>
      <c r="I138" s="284"/>
      <c r="J138" s="281"/>
      <c r="K138" s="281"/>
      <c r="L138" s="285"/>
      <c r="M138" s="286"/>
      <c r="N138" s="287"/>
      <c r="O138" s="287"/>
      <c r="P138" s="287"/>
      <c r="Q138" s="287"/>
      <c r="R138" s="287"/>
      <c r="S138" s="287"/>
      <c r="T138" s="28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9" t="s">
        <v>235</v>
      </c>
      <c r="AU138" s="289" t="s">
        <v>92</v>
      </c>
      <c r="AV138" s="15" t="s">
        <v>92</v>
      </c>
      <c r="AW138" s="15" t="s">
        <v>40</v>
      </c>
      <c r="AX138" s="15" t="s">
        <v>85</v>
      </c>
      <c r="AY138" s="289" t="s">
        <v>226</v>
      </c>
    </row>
    <row r="139" s="15" customFormat="1">
      <c r="A139" s="15"/>
      <c r="B139" s="280"/>
      <c r="C139" s="281"/>
      <c r="D139" s="245" t="s">
        <v>235</v>
      </c>
      <c r="E139" s="282" t="s">
        <v>1</v>
      </c>
      <c r="F139" s="283" t="s">
        <v>1466</v>
      </c>
      <c r="G139" s="281"/>
      <c r="H139" s="282" t="s">
        <v>1</v>
      </c>
      <c r="I139" s="284"/>
      <c r="J139" s="281"/>
      <c r="K139" s="281"/>
      <c r="L139" s="285"/>
      <c r="M139" s="286"/>
      <c r="N139" s="287"/>
      <c r="O139" s="287"/>
      <c r="P139" s="287"/>
      <c r="Q139" s="287"/>
      <c r="R139" s="287"/>
      <c r="S139" s="287"/>
      <c r="T139" s="28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9" t="s">
        <v>235</v>
      </c>
      <c r="AU139" s="289" t="s">
        <v>92</v>
      </c>
      <c r="AV139" s="15" t="s">
        <v>92</v>
      </c>
      <c r="AW139" s="15" t="s">
        <v>40</v>
      </c>
      <c r="AX139" s="15" t="s">
        <v>85</v>
      </c>
      <c r="AY139" s="289" t="s">
        <v>226</v>
      </c>
    </row>
    <row r="140" s="15" customFormat="1">
      <c r="A140" s="15"/>
      <c r="B140" s="280"/>
      <c r="C140" s="281"/>
      <c r="D140" s="245" t="s">
        <v>235</v>
      </c>
      <c r="E140" s="282" t="s">
        <v>1</v>
      </c>
      <c r="F140" s="283" t="s">
        <v>1467</v>
      </c>
      <c r="G140" s="281"/>
      <c r="H140" s="282" t="s">
        <v>1</v>
      </c>
      <c r="I140" s="284"/>
      <c r="J140" s="281"/>
      <c r="K140" s="281"/>
      <c r="L140" s="285"/>
      <c r="M140" s="286"/>
      <c r="N140" s="287"/>
      <c r="O140" s="287"/>
      <c r="P140" s="287"/>
      <c r="Q140" s="287"/>
      <c r="R140" s="287"/>
      <c r="S140" s="287"/>
      <c r="T140" s="28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9" t="s">
        <v>235</v>
      </c>
      <c r="AU140" s="289" t="s">
        <v>92</v>
      </c>
      <c r="AV140" s="15" t="s">
        <v>92</v>
      </c>
      <c r="AW140" s="15" t="s">
        <v>40</v>
      </c>
      <c r="AX140" s="15" t="s">
        <v>85</v>
      </c>
      <c r="AY140" s="289" t="s">
        <v>226</v>
      </c>
    </row>
    <row r="141" s="15" customFormat="1">
      <c r="A141" s="15"/>
      <c r="B141" s="280"/>
      <c r="C141" s="281"/>
      <c r="D141" s="245" t="s">
        <v>235</v>
      </c>
      <c r="E141" s="282" t="s">
        <v>1</v>
      </c>
      <c r="F141" s="283" t="s">
        <v>1468</v>
      </c>
      <c r="G141" s="281"/>
      <c r="H141" s="282" t="s">
        <v>1</v>
      </c>
      <c r="I141" s="284"/>
      <c r="J141" s="281"/>
      <c r="K141" s="281"/>
      <c r="L141" s="285"/>
      <c r="M141" s="286"/>
      <c r="N141" s="287"/>
      <c r="O141" s="287"/>
      <c r="P141" s="287"/>
      <c r="Q141" s="287"/>
      <c r="R141" s="287"/>
      <c r="S141" s="287"/>
      <c r="T141" s="28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9" t="s">
        <v>235</v>
      </c>
      <c r="AU141" s="289" t="s">
        <v>92</v>
      </c>
      <c r="AV141" s="15" t="s">
        <v>92</v>
      </c>
      <c r="AW141" s="15" t="s">
        <v>40</v>
      </c>
      <c r="AX141" s="15" t="s">
        <v>85</v>
      </c>
      <c r="AY141" s="289" t="s">
        <v>226</v>
      </c>
    </row>
    <row r="142" s="15" customFormat="1">
      <c r="A142" s="15"/>
      <c r="B142" s="280"/>
      <c r="C142" s="281"/>
      <c r="D142" s="245" t="s">
        <v>235</v>
      </c>
      <c r="E142" s="282" t="s">
        <v>1</v>
      </c>
      <c r="F142" s="283" t="s">
        <v>1469</v>
      </c>
      <c r="G142" s="281"/>
      <c r="H142" s="282" t="s">
        <v>1</v>
      </c>
      <c r="I142" s="284"/>
      <c r="J142" s="281"/>
      <c r="K142" s="281"/>
      <c r="L142" s="285"/>
      <c r="M142" s="286"/>
      <c r="N142" s="287"/>
      <c r="O142" s="287"/>
      <c r="P142" s="287"/>
      <c r="Q142" s="287"/>
      <c r="R142" s="287"/>
      <c r="S142" s="287"/>
      <c r="T142" s="28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9" t="s">
        <v>235</v>
      </c>
      <c r="AU142" s="289" t="s">
        <v>92</v>
      </c>
      <c r="AV142" s="15" t="s">
        <v>92</v>
      </c>
      <c r="AW142" s="15" t="s">
        <v>40</v>
      </c>
      <c r="AX142" s="15" t="s">
        <v>85</v>
      </c>
      <c r="AY142" s="289" t="s">
        <v>226</v>
      </c>
    </row>
    <row r="143" s="15" customFormat="1">
      <c r="A143" s="15"/>
      <c r="B143" s="280"/>
      <c r="C143" s="281"/>
      <c r="D143" s="245" t="s">
        <v>235</v>
      </c>
      <c r="E143" s="282" t="s">
        <v>1</v>
      </c>
      <c r="F143" s="283" t="s">
        <v>1470</v>
      </c>
      <c r="G143" s="281"/>
      <c r="H143" s="282" t="s">
        <v>1</v>
      </c>
      <c r="I143" s="284"/>
      <c r="J143" s="281"/>
      <c r="K143" s="281"/>
      <c r="L143" s="285"/>
      <c r="M143" s="286"/>
      <c r="N143" s="287"/>
      <c r="O143" s="287"/>
      <c r="P143" s="287"/>
      <c r="Q143" s="287"/>
      <c r="R143" s="287"/>
      <c r="S143" s="287"/>
      <c r="T143" s="28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9" t="s">
        <v>235</v>
      </c>
      <c r="AU143" s="289" t="s">
        <v>92</v>
      </c>
      <c r="AV143" s="15" t="s">
        <v>92</v>
      </c>
      <c r="AW143" s="15" t="s">
        <v>40</v>
      </c>
      <c r="AX143" s="15" t="s">
        <v>85</v>
      </c>
      <c r="AY143" s="289" t="s">
        <v>226</v>
      </c>
    </row>
    <row r="144" s="15" customFormat="1">
      <c r="A144" s="15"/>
      <c r="B144" s="280"/>
      <c r="C144" s="281"/>
      <c r="D144" s="245" t="s">
        <v>235</v>
      </c>
      <c r="E144" s="282" t="s">
        <v>1</v>
      </c>
      <c r="F144" s="283" t="s">
        <v>1471</v>
      </c>
      <c r="G144" s="281"/>
      <c r="H144" s="282" t="s">
        <v>1</v>
      </c>
      <c r="I144" s="284"/>
      <c r="J144" s="281"/>
      <c r="K144" s="281"/>
      <c r="L144" s="285"/>
      <c r="M144" s="286"/>
      <c r="N144" s="287"/>
      <c r="O144" s="287"/>
      <c r="P144" s="287"/>
      <c r="Q144" s="287"/>
      <c r="R144" s="287"/>
      <c r="S144" s="287"/>
      <c r="T144" s="28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9" t="s">
        <v>235</v>
      </c>
      <c r="AU144" s="289" t="s">
        <v>92</v>
      </c>
      <c r="AV144" s="15" t="s">
        <v>92</v>
      </c>
      <c r="AW144" s="15" t="s">
        <v>40</v>
      </c>
      <c r="AX144" s="15" t="s">
        <v>85</v>
      </c>
      <c r="AY144" s="289" t="s">
        <v>226</v>
      </c>
    </row>
    <row r="145" s="15" customFormat="1">
      <c r="A145" s="15"/>
      <c r="B145" s="280"/>
      <c r="C145" s="281"/>
      <c r="D145" s="245" t="s">
        <v>235</v>
      </c>
      <c r="E145" s="282" t="s">
        <v>1</v>
      </c>
      <c r="F145" s="283" t="s">
        <v>1472</v>
      </c>
      <c r="G145" s="281"/>
      <c r="H145" s="282" t="s">
        <v>1</v>
      </c>
      <c r="I145" s="284"/>
      <c r="J145" s="281"/>
      <c r="K145" s="281"/>
      <c r="L145" s="285"/>
      <c r="M145" s="286"/>
      <c r="N145" s="287"/>
      <c r="O145" s="287"/>
      <c r="P145" s="287"/>
      <c r="Q145" s="287"/>
      <c r="R145" s="287"/>
      <c r="S145" s="287"/>
      <c r="T145" s="28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9" t="s">
        <v>235</v>
      </c>
      <c r="AU145" s="289" t="s">
        <v>92</v>
      </c>
      <c r="AV145" s="15" t="s">
        <v>92</v>
      </c>
      <c r="AW145" s="15" t="s">
        <v>40</v>
      </c>
      <c r="AX145" s="15" t="s">
        <v>85</v>
      </c>
      <c r="AY145" s="289" t="s">
        <v>226</v>
      </c>
    </row>
    <row r="146" s="15" customFormat="1">
      <c r="A146" s="15"/>
      <c r="B146" s="280"/>
      <c r="C146" s="281"/>
      <c r="D146" s="245" t="s">
        <v>235</v>
      </c>
      <c r="E146" s="282" t="s">
        <v>1</v>
      </c>
      <c r="F146" s="283" t="s">
        <v>1473</v>
      </c>
      <c r="G146" s="281"/>
      <c r="H146" s="282" t="s">
        <v>1</v>
      </c>
      <c r="I146" s="284"/>
      <c r="J146" s="281"/>
      <c r="K146" s="281"/>
      <c r="L146" s="285"/>
      <c r="M146" s="286"/>
      <c r="N146" s="287"/>
      <c r="O146" s="287"/>
      <c r="P146" s="287"/>
      <c r="Q146" s="287"/>
      <c r="R146" s="287"/>
      <c r="S146" s="287"/>
      <c r="T146" s="28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9" t="s">
        <v>235</v>
      </c>
      <c r="AU146" s="289" t="s">
        <v>92</v>
      </c>
      <c r="AV146" s="15" t="s">
        <v>92</v>
      </c>
      <c r="AW146" s="15" t="s">
        <v>40</v>
      </c>
      <c r="AX146" s="15" t="s">
        <v>85</v>
      </c>
      <c r="AY146" s="289" t="s">
        <v>226</v>
      </c>
    </row>
    <row r="147" s="15" customFormat="1">
      <c r="A147" s="15"/>
      <c r="B147" s="280"/>
      <c r="C147" s="281"/>
      <c r="D147" s="245" t="s">
        <v>235</v>
      </c>
      <c r="E147" s="282" t="s">
        <v>1</v>
      </c>
      <c r="F147" s="283" t="s">
        <v>1474</v>
      </c>
      <c r="G147" s="281"/>
      <c r="H147" s="282" t="s">
        <v>1</v>
      </c>
      <c r="I147" s="284"/>
      <c r="J147" s="281"/>
      <c r="K147" s="281"/>
      <c r="L147" s="285"/>
      <c r="M147" s="286"/>
      <c r="N147" s="287"/>
      <c r="O147" s="287"/>
      <c r="P147" s="287"/>
      <c r="Q147" s="287"/>
      <c r="R147" s="287"/>
      <c r="S147" s="287"/>
      <c r="T147" s="28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9" t="s">
        <v>235</v>
      </c>
      <c r="AU147" s="289" t="s">
        <v>92</v>
      </c>
      <c r="AV147" s="15" t="s">
        <v>92</v>
      </c>
      <c r="AW147" s="15" t="s">
        <v>40</v>
      </c>
      <c r="AX147" s="15" t="s">
        <v>85</v>
      </c>
      <c r="AY147" s="289" t="s">
        <v>226</v>
      </c>
    </row>
    <row r="148" s="15" customFormat="1">
      <c r="A148" s="15"/>
      <c r="B148" s="280"/>
      <c r="C148" s="281"/>
      <c r="D148" s="245" t="s">
        <v>235</v>
      </c>
      <c r="E148" s="282" t="s">
        <v>1</v>
      </c>
      <c r="F148" s="283" t="s">
        <v>1475</v>
      </c>
      <c r="G148" s="281"/>
      <c r="H148" s="282" t="s">
        <v>1</v>
      </c>
      <c r="I148" s="284"/>
      <c r="J148" s="281"/>
      <c r="K148" s="281"/>
      <c r="L148" s="285"/>
      <c r="M148" s="286"/>
      <c r="N148" s="287"/>
      <c r="O148" s="287"/>
      <c r="P148" s="287"/>
      <c r="Q148" s="287"/>
      <c r="R148" s="287"/>
      <c r="S148" s="287"/>
      <c r="T148" s="28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9" t="s">
        <v>235</v>
      </c>
      <c r="AU148" s="289" t="s">
        <v>92</v>
      </c>
      <c r="AV148" s="15" t="s">
        <v>92</v>
      </c>
      <c r="AW148" s="15" t="s">
        <v>40</v>
      </c>
      <c r="AX148" s="15" t="s">
        <v>85</v>
      </c>
      <c r="AY148" s="289" t="s">
        <v>226</v>
      </c>
    </row>
    <row r="149" s="15" customFormat="1">
      <c r="A149" s="15"/>
      <c r="B149" s="280"/>
      <c r="C149" s="281"/>
      <c r="D149" s="245" t="s">
        <v>235</v>
      </c>
      <c r="E149" s="282" t="s">
        <v>1</v>
      </c>
      <c r="F149" s="283" t="s">
        <v>1476</v>
      </c>
      <c r="G149" s="281"/>
      <c r="H149" s="282" t="s">
        <v>1</v>
      </c>
      <c r="I149" s="284"/>
      <c r="J149" s="281"/>
      <c r="K149" s="281"/>
      <c r="L149" s="285"/>
      <c r="M149" s="286"/>
      <c r="N149" s="287"/>
      <c r="O149" s="287"/>
      <c r="P149" s="287"/>
      <c r="Q149" s="287"/>
      <c r="R149" s="287"/>
      <c r="S149" s="287"/>
      <c r="T149" s="28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9" t="s">
        <v>235</v>
      </c>
      <c r="AU149" s="289" t="s">
        <v>92</v>
      </c>
      <c r="AV149" s="15" t="s">
        <v>92</v>
      </c>
      <c r="AW149" s="15" t="s">
        <v>40</v>
      </c>
      <c r="AX149" s="15" t="s">
        <v>85</v>
      </c>
      <c r="AY149" s="289" t="s">
        <v>226</v>
      </c>
    </row>
    <row r="150" s="15" customFormat="1">
      <c r="A150" s="15"/>
      <c r="B150" s="280"/>
      <c r="C150" s="281"/>
      <c r="D150" s="245" t="s">
        <v>235</v>
      </c>
      <c r="E150" s="282" t="s">
        <v>1</v>
      </c>
      <c r="F150" s="283" t="s">
        <v>1477</v>
      </c>
      <c r="G150" s="281"/>
      <c r="H150" s="282" t="s">
        <v>1</v>
      </c>
      <c r="I150" s="284"/>
      <c r="J150" s="281"/>
      <c r="K150" s="281"/>
      <c r="L150" s="285"/>
      <c r="M150" s="286"/>
      <c r="N150" s="287"/>
      <c r="O150" s="287"/>
      <c r="P150" s="287"/>
      <c r="Q150" s="287"/>
      <c r="R150" s="287"/>
      <c r="S150" s="287"/>
      <c r="T150" s="28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9" t="s">
        <v>235</v>
      </c>
      <c r="AU150" s="289" t="s">
        <v>92</v>
      </c>
      <c r="AV150" s="15" t="s">
        <v>92</v>
      </c>
      <c r="AW150" s="15" t="s">
        <v>40</v>
      </c>
      <c r="AX150" s="15" t="s">
        <v>85</v>
      </c>
      <c r="AY150" s="289" t="s">
        <v>226</v>
      </c>
    </row>
    <row r="151" s="15" customFormat="1">
      <c r="A151" s="15"/>
      <c r="B151" s="280"/>
      <c r="C151" s="281"/>
      <c r="D151" s="245" t="s">
        <v>235</v>
      </c>
      <c r="E151" s="282" t="s">
        <v>1</v>
      </c>
      <c r="F151" s="283" t="s">
        <v>1478</v>
      </c>
      <c r="G151" s="281"/>
      <c r="H151" s="282" t="s">
        <v>1</v>
      </c>
      <c r="I151" s="284"/>
      <c r="J151" s="281"/>
      <c r="K151" s="281"/>
      <c r="L151" s="285"/>
      <c r="M151" s="286"/>
      <c r="N151" s="287"/>
      <c r="O151" s="287"/>
      <c r="P151" s="287"/>
      <c r="Q151" s="287"/>
      <c r="R151" s="287"/>
      <c r="S151" s="287"/>
      <c r="T151" s="28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9" t="s">
        <v>235</v>
      </c>
      <c r="AU151" s="289" t="s">
        <v>92</v>
      </c>
      <c r="AV151" s="15" t="s">
        <v>92</v>
      </c>
      <c r="AW151" s="15" t="s">
        <v>40</v>
      </c>
      <c r="AX151" s="15" t="s">
        <v>85</v>
      </c>
      <c r="AY151" s="289" t="s">
        <v>226</v>
      </c>
    </row>
    <row r="152" s="15" customFormat="1">
      <c r="A152" s="15"/>
      <c r="B152" s="280"/>
      <c r="C152" s="281"/>
      <c r="D152" s="245" t="s">
        <v>235</v>
      </c>
      <c r="E152" s="282" t="s">
        <v>1</v>
      </c>
      <c r="F152" s="283" t="s">
        <v>1479</v>
      </c>
      <c r="G152" s="281"/>
      <c r="H152" s="282" t="s">
        <v>1</v>
      </c>
      <c r="I152" s="284"/>
      <c r="J152" s="281"/>
      <c r="K152" s="281"/>
      <c r="L152" s="285"/>
      <c r="M152" s="286"/>
      <c r="N152" s="287"/>
      <c r="O152" s="287"/>
      <c r="P152" s="287"/>
      <c r="Q152" s="287"/>
      <c r="R152" s="287"/>
      <c r="S152" s="287"/>
      <c r="T152" s="28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9" t="s">
        <v>235</v>
      </c>
      <c r="AU152" s="289" t="s">
        <v>92</v>
      </c>
      <c r="AV152" s="15" t="s">
        <v>92</v>
      </c>
      <c r="AW152" s="15" t="s">
        <v>40</v>
      </c>
      <c r="AX152" s="15" t="s">
        <v>85</v>
      </c>
      <c r="AY152" s="289" t="s">
        <v>226</v>
      </c>
    </row>
    <row r="153" s="13" customFormat="1">
      <c r="A153" s="13"/>
      <c r="B153" s="243"/>
      <c r="C153" s="244"/>
      <c r="D153" s="245" t="s">
        <v>235</v>
      </c>
      <c r="E153" s="246" t="s">
        <v>1</v>
      </c>
      <c r="F153" s="247" t="s">
        <v>92</v>
      </c>
      <c r="G153" s="244"/>
      <c r="H153" s="248">
        <v>1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235</v>
      </c>
      <c r="AU153" s="254" t="s">
        <v>92</v>
      </c>
      <c r="AV153" s="13" t="s">
        <v>94</v>
      </c>
      <c r="AW153" s="13" t="s">
        <v>40</v>
      </c>
      <c r="AX153" s="13" t="s">
        <v>92</v>
      </c>
      <c r="AY153" s="254" t="s">
        <v>226</v>
      </c>
    </row>
    <row r="154" s="2" customFormat="1" ht="16.5" customHeight="1">
      <c r="A154" s="41"/>
      <c r="B154" s="42"/>
      <c r="C154" s="230" t="s">
        <v>241</v>
      </c>
      <c r="D154" s="230" t="s">
        <v>228</v>
      </c>
      <c r="E154" s="231" t="s">
        <v>1480</v>
      </c>
      <c r="F154" s="232" t="s">
        <v>1481</v>
      </c>
      <c r="G154" s="233" t="s">
        <v>611</v>
      </c>
      <c r="H154" s="234">
        <v>4</v>
      </c>
      <c r="I154" s="235"/>
      <c r="J154" s="236">
        <f>ROUND(I154*H154,2)</f>
        <v>0</v>
      </c>
      <c r="K154" s="232" t="s">
        <v>1</v>
      </c>
      <c r="L154" s="47"/>
      <c r="M154" s="237" t="s">
        <v>1</v>
      </c>
      <c r="N154" s="238" t="s">
        <v>52</v>
      </c>
      <c r="O154" s="95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1" t="s">
        <v>233</v>
      </c>
      <c r="AT154" s="241" t="s">
        <v>228</v>
      </c>
      <c r="AU154" s="241" t="s">
        <v>92</v>
      </c>
      <c r="AY154" s="19" t="s">
        <v>226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233</v>
      </c>
      <c r="BK154" s="242">
        <f>ROUND(I154*H154,2)</f>
        <v>0</v>
      </c>
      <c r="BL154" s="19" t="s">
        <v>233</v>
      </c>
      <c r="BM154" s="241" t="s">
        <v>1482</v>
      </c>
    </row>
    <row r="155" s="2" customFormat="1" ht="16.5" customHeight="1">
      <c r="A155" s="41"/>
      <c r="B155" s="42"/>
      <c r="C155" s="230" t="s">
        <v>233</v>
      </c>
      <c r="D155" s="230" t="s">
        <v>228</v>
      </c>
      <c r="E155" s="231" t="s">
        <v>1483</v>
      </c>
      <c r="F155" s="232" t="s">
        <v>1484</v>
      </c>
      <c r="G155" s="233" t="s">
        <v>611</v>
      </c>
      <c r="H155" s="234">
        <v>2</v>
      </c>
      <c r="I155" s="235"/>
      <c r="J155" s="236">
        <f>ROUND(I155*H155,2)</f>
        <v>0</v>
      </c>
      <c r="K155" s="232" t="s">
        <v>1</v>
      </c>
      <c r="L155" s="47"/>
      <c r="M155" s="237" t="s">
        <v>1</v>
      </c>
      <c r="N155" s="238" t="s">
        <v>52</v>
      </c>
      <c r="O155" s="95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1" t="s">
        <v>233</v>
      </c>
      <c r="AT155" s="241" t="s">
        <v>228</v>
      </c>
      <c r="AU155" s="241" t="s">
        <v>92</v>
      </c>
      <c r="AY155" s="19" t="s">
        <v>226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233</v>
      </c>
      <c r="BK155" s="242">
        <f>ROUND(I155*H155,2)</f>
        <v>0</v>
      </c>
      <c r="BL155" s="19" t="s">
        <v>233</v>
      </c>
      <c r="BM155" s="241" t="s">
        <v>1485</v>
      </c>
    </row>
    <row r="156" s="2" customFormat="1" ht="16.5" customHeight="1">
      <c r="A156" s="41"/>
      <c r="B156" s="42"/>
      <c r="C156" s="230" t="s">
        <v>251</v>
      </c>
      <c r="D156" s="230" t="s">
        <v>228</v>
      </c>
      <c r="E156" s="231" t="s">
        <v>1486</v>
      </c>
      <c r="F156" s="232" t="s">
        <v>1487</v>
      </c>
      <c r="G156" s="233" t="s">
        <v>611</v>
      </c>
      <c r="H156" s="234">
        <v>1</v>
      </c>
      <c r="I156" s="235"/>
      <c r="J156" s="236">
        <f>ROUND(I156*H156,2)</f>
        <v>0</v>
      </c>
      <c r="K156" s="232" t="s">
        <v>1</v>
      </c>
      <c r="L156" s="47"/>
      <c r="M156" s="237" t="s">
        <v>1</v>
      </c>
      <c r="N156" s="238" t="s">
        <v>52</v>
      </c>
      <c r="O156" s="9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1" t="s">
        <v>233</v>
      </c>
      <c r="AT156" s="241" t="s">
        <v>228</v>
      </c>
      <c r="AU156" s="241" t="s">
        <v>92</v>
      </c>
      <c r="AY156" s="19" t="s">
        <v>226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233</v>
      </c>
      <c r="BK156" s="242">
        <f>ROUND(I156*H156,2)</f>
        <v>0</v>
      </c>
      <c r="BL156" s="19" t="s">
        <v>233</v>
      </c>
      <c r="BM156" s="241" t="s">
        <v>1488</v>
      </c>
    </row>
    <row r="157" s="2" customFormat="1" ht="16.5" customHeight="1">
      <c r="A157" s="41"/>
      <c r="B157" s="42"/>
      <c r="C157" s="230" t="s">
        <v>256</v>
      </c>
      <c r="D157" s="230" t="s">
        <v>228</v>
      </c>
      <c r="E157" s="231" t="s">
        <v>1486</v>
      </c>
      <c r="F157" s="232" t="s">
        <v>1487</v>
      </c>
      <c r="G157" s="233" t="s">
        <v>611</v>
      </c>
      <c r="H157" s="234">
        <v>1</v>
      </c>
      <c r="I157" s="235"/>
      <c r="J157" s="236">
        <f>ROUND(I157*H157,2)</f>
        <v>0</v>
      </c>
      <c r="K157" s="232" t="s">
        <v>1</v>
      </c>
      <c r="L157" s="47"/>
      <c r="M157" s="237" t="s">
        <v>1</v>
      </c>
      <c r="N157" s="238" t="s">
        <v>52</v>
      </c>
      <c r="O157" s="95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1" t="s">
        <v>233</v>
      </c>
      <c r="AT157" s="241" t="s">
        <v>228</v>
      </c>
      <c r="AU157" s="241" t="s">
        <v>92</v>
      </c>
      <c r="AY157" s="19" t="s">
        <v>226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233</v>
      </c>
      <c r="BK157" s="242">
        <f>ROUND(I157*H157,2)</f>
        <v>0</v>
      </c>
      <c r="BL157" s="19" t="s">
        <v>233</v>
      </c>
      <c r="BM157" s="241" t="s">
        <v>1489</v>
      </c>
    </row>
    <row r="158" s="2" customFormat="1" ht="16.5" customHeight="1">
      <c r="A158" s="41"/>
      <c r="B158" s="42"/>
      <c r="C158" s="230" t="s">
        <v>263</v>
      </c>
      <c r="D158" s="230" t="s">
        <v>228</v>
      </c>
      <c r="E158" s="231" t="s">
        <v>1490</v>
      </c>
      <c r="F158" s="232" t="s">
        <v>1491</v>
      </c>
      <c r="G158" s="233" t="s">
        <v>611</v>
      </c>
      <c r="H158" s="234">
        <v>4</v>
      </c>
      <c r="I158" s="235"/>
      <c r="J158" s="236">
        <f>ROUND(I158*H158,2)</f>
        <v>0</v>
      </c>
      <c r="K158" s="232" t="s">
        <v>1</v>
      </c>
      <c r="L158" s="47"/>
      <c r="M158" s="237" t="s">
        <v>1</v>
      </c>
      <c r="N158" s="238" t="s">
        <v>52</v>
      </c>
      <c r="O158" s="95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1" t="s">
        <v>233</v>
      </c>
      <c r="AT158" s="241" t="s">
        <v>228</v>
      </c>
      <c r="AU158" s="241" t="s">
        <v>92</v>
      </c>
      <c r="AY158" s="19" t="s">
        <v>226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233</v>
      </c>
      <c r="BK158" s="242">
        <f>ROUND(I158*H158,2)</f>
        <v>0</v>
      </c>
      <c r="BL158" s="19" t="s">
        <v>233</v>
      </c>
      <c r="BM158" s="241" t="s">
        <v>1492</v>
      </c>
    </row>
    <row r="159" s="2" customFormat="1" ht="16.5" customHeight="1">
      <c r="A159" s="41"/>
      <c r="B159" s="42"/>
      <c r="C159" s="230" t="s">
        <v>266</v>
      </c>
      <c r="D159" s="230" t="s">
        <v>228</v>
      </c>
      <c r="E159" s="231" t="s">
        <v>1493</v>
      </c>
      <c r="F159" s="232" t="s">
        <v>1494</v>
      </c>
      <c r="G159" s="233" t="s">
        <v>231</v>
      </c>
      <c r="H159" s="234">
        <v>2</v>
      </c>
      <c r="I159" s="235"/>
      <c r="J159" s="236">
        <f>ROUND(I159*H159,2)</f>
        <v>0</v>
      </c>
      <c r="K159" s="232" t="s">
        <v>1</v>
      </c>
      <c r="L159" s="47"/>
      <c r="M159" s="237" t="s">
        <v>1</v>
      </c>
      <c r="N159" s="238" t="s">
        <v>52</v>
      </c>
      <c r="O159" s="95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1" t="s">
        <v>233</v>
      </c>
      <c r="AT159" s="241" t="s">
        <v>228</v>
      </c>
      <c r="AU159" s="241" t="s">
        <v>92</v>
      </c>
      <c r="AY159" s="19" t="s">
        <v>226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233</v>
      </c>
      <c r="BK159" s="242">
        <f>ROUND(I159*H159,2)</f>
        <v>0</v>
      </c>
      <c r="BL159" s="19" t="s">
        <v>233</v>
      </c>
      <c r="BM159" s="241" t="s">
        <v>1495</v>
      </c>
    </row>
    <row r="160" s="2" customFormat="1" ht="16.5" customHeight="1">
      <c r="A160" s="41"/>
      <c r="B160" s="42"/>
      <c r="C160" s="230" t="s">
        <v>271</v>
      </c>
      <c r="D160" s="230" t="s">
        <v>228</v>
      </c>
      <c r="E160" s="231" t="s">
        <v>1496</v>
      </c>
      <c r="F160" s="232" t="s">
        <v>1497</v>
      </c>
      <c r="G160" s="233" t="s">
        <v>1498</v>
      </c>
      <c r="H160" s="234">
        <v>10</v>
      </c>
      <c r="I160" s="235"/>
      <c r="J160" s="236">
        <f>ROUND(I160*H160,2)</f>
        <v>0</v>
      </c>
      <c r="K160" s="232" t="s">
        <v>1</v>
      </c>
      <c r="L160" s="47"/>
      <c r="M160" s="237" t="s">
        <v>1</v>
      </c>
      <c r="N160" s="238" t="s">
        <v>52</v>
      </c>
      <c r="O160" s="95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1" t="s">
        <v>233</v>
      </c>
      <c r="AT160" s="241" t="s">
        <v>228</v>
      </c>
      <c r="AU160" s="241" t="s">
        <v>92</v>
      </c>
      <c r="AY160" s="19" t="s">
        <v>226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233</v>
      </c>
      <c r="BK160" s="242">
        <f>ROUND(I160*H160,2)</f>
        <v>0</v>
      </c>
      <c r="BL160" s="19" t="s">
        <v>233</v>
      </c>
      <c r="BM160" s="241" t="s">
        <v>1499</v>
      </c>
    </row>
    <row r="161" s="2" customFormat="1" ht="16.5" customHeight="1">
      <c r="A161" s="41"/>
      <c r="B161" s="42"/>
      <c r="C161" s="230" t="s">
        <v>275</v>
      </c>
      <c r="D161" s="230" t="s">
        <v>228</v>
      </c>
      <c r="E161" s="231" t="s">
        <v>1500</v>
      </c>
      <c r="F161" s="232" t="s">
        <v>1501</v>
      </c>
      <c r="G161" s="233" t="s">
        <v>1498</v>
      </c>
      <c r="H161" s="234">
        <v>6</v>
      </c>
      <c r="I161" s="235"/>
      <c r="J161" s="236">
        <f>ROUND(I161*H161,2)</f>
        <v>0</v>
      </c>
      <c r="K161" s="232" t="s">
        <v>1</v>
      </c>
      <c r="L161" s="47"/>
      <c r="M161" s="237" t="s">
        <v>1</v>
      </c>
      <c r="N161" s="238" t="s">
        <v>52</v>
      </c>
      <c r="O161" s="9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1" t="s">
        <v>233</v>
      </c>
      <c r="AT161" s="241" t="s">
        <v>228</v>
      </c>
      <c r="AU161" s="241" t="s">
        <v>92</v>
      </c>
      <c r="AY161" s="19" t="s">
        <v>226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233</v>
      </c>
      <c r="BK161" s="242">
        <f>ROUND(I161*H161,2)</f>
        <v>0</v>
      </c>
      <c r="BL161" s="19" t="s">
        <v>233</v>
      </c>
      <c r="BM161" s="241" t="s">
        <v>1502</v>
      </c>
    </row>
    <row r="162" s="2" customFormat="1" ht="16.5" customHeight="1">
      <c r="A162" s="41"/>
      <c r="B162" s="42"/>
      <c r="C162" s="230" t="s">
        <v>280</v>
      </c>
      <c r="D162" s="230" t="s">
        <v>228</v>
      </c>
      <c r="E162" s="231" t="s">
        <v>1503</v>
      </c>
      <c r="F162" s="232" t="s">
        <v>1504</v>
      </c>
      <c r="G162" s="233" t="s">
        <v>1498</v>
      </c>
      <c r="H162" s="234">
        <v>28</v>
      </c>
      <c r="I162" s="235"/>
      <c r="J162" s="236">
        <f>ROUND(I162*H162,2)</f>
        <v>0</v>
      </c>
      <c r="K162" s="232" t="s">
        <v>1</v>
      </c>
      <c r="L162" s="47"/>
      <c r="M162" s="237" t="s">
        <v>1</v>
      </c>
      <c r="N162" s="238" t="s">
        <v>52</v>
      </c>
      <c r="O162" s="9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1" t="s">
        <v>233</v>
      </c>
      <c r="AT162" s="241" t="s">
        <v>228</v>
      </c>
      <c r="AU162" s="241" t="s">
        <v>92</v>
      </c>
      <c r="AY162" s="19" t="s">
        <v>226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233</v>
      </c>
      <c r="BK162" s="242">
        <f>ROUND(I162*H162,2)</f>
        <v>0</v>
      </c>
      <c r="BL162" s="19" t="s">
        <v>233</v>
      </c>
      <c r="BM162" s="241" t="s">
        <v>1505</v>
      </c>
    </row>
    <row r="163" s="2" customFormat="1" ht="16.5" customHeight="1">
      <c r="A163" s="41"/>
      <c r="B163" s="42"/>
      <c r="C163" s="230" t="s">
        <v>285</v>
      </c>
      <c r="D163" s="230" t="s">
        <v>228</v>
      </c>
      <c r="E163" s="231" t="s">
        <v>1506</v>
      </c>
      <c r="F163" s="232" t="s">
        <v>1507</v>
      </c>
      <c r="G163" s="233" t="s">
        <v>231</v>
      </c>
      <c r="H163" s="234">
        <v>3</v>
      </c>
      <c r="I163" s="235"/>
      <c r="J163" s="236">
        <f>ROUND(I163*H163,2)</f>
        <v>0</v>
      </c>
      <c r="K163" s="232" t="s">
        <v>1</v>
      </c>
      <c r="L163" s="47"/>
      <c r="M163" s="237" t="s">
        <v>1</v>
      </c>
      <c r="N163" s="238" t="s">
        <v>52</v>
      </c>
      <c r="O163" s="9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1" t="s">
        <v>233</v>
      </c>
      <c r="AT163" s="241" t="s">
        <v>228</v>
      </c>
      <c r="AU163" s="241" t="s">
        <v>92</v>
      </c>
      <c r="AY163" s="19" t="s">
        <v>226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233</v>
      </c>
      <c r="BK163" s="242">
        <f>ROUND(I163*H163,2)</f>
        <v>0</v>
      </c>
      <c r="BL163" s="19" t="s">
        <v>233</v>
      </c>
      <c r="BM163" s="241" t="s">
        <v>1508</v>
      </c>
    </row>
    <row r="164" s="2" customFormat="1" ht="16.5" customHeight="1">
      <c r="A164" s="41"/>
      <c r="B164" s="42"/>
      <c r="C164" s="230" t="s">
        <v>290</v>
      </c>
      <c r="D164" s="230" t="s">
        <v>228</v>
      </c>
      <c r="E164" s="231" t="s">
        <v>1509</v>
      </c>
      <c r="F164" s="232" t="s">
        <v>1510</v>
      </c>
      <c r="G164" s="233" t="s">
        <v>1498</v>
      </c>
      <c r="H164" s="234">
        <v>10</v>
      </c>
      <c r="I164" s="235"/>
      <c r="J164" s="236">
        <f>ROUND(I164*H164,2)</f>
        <v>0</v>
      </c>
      <c r="K164" s="232" t="s">
        <v>1</v>
      </c>
      <c r="L164" s="47"/>
      <c r="M164" s="237" t="s">
        <v>1</v>
      </c>
      <c r="N164" s="238" t="s">
        <v>52</v>
      </c>
      <c r="O164" s="9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1" t="s">
        <v>233</v>
      </c>
      <c r="AT164" s="241" t="s">
        <v>228</v>
      </c>
      <c r="AU164" s="241" t="s">
        <v>92</v>
      </c>
      <c r="AY164" s="19" t="s">
        <v>226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233</v>
      </c>
      <c r="BK164" s="242">
        <f>ROUND(I164*H164,2)</f>
        <v>0</v>
      </c>
      <c r="BL164" s="19" t="s">
        <v>233</v>
      </c>
      <c r="BM164" s="241" t="s">
        <v>1511</v>
      </c>
    </row>
    <row r="165" s="2" customFormat="1" ht="24.15" customHeight="1">
      <c r="A165" s="41"/>
      <c r="B165" s="42"/>
      <c r="C165" s="230" t="s">
        <v>295</v>
      </c>
      <c r="D165" s="230" t="s">
        <v>228</v>
      </c>
      <c r="E165" s="231" t="s">
        <v>1512</v>
      </c>
      <c r="F165" s="232" t="s">
        <v>1513</v>
      </c>
      <c r="G165" s="233" t="s">
        <v>231</v>
      </c>
      <c r="H165" s="234">
        <v>10</v>
      </c>
      <c r="I165" s="235"/>
      <c r="J165" s="236">
        <f>ROUND(I165*H165,2)</f>
        <v>0</v>
      </c>
      <c r="K165" s="232" t="s">
        <v>1</v>
      </c>
      <c r="L165" s="47"/>
      <c r="M165" s="237" t="s">
        <v>1</v>
      </c>
      <c r="N165" s="238" t="s">
        <v>52</v>
      </c>
      <c r="O165" s="9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1" t="s">
        <v>233</v>
      </c>
      <c r="AT165" s="241" t="s">
        <v>228</v>
      </c>
      <c r="AU165" s="241" t="s">
        <v>92</v>
      </c>
      <c r="AY165" s="19" t="s">
        <v>226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233</v>
      </c>
      <c r="BK165" s="242">
        <f>ROUND(I165*H165,2)</f>
        <v>0</v>
      </c>
      <c r="BL165" s="19" t="s">
        <v>233</v>
      </c>
      <c r="BM165" s="241" t="s">
        <v>1514</v>
      </c>
    </row>
    <row r="166" s="2" customFormat="1" ht="24.15" customHeight="1">
      <c r="A166" s="41"/>
      <c r="B166" s="42"/>
      <c r="C166" s="230" t="s">
        <v>8</v>
      </c>
      <c r="D166" s="230" t="s">
        <v>228</v>
      </c>
      <c r="E166" s="231" t="s">
        <v>1515</v>
      </c>
      <c r="F166" s="232" t="s">
        <v>1516</v>
      </c>
      <c r="G166" s="233" t="s">
        <v>231</v>
      </c>
      <c r="H166" s="234">
        <v>20</v>
      </c>
      <c r="I166" s="235"/>
      <c r="J166" s="236">
        <f>ROUND(I166*H166,2)</f>
        <v>0</v>
      </c>
      <c r="K166" s="232" t="s">
        <v>1</v>
      </c>
      <c r="L166" s="47"/>
      <c r="M166" s="237" t="s">
        <v>1</v>
      </c>
      <c r="N166" s="238" t="s">
        <v>52</v>
      </c>
      <c r="O166" s="9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1" t="s">
        <v>233</v>
      </c>
      <c r="AT166" s="241" t="s">
        <v>228</v>
      </c>
      <c r="AU166" s="241" t="s">
        <v>92</v>
      </c>
      <c r="AY166" s="19" t="s">
        <v>226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233</v>
      </c>
      <c r="BK166" s="242">
        <f>ROUND(I166*H166,2)</f>
        <v>0</v>
      </c>
      <c r="BL166" s="19" t="s">
        <v>233</v>
      </c>
      <c r="BM166" s="241" t="s">
        <v>1517</v>
      </c>
    </row>
    <row r="167" s="12" customFormat="1" ht="25.92" customHeight="1">
      <c r="A167" s="12"/>
      <c r="B167" s="214"/>
      <c r="C167" s="215"/>
      <c r="D167" s="216" t="s">
        <v>84</v>
      </c>
      <c r="E167" s="217" t="s">
        <v>1518</v>
      </c>
      <c r="F167" s="217" t="s">
        <v>1519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SUM(P168:P198)</f>
        <v>0</v>
      </c>
      <c r="Q167" s="222"/>
      <c r="R167" s="223">
        <f>SUM(R168:R198)</f>
        <v>0</v>
      </c>
      <c r="S167" s="222"/>
      <c r="T167" s="224">
        <f>SUM(T168:T198)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92</v>
      </c>
      <c r="AT167" s="226" t="s">
        <v>84</v>
      </c>
      <c r="AU167" s="226" t="s">
        <v>85</v>
      </c>
      <c r="AY167" s="225" t="s">
        <v>226</v>
      </c>
      <c r="BK167" s="227">
        <f>SUM(BK168:BK198)</f>
        <v>0</v>
      </c>
    </row>
    <row r="168" s="2" customFormat="1" ht="24.15" customHeight="1">
      <c r="A168" s="41"/>
      <c r="B168" s="42"/>
      <c r="C168" s="230" t="s">
        <v>307</v>
      </c>
      <c r="D168" s="230" t="s">
        <v>228</v>
      </c>
      <c r="E168" s="231" t="s">
        <v>1520</v>
      </c>
      <c r="F168" s="232" t="s">
        <v>1521</v>
      </c>
      <c r="G168" s="233" t="s">
        <v>611</v>
      </c>
      <c r="H168" s="234">
        <v>1</v>
      </c>
      <c r="I168" s="235"/>
      <c r="J168" s="236">
        <f>ROUND(I168*H168,2)</f>
        <v>0</v>
      </c>
      <c r="K168" s="232" t="s">
        <v>1</v>
      </c>
      <c r="L168" s="47"/>
      <c r="M168" s="237" t="s">
        <v>1</v>
      </c>
      <c r="N168" s="238" t="s">
        <v>52</v>
      </c>
      <c r="O168" s="9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1" t="s">
        <v>233</v>
      </c>
      <c r="AT168" s="241" t="s">
        <v>228</v>
      </c>
      <c r="AU168" s="241" t="s">
        <v>92</v>
      </c>
      <c r="AY168" s="19" t="s">
        <v>226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233</v>
      </c>
      <c r="BK168" s="242">
        <f>ROUND(I168*H168,2)</f>
        <v>0</v>
      </c>
      <c r="BL168" s="19" t="s">
        <v>233</v>
      </c>
      <c r="BM168" s="241" t="s">
        <v>1522</v>
      </c>
    </row>
    <row r="169" s="15" customFormat="1">
      <c r="A169" s="15"/>
      <c r="B169" s="280"/>
      <c r="C169" s="281"/>
      <c r="D169" s="245" t="s">
        <v>235</v>
      </c>
      <c r="E169" s="282" t="s">
        <v>1</v>
      </c>
      <c r="F169" s="283" t="s">
        <v>1464</v>
      </c>
      <c r="G169" s="281"/>
      <c r="H169" s="282" t="s">
        <v>1</v>
      </c>
      <c r="I169" s="284"/>
      <c r="J169" s="281"/>
      <c r="K169" s="281"/>
      <c r="L169" s="285"/>
      <c r="M169" s="286"/>
      <c r="N169" s="287"/>
      <c r="O169" s="287"/>
      <c r="P169" s="287"/>
      <c r="Q169" s="287"/>
      <c r="R169" s="287"/>
      <c r="S169" s="287"/>
      <c r="T169" s="28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9" t="s">
        <v>235</v>
      </c>
      <c r="AU169" s="289" t="s">
        <v>92</v>
      </c>
      <c r="AV169" s="15" t="s">
        <v>92</v>
      </c>
      <c r="AW169" s="15" t="s">
        <v>40</v>
      </c>
      <c r="AX169" s="15" t="s">
        <v>85</v>
      </c>
      <c r="AY169" s="289" t="s">
        <v>226</v>
      </c>
    </row>
    <row r="170" s="15" customFormat="1">
      <c r="A170" s="15"/>
      <c r="B170" s="280"/>
      <c r="C170" s="281"/>
      <c r="D170" s="245" t="s">
        <v>235</v>
      </c>
      <c r="E170" s="282" t="s">
        <v>1</v>
      </c>
      <c r="F170" s="283" t="s">
        <v>1465</v>
      </c>
      <c r="G170" s="281"/>
      <c r="H170" s="282" t="s">
        <v>1</v>
      </c>
      <c r="I170" s="284"/>
      <c r="J170" s="281"/>
      <c r="K170" s="281"/>
      <c r="L170" s="285"/>
      <c r="M170" s="286"/>
      <c r="N170" s="287"/>
      <c r="O170" s="287"/>
      <c r="P170" s="287"/>
      <c r="Q170" s="287"/>
      <c r="R170" s="287"/>
      <c r="S170" s="287"/>
      <c r="T170" s="28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9" t="s">
        <v>235</v>
      </c>
      <c r="AU170" s="289" t="s">
        <v>92</v>
      </c>
      <c r="AV170" s="15" t="s">
        <v>92</v>
      </c>
      <c r="AW170" s="15" t="s">
        <v>40</v>
      </c>
      <c r="AX170" s="15" t="s">
        <v>85</v>
      </c>
      <c r="AY170" s="289" t="s">
        <v>226</v>
      </c>
    </row>
    <row r="171" s="15" customFormat="1">
      <c r="A171" s="15"/>
      <c r="B171" s="280"/>
      <c r="C171" s="281"/>
      <c r="D171" s="245" t="s">
        <v>235</v>
      </c>
      <c r="E171" s="282" t="s">
        <v>1</v>
      </c>
      <c r="F171" s="283" t="s">
        <v>1523</v>
      </c>
      <c r="G171" s="281"/>
      <c r="H171" s="282" t="s">
        <v>1</v>
      </c>
      <c r="I171" s="284"/>
      <c r="J171" s="281"/>
      <c r="K171" s="281"/>
      <c r="L171" s="285"/>
      <c r="M171" s="286"/>
      <c r="N171" s="287"/>
      <c r="O171" s="287"/>
      <c r="P171" s="287"/>
      <c r="Q171" s="287"/>
      <c r="R171" s="287"/>
      <c r="S171" s="287"/>
      <c r="T171" s="28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9" t="s">
        <v>235</v>
      </c>
      <c r="AU171" s="289" t="s">
        <v>92</v>
      </c>
      <c r="AV171" s="15" t="s">
        <v>92</v>
      </c>
      <c r="AW171" s="15" t="s">
        <v>40</v>
      </c>
      <c r="AX171" s="15" t="s">
        <v>85</v>
      </c>
      <c r="AY171" s="289" t="s">
        <v>226</v>
      </c>
    </row>
    <row r="172" s="15" customFormat="1">
      <c r="A172" s="15"/>
      <c r="B172" s="280"/>
      <c r="C172" s="281"/>
      <c r="D172" s="245" t="s">
        <v>235</v>
      </c>
      <c r="E172" s="282" t="s">
        <v>1</v>
      </c>
      <c r="F172" s="283" t="s">
        <v>1467</v>
      </c>
      <c r="G172" s="281"/>
      <c r="H172" s="282" t="s">
        <v>1</v>
      </c>
      <c r="I172" s="284"/>
      <c r="J172" s="281"/>
      <c r="K172" s="281"/>
      <c r="L172" s="285"/>
      <c r="M172" s="286"/>
      <c r="N172" s="287"/>
      <c r="O172" s="287"/>
      <c r="P172" s="287"/>
      <c r="Q172" s="287"/>
      <c r="R172" s="287"/>
      <c r="S172" s="287"/>
      <c r="T172" s="28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9" t="s">
        <v>235</v>
      </c>
      <c r="AU172" s="289" t="s">
        <v>92</v>
      </c>
      <c r="AV172" s="15" t="s">
        <v>92</v>
      </c>
      <c r="AW172" s="15" t="s">
        <v>40</v>
      </c>
      <c r="AX172" s="15" t="s">
        <v>85</v>
      </c>
      <c r="AY172" s="289" t="s">
        <v>226</v>
      </c>
    </row>
    <row r="173" s="15" customFormat="1">
      <c r="A173" s="15"/>
      <c r="B173" s="280"/>
      <c r="C173" s="281"/>
      <c r="D173" s="245" t="s">
        <v>235</v>
      </c>
      <c r="E173" s="282" t="s">
        <v>1</v>
      </c>
      <c r="F173" s="283" t="s">
        <v>1524</v>
      </c>
      <c r="G173" s="281"/>
      <c r="H173" s="282" t="s">
        <v>1</v>
      </c>
      <c r="I173" s="284"/>
      <c r="J173" s="281"/>
      <c r="K173" s="281"/>
      <c r="L173" s="285"/>
      <c r="M173" s="286"/>
      <c r="N173" s="287"/>
      <c r="O173" s="287"/>
      <c r="P173" s="287"/>
      <c r="Q173" s="287"/>
      <c r="R173" s="287"/>
      <c r="S173" s="287"/>
      <c r="T173" s="28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9" t="s">
        <v>235</v>
      </c>
      <c r="AU173" s="289" t="s">
        <v>92</v>
      </c>
      <c r="AV173" s="15" t="s">
        <v>92</v>
      </c>
      <c r="AW173" s="15" t="s">
        <v>40</v>
      </c>
      <c r="AX173" s="15" t="s">
        <v>85</v>
      </c>
      <c r="AY173" s="289" t="s">
        <v>226</v>
      </c>
    </row>
    <row r="174" s="15" customFormat="1">
      <c r="A174" s="15"/>
      <c r="B174" s="280"/>
      <c r="C174" s="281"/>
      <c r="D174" s="245" t="s">
        <v>235</v>
      </c>
      <c r="E174" s="282" t="s">
        <v>1</v>
      </c>
      <c r="F174" s="283" t="s">
        <v>1525</v>
      </c>
      <c r="G174" s="281"/>
      <c r="H174" s="282" t="s">
        <v>1</v>
      </c>
      <c r="I174" s="284"/>
      <c r="J174" s="281"/>
      <c r="K174" s="281"/>
      <c r="L174" s="285"/>
      <c r="M174" s="286"/>
      <c r="N174" s="287"/>
      <c r="O174" s="287"/>
      <c r="P174" s="287"/>
      <c r="Q174" s="287"/>
      <c r="R174" s="287"/>
      <c r="S174" s="287"/>
      <c r="T174" s="28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9" t="s">
        <v>235</v>
      </c>
      <c r="AU174" s="289" t="s">
        <v>92</v>
      </c>
      <c r="AV174" s="15" t="s">
        <v>92</v>
      </c>
      <c r="AW174" s="15" t="s">
        <v>40</v>
      </c>
      <c r="AX174" s="15" t="s">
        <v>85</v>
      </c>
      <c r="AY174" s="289" t="s">
        <v>226</v>
      </c>
    </row>
    <row r="175" s="15" customFormat="1">
      <c r="A175" s="15"/>
      <c r="B175" s="280"/>
      <c r="C175" s="281"/>
      <c r="D175" s="245" t="s">
        <v>235</v>
      </c>
      <c r="E175" s="282" t="s">
        <v>1</v>
      </c>
      <c r="F175" s="283" t="s">
        <v>1470</v>
      </c>
      <c r="G175" s="281"/>
      <c r="H175" s="282" t="s">
        <v>1</v>
      </c>
      <c r="I175" s="284"/>
      <c r="J175" s="281"/>
      <c r="K175" s="281"/>
      <c r="L175" s="285"/>
      <c r="M175" s="286"/>
      <c r="N175" s="287"/>
      <c r="O175" s="287"/>
      <c r="P175" s="287"/>
      <c r="Q175" s="287"/>
      <c r="R175" s="287"/>
      <c r="S175" s="287"/>
      <c r="T175" s="28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9" t="s">
        <v>235</v>
      </c>
      <c r="AU175" s="289" t="s">
        <v>92</v>
      </c>
      <c r="AV175" s="15" t="s">
        <v>92</v>
      </c>
      <c r="AW175" s="15" t="s">
        <v>40</v>
      </c>
      <c r="AX175" s="15" t="s">
        <v>85</v>
      </c>
      <c r="AY175" s="289" t="s">
        <v>226</v>
      </c>
    </row>
    <row r="176" s="15" customFormat="1">
      <c r="A176" s="15"/>
      <c r="B176" s="280"/>
      <c r="C176" s="281"/>
      <c r="D176" s="245" t="s">
        <v>235</v>
      </c>
      <c r="E176" s="282" t="s">
        <v>1</v>
      </c>
      <c r="F176" s="283" t="s">
        <v>1526</v>
      </c>
      <c r="G176" s="281"/>
      <c r="H176" s="282" t="s">
        <v>1</v>
      </c>
      <c r="I176" s="284"/>
      <c r="J176" s="281"/>
      <c r="K176" s="281"/>
      <c r="L176" s="285"/>
      <c r="M176" s="286"/>
      <c r="N176" s="287"/>
      <c r="O176" s="287"/>
      <c r="P176" s="287"/>
      <c r="Q176" s="287"/>
      <c r="R176" s="287"/>
      <c r="S176" s="287"/>
      <c r="T176" s="28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9" t="s">
        <v>235</v>
      </c>
      <c r="AU176" s="289" t="s">
        <v>92</v>
      </c>
      <c r="AV176" s="15" t="s">
        <v>92</v>
      </c>
      <c r="AW176" s="15" t="s">
        <v>40</v>
      </c>
      <c r="AX176" s="15" t="s">
        <v>85</v>
      </c>
      <c r="AY176" s="289" t="s">
        <v>226</v>
      </c>
    </row>
    <row r="177" s="15" customFormat="1">
      <c r="A177" s="15"/>
      <c r="B177" s="280"/>
      <c r="C177" s="281"/>
      <c r="D177" s="245" t="s">
        <v>235</v>
      </c>
      <c r="E177" s="282" t="s">
        <v>1</v>
      </c>
      <c r="F177" s="283" t="s">
        <v>1472</v>
      </c>
      <c r="G177" s="281"/>
      <c r="H177" s="282" t="s">
        <v>1</v>
      </c>
      <c r="I177" s="284"/>
      <c r="J177" s="281"/>
      <c r="K177" s="281"/>
      <c r="L177" s="285"/>
      <c r="M177" s="286"/>
      <c r="N177" s="287"/>
      <c r="O177" s="287"/>
      <c r="P177" s="287"/>
      <c r="Q177" s="287"/>
      <c r="R177" s="287"/>
      <c r="S177" s="287"/>
      <c r="T177" s="28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9" t="s">
        <v>235</v>
      </c>
      <c r="AU177" s="289" t="s">
        <v>92</v>
      </c>
      <c r="AV177" s="15" t="s">
        <v>92</v>
      </c>
      <c r="AW177" s="15" t="s">
        <v>40</v>
      </c>
      <c r="AX177" s="15" t="s">
        <v>85</v>
      </c>
      <c r="AY177" s="289" t="s">
        <v>226</v>
      </c>
    </row>
    <row r="178" s="15" customFormat="1">
      <c r="A178" s="15"/>
      <c r="B178" s="280"/>
      <c r="C178" s="281"/>
      <c r="D178" s="245" t="s">
        <v>235</v>
      </c>
      <c r="E178" s="282" t="s">
        <v>1</v>
      </c>
      <c r="F178" s="283" t="s">
        <v>1473</v>
      </c>
      <c r="G178" s="281"/>
      <c r="H178" s="282" t="s">
        <v>1</v>
      </c>
      <c r="I178" s="284"/>
      <c r="J178" s="281"/>
      <c r="K178" s="281"/>
      <c r="L178" s="285"/>
      <c r="M178" s="286"/>
      <c r="N178" s="287"/>
      <c r="O178" s="287"/>
      <c r="P178" s="287"/>
      <c r="Q178" s="287"/>
      <c r="R178" s="287"/>
      <c r="S178" s="287"/>
      <c r="T178" s="28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9" t="s">
        <v>235</v>
      </c>
      <c r="AU178" s="289" t="s">
        <v>92</v>
      </c>
      <c r="AV178" s="15" t="s">
        <v>92</v>
      </c>
      <c r="AW178" s="15" t="s">
        <v>40</v>
      </c>
      <c r="AX178" s="15" t="s">
        <v>85</v>
      </c>
      <c r="AY178" s="289" t="s">
        <v>226</v>
      </c>
    </row>
    <row r="179" s="15" customFormat="1">
      <c r="A179" s="15"/>
      <c r="B179" s="280"/>
      <c r="C179" s="281"/>
      <c r="D179" s="245" t="s">
        <v>235</v>
      </c>
      <c r="E179" s="282" t="s">
        <v>1</v>
      </c>
      <c r="F179" s="283" t="s">
        <v>1527</v>
      </c>
      <c r="G179" s="281"/>
      <c r="H179" s="282" t="s">
        <v>1</v>
      </c>
      <c r="I179" s="284"/>
      <c r="J179" s="281"/>
      <c r="K179" s="281"/>
      <c r="L179" s="285"/>
      <c r="M179" s="286"/>
      <c r="N179" s="287"/>
      <c r="O179" s="287"/>
      <c r="P179" s="287"/>
      <c r="Q179" s="287"/>
      <c r="R179" s="287"/>
      <c r="S179" s="287"/>
      <c r="T179" s="28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9" t="s">
        <v>235</v>
      </c>
      <c r="AU179" s="289" t="s">
        <v>92</v>
      </c>
      <c r="AV179" s="15" t="s">
        <v>92</v>
      </c>
      <c r="AW179" s="15" t="s">
        <v>40</v>
      </c>
      <c r="AX179" s="15" t="s">
        <v>85</v>
      </c>
      <c r="AY179" s="289" t="s">
        <v>226</v>
      </c>
    </row>
    <row r="180" s="15" customFormat="1">
      <c r="A180" s="15"/>
      <c r="B180" s="280"/>
      <c r="C180" s="281"/>
      <c r="D180" s="245" t="s">
        <v>235</v>
      </c>
      <c r="E180" s="282" t="s">
        <v>1</v>
      </c>
      <c r="F180" s="283" t="s">
        <v>1528</v>
      </c>
      <c r="G180" s="281"/>
      <c r="H180" s="282" t="s">
        <v>1</v>
      </c>
      <c r="I180" s="284"/>
      <c r="J180" s="281"/>
      <c r="K180" s="281"/>
      <c r="L180" s="285"/>
      <c r="M180" s="286"/>
      <c r="N180" s="287"/>
      <c r="O180" s="287"/>
      <c r="P180" s="287"/>
      <c r="Q180" s="287"/>
      <c r="R180" s="287"/>
      <c r="S180" s="287"/>
      <c r="T180" s="28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9" t="s">
        <v>235</v>
      </c>
      <c r="AU180" s="289" t="s">
        <v>92</v>
      </c>
      <c r="AV180" s="15" t="s">
        <v>92</v>
      </c>
      <c r="AW180" s="15" t="s">
        <v>40</v>
      </c>
      <c r="AX180" s="15" t="s">
        <v>85</v>
      </c>
      <c r="AY180" s="289" t="s">
        <v>226</v>
      </c>
    </row>
    <row r="181" s="15" customFormat="1">
      <c r="A181" s="15"/>
      <c r="B181" s="280"/>
      <c r="C181" s="281"/>
      <c r="D181" s="245" t="s">
        <v>235</v>
      </c>
      <c r="E181" s="282" t="s">
        <v>1</v>
      </c>
      <c r="F181" s="283" t="s">
        <v>1529</v>
      </c>
      <c r="G181" s="281"/>
      <c r="H181" s="282" t="s">
        <v>1</v>
      </c>
      <c r="I181" s="284"/>
      <c r="J181" s="281"/>
      <c r="K181" s="281"/>
      <c r="L181" s="285"/>
      <c r="M181" s="286"/>
      <c r="N181" s="287"/>
      <c r="O181" s="287"/>
      <c r="P181" s="287"/>
      <c r="Q181" s="287"/>
      <c r="R181" s="287"/>
      <c r="S181" s="287"/>
      <c r="T181" s="28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9" t="s">
        <v>235</v>
      </c>
      <c r="AU181" s="289" t="s">
        <v>92</v>
      </c>
      <c r="AV181" s="15" t="s">
        <v>92</v>
      </c>
      <c r="AW181" s="15" t="s">
        <v>40</v>
      </c>
      <c r="AX181" s="15" t="s">
        <v>85</v>
      </c>
      <c r="AY181" s="289" t="s">
        <v>226</v>
      </c>
    </row>
    <row r="182" s="15" customFormat="1">
      <c r="A182" s="15"/>
      <c r="B182" s="280"/>
      <c r="C182" s="281"/>
      <c r="D182" s="245" t="s">
        <v>235</v>
      </c>
      <c r="E182" s="282" t="s">
        <v>1</v>
      </c>
      <c r="F182" s="283" t="s">
        <v>1477</v>
      </c>
      <c r="G182" s="281"/>
      <c r="H182" s="282" t="s">
        <v>1</v>
      </c>
      <c r="I182" s="284"/>
      <c r="J182" s="281"/>
      <c r="K182" s="281"/>
      <c r="L182" s="285"/>
      <c r="M182" s="286"/>
      <c r="N182" s="287"/>
      <c r="O182" s="287"/>
      <c r="P182" s="287"/>
      <c r="Q182" s="287"/>
      <c r="R182" s="287"/>
      <c r="S182" s="287"/>
      <c r="T182" s="28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9" t="s">
        <v>235</v>
      </c>
      <c r="AU182" s="289" t="s">
        <v>92</v>
      </c>
      <c r="AV182" s="15" t="s">
        <v>92</v>
      </c>
      <c r="AW182" s="15" t="s">
        <v>40</v>
      </c>
      <c r="AX182" s="15" t="s">
        <v>85</v>
      </c>
      <c r="AY182" s="289" t="s">
        <v>226</v>
      </c>
    </row>
    <row r="183" s="15" customFormat="1">
      <c r="A183" s="15"/>
      <c r="B183" s="280"/>
      <c r="C183" s="281"/>
      <c r="D183" s="245" t="s">
        <v>235</v>
      </c>
      <c r="E183" s="282" t="s">
        <v>1</v>
      </c>
      <c r="F183" s="283" t="s">
        <v>1478</v>
      </c>
      <c r="G183" s="281"/>
      <c r="H183" s="282" t="s">
        <v>1</v>
      </c>
      <c r="I183" s="284"/>
      <c r="J183" s="281"/>
      <c r="K183" s="281"/>
      <c r="L183" s="285"/>
      <c r="M183" s="286"/>
      <c r="N183" s="287"/>
      <c r="O183" s="287"/>
      <c r="P183" s="287"/>
      <c r="Q183" s="287"/>
      <c r="R183" s="287"/>
      <c r="S183" s="287"/>
      <c r="T183" s="28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9" t="s">
        <v>235</v>
      </c>
      <c r="AU183" s="289" t="s">
        <v>92</v>
      </c>
      <c r="AV183" s="15" t="s">
        <v>92</v>
      </c>
      <c r="AW183" s="15" t="s">
        <v>40</v>
      </c>
      <c r="AX183" s="15" t="s">
        <v>85</v>
      </c>
      <c r="AY183" s="289" t="s">
        <v>226</v>
      </c>
    </row>
    <row r="184" s="15" customFormat="1">
      <c r="A184" s="15"/>
      <c r="B184" s="280"/>
      <c r="C184" s="281"/>
      <c r="D184" s="245" t="s">
        <v>235</v>
      </c>
      <c r="E184" s="282" t="s">
        <v>1</v>
      </c>
      <c r="F184" s="283" t="s">
        <v>1479</v>
      </c>
      <c r="G184" s="281"/>
      <c r="H184" s="282" t="s">
        <v>1</v>
      </c>
      <c r="I184" s="284"/>
      <c r="J184" s="281"/>
      <c r="K184" s="281"/>
      <c r="L184" s="285"/>
      <c r="M184" s="286"/>
      <c r="N184" s="287"/>
      <c r="O184" s="287"/>
      <c r="P184" s="287"/>
      <c r="Q184" s="287"/>
      <c r="R184" s="287"/>
      <c r="S184" s="287"/>
      <c r="T184" s="28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9" t="s">
        <v>235</v>
      </c>
      <c r="AU184" s="289" t="s">
        <v>92</v>
      </c>
      <c r="AV184" s="15" t="s">
        <v>92</v>
      </c>
      <c r="AW184" s="15" t="s">
        <v>40</v>
      </c>
      <c r="AX184" s="15" t="s">
        <v>85</v>
      </c>
      <c r="AY184" s="289" t="s">
        <v>226</v>
      </c>
    </row>
    <row r="185" s="13" customFormat="1">
      <c r="A185" s="13"/>
      <c r="B185" s="243"/>
      <c r="C185" s="244"/>
      <c r="D185" s="245" t="s">
        <v>235</v>
      </c>
      <c r="E185" s="246" t="s">
        <v>1</v>
      </c>
      <c r="F185" s="247" t="s">
        <v>92</v>
      </c>
      <c r="G185" s="244"/>
      <c r="H185" s="248">
        <v>1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235</v>
      </c>
      <c r="AU185" s="254" t="s">
        <v>92</v>
      </c>
      <c r="AV185" s="13" t="s">
        <v>94</v>
      </c>
      <c r="AW185" s="13" t="s">
        <v>40</v>
      </c>
      <c r="AX185" s="13" t="s">
        <v>92</v>
      </c>
      <c r="AY185" s="254" t="s">
        <v>226</v>
      </c>
    </row>
    <row r="186" s="2" customFormat="1" ht="16.5" customHeight="1">
      <c r="A186" s="41"/>
      <c r="B186" s="42"/>
      <c r="C186" s="230" t="s">
        <v>312</v>
      </c>
      <c r="D186" s="230" t="s">
        <v>228</v>
      </c>
      <c r="E186" s="231" t="s">
        <v>1530</v>
      </c>
      <c r="F186" s="232" t="s">
        <v>1531</v>
      </c>
      <c r="G186" s="233" t="s">
        <v>611</v>
      </c>
      <c r="H186" s="234">
        <v>4</v>
      </c>
      <c r="I186" s="235"/>
      <c r="J186" s="236">
        <f>ROUND(I186*H186,2)</f>
        <v>0</v>
      </c>
      <c r="K186" s="232" t="s">
        <v>1</v>
      </c>
      <c r="L186" s="47"/>
      <c r="M186" s="237" t="s">
        <v>1</v>
      </c>
      <c r="N186" s="238" t="s">
        <v>52</v>
      </c>
      <c r="O186" s="9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1" t="s">
        <v>233</v>
      </c>
      <c r="AT186" s="241" t="s">
        <v>228</v>
      </c>
      <c r="AU186" s="241" t="s">
        <v>92</v>
      </c>
      <c r="AY186" s="19" t="s">
        <v>226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233</v>
      </c>
      <c r="BK186" s="242">
        <f>ROUND(I186*H186,2)</f>
        <v>0</v>
      </c>
      <c r="BL186" s="19" t="s">
        <v>233</v>
      </c>
      <c r="BM186" s="241" t="s">
        <v>1532</v>
      </c>
    </row>
    <row r="187" s="2" customFormat="1" ht="16.5" customHeight="1">
      <c r="A187" s="41"/>
      <c r="B187" s="42"/>
      <c r="C187" s="230" t="s">
        <v>316</v>
      </c>
      <c r="D187" s="230" t="s">
        <v>228</v>
      </c>
      <c r="E187" s="231" t="s">
        <v>1533</v>
      </c>
      <c r="F187" s="232" t="s">
        <v>1534</v>
      </c>
      <c r="G187" s="233" t="s">
        <v>611</v>
      </c>
      <c r="H187" s="234">
        <v>5</v>
      </c>
      <c r="I187" s="235"/>
      <c r="J187" s="236">
        <f>ROUND(I187*H187,2)</f>
        <v>0</v>
      </c>
      <c r="K187" s="232" t="s">
        <v>1</v>
      </c>
      <c r="L187" s="47"/>
      <c r="M187" s="237" t="s">
        <v>1</v>
      </c>
      <c r="N187" s="238" t="s">
        <v>52</v>
      </c>
      <c r="O187" s="95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1" t="s">
        <v>233</v>
      </c>
      <c r="AT187" s="241" t="s">
        <v>228</v>
      </c>
      <c r="AU187" s="241" t="s">
        <v>92</v>
      </c>
      <c r="AY187" s="19" t="s">
        <v>226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233</v>
      </c>
      <c r="BK187" s="242">
        <f>ROUND(I187*H187,2)</f>
        <v>0</v>
      </c>
      <c r="BL187" s="19" t="s">
        <v>233</v>
      </c>
      <c r="BM187" s="241" t="s">
        <v>1535</v>
      </c>
    </row>
    <row r="188" s="2" customFormat="1" ht="16.5" customHeight="1">
      <c r="A188" s="41"/>
      <c r="B188" s="42"/>
      <c r="C188" s="230" t="s">
        <v>320</v>
      </c>
      <c r="D188" s="230" t="s">
        <v>228</v>
      </c>
      <c r="E188" s="231" t="s">
        <v>1536</v>
      </c>
      <c r="F188" s="232" t="s">
        <v>1537</v>
      </c>
      <c r="G188" s="233" t="s">
        <v>611</v>
      </c>
      <c r="H188" s="234">
        <v>1</v>
      </c>
      <c r="I188" s="235"/>
      <c r="J188" s="236">
        <f>ROUND(I188*H188,2)</f>
        <v>0</v>
      </c>
      <c r="K188" s="232" t="s">
        <v>1</v>
      </c>
      <c r="L188" s="47"/>
      <c r="M188" s="237" t="s">
        <v>1</v>
      </c>
      <c r="N188" s="238" t="s">
        <v>52</v>
      </c>
      <c r="O188" s="95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1" t="s">
        <v>233</v>
      </c>
      <c r="AT188" s="241" t="s">
        <v>228</v>
      </c>
      <c r="AU188" s="241" t="s">
        <v>92</v>
      </c>
      <c r="AY188" s="19" t="s">
        <v>226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233</v>
      </c>
      <c r="BK188" s="242">
        <f>ROUND(I188*H188,2)</f>
        <v>0</v>
      </c>
      <c r="BL188" s="19" t="s">
        <v>233</v>
      </c>
      <c r="BM188" s="241" t="s">
        <v>1538</v>
      </c>
    </row>
    <row r="189" s="2" customFormat="1" ht="16.5" customHeight="1">
      <c r="A189" s="41"/>
      <c r="B189" s="42"/>
      <c r="C189" s="230" t="s">
        <v>324</v>
      </c>
      <c r="D189" s="230" t="s">
        <v>228</v>
      </c>
      <c r="E189" s="231" t="s">
        <v>1539</v>
      </c>
      <c r="F189" s="232" t="s">
        <v>1540</v>
      </c>
      <c r="G189" s="233" t="s">
        <v>611</v>
      </c>
      <c r="H189" s="234">
        <v>1</v>
      </c>
      <c r="I189" s="235"/>
      <c r="J189" s="236">
        <f>ROUND(I189*H189,2)</f>
        <v>0</v>
      </c>
      <c r="K189" s="232" t="s">
        <v>1</v>
      </c>
      <c r="L189" s="47"/>
      <c r="M189" s="237" t="s">
        <v>1</v>
      </c>
      <c r="N189" s="238" t="s">
        <v>52</v>
      </c>
      <c r="O189" s="95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1" t="s">
        <v>233</v>
      </c>
      <c r="AT189" s="241" t="s">
        <v>228</v>
      </c>
      <c r="AU189" s="241" t="s">
        <v>92</v>
      </c>
      <c r="AY189" s="19" t="s">
        <v>226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233</v>
      </c>
      <c r="BK189" s="242">
        <f>ROUND(I189*H189,2)</f>
        <v>0</v>
      </c>
      <c r="BL189" s="19" t="s">
        <v>233</v>
      </c>
      <c r="BM189" s="241" t="s">
        <v>1541</v>
      </c>
    </row>
    <row r="190" s="2" customFormat="1" ht="16.5" customHeight="1">
      <c r="A190" s="41"/>
      <c r="B190" s="42"/>
      <c r="C190" s="230" t="s">
        <v>7</v>
      </c>
      <c r="D190" s="230" t="s">
        <v>228</v>
      </c>
      <c r="E190" s="231" t="s">
        <v>1542</v>
      </c>
      <c r="F190" s="232" t="s">
        <v>1543</v>
      </c>
      <c r="G190" s="233" t="s">
        <v>611</v>
      </c>
      <c r="H190" s="234">
        <v>5</v>
      </c>
      <c r="I190" s="235"/>
      <c r="J190" s="236">
        <f>ROUND(I190*H190,2)</f>
        <v>0</v>
      </c>
      <c r="K190" s="232" t="s">
        <v>1</v>
      </c>
      <c r="L190" s="47"/>
      <c r="M190" s="237" t="s">
        <v>1</v>
      </c>
      <c r="N190" s="238" t="s">
        <v>52</v>
      </c>
      <c r="O190" s="95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1" t="s">
        <v>233</v>
      </c>
      <c r="AT190" s="241" t="s">
        <v>228</v>
      </c>
      <c r="AU190" s="241" t="s">
        <v>92</v>
      </c>
      <c r="AY190" s="19" t="s">
        <v>226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233</v>
      </c>
      <c r="BK190" s="242">
        <f>ROUND(I190*H190,2)</f>
        <v>0</v>
      </c>
      <c r="BL190" s="19" t="s">
        <v>233</v>
      </c>
      <c r="BM190" s="241" t="s">
        <v>1544</v>
      </c>
    </row>
    <row r="191" s="2" customFormat="1" ht="37.8" customHeight="1">
      <c r="A191" s="41"/>
      <c r="B191" s="42"/>
      <c r="C191" s="230" t="s">
        <v>335</v>
      </c>
      <c r="D191" s="230" t="s">
        <v>228</v>
      </c>
      <c r="E191" s="231" t="s">
        <v>1545</v>
      </c>
      <c r="F191" s="232" t="s">
        <v>1546</v>
      </c>
      <c r="G191" s="233" t="s">
        <v>611</v>
      </c>
      <c r="H191" s="234">
        <v>3</v>
      </c>
      <c r="I191" s="235"/>
      <c r="J191" s="236">
        <f>ROUND(I191*H191,2)</f>
        <v>0</v>
      </c>
      <c r="K191" s="232" t="s">
        <v>1</v>
      </c>
      <c r="L191" s="47"/>
      <c r="M191" s="237" t="s">
        <v>1</v>
      </c>
      <c r="N191" s="238" t="s">
        <v>52</v>
      </c>
      <c r="O191" s="95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1" t="s">
        <v>233</v>
      </c>
      <c r="AT191" s="241" t="s">
        <v>228</v>
      </c>
      <c r="AU191" s="241" t="s">
        <v>92</v>
      </c>
      <c r="AY191" s="19" t="s">
        <v>226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233</v>
      </c>
      <c r="BK191" s="242">
        <f>ROUND(I191*H191,2)</f>
        <v>0</v>
      </c>
      <c r="BL191" s="19" t="s">
        <v>233</v>
      </c>
      <c r="BM191" s="241" t="s">
        <v>1547</v>
      </c>
    </row>
    <row r="192" s="2" customFormat="1" ht="16.5" customHeight="1">
      <c r="A192" s="41"/>
      <c r="B192" s="42"/>
      <c r="C192" s="230" t="s">
        <v>340</v>
      </c>
      <c r="D192" s="230" t="s">
        <v>228</v>
      </c>
      <c r="E192" s="231" t="s">
        <v>1548</v>
      </c>
      <c r="F192" s="232" t="s">
        <v>1549</v>
      </c>
      <c r="G192" s="233" t="s">
        <v>231</v>
      </c>
      <c r="H192" s="234">
        <v>6</v>
      </c>
      <c r="I192" s="235"/>
      <c r="J192" s="236">
        <f>ROUND(I192*H192,2)</f>
        <v>0</v>
      </c>
      <c r="K192" s="232" t="s">
        <v>1</v>
      </c>
      <c r="L192" s="47"/>
      <c r="M192" s="237" t="s">
        <v>1</v>
      </c>
      <c r="N192" s="238" t="s">
        <v>52</v>
      </c>
      <c r="O192" s="9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1" t="s">
        <v>233</v>
      </c>
      <c r="AT192" s="241" t="s">
        <v>228</v>
      </c>
      <c r="AU192" s="241" t="s">
        <v>92</v>
      </c>
      <c r="AY192" s="19" t="s">
        <v>226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233</v>
      </c>
      <c r="BK192" s="242">
        <f>ROUND(I192*H192,2)</f>
        <v>0</v>
      </c>
      <c r="BL192" s="19" t="s">
        <v>233</v>
      </c>
      <c r="BM192" s="241" t="s">
        <v>1550</v>
      </c>
    </row>
    <row r="193" s="2" customFormat="1" ht="16.5" customHeight="1">
      <c r="A193" s="41"/>
      <c r="B193" s="42"/>
      <c r="C193" s="230" t="s">
        <v>345</v>
      </c>
      <c r="D193" s="230" t="s">
        <v>228</v>
      </c>
      <c r="E193" s="231" t="s">
        <v>1551</v>
      </c>
      <c r="F193" s="232" t="s">
        <v>1552</v>
      </c>
      <c r="G193" s="233" t="s">
        <v>231</v>
      </c>
      <c r="H193" s="234">
        <v>16</v>
      </c>
      <c r="I193" s="235"/>
      <c r="J193" s="236">
        <f>ROUND(I193*H193,2)</f>
        <v>0</v>
      </c>
      <c r="K193" s="232" t="s">
        <v>1</v>
      </c>
      <c r="L193" s="47"/>
      <c r="M193" s="237" t="s">
        <v>1</v>
      </c>
      <c r="N193" s="238" t="s">
        <v>52</v>
      </c>
      <c r="O193" s="95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1" t="s">
        <v>233</v>
      </c>
      <c r="AT193" s="241" t="s">
        <v>228</v>
      </c>
      <c r="AU193" s="241" t="s">
        <v>92</v>
      </c>
      <c r="AY193" s="19" t="s">
        <v>226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233</v>
      </c>
      <c r="BK193" s="242">
        <f>ROUND(I193*H193,2)</f>
        <v>0</v>
      </c>
      <c r="BL193" s="19" t="s">
        <v>233</v>
      </c>
      <c r="BM193" s="241" t="s">
        <v>1553</v>
      </c>
    </row>
    <row r="194" s="2" customFormat="1" ht="16.5" customHeight="1">
      <c r="A194" s="41"/>
      <c r="B194" s="42"/>
      <c r="C194" s="230" t="s">
        <v>350</v>
      </c>
      <c r="D194" s="230" t="s">
        <v>228</v>
      </c>
      <c r="E194" s="231" t="s">
        <v>1554</v>
      </c>
      <c r="F194" s="232" t="s">
        <v>1555</v>
      </c>
      <c r="G194" s="233" t="s">
        <v>231</v>
      </c>
      <c r="H194" s="234">
        <v>17</v>
      </c>
      <c r="I194" s="235"/>
      <c r="J194" s="236">
        <f>ROUND(I194*H194,2)</f>
        <v>0</v>
      </c>
      <c r="K194" s="232" t="s">
        <v>1</v>
      </c>
      <c r="L194" s="47"/>
      <c r="M194" s="237" t="s">
        <v>1</v>
      </c>
      <c r="N194" s="238" t="s">
        <v>52</v>
      </c>
      <c r="O194" s="95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1" t="s">
        <v>233</v>
      </c>
      <c r="AT194" s="241" t="s">
        <v>228</v>
      </c>
      <c r="AU194" s="241" t="s">
        <v>92</v>
      </c>
      <c r="AY194" s="19" t="s">
        <v>226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233</v>
      </c>
      <c r="BK194" s="242">
        <f>ROUND(I194*H194,2)</f>
        <v>0</v>
      </c>
      <c r="BL194" s="19" t="s">
        <v>233</v>
      </c>
      <c r="BM194" s="241" t="s">
        <v>1556</v>
      </c>
    </row>
    <row r="195" s="2" customFormat="1" ht="16.5" customHeight="1">
      <c r="A195" s="41"/>
      <c r="B195" s="42"/>
      <c r="C195" s="230" t="s">
        <v>356</v>
      </c>
      <c r="D195" s="230" t="s">
        <v>228</v>
      </c>
      <c r="E195" s="231" t="s">
        <v>1557</v>
      </c>
      <c r="F195" s="232" t="s">
        <v>1558</v>
      </c>
      <c r="G195" s="233" t="s">
        <v>244</v>
      </c>
      <c r="H195" s="234">
        <v>15</v>
      </c>
      <c r="I195" s="235"/>
      <c r="J195" s="236">
        <f>ROUND(I195*H195,2)</f>
        <v>0</v>
      </c>
      <c r="K195" s="232" t="s">
        <v>1</v>
      </c>
      <c r="L195" s="47"/>
      <c r="M195" s="237" t="s">
        <v>1</v>
      </c>
      <c r="N195" s="238" t="s">
        <v>52</v>
      </c>
      <c r="O195" s="95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1" t="s">
        <v>233</v>
      </c>
      <c r="AT195" s="241" t="s">
        <v>228</v>
      </c>
      <c r="AU195" s="241" t="s">
        <v>92</v>
      </c>
      <c r="AY195" s="19" t="s">
        <v>226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233</v>
      </c>
      <c r="BK195" s="242">
        <f>ROUND(I195*H195,2)</f>
        <v>0</v>
      </c>
      <c r="BL195" s="19" t="s">
        <v>233</v>
      </c>
      <c r="BM195" s="241" t="s">
        <v>1559</v>
      </c>
    </row>
    <row r="196" s="2" customFormat="1" ht="16.5" customHeight="1">
      <c r="A196" s="41"/>
      <c r="B196" s="42"/>
      <c r="C196" s="230" t="s">
        <v>361</v>
      </c>
      <c r="D196" s="230" t="s">
        <v>228</v>
      </c>
      <c r="E196" s="231" t="s">
        <v>1560</v>
      </c>
      <c r="F196" s="232" t="s">
        <v>1561</v>
      </c>
      <c r="G196" s="233" t="s">
        <v>231</v>
      </c>
      <c r="H196" s="234">
        <v>14</v>
      </c>
      <c r="I196" s="235"/>
      <c r="J196" s="236">
        <f>ROUND(I196*H196,2)</f>
        <v>0</v>
      </c>
      <c r="K196" s="232" t="s">
        <v>1</v>
      </c>
      <c r="L196" s="47"/>
      <c r="M196" s="237" t="s">
        <v>1</v>
      </c>
      <c r="N196" s="238" t="s">
        <v>52</v>
      </c>
      <c r="O196" s="95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1" t="s">
        <v>233</v>
      </c>
      <c r="AT196" s="241" t="s">
        <v>228</v>
      </c>
      <c r="AU196" s="241" t="s">
        <v>92</v>
      </c>
      <c r="AY196" s="19" t="s">
        <v>226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233</v>
      </c>
      <c r="BK196" s="242">
        <f>ROUND(I196*H196,2)</f>
        <v>0</v>
      </c>
      <c r="BL196" s="19" t="s">
        <v>233</v>
      </c>
      <c r="BM196" s="241" t="s">
        <v>1562</v>
      </c>
    </row>
    <row r="197" s="2" customFormat="1" ht="21.75" customHeight="1">
      <c r="A197" s="41"/>
      <c r="B197" s="42"/>
      <c r="C197" s="230" t="s">
        <v>366</v>
      </c>
      <c r="D197" s="230" t="s">
        <v>228</v>
      </c>
      <c r="E197" s="231" t="s">
        <v>1563</v>
      </c>
      <c r="F197" s="232" t="s">
        <v>1564</v>
      </c>
      <c r="G197" s="233" t="s">
        <v>231</v>
      </c>
      <c r="H197" s="234">
        <v>7</v>
      </c>
      <c r="I197" s="235"/>
      <c r="J197" s="236">
        <f>ROUND(I197*H197,2)</f>
        <v>0</v>
      </c>
      <c r="K197" s="232" t="s">
        <v>1</v>
      </c>
      <c r="L197" s="47"/>
      <c r="M197" s="237" t="s">
        <v>1</v>
      </c>
      <c r="N197" s="238" t="s">
        <v>52</v>
      </c>
      <c r="O197" s="95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1" t="s">
        <v>233</v>
      </c>
      <c r="AT197" s="241" t="s">
        <v>228</v>
      </c>
      <c r="AU197" s="241" t="s">
        <v>92</v>
      </c>
      <c r="AY197" s="19" t="s">
        <v>226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233</v>
      </c>
      <c r="BK197" s="242">
        <f>ROUND(I197*H197,2)</f>
        <v>0</v>
      </c>
      <c r="BL197" s="19" t="s">
        <v>233</v>
      </c>
      <c r="BM197" s="241" t="s">
        <v>1565</v>
      </c>
    </row>
    <row r="198" s="2" customFormat="1" ht="21.75" customHeight="1">
      <c r="A198" s="41"/>
      <c r="B198" s="42"/>
      <c r="C198" s="230" t="s">
        <v>372</v>
      </c>
      <c r="D198" s="230" t="s">
        <v>228</v>
      </c>
      <c r="E198" s="231" t="s">
        <v>1566</v>
      </c>
      <c r="F198" s="232" t="s">
        <v>1567</v>
      </c>
      <c r="G198" s="233" t="s">
        <v>231</v>
      </c>
      <c r="H198" s="234">
        <v>16</v>
      </c>
      <c r="I198" s="235"/>
      <c r="J198" s="236">
        <f>ROUND(I198*H198,2)</f>
        <v>0</v>
      </c>
      <c r="K198" s="232" t="s">
        <v>1</v>
      </c>
      <c r="L198" s="47"/>
      <c r="M198" s="237" t="s">
        <v>1</v>
      </c>
      <c r="N198" s="238" t="s">
        <v>52</v>
      </c>
      <c r="O198" s="95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1" t="s">
        <v>233</v>
      </c>
      <c r="AT198" s="241" t="s">
        <v>228</v>
      </c>
      <c r="AU198" s="241" t="s">
        <v>92</v>
      </c>
      <c r="AY198" s="19" t="s">
        <v>226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233</v>
      </c>
      <c r="BK198" s="242">
        <f>ROUND(I198*H198,2)</f>
        <v>0</v>
      </c>
      <c r="BL198" s="19" t="s">
        <v>233</v>
      </c>
      <c r="BM198" s="241" t="s">
        <v>1568</v>
      </c>
    </row>
    <row r="199" s="12" customFormat="1" ht="25.92" customHeight="1">
      <c r="A199" s="12"/>
      <c r="B199" s="214"/>
      <c r="C199" s="215"/>
      <c r="D199" s="216" t="s">
        <v>84</v>
      </c>
      <c r="E199" s="217" t="s">
        <v>1569</v>
      </c>
      <c r="F199" s="217" t="s">
        <v>1570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SUM(P200:P212)</f>
        <v>0</v>
      </c>
      <c r="Q199" s="222"/>
      <c r="R199" s="223">
        <f>SUM(R200:R212)</f>
        <v>0</v>
      </c>
      <c r="S199" s="222"/>
      <c r="T199" s="224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92</v>
      </c>
      <c r="AT199" s="226" t="s">
        <v>84</v>
      </c>
      <c r="AU199" s="226" t="s">
        <v>85</v>
      </c>
      <c r="AY199" s="225" t="s">
        <v>226</v>
      </c>
      <c r="BK199" s="227">
        <f>SUM(BK200:BK212)</f>
        <v>0</v>
      </c>
    </row>
    <row r="200" s="2" customFormat="1" ht="37.8" customHeight="1">
      <c r="A200" s="41"/>
      <c r="B200" s="42"/>
      <c r="C200" s="230" t="s">
        <v>378</v>
      </c>
      <c r="D200" s="230" t="s">
        <v>228</v>
      </c>
      <c r="E200" s="231" t="s">
        <v>1571</v>
      </c>
      <c r="F200" s="232" t="s">
        <v>1572</v>
      </c>
      <c r="G200" s="233" t="s">
        <v>611</v>
      </c>
      <c r="H200" s="234">
        <v>1</v>
      </c>
      <c r="I200" s="235"/>
      <c r="J200" s="236">
        <f>ROUND(I200*H200,2)</f>
        <v>0</v>
      </c>
      <c r="K200" s="232" t="s">
        <v>1</v>
      </c>
      <c r="L200" s="47"/>
      <c r="M200" s="237" t="s">
        <v>1</v>
      </c>
      <c r="N200" s="238" t="s">
        <v>52</v>
      </c>
      <c r="O200" s="95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1" t="s">
        <v>233</v>
      </c>
      <c r="AT200" s="241" t="s">
        <v>228</v>
      </c>
      <c r="AU200" s="241" t="s">
        <v>92</v>
      </c>
      <c r="AY200" s="19" t="s">
        <v>226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233</v>
      </c>
      <c r="BK200" s="242">
        <f>ROUND(I200*H200,2)</f>
        <v>0</v>
      </c>
      <c r="BL200" s="19" t="s">
        <v>233</v>
      </c>
      <c r="BM200" s="241" t="s">
        <v>1573</v>
      </c>
    </row>
    <row r="201" s="2" customFormat="1" ht="16.5" customHeight="1">
      <c r="A201" s="41"/>
      <c r="B201" s="42"/>
      <c r="C201" s="230" t="s">
        <v>384</v>
      </c>
      <c r="D201" s="230" t="s">
        <v>228</v>
      </c>
      <c r="E201" s="231" t="s">
        <v>1530</v>
      </c>
      <c r="F201" s="232" t="s">
        <v>1531</v>
      </c>
      <c r="G201" s="233" t="s">
        <v>611</v>
      </c>
      <c r="H201" s="234">
        <v>4</v>
      </c>
      <c r="I201" s="235"/>
      <c r="J201" s="236">
        <f>ROUND(I201*H201,2)</f>
        <v>0</v>
      </c>
      <c r="K201" s="232" t="s">
        <v>1</v>
      </c>
      <c r="L201" s="47"/>
      <c r="M201" s="237" t="s">
        <v>1</v>
      </c>
      <c r="N201" s="238" t="s">
        <v>52</v>
      </c>
      <c r="O201" s="95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1" t="s">
        <v>233</v>
      </c>
      <c r="AT201" s="241" t="s">
        <v>228</v>
      </c>
      <c r="AU201" s="241" t="s">
        <v>92</v>
      </c>
      <c r="AY201" s="19" t="s">
        <v>226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233</v>
      </c>
      <c r="BK201" s="242">
        <f>ROUND(I201*H201,2)</f>
        <v>0</v>
      </c>
      <c r="BL201" s="19" t="s">
        <v>233</v>
      </c>
      <c r="BM201" s="241" t="s">
        <v>1574</v>
      </c>
    </row>
    <row r="202" s="2" customFormat="1" ht="16.5" customHeight="1">
      <c r="A202" s="41"/>
      <c r="B202" s="42"/>
      <c r="C202" s="230" t="s">
        <v>389</v>
      </c>
      <c r="D202" s="230" t="s">
        <v>228</v>
      </c>
      <c r="E202" s="231" t="s">
        <v>1480</v>
      </c>
      <c r="F202" s="232" t="s">
        <v>1481</v>
      </c>
      <c r="G202" s="233" t="s">
        <v>611</v>
      </c>
      <c r="H202" s="234">
        <v>6</v>
      </c>
      <c r="I202" s="235"/>
      <c r="J202" s="236">
        <f>ROUND(I202*H202,2)</f>
        <v>0</v>
      </c>
      <c r="K202" s="232" t="s">
        <v>1</v>
      </c>
      <c r="L202" s="47"/>
      <c r="M202" s="237" t="s">
        <v>1</v>
      </c>
      <c r="N202" s="238" t="s">
        <v>52</v>
      </c>
      <c r="O202" s="95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1" t="s">
        <v>233</v>
      </c>
      <c r="AT202" s="241" t="s">
        <v>228</v>
      </c>
      <c r="AU202" s="241" t="s">
        <v>92</v>
      </c>
      <c r="AY202" s="19" t="s">
        <v>226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233</v>
      </c>
      <c r="BK202" s="242">
        <f>ROUND(I202*H202,2)</f>
        <v>0</v>
      </c>
      <c r="BL202" s="19" t="s">
        <v>233</v>
      </c>
      <c r="BM202" s="241" t="s">
        <v>1575</v>
      </c>
    </row>
    <row r="203" s="2" customFormat="1" ht="16.5" customHeight="1">
      <c r="A203" s="41"/>
      <c r="B203" s="42"/>
      <c r="C203" s="230" t="s">
        <v>393</v>
      </c>
      <c r="D203" s="230" t="s">
        <v>228</v>
      </c>
      <c r="E203" s="231" t="s">
        <v>1539</v>
      </c>
      <c r="F203" s="232" t="s">
        <v>1540</v>
      </c>
      <c r="G203" s="233" t="s">
        <v>611</v>
      </c>
      <c r="H203" s="234">
        <v>1</v>
      </c>
      <c r="I203" s="235"/>
      <c r="J203" s="236">
        <f>ROUND(I203*H203,2)</f>
        <v>0</v>
      </c>
      <c r="K203" s="232" t="s">
        <v>1</v>
      </c>
      <c r="L203" s="47"/>
      <c r="M203" s="237" t="s">
        <v>1</v>
      </c>
      <c r="N203" s="238" t="s">
        <v>52</v>
      </c>
      <c r="O203" s="95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1" t="s">
        <v>233</v>
      </c>
      <c r="AT203" s="241" t="s">
        <v>228</v>
      </c>
      <c r="AU203" s="241" t="s">
        <v>92</v>
      </c>
      <c r="AY203" s="19" t="s">
        <v>226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233</v>
      </c>
      <c r="BK203" s="242">
        <f>ROUND(I203*H203,2)</f>
        <v>0</v>
      </c>
      <c r="BL203" s="19" t="s">
        <v>233</v>
      </c>
      <c r="BM203" s="241" t="s">
        <v>1576</v>
      </c>
    </row>
    <row r="204" s="2" customFormat="1" ht="16.5" customHeight="1">
      <c r="A204" s="41"/>
      <c r="B204" s="42"/>
      <c r="C204" s="230" t="s">
        <v>400</v>
      </c>
      <c r="D204" s="230" t="s">
        <v>228</v>
      </c>
      <c r="E204" s="231" t="s">
        <v>1577</v>
      </c>
      <c r="F204" s="232" t="s">
        <v>1578</v>
      </c>
      <c r="G204" s="233" t="s">
        <v>611</v>
      </c>
      <c r="H204" s="234">
        <v>1</v>
      </c>
      <c r="I204" s="235"/>
      <c r="J204" s="236">
        <f>ROUND(I204*H204,2)</f>
        <v>0</v>
      </c>
      <c r="K204" s="232" t="s">
        <v>1</v>
      </c>
      <c r="L204" s="47"/>
      <c r="M204" s="237" t="s">
        <v>1</v>
      </c>
      <c r="N204" s="238" t="s">
        <v>52</v>
      </c>
      <c r="O204" s="95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1" t="s">
        <v>233</v>
      </c>
      <c r="AT204" s="241" t="s">
        <v>228</v>
      </c>
      <c r="AU204" s="241" t="s">
        <v>92</v>
      </c>
      <c r="AY204" s="19" t="s">
        <v>226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233</v>
      </c>
      <c r="BK204" s="242">
        <f>ROUND(I204*H204,2)</f>
        <v>0</v>
      </c>
      <c r="BL204" s="19" t="s">
        <v>233</v>
      </c>
      <c r="BM204" s="241" t="s">
        <v>1579</v>
      </c>
    </row>
    <row r="205" s="2" customFormat="1" ht="16.5" customHeight="1">
      <c r="A205" s="41"/>
      <c r="B205" s="42"/>
      <c r="C205" s="230" t="s">
        <v>405</v>
      </c>
      <c r="D205" s="230" t="s">
        <v>228</v>
      </c>
      <c r="E205" s="231" t="s">
        <v>1490</v>
      </c>
      <c r="F205" s="232" t="s">
        <v>1491</v>
      </c>
      <c r="G205" s="233" t="s">
        <v>611</v>
      </c>
      <c r="H205" s="234">
        <v>6</v>
      </c>
      <c r="I205" s="235"/>
      <c r="J205" s="236">
        <f>ROUND(I205*H205,2)</f>
        <v>0</v>
      </c>
      <c r="K205" s="232" t="s">
        <v>1</v>
      </c>
      <c r="L205" s="47"/>
      <c r="M205" s="237" t="s">
        <v>1</v>
      </c>
      <c r="N205" s="238" t="s">
        <v>52</v>
      </c>
      <c r="O205" s="95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1" t="s">
        <v>233</v>
      </c>
      <c r="AT205" s="241" t="s">
        <v>228</v>
      </c>
      <c r="AU205" s="241" t="s">
        <v>92</v>
      </c>
      <c r="AY205" s="19" t="s">
        <v>226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233</v>
      </c>
      <c r="BK205" s="242">
        <f>ROUND(I205*H205,2)</f>
        <v>0</v>
      </c>
      <c r="BL205" s="19" t="s">
        <v>233</v>
      </c>
      <c r="BM205" s="241" t="s">
        <v>1580</v>
      </c>
    </row>
    <row r="206" s="2" customFormat="1" ht="16.5" customHeight="1">
      <c r="A206" s="41"/>
      <c r="B206" s="42"/>
      <c r="C206" s="230" t="s">
        <v>410</v>
      </c>
      <c r="D206" s="230" t="s">
        <v>228</v>
      </c>
      <c r="E206" s="231" t="s">
        <v>1581</v>
      </c>
      <c r="F206" s="232" t="s">
        <v>1582</v>
      </c>
      <c r="G206" s="233" t="s">
        <v>231</v>
      </c>
      <c r="H206" s="234">
        <v>4</v>
      </c>
      <c r="I206" s="235"/>
      <c r="J206" s="236">
        <f>ROUND(I206*H206,2)</f>
        <v>0</v>
      </c>
      <c r="K206" s="232" t="s">
        <v>1</v>
      </c>
      <c r="L206" s="47"/>
      <c r="M206" s="237" t="s">
        <v>1</v>
      </c>
      <c r="N206" s="238" t="s">
        <v>52</v>
      </c>
      <c r="O206" s="95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1" t="s">
        <v>233</v>
      </c>
      <c r="AT206" s="241" t="s">
        <v>228</v>
      </c>
      <c r="AU206" s="241" t="s">
        <v>92</v>
      </c>
      <c r="AY206" s="19" t="s">
        <v>226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233</v>
      </c>
      <c r="BK206" s="242">
        <f>ROUND(I206*H206,2)</f>
        <v>0</v>
      </c>
      <c r="BL206" s="19" t="s">
        <v>233</v>
      </c>
      <c r="BM206" s="241" t="s">
        <v>1583</v>
      </c>
    </row>
    <row r="207" s="2" customFormat="1" ht="16.5" customHeight="1">
      <c r="A207" s="41"/>
      <c r="B207" s="42"/>
      <c r="C207" s="230" t="s">
        <v>416</v>
      </c>
      <c r="D207" s="230" t="s">
        <v>228</v>
      </c>
      <c r="E207" s="231" t="s">
        <v>1551</v>
      </c>
      <c r="F207" s="232" t="s">
        <v>1552</v>
      </c>
      <c r="G207" s="233" t="s">
        <v>231</v>
      </c>
      <c r="H207" s="234">
        <v>12</v>
      </c>
      <c r="I207" s="235"/>
      <c r="J207" s="236">
        <f>ROUND(I207*H207,2)</f>
        <v>0</v>
      </c>
      <c r="K207" s="232" t="s">
        <v>1</v>
      </c>
      <c r="L207" s="47"/>
      <c r="M207" s="237" t="s">
        <v>1</v>
      </c>
      <c r="N207" s="238" t="s">
        <v>52</v>
      </c>
      <c r="O207" s="95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1" t="s">
        <v>233</v>
      </c>
      <c r="AT207" s="241" t="s">
        <v>228</v>
      </c>
      <c r="AU207" s="241" t="s">
        <v>92</v>
      </c>
      <c r="AY207" s="19" t="s">
        <v>226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233</v>
      </c>
      <c r="BK207" s="242">
        <f>ROUND(I207*H207,2)</f>
        <v>0</v>
      </c>
      <c r="BL207" s="19" t="s">
        <v>233</v>
      </c>
      <c r="BM207" s="241" t="s">
        <v>1584</v>
      </c>
    </row>
    <row r="208" s="2" customFormat="1" ht="16.5" customHeight="1">
      <c r="A208" s="41"/>
      <c r="B208" s="42"/>
      <c r="C208" s="230" t="s">
        <v>421</v>
      </c>
      <c r="D208" s="230" t="s">
        <v>228</v>
      </c>
      <c r="E208" s="231" t="s">
        <v>1554</v>
      </c>
      <c r="F208" s="232" t="s">
        <v>1555</v>
      </c>
      <c r="G208" s="233" t="s">
        <v>231</v>
      </c>
      <c r="H208" s="234">
        <v>23</v>
      </c>
      <c r="I208" s="235"/>
      <c r="J208" s="236">
        <f>ROUND(I208*H208,2)</f>
        <v>0</v>
      </c>
      <c r="K208" s="232" t="s">
        <v>1</v>
      </c>
      <c r="L208" s="47"/>
      <c r="M208" s="237" t="s">
        <v>1</v>
      </c>
      <c r="N208" s="238" t="s">
        <v>52</v>
      </c>
      <c r="O208" s="95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1" t="s">
        <v>233</v>
      </c>
      <c r="AT208" s="241" t="s">
        <v>228</v>
      </c>
      <c r="AU208" s="241" t="s">
        <v>92</v>
      </c>
      <c r="AY208" s="19" t="s">
        <v>226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233</v>
      </c>
      <c r="BK208" s="242">
        <f>ROUND(I208*H208,2)</f>
        <v>0</v>
      </c>
      <c r="BL208" s="19" t="s">
        <v>233</v>
      </c>
      <c r="BM208" s="241" t="s">
        <v>1585</v>
      </c>
    </row>
    <row r="209" s="2" customFormat="1" ht="16.5" customHeight="1">
      <c r="A209" s="41"/>
      <c r="B209" s="42"/>
      <c r="C209" s="230" t="s">
        <v>425</v>
      </c>
      <c r="D209" s="230" t="s">
        <v>228</v>
      </c>
      <c r="E209" s="231" t="s">
        <v>1586</v>
      </c>
      <c r="F209" s="232" t="s">
        <v>1587</v>
      </c>
      <c r="G209" s="233" t="s">
        <v>244</v>
      </c>
      <c r="H209" s="234">
        <v>22</v>
      </c>
      <c r="I209" s="235"/>
      <c r="J209" s="236">
        <f>ROUND(I209*H209,2)</f>
        <v>0</v>
      </c>
      <c r="K209" s="232" t="s">
        <v>1</v>
      </c>
      <c r="L209" s="47"/>
      <c r="M209" s="237" t="s">
        <v>1</v>
      </c>
      <c r="N209" s="238" t="s">
        <v>52</v>
      </c>
      <c r="O209" s="95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1" t="s">
        <v>233</v>
      </c>
      <c r="AT209" s="241" t="s">
        <v>228</v>
      </c>
      <c r="AU209" s="241" t="s">
        <v>92</v>
      </c>
      <c r="AY209" s="19" t="s">
        <v>226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233</v>
      </c>
      <c r="BK209" s="242">
        <f>ROUND(I209*H209,2)</f>
        <v>0</v>
      </c>
      <c r="BL209" s="19" t="s">
        <v>233</v>
      </c>
      <c r="BM209" s="241" t="s">
        <v>1588</v>
      </c>
    </row>
    <row r="210" s="2" customFormat="1" ht="16.5" customHeight="1">
      <c r="A210" s="41"/>
      <c r="B210" s="42"/>
      <c r="C210" s="230" t="s">
        <v>429</v>
      </c>
      <c r="D210" s="230" t="s">
        <v>228</v>
      </c>
      <c r="E210" s="231" t="s">
        <v>1560</v>
      </c>
      <c r="F210" s="232" t="s">
        <v>1561</v>
      </c>
      <c r="G210" s="233" t="s">
        <v>231</v>
      </c>
      <c r="H210" s="234">
        <v>8</v>
      </c>
      <c r="I210" s="235"/>
      <c r="J210" s="236">
        <f>ROUND(I210*H210,2)</f>
        <v>0</v>
      </c>
      <c r="K210" s="232" t="s">
        <v>1</v>
      </c>
      <c r="L210" s="47"/>
      <c r="M210" s="237" t="s">
        <v>1</v>
      </c>
      <c r="N210" s="238" t="s">
        <v>52</v>
      </c>
      <c r="O210" s="95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1" t="s">
        <v>233</v>
      </c>
      <c r="AT210" s="241" t="s">
        <v>228</v>
      </c>
      <c r="AU210" s="241" t="s">
        <v>92</v>
      </c>
      <c r="AY210" s="19" t="s">
        <v>226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233</v>
      </c>
      <c r="BK210" s="242">
        <f>ROUND(I210*H210,2)</f>
        <v>0</v>
      </c>
      <c r="BL210" s="19" t="s">
        <v>233</v>
      </c>
      <c r="BM210" s="241" t="s">
        <v>1589</v>
      </c>
    </row>
    <row r="211" s="2" customFormat="1" ht="21.75" customHeight="1">
      <c r="A211" s="41"/>
      <c r="B211" s="42"/>
      <c r="C211" s="230" t="s">
        <v>434</v>
      </c>
      <c r="D211" s="230" t="s">
        <v>228</v>
      </c>
      <c r="E211" s="231" t="s">
        <v>1563</v>
      </c>
      <c r="F211" s="232" t="s">
        <v>1564</v>
      </c>
      <c r="G211" s="233" t="s">
        <v>231</v>
      </c>
      <c r="H211" s="234">
        <v>5</v>
      </c>
      <c r="I211" s="235"/>
      <c r="J211" s="236">
        <f>ROUND(I211*H211,2)</f>
        <v>0</v>
      </c>
      <c r="K211" s="232" t="s">
        <v>1</v>
      </c>
      <c r="L211" s="47"/>
      <c r="M211" s="237" t="s">
        <v>1</v>
      </c>
      <c r="N211" s="238" t="s">
        <v>52</v>
      </c>
      <c r="O211" s="95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1" t="s">
        <v>233</v>
      </c>
      <c r="AT211" s="241" t="s">
        <v>228</v>
      </c>
      <c r="AU211" s="241" t="s">
        <v>92</v>
      </c>
      <c r="AY211" s="19" t="s">
        <v>226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233</v>
      </c>
      <c r="BK211" s="242">
        <f>ROUND(I211*H211,2)</f>
        <v>0</v>
      </c>
      <c r="BL211" s="19" t="s">
        <v>233</v>
      </c>
      <c r="BM211" s="241" t="s">
        <v>1590</v>
      </c>
    </row>
    <row r="212" s="2" customFormat="1" ht="21.75" customHeight="1">
      <c r="A212" s="41"/>
      <c r="B212" s="42"/>
      <c r="C212" s="230" t="s">
        <v>443</v>
      </c>
      <c r="D212" s="230" t="s">
        <v>228</v>
      </c>
      <c r="E212" s="231" t="s">
        <v>1566</v>
      </c>
      <c r="F212" s="232" t="s">
        <v>1567</v>
      </c>
      <c r="G212" s="233" t="s">
        <v>231</v>
      </c>
      <c r="H212" s="234">
        <v>10</v>
      </c>
      <c r="I212" s="235"/>
      <c r="J212" s="236">
        <f>ROUND(I212*H212,2)</f>
        <v>0</v>
      </c>
      <c r="K212" s="232" t="s">
        <v>1</v>
      </c>
      <c r="L212" s="47"/>
      <c r="M212" s="237" t="s">
        <v>1</v>
      </c>
      <c r="N212" s="238" t="s">
        <v>52</v>
      </c>
      <c r="O212" s="95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1" t="s">
        <v>233</v>
      </c>
      <c r="AT212" s="241" t="s">
        <v>228</v>
      </c>
      <c r="AU212" s="241" t="s">
        <v>92</v>
      </c>
      <c r="AY212" s="19" t="s">
        <v>226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233</v>
      </c>
      <c r="BK212" s="242">
        <f>ROUND(I212*H212,2)</f>
        <v>0</v>
      </c>
      <c r="BL212" s="19" t="s">
        <v>233</v>
      </c>
      <c r="BM212" s="241" t="s">
        <v>1591</v>
      </c>
    </row>
    <row r="213" s="12" customFormat="1" ht="25.92" customHeight="1">
      <c r="A213" s="12"/>
      <c r="B213" s="214"/>
      <c r="C213" s="215"/>
      <c r="D213" s="216" t="s">
        <v>84</v>
      </c>
      <c r="E213" s="217" t="s">
        <v>1592</v>
      </c>
      <c r="F213" s="217" t="s">
        <v>1593</v>
      </c>
      <c r="G213" s="215"/>
      <c r="H213" s="215"/>
      <c r="I213" s="218"/>
      <c r="J213" s="219">
        <f>BK213</f>
        <v>0</v>
      </c>
      <c r="K213" s="215"/>
      <c r="L213" s="220"/>
      <c r="M213" s="221"/>
      <c r="N213" s="222"/>
      <c r="O213" s="222"/>
      <c r="P213" s="223">
        <f>SUM(P214:P220)</f>
        <v>0</v>
      </c>
      <c r="Q213" s="222"/>
      <c r="R213" s="223">
        <f>SUM(R214:R220)</f>
        <v>0</v>
      </c>
      <c r="S213" s="222"/>
      <c r="T213" s="224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92</v>
      </c>
      <c r="AT213" s="226" t="s">
        <v>84</v>
      </c>
      <c r="AU213" s="226" t="s">
        <v>85</v>
      </c>
      <c r="AY213" s="225" t="s">
        <v>226</v>
      </c>
      <c r="BK213" s="227">
        <f>SUM(BK214:BK220)</f>
        <v>0</v>
      </c>
    </row>
    <row r="214" s="2" customFormat="1" ht="16.5" customHeight="1">
      <c r="A214" s="41"/>
      <c r="B214" s="42"/>
      <c r="C214" s="230" t="s">
        <v>447</v>
      </c>
      <c r="D214" s="230" t="s">
        <v>228</v>
      </c>
      <c r="E214" s="231" t="s">
        <v>1594</v>
      </c>
      <c r="F214" s="232" t="s">
        <v>1595</v>
      </c>
      <c r="G214" s="233" t="s">
        <v>611</v>
      </c>
      <c r="H214" s="234">
        <v>1</v>
      </c>
      <c r="I214" s="235"/>
      <c r="J214" s="236">
        <f>ROUND(I214*H214,2)</f>
        <v>0</v>
      </c>
      <c r="K214" s="232" t="s">
        <v>1</v>
      </c>
      <c r="L214" s="47"/>
      <c r="M214" s="237" t="s">
        <v>1</v>
      </c>
      <c r="N214" s="238" t="s">
        <v>52</v>
      </c>
      <c r="O214" s="95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1" t="s">
        <v>233</v>
      </c>
      <c r="AT214" s="241" t="s">
        <v>228</v>
      </c>
      <c r="AU214" s="241" t="s">
        <v>92</v>
      </c>
      <c r="AY214" s="19" t="s">
        <v>226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233</v>
      </c>
      <c r="BK214" s="242">
        <f>ROUND(I214*H214,2)</f>
        <v>0</v>
      </c>
      <c r="BL214" s="19" t="s">
        <v>233</v>
      </c>
      <c r="BM214" s="241" t="s">
        <v>1596</v>
      </c>
    </row>
    <row r="215" s="15" customFormat="1">
      <c r="A215" s="15"/>
      <c r="B215" s="280"/>
      <c r="C215" s="281"/>
      <c r="D215" s="245" t="s">
        <v>235</v>
      </c>
      <c r="E215" s="282" t="s">
        <v>1</v>
      </c>
      <c r="F215" s="283" t="s">
        <v>1597</v>
      </c>
      <c r="G215" s="281"/>
      <c r="H215" s="282" t="s">
        <v>1</v>
      </c>
      <c r="I215" s="284"/>
      <c r="J215" s="281"/>
      <c r="K215" s="281"/>
      <c r="L215" s="285"/>
      <c r="M215" s="286"/>
      <c r="N215" s="287"/>
      <c r="O215" s="287"/>
      <c r="P215" s="287"/>
      <c r="Q215" s="287"/>
      <c r="R215" s="287"/>
      <c r="S215" s="287"/>
      <c r="T215" s="28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9" t="s">
        <v>235</v>
      </c>
      <c r="AU215" s="289" t="s">
        <v>92</v>
      </c>
      <c r="AV215" s="15" t="s">
        <v>92</v>
      </c>
      <c r="AW215" s="15" t="s">
        <v>40</v>
      </c>
      <c r="AX215" s="15" t="s">
        <v>85</v>
      </c>
      <c r="AY215" s="289" t="s">
        <v>226</v>
      </c>
    </row>
    <row r="216" s="15" customFormat="1">
      <c r="A216" s="15"/>
      <c r="B216" s="280"/>
      <c r="C216" s="281"/>
      <c r="D216" s="245" t="s">
        <v>235</v>
      </c>
      <c r="E216" s="282" t="s">
        <v>1</v>
      </c>
      <c r="F216" s="283" t="s">
        <v>1598</v>
      </c>
      <c r="G216" s="281"/>
      <c r="H216" s="282" t="s">
        <v>1</v>
      </c>
      <c r="I216" s="284"/>
      <c r="J216" s="281"/>
      <c r="K216" s="281"/>
      <c r="L216" s="285"/>
      <c r="M216" s="286"/>
      <c r="N216" s="287"/>
      <c r="O216" s="287"/>
      <c r="P216" s="287"/>
      <c r="Q216" s="287"/>
      <c r="R216" s="287"/>
      <c r="S216" s="287"/>
      <c r="T216" s="28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9" t="s">
        <v>235</v>
      </c>
      <c r="AU216" s="289" t="s">
        <v>92</v>
      </c>
      <c r="AV216" s="15" t="s">
        <v>92</v>
      </c>
      <c r="AW216" s="15" t="s">
        <v>40</v>
      </c>
      <c r="AX216" s="15" t="s">
        <v>85</v>
      </c>
      <c r="AY216" s="289" t="s">
        <v>226</v>
      </c>
    </row>
    <row r="217" s="13" customFormat="1">
      <c r="A217" s="13"/>
      <c r="B217" s="243"/>
      <c r="C217" s="244"/>
      <c r="D217" s="245" t="s">
        <v>235</v>
      </c>
      <c r="E217" s="246" t="s">
        <v>1</v>
      </c>
      <c r="F217" s="247" t="s">
        <v>92</v>
      </c>
      <c r="G217" s="244"/>
      <c r="H217" s="248">
        <v>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235</v>
      </c>
      <c r="AU217" s="254" t="s">
        <v>92</v>
      </c>
      <c r="AV217" s="13" t="s">
        <v>94</v>
      </c>
      <c r="AW217" s="13" t="s">
        <v>40</v>
      </c>
      <c r="AX217" s="13" t="s">
        <v>92</v>
      </c>
      <c r="AY217" s="254" t="s">
        <v>226</v>
      </c>
    </row>
    <row r="218" s="2" customFormat="1" ht="16.5" customHeight="1">
      <c r="A218" s="41"/>
      <c r="B218" s="42"/>
      <c r="C218" s="230" t="s">
        <v>456</v>
      </c>
      <c r="D218" s="230" t="s">
        <v>228</v>
      </c>
      <c r="E218" s="231" t="s">
        <v>1599</v>
      </c>
      <c r="F218" s="232" t="s">
        <v>1600</v>
      </c>
      <c r="G218" s="233" t="s">
        <v>611</v>
      </c>
      <c r="H218" s="234">
        <v>2</v>
      </c>
      <c r="I218" s="235"/>
      <c r="J218" s="236">
        <f>ROUND(I218*H218,2)</f>
        <v>0</v>
      </c>
      <c r="K218" s="232" t="s">
        <v>1</v>
      </c>
      <c r="L218" s="47"/>
      <c r="M218" s="237" t="s">
        <v>1</v>
      </c>
      <c r="N218" s="238" t="s">
        <v>52</v>
      </c>
      <c r="O218" s="95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1" t="s">
        <v>233</v>
      </c>
      <c r="AT218" s="241" t="s">
        <v>228</v>
      </c>
      <c r="AU218" s="241" t="s">
        <v>92</v>
      </c>
      <c r="AY218" s="19" t="s">
        <v>226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233</v>
      </c>
      <c r="BK218" s="242">
        <f>ROUND(I218*H218,2)</f>
        <v>0</v>
      </c>
      <c r="BL218" s="19" t="s">
        <v>233</v>
      </c>
      <c r="BM218" s="241" t="s">
        <v>1601</v>
      </c>
    </row>
    <row r="219" s="2" customFormat="1" ht="16.5" customHeight="1">
      <c r="A219" s="41"/>
      <c r="B219" s="42"/>
      <c r="C219" s="230" t="s">
        <v>461</v>
      </c>
      <c r="D219" s="230" t="s">
        <v>228</v>
      </c>
      <c r="E219" s="231" t="s">
        <v>1602</v>
      </c>
      <c r="F219" s="232" t="s">
        <v>1603</v>
      </c>
      <c r="G219" s="233" t="s">
        <v>244</v>
      </c>
      <c r="H219" s="234">
        <v>20</v>
      </c>
      <c r="I219" s="235"/>
      <c r="J219" s="236">
        <f>ROUND(I219*H219,2)</f>
        <v>0</v>
      </c>
      <c r="K219" s="232" t="s">
        <v>1</v>
      </c>
      <c r="L219" s="47"/>
      <c r="M219" s="237" t="s">
        <v>1</v>
      </c>
      <c r="N219" s="238" t="s">
        <v>52</v>
      </c>
      <c r="O219" s="95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1" t="s">
        <v>233</v>
      </c>
      <c r="AT219" s="241" t="s">
        <v>228</v>
      </c>
      <c r="AU219" s="241" t="s">
        <v>92</v>
      </c>
      <c r="AY219" s="19" t="s">
        <v>226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233</v>
      </c>
      <c r="BK219" s="242">
        <f>ROUND(I219*H219,2)</f>
        <v>0</v>
      </c>
      <c r="BL219" s="19" t="s">
        <v>233</v>
      </c>
      <c r="BM219" s="241" t="s">
        <v>1604</v>
      </c>
    </row>
    <row r="220" s="2" customFormat="1" ht="16.5" customHeight="1">
      <c r="A220" s="41"/>
      <c r="B220" s="42"/>
      <c r="C220" s="230" t="s">
        <v>466</v>
      </c>
      <c r="D220" s="230" t="s">
        <v>228</v>
      </c>
      <c r="E220" s="231" t="s">
        <v>1602</v>
      </c>
      <c r="F220" s="232" t="s">
        <v>1603</v>
      </c>
      <c r="G220" s="233" t="s">
        <v>244</v>
      </c>
      <c r="H220" s="234">
        <v>20</v>
      </c>
      <c r="I220" s="235"/>
      <c r="J220" s="236">
        <f>ROUND(I220*H220,2)</f>
        <v>0</v>
      </c>
      <c r="K220" s="232" t="s">
        <v>1</v>
      </c>
      <c r="L220" s="47"/>
      <c r="M220" s="237" t="s">
        <v>1</v>
      </c>
      <c r="N220" s="238" t="s">
        <v>52</v>
      </c>
      <c r="O220" s="95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1" t="s">
        <v>233</v>
      </c>
      <c r="AT220" s="241" t="s">
        <v>228</v>
      </c>
      <c r="AU220" s="241" t="s">
        <v>92</v>
      </c>
      <c r="AY220" s="19" t="s">
        <v>226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233</v>
      </c>
      <c r="BK220" s="242">
        <f>ROUND(I220*H220,2)</f>
        <v>0</v>
      </c>
      <c r="BL220" s="19" t="s">
        <v>233</v>
      </c>
      <c r="BM220" s="241" t="s">
        <v>1605</v>
      </c>
    </row>
    <row r="221" s="12" customFormat="1" ht="25.92" customHeight="1">
      <c r="A221" s="12"/>
      <c r="B221" s="214"/>
      <c r="C221" s="215"/>
      <c r="D221" s="216" t="s">
        <v>84</v>
      </c>
      <c r="E221" s="217" t="s">
        <v>1606</v>
      </c>
      <c r="F221" s="217" t="s">
        <v>1607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SUM(P222:P224)</f>
        <v>0</v>
      </c>
      <c r="Q221" s="222"/>
      <c r="R221" s="223">
        <f>SUM(R222:R224)</f>
        <v>0</v>
      </c>
      <c r="S221" s="222"/>
      <c r="T221" s="224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92</v>
      </c>
      <c r="AT221" s="226" t="s">
        <v>84</v>
      </c>
      <c r="AU221" s="226" t="s">
        <v>85</v>
      </c>
      <c r="AY221" s="225" t="s">
        <v>226</v>
      </c>
      <c r="BK221" s="227">
        <f>SUM(BK222:BK224)</f>
        <v>0</v>
      </c>
    </row>
    <row r="222" s="2" customFormat="1" ht="16.5" customHeight="1">
      <c r="A222" s="41"/>
      <c r="B222" s="42"/>
      <c r="C222" s="230" t="s">
        <v>471</v>
      </c>
      <c r="D222" s="230" t="s">
        <v>228</v>
      </c>
      <c r="E222" s="231" t="s">
        <v>1608</v>
      </c>
      <c r="F222" s="232" t="s">
        <v>1609</v>
      </c>
      <c r="G222" s="233" t="s">
        <v>387</v>
      </c>
      <c r="H222" s="234">
        <v>1</v>
      </c>
      <c r="I222" s="235"/>
      <c r="J222" s="236">
        <f>ROUND(I222*H222,2)</f>
        <v>0</v>
      </c>
      <c r="K222" s="232" t="s">
        <v>1</v>
      </c>
      <c r="L222" s="47"/>
      <c r="M222" s="237" t="s">
        <v>1</v>
      </c>
      <c r="N222" s="238" t="s">
        <v>52</v>
      </c>
      <c r="O222" s="95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1" t="s">
        <v>233</v>
      </c>
      <c r="AT222" s="241" t="s">
        <v>228</v>
      </c>
      <c r="AU222" s="241" t="s">
        <v>92</v>
      </c>
      <c r="AY222" s="19" t="s">
        <v>226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233</v>
      </c>
      <c r="BK222" s="242">
        <f>ROUND(I222*H222,2)</f>
        <v>0</v>
      </c>
      <c r="BL222" s="19" t="s">
        <v>233</v>
      </c>
      <c r="BM222" s="241" t="s">
        <v>1610</v>
      </c>
    </row>
    <row r="223" s="2" customFormat="1" ht="16.5" customHeight="1">
      <c r="A223" s="41"/>
      <c r="B223" s="42"/>
      <c r="C223" s="230" t="s">
        <v>476</v>
      </c>
      <c r="D223" s="230" t="s">
        <v>228</v>
      </c>
      <c r="E223" s="231" t="s">
        <v>1611</v>
      </c>
      <c r="F223" s="232" t="s">
        <v>1612</v>
      </c>
      <c r="G223" s="233" t="s">
        <v>611</v>
      </c>
      <c r="H223" s="234">
        <v>1</v>
      </c>
      <c r="I223" s="235"/>
      <c r="J223" s="236">
        <f>ROUND(I223*H223,2)</f>
        <v>0</v>
      </c>
      <c r="K223" s="232" t="s">
        <v>1</v>
      </c>
      <c r="L223" s="47"/>
      <c r="M223" s="237" t="s">
        <v>1</v>
      </c>
      <c r="N223" s="238" t="s">
        <v>52</v>
      </c>
      <c r="O223" s="95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1" t="s">
        <v>233</v>
      </c>
      <c r="AT223" s="241" t="s">
        <v>228</v>
      </c>
      <c r="AU223" s="241" t="s">
        <v>92</v>
      </c>
      <c r="AY223" s="19" t="s">
        <v>226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233</v>
      </c>
      <c r="BK223" s="242">
        <f>ROUND(I223*H223,2)</f>
        <v>0</v>
      </c>
      <c r="BL223" s="19" t="s">
        <v>233</v>
      </c>
      <c r="BM223" s="241" t="s">
        <v>1613</v>
      </c>
    </row>
    <row r="224" s="2" customFormat="1" ht="16.5" customHeight="1">
      <c r="A224" s="41"/>
      <c r="B224" s="42"/>
      <c r="C224" s="230" t="s">
        <v>480</v>
      </c>
      <c r="D224" s="230" t="s">
        <v>228</v>
      </c>
      <c r="E224" s="231" t="s">
        <v>1614</v>
      </c>
      <c r="F224" s="232" t="s">
        <v>1615</v>
      </c>
      <c r="G224" s="233" t="s">
        <v>244</v>
      </c>
      <c r="H224" s="234">
        <v>1</v>
      </c>
      <c r="I224" s="235"/>
      <c r="J224" s="236">
        <f>ROUND(I224*H224,2)</f>
        <v>0</v>
      </c>
      <c r="K224" s="232" t="s">
        <v>1</v>
      </c>
      <c r="L224" s="47"/>
      <c r="M224" s="237" t="s">
        <v>1</v>
      </c>
      <c r="N224" s="238" t="s">
        <v>52</v>
      </c>
      <c r="O224" s="95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1" t="s">
        <v>233</v>
      </c>
      <c r="AT224" s="241" t="s">
        <v>228</v>
      </c>
      <c r="AU224" s="241" t="s">
        <v>92</v>
      </c>
      <c r="AY224" s="19" t="s">
        <v>226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233</v>
      </c>
      <c r="BK224" s="242">
        <f>ROUND(I224*H224,2)</f>
        <v>0</v>
      </c>
      <c r="BL224" s="19" t="s">
        <v>233</v>
      </c>
      <c r="BM224" s="241" t="s">
        <v>1616</v>
      </c>
    </row>
    <row r="225" s="12" customFormat="1" ht="25.92" customHeight="1">
      <c r="A225" s="12"/>
      <c r="B225" s="214"/>
      <c r="C225" s="215"/>
      <c r="D225" s="216" t="s">
        <v>84</v>
      </c>
      <c r="E225" s="217" t="s">
        <v>1617</v>
      </c>
      <c r="F225" s="217" t="s">
        <v>164</v>
      </c>
      <c r="G225" s="215"/>
      <c r="H225" s="215"/>
      <c r="I225" s="218"/>
      <c r="J225" s="219">
        <f>BK225</f>
        <v>0</v>
      </c>
      <c r="K225" s="215"/>
      <c r="L225" s="220"/>
      <c r="M225" s="221"/>
      <c r="N225" s="222"/>
      <c r="O225" s="222"/>
      <c r="P225" s="223">
        <f>SUM(P226:P241)</f>
        <v>0</v>
      </c>
      <c r="Q225" s="222"/>
      <c r="R225" s="223">
        <f>SUM(R226:R241)</f>
        <v>0.022738000000000001</v>
      </c>
      <c r="S225" s="222"/>
      <c r="T225" s="224">
        <f>SUM(T226:T241)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92</v>
      </c>
      <c r="AT225" s="226" t="s">
        <v>84</v>
      </c>
      <c r="AU225" s="226" t="s">
        <v>85</v>
      </c>
      <c r="AY225" s="225" t="s">
        <v>226</v>
      </c>
      <c r="BK225" s="227">
        <f>SUM(BK226:BK241)</f>
        <v>0</v>
      </c>
    </row>
    <row r="226" s="2" customFormat="1" ht="16.5" customHeight="1">
      <c r="A226" s="41"/>
      <c r="B226" s="42"/>
      <c r="C226" s="230" t="s">
        <v>486</v>
      </c>
      <c r="D226" s="230" t="s">
        <v>228</v>
      </c>
      <c r="E226" s="231" t="s">
        <v>1618</v>
      </c>
      <c r="F226" s="232" t="s">
        <v>1619</v>
      </c>
      <c r="G226" s="233" t="s">
        <v>387</v>
      </c>
      <c r="H226" s="234">
        <v>1</v>
      </c>
      <c r="I226" s="235"/>
      <c r="J226" s="236">
        <f>ROUND(I226*H226,2)</f>
        <v>0</v>
      </c>
      <c r="K226" s="232" t="s">
        <v>1</v>
      </c>
      <c r="L226" s="47"/>
      <c r="M226" s="237" t="s">
        <v>1</v>
      </c>
      <c r="N226" s="238" t="s">
        <v>52</v>
      </c>
      <c r="O226" s="95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1" t="s">
        <v>233</v>
      </c>
      <c r="AT226" s="241" t="s">
        <v>228</v>
      </c>
      <c r="AU226" s="241" t="s">
        <v>92</v>
      </c>
      <c r="AY226" s="19" t="s">
        <v>226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233</v>
      </c>
      <c r="BK226" s="242">
        <f>ROUND(I226*H226,2)</f>
        <v>0</v>
      </c>
      <c r="BL226" s="19" t="s">
        <v>233</v>
      </c>
      <c r="BM226" s="241" t="s">
        <v>1620</v>
      </c>
    </row>
    <row r="227" s="2" customFormat="1" ht="16.5" customHeight="1">
      <c r="A227" s="41"/>
      <c r="B227" s="42"/>
      <c r="C227" s="230" t="s">
        <v>491</v>
      </c>
      <c r="D227" s="230" t="s">
        <v>228</v>
      </c>
      <c r="E227" s="231" t="s">
        <v>686</v>
      </c>
      <c r="F227" s="232" t="s">
        <v>687</v>
      </c>
      <c r="G227" s="233" t="s">
        <v>387</v>
      </c>
      <c r="H227" s="234">
        <v>1</v>
      </c>
      <c r="I227" s="235"/>
      <c r="J227" s="236">
        <f>ROUND(I227*H227,2)</f>
        <v>0</v>
      </c>
      <c r="K227" s="232" t="s">
        <v>1</v>
      </c>
      <c r="L227" s="47"/>
      <c r="M227" s="237" t="s">
        <v>1</v>
      </c>
      <c r="N227" s="238" t="s">
        <v>52</v>
      </c>
      <c r="O227" s="95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1" t="s">
        <v>233</v>
      </c>
      <c r="AT227" s="241" t="s">
        <v>228</v>
      </c>
      <c r="AU227" s="241" t="s">
        <v>92</v>
      </c>
      <c r="AY227" s="19" t="s">
        <v>226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233</v>
      </c>
      <c r="BK227" s="242">
        <f>ROUND(I227*H227,2)</f>
        <v>0</v>
      </c>
      <c r="BL227" s="19" t="s">
        <v>233</v>
      </c>
      <c r="BM227" s="241" t="s">
        <v>1621</v>
      </c>
    </row>
    <row r="228" s="2" customFormat="1" ht="16.5" customHeight="1">
      <c r="A228" s="41"/>
      <c r="B228" s="42"/>
      <c r="C228" s="230" t="s">
        <v>495</v>
      </c>
      <c r="D228" s="230" t="s">
        <v>228</v>
      </c>
      <c r="E228" s="231" t="s">
        <v>690</v>
      </c>
      <c r="F228" s="232" t="s">
        <v>691</v>
      </c>
      <c r="G228" s="233" t="s">
        <v>369</v>
      </c>
      <c r="H228" s="234">
        <v>5</v>
      </c>
      <c r="I228" s="235"/>
      <c r="J228" s="236">
        <f>ROUND(I228*H228,2)</f>
        <v>0</v>
      </c>
      <c r="K228" s="232" t="s">
        <v>232</v>
      </c>
      <c r="L228" s="47"/>
      <c r="M228" s="237" t="s">
        <v>1</v>
      </c>
      <c r="N228" s="238" t="s">
        <v>52</v>
      </c>
      <c r="O228" s="95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1" t="s">
        <v>233</v>
      </c>
      <c r="AT228" s="241" t="s">
        <v>228</v>
      </c>
      <c r="AU228" s="241" t="s">
        <v>92</v>
      </c>
      <c r="AY228" s="19" t="s">
        <v>226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233</v>
      </c>
      <c r="BK228" s="242">
        <f>ROUND(I228*H228,2)</f>
        <v>0</v>
      </c>
      <c r="BL228" s="19" t="s">
        <v>233</v>
      </c>
      <c r="BM228" s="241" t="s">
        <v>1622</v>
      </c>
    </row>
    <row r="229" s="13" customFormat="1">
      <c r="A229" s="13"/>
      <c r="B229" s="243"/>
      <c r="C229" s="244"/>
      <c r="D229" s="245" t="s">
        <v>235</v>
      </c>
      <c r="E229" s="246" t="s">
        <v>1</v>
      </c>
      <c r="F229" s="247" t="s">
        <v>251</v>
      </c>
      <c r="G229" s="244"/>
      <c r="H229" s="248">
        <v>5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235</v>
      </c>
      <c r="AU229" s="254" t="s">
        <v>92</v>
      </c>
      <c r="AV229" s="13" t="s">
        <v>94</v>
      </c>
      <c r="AW229" s="13" t="s">
        <v>40</v>
      </c>
      <c r="AX229" s="13" t="s">
        <v>92</v>
      </c>
      <c r="AY229" s="254" t="s">
        <v>226</v>
      </c>
    </row>
    <row r="230" s="2" customFormat="1" ht="21.75" customHeight="1">
      <c r="A230" s="41"/>
      <c r="B230" s="42"/>
      <c r="C230" s="230" t="s">
        <v>499</v>
      </c>
      <c r="D230" s="230" t="s">
        <v>228</v>
      </c>
      <c r="E230" s="231" t="s">
        <v>694</v>
      </c>
      <c r="F230" s="232" t="s">
        <v>695</v>
      </c>
      <c r="G230" s="233" t="s">
        <v>369</v>
      </c>
      <c r="H230" s="234">
        <v>56</v>
      </c>
      <c r="I230" s="235"/>
      <c r="J230" s="236">
        <f>ROUND(I230*H230,2)</f>
        <v>0</v>
      </c>
      <c r="K230" s="232" t="s">
        <v>232</v>
      </c>
      <c r="L230" s="47"/>
      <c r="M230" s="237" t="s">
        <v>1</v>
      </c>
      <c r="N230" s="238" t="s">
        <v>52</v>
      </c>
      <c r="O230" s="95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1" t="s">
        <v>233</v>
      </c>
      <c r="AT230" s="241" t="s">
        <v>228</v>
      </c>
      <c r="AU230" s="241" t="s">
        <v>92</v>
      </c>
      <c r="AY230" s="19" t="s">
        <v>226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233</v>
      </c>
      <c r="BK230" s="242">
        <f>ROUND(I230*H230,2)</f>
        <v>0</v>
      </c>
      <c r="BL230" s="19" t="s">
        <v>233</v>
      </c>
      <c r="BM230" s="241" t="s">
        <v>1623</v>
      </c>
    </row>
    <row r="231" s="15" customFormat="1">
      <c r="A231" s="15"/>
      <c r="B231" s="280"/>
      <c r="C231" s="281"/>
      <c r="D231" s="245" t="s">
        <v>235</v>
      </c>
      <c r="E231" s="282" t="s">
        <v>1</v>
      </c>
      <c r="F231" s="283" t="s">
        <v>1624</v>
      </c>
      <c r="G231" s="281"/>
      <c r="H231" s="282" t="s">
        <v>1</v>
      </c>
      <c r="I231" s="284"/>
      <c r="J231" s="281"/>
      <c r="K231" s="281"/>
      <c r="L231" s="285"/>
      <c r="M231" s="286"/>
      <c r="N231" s="287"/>
      <c r="O231" s="287"/>
      <c r="P231" s="287"/>
      <c r="Q231" s="287"/>
      <c r="R231" s="287"/>
      <c r="S231" s="287"/>
      <c r="T231" s="28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9" t="s">
        <v>235</v>
      </c>
      <c r="AU231" s="289" t="s">
        <v>92</v>
      </c>
      <c r="AV231" s="15" t="s">
        <v>92</v>
      </c>
      <c r="AW231" s="15" t="s">
        <v>40</v>
      </c>
      <c r="AX231" s="15" t="s">
        <v>85</v>
      </c>
      <c r="AY231" s="289" t="s">
        <v>226</v>
      </c>
    </row>
    <row r="232" s="15" customFormat="1">
      <c r="A232" s="15"/>
      <c r="B232" s="280"/>
      <c r="C232" s="281"/>
      <c r="D232" s="245" t="s">
        <v>235</v>
      </c>
      <c r="E232" s="282" t="s">
        <v>1</v>
      </c>
      <c r="F232" s="283" t="s">
        <v>1625</v>
      </c>
      <c r="G232" s="281"/>
      <c r="H232" s="282" t="s">
        <v>1</v>
      </c>
      <c r="I232" s="284"/>
      <c r="J232" s="281"/>
      <c r="K232" s="281"/>
      <c r="L232" s="285"/>
      <c r="M232" s="286"/>
      <c r="N232" s="287"/>
      <c r="O232" s="287"/>
      <c r="P232" s="287"/>
      <c r="Q232" s="287"/>
      <c r="R232" s="287"/>
      <c r="S232" s="287"/>
      <c r="T232" s="28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9" t="s">
        <v>235</v>
      </c>
      <c r="AU232" s="289" t="s">
        <v>92</v>
      </c>
      <c r="AV232" s="15" t="s">
        <v>92</v>
      </c>
      <c r="AW232" s="15" t="s">
        <v>40</v>
      </c>
      <c r="AX232" s="15" t="s">
        <v>85</v>
      </c>
      <c r="AY232" s="289" t="s">
        <v>226</v>
      </c>
    </row>
    <row r="233" s="13" customFormat="1">
      <c r="A233" s="13"/>
      <c r="B233" s="243"/>
      <c r="C233" s="244"/>
      <c r="D233" s="245" t="s">
        <v>235</v>
      </c>
      <c r="E233" s="246" t="s">
        <v>1</v>
      </c>
      <c r="F233" s="247" t="s">
        <v>1626</v>
      </c>
      <c r="G233" s="244"/>
      <c r="H233" s="248">
        <v>56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235</v>
      </c>
      <c r="AU233" s="254" t="s">
        <v>92</v>
      </c>
      <c r="AV233" s="13" t="s">
        <v>94</v>
      </c>
      <c r="AW233" s="13" t="s">
        <v>40</v>
      </c>
      <c r="AX233" s="13" t="s">
        <v>92</v>
      </c>
      <c r="AY233" s="254" t="s">
        <v>226</v>
      </c>
    </row>
    <row r="234" s="2" customFormat="1" ht="21.75" customHeight="1">
      <c r="A234" s="41"/>
      <c r="B234" s="42"/>
      <c r="C234" s="230" t="s">
        <v>505</v>
      </c>
      <c r="D234" s="230" t="s">
        <v>228</v>
      </c>
      <c r="E234" s="231" t="s">
        <v>701</v>
      </c>
      <c r="F234" s="232" t="s">
        <v>702</v>
      </c>
      <c r="G234" s="233" t="s">
        <v>369</v>
      </c>
      <c r="H234" s="234">
        <v>4</v>
      </c>
      <c r="I234" s="235"/>
      <c r="J234" s="236">
        <f>ROUND(I234*H234,2)</f>
        <v>0</v>
      </c>
      <c r="K234" s="232" t="s">
        <v>232</v>
      </c>
      <c r="L234" s="47"/>
      <c r="M234" s="237" t="s">
        <v>1</v>
      </c>
      <c r="N234" s="238" t="s">
        <v>52</v>
      </c>
      <c r="O234" s="95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1" t="s">
        <v>233</v>
      </c>
      <c r="AT234" s="241" t="s">
        <v>228</v>
      </c>
      <c r="AU234" s="241" t="s">
        <v>92</v>
      </c>
      <c r="AY234" s="19" t="s">
        <v>226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233</v>
      </c>
      <c r="BK234" s="242">
        <f>ROUND(I234*H234,2)</f>
        <v>0</v>
      </c>
      <c r="BL234" s="19" t="s">
        <v>233</v>
      </c>
      <c r="BM234" s="241" t="s">
        <v>1627</v>
      </c>
    </row>
    <row r="235" s="2" customFormat="1" ht="16.5" customHeight="1">
      <c r="A235" s="41"/>
      <c r="B235" s="42"/>
      <c r="C235" s="230" t="s">
        <v>509</v>
      </c>
      <c r="D235" s="230" t="s">
        <v>228</v>
      </c>
      <c r="E235" s="231" t="s">
        <v>1628</v>
      </c>
      <c r="F235" s="232" t="s">
        <v>1629</v>
      </c>
      <c r="G235" s="233" t="s">
        <v>1630</v>
      </c>
      <c r="H235" s="234">
        <v>1</v>
      </c>
      <c r="I235" s="235"/>
      <c r="J235" s="236">
        <f>ROUND(I235*H235,2)</f>
        <v>0</v>
      </c>
      <c r="K235" s="232" t="s">
        <v>1</v>
      </c>
      <c r="L235" s="47"/>
      <c r="M235" s="237" t="s">
        <v>1</v>
      </c>
      <c r="N235" s="238" t="s">
        <v>52</v>
      </c>
      <c r="O235" s="95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1" t="s">
        <v>557</v>
      </c>
      <c r="AT235" s="241" t="s">
        <v>228</v>
      </c>
      <c r="AU235" s="241" t="s">
        <v>92</v>
      </c>
      <c r="AY235" s="19" t="s">
        <v>226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233</v>
      </c>
      <c r="BK235" s="242">
        <f>ROUND(I235*H235,2)</f>
        <v>0</v>
      </c>
      <c r="BL235" s="19" t="s">
        <v>557</v>
      </c>
      <c r="BM235" s="241" t="s">
        <v>1631</v>
      </c>
    </row>
    <row r="236" s="2" customFormat="1" ht="16.5" customHeight="1">
      <c r="A236" s="41"/>
      <c r="B236" s="42"/>
      <c r="C236" s="230" t="s">
        <v>514</v>
      </c>
      <c r="D236" s="230" t="s">
        <v>228</v>
      </c>
      <c r="E236" s="231" t="s">
        <v>709</v>
      </c>
      <c r="F236" s="232" t="s">
        <v>710</v>
      </c>
      <c r="G236" s="233" t="s">
        <v>231</v>
      </c>
      <c r="H236" s="234">
        <v>454.75999999999999</v>
      </c>
      <c r="I236" s="235"/>
      <c r="J236" s="236">
        <f>ROUND(I236*H236,2)</f>
        <v>0</v>
      </c>
      <c r="K236" s="232" t="s">
        <v>232</v>
      </c>
      <c r="L236" s="47"/>
      <c r="M236" s="237" t="s">
        <v>1</v>
      </c>
      <c r="N236" s="238" t="s">
        <v>52</v>
      </c>
      <c r="O236" s="95"/>
      <c r="P236" s="239">
        <f>O236*H236</f>
        <v>0</v>
      </c>
      <c r="Q236" s="239">
        <v>5.0000000000000002E-05</v>
      </c>
      <c r="R236" s="239">
        <f>Q236*H236</f>
        <v>0.022738000000000001</v>
      </c>
      <c r="S236" s="239">
        <v>0</v>
      </c>
      <c r="T236" s="240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1" t="s">
        <v>233</v>
      </c>
      <c r="AT236" s="241" t="s">
        <v>228</v>
      </c>
      <c r="AU236" s="241" t="s">
        <v>92</v>
      </c>
      <c r="AY236" s="19" t="s">
        <v>226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233</v>
      </c>
      <c r="BK236" s="242">
        <f>ROUND(I236*H236,2)</f>
        <v>0</v>
      </c>
      <c r="BL236" s="19" t="s">
        <v>233</v>
      </c>
      <c r="BM236" s="241" t="s">
        <v>1632</v>
      </c>
    </row>
    <row r="237" s="15" customFormat="1">
      <c r="A237" s="15"/>
      <c r="B237" s="280"/>
      <c r="C237" s="281"/>
      <c r="D237" s="245" t="s">
        <v>235</v>
      </c>
      <c r="E237" s="282" t="s">
        <v>1</v>
      </c>
      <c r="F237" s="283" t="s">
        <v>712</v>
      </c>
      <c r="G237" s="281"/>
      <c r="H237" s="282" t="s">
        <v>1</v>
      </c>
      <c r="I237" s="284"/>
      <c r="J237" s="281"/>
      <c r="K237" s="281"/>
      <c r="L237" s="285"/>
      <c r="M237" s="286"/>
      <c r="N237" s="287"/>
      <c r="O237" s="287"/>
      <c r="P237" s="287"/>
      <c r="Q237" s="287"/>
      <c r="R237" s="287"/>
      <c r="S237" s="287"/>
      <c r="T237" s="28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9" t="s">
        <v>235</v>
      </c>
      <c r="AU237" s="289" t="s">
        <v>92</v>
      </c>
      <c r="AV237" s="15" t="s">
        <v>92</v>
      </c>
      <c r="AW237" s="15" t="s">
        <v>40</v>
      </c>
      <c r="AX237" s="15" t="s">
        <v>85</v>
      </c>
      <c r="AY237" s="289" t="s">
        <v>226</v>
      </c>
    </row>
    <row r="238" s="13" customFormat="1">
      <c r="A238" s="13"/>
      <c r="B238" s="243"/>
      <c r="C238" s="244"/>
      <c r="D238" s="245" t="s">
        <v>235</v>
      </c>
      <c r="E238" s="246" t="s">
        <v>1</v>
      </c>
      <c r="F238" s="247" t="s">
        <v>713</v>
      </c>
      <c r="G238" s="244"/>
      <c r="H238" s="248">
        <v>306.44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235</v>
      </c>
      <c r="AU238" s="254" t="s">
        <v>92</v>
      </c>
      <c r="AV238" s="13" t="s">
        <v>94</v>
      </c>
      <c r="AW238" s="13" t="s">
        <v>40</v>
      </c>
      <c r="AX238" s="13" t="s">
        <v>85</v>
      </c>
      <c r="AY238" s="254" t="s">
        <v>226</v>
      </c>
    </row>
    <row r="239" s="15" customFormat="1">
      <c r="A239" s="15"/>
      <c r="B239" s="280"/>
      <c r="C239" s="281"/>
      <c r="D239" s="245" t="s">
        <v>235</v>
      </c>
      <c r="E239" s="282" t="s">
        <v>1</v>
      </c>
      <c r="F239" s="283" t="s">
        <v>1633</v>
      </c>
      <c r="G239" s="281"/>
      <c r="H239" s="282" t="s">
        <v>1</v>
      </c>
      <c r="I239" s="284"/>
      <c r="J239" s="281"/>
      <c r="K239" s="281"/>
      <c r="L239" s="285"/>
      <c r="M239" s="286"/>
      <c r="N239" s="287"/>
      <c r="O239" s="287"/>
      <c r="P239" s="287"/>
      <c r="Q239" s="287"/>
      <c r="R239" s="287"/>
      <c r="S239" s="287"/>
      <c r="T239" s="28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9" t="s">
        <v>235</v>
      </c>
      <c r="AU239" s="289" t="s">
        <v>92</v>
      </c>
      <c r="AV239" s="15" t="s">
        <v>92</v>
      </c>
      <c r="AW239" s="15" t="s">
        <v>40</v>
      </c>
      <c r="AX239" s="15" t="s">
        <v>85</v>
      </c>
      <c r="AY239" s="289" t="s">
        <v>226</v>
      </c>
    </row>
    <row r="240" s="13" customFormat="1">
      <c r="A240" s="13"/>
      <c r="B240" s="243"/>
      <c r="C240" s="244"/>
      <c r="D240" s="245" t="s">
        <v>235</v>
      </c>
      <c r="E240" s="246" t="s">
        <v>1</v>
      </c>
      <c r="F240" s="247" t="s">
        <v>1634</v>
      </c>
      <c r="G240" s="244"/>
      <c r="H240" s="248">
        <v>148.31999999999999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235</v>
      </c>
      <c r="AU240" s="254" t="s">
        <v>92</v>
      </c>
      <c r="AV240" s="13" t="s">
        <v>94</v>
      </c>
      <c r="AW240" s="13" t="s">
        <v>40</v>
      </c>
      <c r="AX240" s="13" t="s">
        <v>85</v>
      </c>
      <c r="AY240" s="254" t="s">
        <v>226</v>
      </c>
    </row>
    <row r="241" s="14" customFormat="1">
      <c r="A241" s="14"/>
      <c r="B241" s="255"/>
      <c r="C241" s="256"/>
      <c r="D241" s="245" t="s">
        <v>235</v>
      </c>
      <c r="E241" s="257" t="s">
        <v>1</v>
      </c>
      <c r="F241" s="258" t="s">
        <v>237</v>
      </c>
      <c r="G241" s="256"/>
      <c r="H241" s="259">
        <v>454.75999999999999</v>
      </c>
      <c r="I241" s="260"/>
      <c r="J241" s="256"/>
      <c r="K241" s="256"/>
      <c r="L241" s="261"/>
      <c r="M241" s="304"/>
      <c r="N241" s="305"/>
      <c r="O241" s="305"/>
      <c r="P241" s="305"/>
      <c r="Q241" s="305"/>
      <c r="R241" s="305"/>
      <c r="S241" s="305"/>
      <c r="T241" s="30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235</v>
      </c>
      <c r="AU241" s="265" t="s">
        <v>92</v>
      </c>
      <c r="AV241" s="14" t="s">
        <v>233</v>
      </c>
      <c r="AW241" s="14" t="s">
        <v>40</v>
      </c>
      <c r="AX241" s="14" t="s">
        <v>92</v>
      </c>
      <c r="AY241" s="265" t="s">
        <v>226</v>
      </c>
    </row>
    <row r="242" s="2" customFormat="1" ht="6.96" customHeight="1">
      <c r="A242" s="41"/>
      <c r="B242" s="70"/>
      <c r="C242" s="71"/>
      <c r="D242" s="71"/>
      <c r="E242" s="71"/>
      <c r="F242" s="71"/>
      <c r="G242" s="71"/>
      <c r="H242" s="71"/>
      <c r="I242" s="71"/>
      <c r="J242" s="71"/>
      <c r="K242" s="71"/>
      <c r="L242" s="47"/>
      <c r="M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</sheetData>
  <sheetProtection sheet="1" autoFilter="0" formatColumns="0" formatRows="0" objects="1" scenarios="1" spinCount="100000" saltValue="y+pRwy/DEQH070L/cuLPHyeGLuPCoocF3DsaX7wZ/+TeexcLgnbhJJYYo5IeW/qxL/Z3d0rVI25ih3hZUJBeZA==" hashValue="50vKoQzuZbm/79XalYNZkFugA3l1fmADM2qnz4iyIoHbtSL5aI9RY/uijeXChyLXbj4tS5Zv0oWumXZ+omOpYA==" algorithmName="SHA-512" password="CF7A"/>
  <autoFilter ref="C126:K2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  <c r="AZ2" s="307" t="s">
        <v>1635</v>
      </c>
      <c r="BA2" s="307" t="s">
        <v>1636</v>
      </c>
      <c r="BB2" s="307" t="s">
        <v>231</v>
      </c>
      <c r="BC2" s="307" t="s">
        <v>1637</v>
      </c>
      <c r="BD2" s="307" t="s">
        <v>94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  <c r="AZ3" s="307" t="s">
        <v>1638</v>
      </c>
      <c r="BA3" s="307" t="s">
        <v>1639</v>
      </c>
      <c r="BB3" s="307" t="s">
        <v>244</v>
      </c>
      <c r="BC3" s="307" t="s">
        <v>1640</v>
      </c>
      <c r="BD3" s="307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  <c r="AZ4" s="307" t="s">
        <v>1641</v>
      </c>
      <c r="BA4" s="307" t="s">
        <v>1642</v>
      </c>
      <c r="BB4" s="307" t="s">
        <v>244</v>
      </c>
      <c r="BC4" s="307" t="s">
        <v>1643</v>
      </c>
      <c r="BD4" s="307" t="s">
        <v>94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169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1644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ROUND(J129,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ROUND((SUM(BE129:BE372)),  2)</f>
        <v>0</v>
      </c>
      <c r="G35" s="41"/>
      <c r="H35" s="41"/>
      <c r="I35" s="168">
        <v>0.20999999999999999</v>
      </c>
      <c r="J35" s="167">
        <f>ROUND(((SUM(BE129:BE372))*I35),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ROUND((SUM(BF129:BF372)),  2)</f>
        <v>0</v>
      </c>
      <c r="G36" s="41"/>
      <c r="H36" s="41"/>
      <c r="I36" s="168">
        <v>0.14999999999999999</v>
      </c>
      <c r="J36" s="167">
        <f>ROUND(((SUM(BF129:BF372))*I36),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ROUND((SUM(BG129:BG372)),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ROUND((SUM(BH129:BH372)),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ROUND((SUM(BI129:BI372)),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169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SO01.4 - Úprava ÚT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J129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1645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1646</v>
      </c>
      <c r="E100" s="195"/>
      <c r="F100" s="195"/>
      <c r="G100" s="195"/>
      <c r="H100" s="195"/>
      <c r="I100" s="195"/>
      <c r="J100" s="196">
        <f>J146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8"/>
      <c r="C101" s="137"/>
      <c r="D101" s="199" t="s">
        <v>1647</v>
      </c>
      <c r="E101" s="200"/>
      <c r="F101" s="200"/>
      <c r="G101" s="200"/>
      <c r="H101" s="200"/>
      <c r="I101" s="200"/>
      <c r="J101" s="201">
        <f>J147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7"/>
      <c r="D102" s="199" t="s">
        <v>1648</v>
      </c>
      <c r="E102" s="200"/>
      <c r="F102" s="200"/>
      <c r="G102" s="200"/>
      <c r="H102" s="200"/>
      <c r="I102" s="200"/>
      <c r="J102" s="201">
        <f>J218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7"/>
      <c r="D103" s="199" t="s">
        <v>185</v>
      </c>
      <c r="E103" s="200"/>
      <c r="F103" s="200"/>
      <c r="G103" s="200"/>
      <c r="H103" s="200"/>
      <c r="I103" s="200"/>
      <c r="J103" s="201">
        <f>J277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7"/>
      <c r="D104" s="199" t="s">
        <v>1649</v>
      </c>
      <c r="E104" s="200"/>
      <c r="F104" s="200"/>
      <c r="G104" s="200"/>
      <c r="H104" s="200"/>
      <c r="I104" s="200"/>
      <c r="J104" s="201">
        <f>J320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7"/>
      <c r="D105" s="199" t="s">
        <v>1650</v>
      </c>
      <c r="E105" s="200"/>
      <c r="F105" s="200"/>
      <c r="G105" s="200"/>
      <c r="H105" s="200"/>
      <c r="I105" s="200"/>
      <c r="J105" s="201">
        <f>J338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1651</v>
      </c>
      <c r="E106" s="195"/>
      <c r="F106" s="195"/>
      <c r="G106" s="195"/>
      <c r="H106" s="195"/>
      <c r="I106" s="195"/>
      <c r="J106" s="196">
        <f>J367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1652</v>
      </c>
      <c r="E107" s="195"/>
      <c r="F107" s="195"/>
      <c r="G107" s="195"/>
      <c r="H107" s="195"/>
      <c r="I107" s="195"/>
      <c r="J107" s="196">
        <f>J371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3" s="2" customFormat="1" ht="6.96" customHeight="1">
      <c r="A113" s="41"/>
      <c r="B113" s="72"/>
      <c r="C113" s="73"/>
      <c r="D113" s="73"/>
      <c r="E113" s="73"/>
      <c r="F113" s="73"/>
      <c r="G113" s="73"/>
      <c r="H113" s="73"/>
      <c r="I113" s="73"/>
      <c r="J113" s="73"/>
      <c r="K113" s="7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4.96" customHeight="1">
      <c r="A114" s="41"/>
      <c r="B114" s="42"/>
      <c r="C114" s="25" t="s">
        <v>211</v>
      </c>
      <c r="D114" s="43"/>
      <c r="E114" s="43"/>
      <c r="F114" s="43"/>
      <c r="G114" s="43"/>
      <c r="H114" s="43"/>
      <c r="I114" s="43"/>
      <c r="J114" s="43"/>
      <c r="K114" s="4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16</v>
      </c>
      <c r="D116" s="43"/>
      <c r="E116" s="43"/>
      <c r="F116" s="43"/>
      <c r="G116" s="43"/>
      <c r="H116" s="43"/>
      <c r="I116" s="43"/>
      <c r="J116" s="43"/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187" t="str">
        <f>E7</f>
        <v>Změna způsobu dezinfekce</v>
      </c>
      <c r="F117" s="34"/>
      <c r="G117" s="34"/>
      <c r="H117" s="34"/>
      <c r="I117" s="43"/>
      <c r="J117" s="43"/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1" customFormat="1" ht="12" customHeight="1">
      <c r="B118" s="23"/>
      <c r="C118" s="34" t="s">
        <v>168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1"/>
      <c r="B119" s="42"/>
      <c r="C119" s="43"/>
      <c r="D119" s="43"/>
      <c r="E119" s="187" t="s">
        <v>169</v>
      </c>
      <c r="F119" s="43"/>
      <c r="G119" s="43"/>
      <c r="H119" s="43"/>
      <c r="I119" s="43"/>
      <c r="J119" s="43"/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170</v>
      </c>
      <c r="D120" s="43"/>
      <c r="E120" s="43"/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80" t="str">
        <f>E11</f>
        <v>SO01.4 - Úprava ÚT</v>
      </c>
      <c r="F121" s="43"/>
      <c r="G121" s="43"/>
      <c r="H121" s="43"/>
      <c r="I121" s="43"/>
      <c r="J121" s="43"/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4" t="s">
        <v>20</v>
      </c>
      <c r="D123" s="43"/>
      <c r="E123" s="43"/>
      <c r="F123" s="29" t="str">
        <f>F14</f>
        <v>Areál úpravny vody Želivka, Hulice 106</v>
      </c>
      <c r="G123" s="43"/>
      <c r="H123" s="43"/>
      <c r="I123" s="34" t="s">
        <v>22</v>
      </c>
      <c r="J123" s="83" t="str">
        <f>IF(J14="","",J14)</f>
        <v>31. 8. 2021</v>
      </c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40.05" customHeight="1">
      <c r="A125" s="41"/>
      <c r="B125" s="42"/>
      <c r="C125" s="34" t="s">
        <v>28</v>
      </c>
      <c r="D125" s="43"/>
      <c r="E125" s="43"/>
      <c r="F125" s="29" t="str">
        <f>E17</f>
        <v>Úpravna vody Želivka, a.s.</v>
      </c>
      <c r="G125" s="43"/>
      <c r="H125" s="43"/>
      <c r="I125" s="34" t="s">
        <v>36</v>
      </c>
      <c r="J125" s="39" t="str">
        <f>E23</f>
        <v>ERMEX ENGINEERING, spol. s r.o.</v>
      </c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34</v>
      </c>
      <c r="D126" s="43"/>
      <c r="E126" s="43"/>
      <c r="F126" s="29" t="str">
        <f>IF(E20="","",E20)</f>
        <v>Vyplň údaj</v>
      </c>
      <c r="G126" s="43"/>
      <c r="H126" s="43"/>
      <c r="I126" s="34" t="s">
        <v>41</v>
      </c>
      <c r="J126" s="39" t="str">
        <f>E26</f>
        <v xml:space="preserve"> </v>
      </c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0.32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11" customFormat="1" ht="29.28" customHeight="1">
      <c r="A128" s="203"/>
      <c r="B128" s="204"/>
      <c r="C128" s="205" t="s">
        <v>212</v>
      </c>
      <c r="D128" s="206" t="s">
        <v>70</v>
      </c>
      <c r="E128" s="206" t="s">
        <v>66</v>
      </c>
      <c r="F128" s="206" t="s">
        <v>67</v>
      </c>
      <c r="G128" s="206" t="s">
        <v>213</v>
      </c>
      <c r="H128" s="206" t="s">
        <v>214</v>
      </c>
      <c r="I128" s="206" t="s">
        <v>215</v>
      </c>
      <c r="J128" s="206" t="s">
        <v>175</v>
      </c>
      <c r="K128" s="207" t="s">
        <v>216</v>
      </c>
      <c r="L128" s="208"/>
      <c r="M128" s="104" t="s">
        <v>1</v>
      </c>
      <c r="N128" s="105" t="s">
        <v>49</v>
      </c>
      <c r="O128" s="105" t="s">
        <v>217</v>
      </c>
      <c r="P128" s="105" t="s">
        <v>218</v>
      </c>
      <c r="Q128" s="105" t="s">
        <v>219</v>
      </c>
      <c r="R128" s="105" t="s">
        <v>220</v>
      </c>
      <c r="S128" s="105" t="s">
        <v>221</v>
      </c>
      <c r="T128" s="106" t="s">
        <v>222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41"/>
      <c r="B129" s="42"/>
      <c r="C129" s="111" t="s">
        <v>223</v>
      </c>
      <c r="D129" s="43"/>
      <c r="E129" s="43"/>
      <c r="F129" s="43"/>
      <c r="G129" s="43"/>
      <c r="H129" s="43"/>
      <c r="I129" s="43"/>
      <c r="J129" s="209">
        <f>BK129</f>
        <v>0</v>
      </c>
      <c r="K129" s="43"/>
      <c r="L129" s="47"/>
      <c r="M129" s="107"/>
      <c r="N129" s="210"/>
      <c r="O129" s="108"/>
      <c r="P129" s="211">
        <f>P130+P146+P367+P371</f>
        <v>0</v>
      </c>
      <c r="Q129" s="108"/>
      <c r="R129" s="211">
        <f>R130+R146+R367+R371</f>
        <v>1.1486958</v>
      </c>
      <c r="S129" s="108"/>
      <c r="T129" s="212">
        <f>T130+T146+T367+T371</f>
        <v>0.3548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84</v>
      </c>
      <c r="AU129" s="19" t="s">
        <v>177</v>
      </c>
      <c r="BK129" s="213">
        <f>BK130+BK146+BK367+BK371</f>
        <v>0</v>
      </c>
    </row>
    <row r="130" s="12" customFormat="1" ht="25.92" customHeight="1">
      <c r="A130" s="12"/>
      <c r="B130" s="214"/>
      <c r="C130" s="215"/>
      <c r="D130" s="216" t="s">
        <v>84</v>
      </c>
      <c r="E130" s="217" t="s">
        <v>84</v>
      </c>
      <c r="F130" s="217" t="s">
        <v>1653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SUM(P131:P145)</f>
        <v>0</v>
      </c>
      <c r="Q130" s="222"/>
      <c r="R130" s="223">
        <f>SUM(R131:R145)</f>
        <v>0.0051999999999999998</v>
      </c>
      <c r="S130" s="222"/>
      <c r="T130" s="224">
        <f>SUM(T131:T145)</f>
        <v>0.14280000000000001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92</v>
      </c>
      <c r="AT130" s="226" t="s">
        <v>84</v>
      </c>
      <c r="AU130" s="226" t="s">
        <v>85</v>
      </c>
      <c r="AY130" s="225" t="s">
        <v>226</v>
      </c>
      <c r="BK130" s="227">
        <f>SUM(BK131:BK145)</f>
        <v>0</v>
      </c>
    </row>
    <row r="131" s="2" customFormat="1" ht="16.5" customHeight="1">
      <c r="A131" s="41"/>
      <c r="B131" s="42"/>
      <c r="C131" s="230" t="s">
        <v>92</v>
      </c>
      <c r="D131" s="230" t="s">
        <v>228</v>
      </c>
      <c r="E131" s="231" t="s">
        <v>1654</v>
      </c>
      <c r="F131" s="232" t="s">
        <v>1655</v>
      </c>
      <c r="G131" s="233" t="s">
        <v>526</v>
      </c>
      <c r="H131" s="234">
        <v>8</v>
      </c>
      <c r="I131" s="235"/>
      <c r="J131" s="236">
        <f>ROUND(I131*H131,2)</f>
        <v>0</v>
      </c>
      <c r="K131" s="232" t="s">
        <v>1</v>
      </c>
      <c r="L131" s="47"/>
      <c r="M131" s="237" t="s">
        <v>1</v>
      </c>
      <c r="N131" s="238" t="s">
        <v>52</v>
      </c>
      <c r="O131" s="9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1" t="s">
        <v>719</v>
      </c>
      <c r="AT131" s="241" t="s">
        <v>228</v>
      </c>
      <c r="AU131" s="241" t="s">
        <v>92</v>
      </c>
      <c r="AY131" s="19" t="s">
        <v>226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9" t="s">
        <v>233</v>
      </c>
      <c r="BK131" s="242">
        <f>ROUND(I131*H131,2)</f>
        <v>0</v>
      </c>
      <c r="BL131" s="19" t="s">
        <v>719</v>
      </c>
      <c r="BM131" s="241" t="s">
        <v>1656</v>
      </c>
    </row>
    <row r="132" s="2" customFormat="1" ht="16.5" customHeight="1">
      <c r="A132" s="41"/>
      <c r="B132" s="42"/>
      <c r="C132" s="230" t="s">
        <v>94</v>
      </c>
      <c r="D132" s="230" t="s">
        <v>228</v>
      </c>
      <c r="E132" s="231" t="s">
        <v>524</v>
      </c>
      <c r="F132" s="232" t="s">
        <v>525</v>
      </c>
      <c r="G132" s="233" t="s">
        <v>526</v>
      </c>
      <c r="H132" s="234">
        <v>12</v>
      </c>
      <c r="I132" s="235"/>
      <c r="J132" s="236">
        <f>ROUND(I132*H132,2)</f>
        <v>0</v>
      </c>
      <c r="K132" s="232" t="s">
        <v>232</v>
      </c>
      <c r="L132" s="47"/>
      <c r="M132" s="237" t="s">
        <v>1</v>
      </c>
      <c r="N132" s="238" t="s">
        <v>52</v>
      </c>
      <c r="O132" s="9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1" t="s">
        <v>719</v>
      </c>
      <c r="AT132" s="241" t="s">
        <v>228</v>
      </c>
      <c r="AU132" s="241" t="s">
        <v>92</v>
      </c>
      <c r="AY132" s="19" t="s">
        <v>226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9" t="s">
        <v>233</v>
      </c>
      <c r="BK132" s="242">
        <f>ROUND(I132*H132,2)</f>
        <v>0</v>
      </c>
      <c r="BL132" s="19" t="s">
        <v>719</v>
      </c>
      <c r="BM132" s="241" t="s">
        <v>1657</v>
      </c>
    </row>
    <row r="133" s="15" customFormat="1">
      <c r="A133" s="15"/>
      <c r="B133" s="280"/>
      <c r="C133" s="281"/>
      <c r="D133" s="245" t="s">
        <v>235</v>
      </c>
      <c r="E133" s="282" t="s">
        <v>1</v>
      </c>
      <c r="F133" s="283" t="s">
        <v>1658</v>
      </c>
      <c r="G133" s="281"/>
      <c r="H133" s="282" t="s">
        <v>1</v>
      </c>
      <c r="I133" s="284"/>
      <c r="J133" s="281"/>
      <c r="K133" s="281"/>
      <c r="L133" s="285"/>
      <c r="M133" s="286"/>
      <c r="N133" s="287"/>
      <c r="O133" s="287"/>
      <c r="P133" s="287"/>
      <c r="Q133" s="287"/>
      <c r="R133" s="287"/>
      <c r="S133" s="287"/>
      <c r="T133" s="28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9" t="s">
        <v>235</v>
      </c>
      <c r="AU133" s="289" t="s">
        <v>92</v>
      </c>
      <c r="AV133" s="15" t="s">
        <v>92</v>
      </c>
      <c r="AW133" s="15" t="s">
        <v>40</v>
      </c>
      <c r="AX133" s="15" t="s">
        <v>85</v>
      </c>
      <c r="AY133" s="289" t="s">
        <v>226</v>
      </c>
    </row>
    <row r="134" s="13" customFormat="1">
      <c r="A134" s="13"/>
      <c r="B134" s="243"/>
      <c r="C134" s="244"/>
      <c r="D134" s="245" t="s">
        <v>235</v>
      </c>
      <c r="E134" s="246" t="s">
        <v>1</v>
      </c>
      <c r="F134" s="247" t="s">
        <v>1659</v>
      </c>
      <c r="G134" s="244"/>
      <c r="H134" s="248">
        <v>6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235</v>
      </c>
      <c r="AU134" s="254" t="s">
        <v>92</v>
      </c>
      <c r="AV134" s="13" t="s">
        <v>94</v>
      </c>
      <c r="AW134" s="13" t="s">
        <v>40</v>
      </c>
      <c r="AX134" s="13" t="s">
        <v>85</v>
      </c>
      <c r="AY134" s="254" t="s">
        <v>226</v>
      </c>
    </row>
    <row r="135" s="15" customFormat="1">
      <c r="A135" s="15"/>
      <c r="B135" s="280"/>
      <c r="C135" s="281"/>
      <c r="D135" s="245" t="s">
        <v>235</v>
      </c>
      <c r="E135" s="282" t="s">
        <v>1</v>
      </c>
      <c r="F135" s="283" t="s">
        <v>1660</v>
      </c>
      <c r="G135" s="281"/>
      <c r="H135" s="282" t="s">
        <v>1</v>
      </c>
      <c r="I135" s="284"/>
      <c r="J135" s="281"/>
      <c r="K135" s="281"/>
      <c r="L135" s="285"/>
      <c r="M135" s="286"/>
      <c r="N135" s="287"/>
      <c r="O135" s="287"/>
      <c r="P135" s="287"/>
      <c r="Q135" s="287"/>
      <c r="R135" s="287"/>
      <c r="S135" s="287"/>
      <c r="T135" s="28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9" t="s">
        <v>235</v>
      </c>
      <c r="AU135" s="289" t="s">
        <v>92</v>
      </c>
      <c r="AV135" s="15" t="s">
        <v>92</v>
      </c>
      <c r="AW135" s="15" t="s">
        <v>40</v>
      </c>
      <c r="AX135" s="15" t="s">
        <v>85</v>
      </c>
      <c r="AY135" s="289" t="s">
        <v>226</v>
      </c>
    </row>
    <row r="136" s="13" customFormat="1">
      <c r="A136" s="13"/>
      <c r="B136" s="243"/>
      <c r="C136" s="244"/>
      <c r="D136" s="245" t="s">
        <v>235</v>
      </c>
      <c r="E136" s="246" t="s">
        <v>1</v>
      </c>
      <c r="F136" s="247" t="s">
        <v>1661</v>
      </c>
      <c r="G136" s="244"/>
      <c r="H136" s="248">
        <v>2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235</v>
      </c>
      <c r="AU136" s="254" t="s">
        <v>92</v>
      </c>
      <c r="AV136" s="13" t="s">
        <v>94</v>
      </c>
      <c r="AW136" s="13" t="s">
        <v>40</v>
      </c>
      <c r="AX136" s="13" t="s">
        <v>85</v>
      </c>
      <c r="AY136" s="254" t="s">
        <v>226</v>
      </c>
    </row>
    <row r="137" s="15" customFormat="1">
      <c r="A137" s="15"/>
      <c r="B137" s="280"/>
      <c r="C137" s="281"/>
      <c r="D137" s="245" t="s">
        <v>235</v>
      </c>
      <c r="E137" s="282" t="s">
        <v>1</v>
      </c>
      <c r="F137" s="283" t="s">
        <v>1662</v>
      </c>
      <c r="G137" s="281"/>
      <c r="H137" s="282" t="s">
        <v>1</v>
      </c>
      <c r="I137" s="284"/>
      <c r="J137" s="281"/>
      <c r="K137" s="281"/>
      <c r="L137" s="285"/>
      <c r="M137" s="286"/>
      <c r="N137" s="287"/>
      <c r="O137" s="287"/>
      <c r="P137" s="287"/>
      <c r="Q137" s="287"/>
      <c r="R137" s="287"/>
      <c r="S137" s="287"/>
      <c r="T137" s="28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9" t="s">
        <v>235</v>
      </c>
      <c r="AU137" s="289" t="s">
        <v>92</v>
      </c>
      <c r="AV137" s="15" t="s">
        <v>92</v>
      </c>
      <c r="AW137" s="15" t="s">
        <v>40</v>
      </c>
      <c r="AX137" s="15" t="s">
        <v>85</v>
      </c>
      <c r="AY137" s="289" t="s">
        <v>226</v>
      </c>
    </row>
    <row r="138" s="13" customFormat="1">
      <c r="A138" s="13"/>
      <c r="B138" s="243"/>
      <c r="C138" s="244"/>
      <c r="D138" s="245" t="s">
        <v>235</v>
      </c>
      <c r="E138" s="246" t="s">
        <v>1</v>
      </c>
      <c r="F138" s="247" t="s">
        <v>1661</v>
      </c>
      <c r="G138" s="244"/>
      <c r="H138" s="248">
        <v>2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235</v>
      </c>
      <c r="AU138" s="254" t="s">
        <v>92</v>
      </c>
      <c r="AV138" s="13" t="s">
        <v>94</v>
      </c>
      <c r="AW138" s="13" t="s">
        <v>40</v>
      </c>
      <c r="AX138" s="13" t="s">
        <v>85</v>
      </c>
      <c r="AY138" s="254" t="s">
        <v>226</v>
      </c>
    </row>
    <row r="139" s="15" customFormat="1">
      <c r="A139" s="15"/>
      <c r="B139" s="280"/>
      <c r="C139" s="281"/>
      <c r="D139" s="245" t="s">
        <v>235</v>
      </c>
      <c r="E139" s="282" t="s">
        <v>1</v>
      </c>
      <c r="F139" s="283" t="s">
        <v>1663</v>
      </c>
      <c r="G139" s="281"/>
      <c r="H139" s="282" t="s">
        <v>1</v>
      </c>
      <c r="I139" s="284"/>
      <c r="J139" s="281"/>
      <c r="K139" s="281"/>
      <c r="L139" s="285"/>
      <c r="M139" s="286"/>
      <c r="N139" s="287"/>
      <c r="O139" s="287"/>
      <c r="P139" s="287"/>
      <c r="Q139" s="287"/>
      <c r="R139" s="287"/>
      <c r="S139" s="287"/>
      <c r="T139" s="28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9" t="s">
        <v>235</v>
      </c>
      <c r="AU139" s="289" t="s">
        <v>92</v>
      </c>
      <c r="AV139" s="15" t="s">
        <v>92</v>
      </c>
      <c r="AW139" s="15" t="s">
        <v>40</v>
      </c>
      <c r="AX139" s="15" t="s">
        <v>85</v>
      </c>
      <c r="AY139" s="289" t="s">
        <v>226</v>
      </c>
    </row>
    <row r="140" s="13" customFormat="1">
      <c r="A140" s="13"/>
      <c r="B140" s="243"/>
      <c r="C140" s="244"/>
      <c r="D140" s="245" t="s">
        <v>235</v>
      </c>
      <c r="E140" s="246" t="s">
        <v>1</v>
      </c>
      <c r="F140" s="247" t="s">
        <v>1661</v>
      </c>
      <c r="G140" s="244"/>
      <c r="H140" s="248">
        <v>2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235</v>
      </c>
      <c r="AU140" s="254" t="s">
        <v>92</v>
      </c>
      <c r="AV140" s="13" t="s">
        <v>94</v>
      </c>
      <c r="AW140" s="13" t="s">
        <v>40</v>
      </c>
      <c r="AX140" s="13" t="s">
        <v>85</v>
      </c>
      <c r="AY140" s="254" t="s">
        <v>226</v>
      </c>
    </row>
    <row r="141" s="14" customFormat="1">
      <c r="A141" s="14"/>
      <c r="B141" s="255"/>
      <c r="C141" s="256"/>
      <c r="D141" s="245" t="s">
        <v>235</v>
      </c>
      <c r="E141" s="257" t="s">
        <v>1</v>
      </c>
      <c r="F141" s="258" t="s">
        <v>237</v>
      </c>
      <c r="G141" s="256"/>
      <c r="H141" s="259">
        <v>12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235</v>
      </c>
      <c r="AU141" s="265" t="s">
        <v>92</v>
      </c>
      <c r="AV141" s="14" t="s">
        <v>233</v>
      </c>
      <c r="AW141" s="14" t="s">
        <v>40</v>
      </c>
      <c r="AX141" s="14" t="s">
        <v>92</v>
      </c>
      <c r="AY141" s="265" t="s">
        <v>226</v>
      </c>
    </row>
    <row r="142" s="2" customFormat="1" ht="16.5" customHeight="1">
      <c r="A142" s="41"/>
      <c r="B142" s="42"/>
      <c r="C142" s="230" t="s">
        <v>241</v>
      </c>
      <c r="D142" s="230" t="s">
        <v>228</v>
      </c>
      <c r="E142" s="231" t="s">
        <v>1664</v>
      </c>
      <c r="F142" s="232" t="s">
        <v>1665</v>
      </c>
      <c r="G142" s="233" t="s">
        <v>369</v>
      </c>
      <c r="H142" s="234">
        <v>10</v>
      </c>
      <c r="I142" s="235"/>
      <c r="J142" s="236">
        <f>ROUND(I142*H142,2)</f>
        <v>0</v>
      </c>
      <c r="K142" s="232" t="s">
        <v>232</v>
      </c>
      <c r="L142" s="47"/>
      <c r="M142" s="237" t="s">
        <v>1</v>
      </c>
      <c r="N142" s="238" t="s">
        <v>52</v>
      </c>
      <c r="O142" s="95"/>
      <c r="P142" s="239">
        <f>O142*H142</f>
        <v>0</v>
      </c>
      <c r="Q142" s="239">
        <v>0.00051999999999999995</v>
      </c>
      <c r="R142" s="239">
        <f>Q142*H142</f>
        <v>0.0051999999999999998</v>
      </c>
      <c r="S142" s="239">
        <v>0</v>
      </c>
      <c r="T142" s="240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1" t="s">
        <v>307</v>
      </c>
      <c r="AT142" s="241" t="s">
        <v>228</v>
      </c>
      <c r="AU142" s="241" t="s">
        <v>92</v>
      </c>
      <c r="AY142" s="19" t="s">
        <v>226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233</v>
      </c>
      <c r="BK142" s="242">
        <f>ROUND(I142*H142,2)</f>
        <v>0</v>
      </c>
      <c r="BL142" s="19" t="s">
        <v>307</v>
      </c>
      <c r="BM142" s="241" t="s">
        <v>1666</v>
      </c>
    </row>
    <row r="143" s="2" customFormat="1" ht="16.5" customHeight="1">
      <c r="A143" s="41"/>
      <c r="B143" s="42"/>
      <c r="C143" s="230" t="s">
        <v>233</v>
      </c>
      <c r="D143" s="230" t="s">
        <v>228</v>
      </c>
      <c r="E143" s="231" t="s">
        <v>1667</v>
      </c>
      <c r="F143" s="232" t="s">
        <v>1668</v>
      </c>
      <c r="G143" s="233" t="s">
        <v>231</v>
      </c>
      <c r="H143" s="234">
        <v>50</v>
      </c>
      <c r="I143" s="235"/>
      <c r="J143" s="236">
        <f>ROUND(I143*H143,2)</f>
        <v>0</v>
      </c>
      <c r="K143" s="232" t="s">
        <v>232</v>
      </c>
      <c r="L143" s="47"/>
      <c r="M143" s="237" t="s">
        <v>1</v>
      </c>
      <c r="N143" s="238" t="s">
        <v>52</v>
      </c>
      <c r="O143" s="9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1" t="s">
        <v>307</v>
      </c>
      <c r="AT143" s="241" t="s">
        <v>228</v>
      </c>
      <c r="AU143" s="241" t="s">
        <v>92</v>
      </c>
      <c r="AY143" s="19" t="s">
        <v>226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233</v>
      </c>
      <c r="BK143" s="242">
        <f>ROUND(I143*H143,2)</f>
        <v>0</v>
      </c>
      <c r="BL143" s="19" t="s">
        <v>307</v>
      </c>
      <c r="BM143" s="241" t="s">
        <v>1669</v>
      </c>
    </row>
    <row r="144" s="2" customFormat="1" ht="16.5" customHeight="1">
      <c r="A144" s="41"/>
      <c r="B144" s="42"/>
      <c r="C144" s="230" t="s">
        <v>251</v>
      </c>
      <c r="D144" s="230" t="s">
        <v>228</v>
      </c>
      <c r="E144" s="231" t="s">
        <v>1670</v>
      </c>
      <c r="F144" s="232" t="s">
        <v>1671</v>
      </c>
      <c r="G144" s="233" t="s">
        <v>369</v>
      </c>
      <c r="H144" s="234">
        <v>3</v>
      </c>
      <c r="I144" s="235"/>
      <c r="J144" s="236">
        <f>ROUND(I144*H144,2)</f>
        <v>0</v>
      </c>
      <c r="K144" s="232" t="s">
        <v>1</v>
      </c>
      <c r="L144" s="47"/>
      <c r="M144" s="237" t="s">
        <v>1</v>
      </c>
      <c r="N144" s="238" t="s">
        <v>52</v>
      </c>
      <c r="O144" s="95"/>
      <c r="P144" s="239">
        <f>O144*H144</f>
        <v>0</v>
      </c>
      <c r="Q144" s="239">
        <v>0</v>
      </c>
      <c r="R144" s="239">
        <f>Q144*H144</f>
        <v>0</v>
      </c>
      <c r="S144" s="239">
        <v>0.023800000000000002</v>
      </c>
      <c r="T144" s="240">
        <f>S144*H144</f>
        <v>0.071400000000000005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1" t="s">
        <v>307</v>
      </c>
      <c r="AT144" s="241" t="s">
        <v>228</v>
      </c>
      <c r="AU144" s="241" t="s">
        <v>92</v>
      </c>
      <c r="AY144" s="19" t="s">
        <v>226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233</v>
      </c>
      <c r="BK144" s="242">
        <f>ROUND(I144*H144,2)</f>
        <v>0</v>
      </c>
      <c r="BL144" s="19" t="s">
        <v>307</v>
      </c>
      <c r="BM144" s="241" t="s">
        <v>1672</v>
      </c>
    </row>
    <row r="145" s="2" customFormat="1" ht="16.5" customHeight="1">
      <c r="A145" s="41"/>
      <c r="B145" s="42"/>
      <c r="C145" s="230" t="s">
        <v>256</v>
      </c>
      <c r="D145" s="230" t="s">
        <v>228</v>
      </c>
      <c r="E145" s="231" t="s">
        <v>1673</v>
      </c>
      <c r="F145" s="232" t="s">
        <v>1674</v>
      </c>
      <c r="G145" s="233" t="s">
        <v>231</v>
      </c>
      <c r="H145" s="234">
        <v>3</v>
      </c>
      <c r="I145" s="235"/>
      <c r="J145" s="236">
        <f>ROUND(I145*H145,2)</f>
        <v>0</v>
      </c>
      <c r="K145" s="232" t="s">
        <v>232</v>
      </c>
      <c r="L145" s="47"/>
      <c r="M145" s="237" t="s">
        <v>1</v>
      </c>
      <c r="N145" s="238" t="s">
        <v>52</v>
      </c>
      <c r="O145" s="95"/>
      <c r="P145" s="239">
        <f>O145*H145</f>
        <v>0</v>
      </c>
      <c r="Q145" s="239">
        <v>0</v>
      </c>
      <c r="R145" s="239">
        <f>Q145*H145</f>
        <v>0</v>
      </c>
      <c r="S145" s="239">
        <v>0.023800000000000002</v>
      </c>
      <c r="T145" s="240">
        <f>S145*H145</f>
        <v>0.071400000000000005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1" t="s">
        <v>307</v>
      </c>
      <c r="AT145" s="241" t="s">
        <v>228</v>
      </c>
      <c r="AU145" s="241" t="s">
        <v>92</v>
      </c>
      <c r="AY145" s="19" t="s">
        <v>226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233</v>
      </c>
      <c r="BK145" s="242">
        <f>ROUND(I145*H145,2)</f>
        <v>0</v>
      </c>
      <c r="BL145" s="19" t="s">
        <v>307</v>
      </c>
      <c r="BM145" s="241" t="s">
        <v>1675</v>
      </c>
    </row>
    <row r="146" s="12" customFormat="1" ht="25.92" customHeight="1">
      <c r="A146" s="12"/>
      <c r="B146" s="214"/>
      <c r="C146" s="215"/>
      <c r="D146" s="216" t="s">
        <v>84</v>
      </c>
      <c r="E146" s="217" t="s">
        <v>1676</v>
      </c>
      <c r="F146" s="217" t="s">
        <v>1677</v>
      </c>
      <c r="G146" s="215"/>
      <c r="H146" s="215"/>
      <c r="I146" s="218"/>
      <c r="J146" s="219">
        <f>BK146</f>
        <v>0</v>
      </c>
      <c r="K146" s="215"/>
      <c r="L146" s="220"/>
      <c r="M146" s="221"/>
      <c r="N146" s="222"/>
      <c r="O146" s="222"/>
      <c r="P146" s="223">
        <f>P147+P218+P277</f>
        <v>0</v>
      </c>
      <c r="Q146" s="222"/>
      <c r="R146" s="223">
        <f>R147+R218+R277</f>
        <v>1.1434958</v>
      </c>
      <c r="S146" s="222"/>
      <c r="T146" s="224">
        <f>T147+T218+T277</f>
        <v>0.21200000000000002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92</v>
      </c>
      <c r="AT146" s="226" t="s">
        <v>84</v>
      </c>
      <c r="AU146" s="226" t="s">
        <v>85</v>
      </c>
      <c r="AY146" s="225" t="s">
        <v>226</v>
      </c>
      <c r="BK146" s="227">
        <f>BK147+BK218+BK277</f>
        <v>0</v>
      </c>
    </row>
    <row r="147" s="12" customFormat="1" ht="22.8" customHeight="1">
      <c r="A147" s="12"/>
      <c r="B147" s="214"/>
      <c r="C147" s="215"/>
      <c r="D147" s="216" t="s">
        <v>84</v>
      </c>
      <c r="E147" s="228" t="s">
        <v>1678</v>
      </c>
      <c r="F147" s="228" t="s">
        <v>1679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SUM(P148:P217)</f>
        <v>0</v>
      </c>
      <c r="Q147" s="222"/>
      <c r="R147" s="223">
        <f>SUM(R148:R217)</f>
        <v>0.62285000000000001</v>
      </c>
      <c r="S147" s="222"/>
      <c r="T147" s="224">
        <f>SUM(T148:T217)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92</v>
      </c>
      <c r="AT147" s="226" t="s">
        <v>84</v>
      </c>
      <c r="AU147" s="226" t="s">
        <v>92</v>
      </c>
      <c r="AY147" s="225" t="s">
        <v>226</v>
      </c>
      <c r="BK147" s="227">
        <f>SUM(BK148:BK217)</f>
        <v>0</v>
      </c>
    </row>
    <row r="148" s="2" customFormat="1" ht="16.5" customHeight="1">
      <c r="A148" s="41"/>
      <c r="B148" s="42"/>
      <c r="C148" s="230" t="s">
        <v>263</v>
      </c>
      <c r="D148" s="230" t="s">
        <v>228</v>
      </c>
      <c r="E148" s="231" t="s">
        <v>1680</v>
      </c>
      <c r="F148" s="232" t="s">
        <v>1681</v>
      </c>
      <c r="G148" s="233" t="s">
        <v>369</v>
      </c>
      <c r="H148" s="234">
        <v>12</v>
      </c>
      <c r="I148" s="235"/>
      <c r="J148" s="236">
        <f>ROUND(I148*H148,2)</f>
        <v>0</v>
      </c>
      <c r="K148" s="232" t="s">
        <v>232</v>
      </c>
      <c r="L148" s="47"/>
      <c r="M148" s="237" t="s">
        <v>1</v>
      </c>
      <c r="N148" s="238" t="s">
        <v>52</v>
      </c>
      <c r="O148" s="9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1" t="s">
        <v>307</v>
      </c>
      <c r="AT148" s="241" t="s">
        <v>228</v>
      </c>
      <c r="AU148" s="241" t="s">
        <v>94</v>
      </c>
      <c r="AY148" s="19" t="s">
        <v>226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233</v>
      </c>
      <c r="BK148" s="242">
        <f>ROUND(I148*H148,2)</f>
        <v>0</v>
      </c>
      <c r="BL148" s="19" t="s">
        <v>307</v>
      </c>
      <c r="BM148" s="241" t="s">
        <v>1682</v>
      </c>
    </row>
    <row r="149" s="15" customFormat="1">
      <c r="A149" s="15"/>
      <c r="B149" s="280"/>
      <c r="C149" s="281"/>
      <c r="D149" s="245" t="s">
        <v>235</v>
      </c>
      <c r="E149" s="282" t="s">
        <v>1</v>
      </c>
      <c r="F149" s="283" t="s">
        <v>1683</v>
      </c>
      <c r="G149" s="281"/>
      <c r="H149" s="282" t="s">
        <v>1</v>
      </c>
      <c r="I149" s="284"/>
      <c r="J149" s="281"/>
      <c r="K149" s="281"/>
      <c r="L149" s="285"/>
      <c r="M149" s="286"/>
      <c r="N149" s="287"/>
      <c r="O149" s="287"/>
      <c r="P149" s="287"/>
      <c r="Q149" s="287"/>
      <c r="R149" s="287"/>
      <c r="S149" s="287"/>
      <c r="T149" s="28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9" t="s">
        <v>235</v>
      </c>
      <c r="AU149" s="289" t="s">
        <v>94</v>
      </c>
      <c r="AV149" s="15" t="s">
        <v>92</v>
      </c>
      <c r="AW149" s="15" t="s">
        <v>40</v>
      </c>
      <c r="AX149" s="15" t="s">
        <v>85</v>
      </c>
      <c r="AY149" s="289" t="s">
        <v>226</v>
      </c>
    </row>
    <row r="150" s="13" customFormat="1">
      <c r="A150" s="13"/>
      <c r="B150" s="243"/>
      <c r="C150" s="244"/>
      <c r="D150" s="245" t="s">
        <v>235</v>
      </c>
      <c r="E150" s="246" t="s">
        <v>1</v>
      </c>
      <c r="F150" s="247" t="s">
        <v>241</v>
      </c>
      <c r="G150" s="244"/>
      <c r="H150" s="248">
        <v>3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235</v>
      </c>
      <c r="AU150" s="254" t="s">
        <v>94</v>
      </c>
      <c r="AV150" s="13" t="s">
        <v>94</v>
      </c>
      <c r="AW150" s="13" t="s">
        <v>40</v>
      </c>
      <c r="AX150" s="13" t="s">
        <v>85</v>
      </c>
      <c r="AY150" s="254" t="s">
        <v>226</v>
      </c>
    </row>
    <row r="151" s="15" customFormat="1">
      <c r="A151" s="15"/>
      <c r="B151" s="280"/>
      <c r="C151" s="281"/>
      <c r="D151" s="245" t="s">
        <v>235</v>
      </c>
      <c r="E151" s="282" t="s">
        <v>1</v>
      </c>
      <c r="F151" s="283" t="s">
        <v>1684</v>
      </c>
      <c r="G151" s="281"/>
      <c r="H151" s="282" t="s">
        <v>1</v>
      </c>
      <c r="I151" s="284"/>
      <c r="J151" s="281"/>
      <c r="K151" s="281"/>
      <c r="L151" s="285"/>
      <c r="M151" s="286"/>
      <c r="N151" s="287"/>
      <c r="O151" s="287"/>
      <c r="P151" s="287"/>
      <c r="Q151" s="287"/>
      <c r="R151" s="287"/>
      <c r="S151" s="287"/>
      <c r="T151" s="28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9" t="s">
        <v>235</v>
      </c>
      <c r="AU151" s="289" t="s">
        <v>94</v>
      </c>
      <c r="AV151" s="15" t="s">
        <v>92</v>
      </c>
      <c r="AW151" s="15" t="s">
        <v>40</v>
      </c>
      <c r="AX151" s="15" t="s">
        <v>85</v>
      </c>
      <c r="AY151" s="289" t="s">
        <v>226</v>
      </c>
    </row>
    <row r="152" s="13" customFormat="1">
      <c r="A152" s="13"/>
      <c r="B152" s="243"/>
      <c r="C152" s="244"/>
      <c r="D152" s="245" t="s">
        <v>235</v>
      </c>
      <c r="E152" s="246" t="s">
        <v>1</v>
      </c>
      <c r="F152" s="247" t="s">
        <v>241</v>
      </c>
      <c r="G152" s="244"/>
      <c r="H152" s="248">
        <v>3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235</v>
      </c>
      <c r="AU152" s="254" t="s">
        <v>94</v>
      </c>
      <c r="AV152" s="13" t="s">
        <v>94</v>
      </c>
      <c r="AW152" s="13" t="s">
        <v>40</v>
      </c>
      <c r="AX152" s="13" t="s">
        <v>85</v>
      </c>
      <c r="AY152" s="254" t="s">
        <v>226</v>
      </c>
    </row>
    <row r="153" s="15" customFormat="1">
      <c r="A153" s="15"/>
      <c r="B153" s="280"/>
      <c r="C153" s="281"/>
      <c r="D153" s="245" t="s">
        <v>235</v>
      </c>
      <c r="E153" s="282" t="s">
        <v>1</v>
      </c>
      <c r="F153" s="283" t="s">
        <v>1685</v>
      </c>
      <c r="G153" s="281"/>
      <c r="H153" s="282" t="s">
        <v>1</v>
      </c>
      <c r="I153" s="284"/>
      <c r="J153" s="281"/>
      <c r="K153" s="281"/>
      <c r="L153" s="285"/>
      <c r="M153" s="286"/>
      <c r="N153" s="287"/>
      <c r="O153" s="287"/>
      <c r="P153" s="287"/>
      <c r="Q153" s="287"/>
      <c r="R153" s="287"/>
      <c r="S153" s="287"/>
      <c r="T153" s="28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9" t="s">
        <v>235</v>
      </c>
      <c r="AU153" s="289" t="s">
        <v>94</v>
      </c>
      <c r="AV153" s="15" t="s">
        <v>92</v>
      </c>
      <c r="AW153" s="15" t="s">
        <v>40</v>
      </c>
      <c r="AX153" s="15" t="s">
        <v>85</v>
      </c>
      <c r="AY153" s="289" t="s">
        <v>226</v>
      </c>
    </row>
    <row r="154" s="13" customFormat="1">
      <c r="A154" s="13"/>
      <c r="B154" s="243"/>
      <c r="C154" s="244"/>
      <c r="D154" s="245" t="s">
        <v>235</v>
      </c>
      <c r="E154" s="246" t="s">
        <v>1</v>
      </c>
      <c r="F154" s="247" t="s">
        <v>241</v>
      </c>
      <c r="G154" s="244"/>
      <c r="H154" s="248">
        <v>3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235</v>
      </c>
      <c r="AU154" s="254" t="s">
        <v>94</v>
      </c>
      <c r="AV154" s="13" t="s">
        <v>94</v>
      </c>
      <c r="AW154" s="13" t="s">
        <v>40</v>
      </c>
      <c r="AX154" s="13" t="s">
        <v>85</v>
      </c>
      <c r="AY154" s="254" t="s">
        <v>226</v>
      </c>
    </row>
    <row r="155" s="16" customFormat="1">
      <c r="A155" s="16"/>
      <c r="B155" s="290"/>
      <c r="C155" s="291"/>
      <c r="D155" s="245" t="s">
        <v>235</v>
      </c>
      <c r="E155" s="292" t="s">
        <v>1</v>
      </c>
      <c r="F155" s="293" t="s">
        <v>1434</v>
      </c>
      <c r="G155" s="291"/>
      <c r="H155" s="294">
        <v>9</v>
      </c>
      <c r="I155" s="295"/>
      <c r="J155" s="291"/>
      <c r="K155" s="291"/>
      <c r="L155" s="296"/>
      <c r="M155" s="297"/>
      <c r="N155" s="298"/>
      <c r="O155" s="298"/>
      <c r="P155" s="298"/>
      <c r="Q155" s="298"/>
      <c r="R155" s="298"/>
      <c r="S155" s="298"/>
      <c r="T155" s="299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0" t="s">
        <v>235</v>
      </c>
      <c r="AU155" s="300" t="s">
        <v>94</v>
      </c>
      <c r="AV155" s="16" t="s">
        <v>241</v>
      </c>
      <c r="AW155" s="16" t="s">
        <v>40</v>
      </c>
      <c r="AX155" s="16" t="s">
        <v>85</v>
      </c>
      <c r="AY155" s="300" t="s">
        <v>226</v>
      </c>
    </row>
    <row r="156" s="15" customFormat="1">
      <c r="A156" s="15"/>
      <c r="B156" s="280"/>
      <c r="C156" s="281"/>
      <c r="D156" s="245" t="s">
        <v>235</v>
      </c>
      <c r="E156" s="282" t="s">
        <v>1</v>
      </c>
      <c r="F156" s="283" t="s">
        <v>1686</v>
      </c>
      <c r="G156" s="281"/>
      <c r="H156" s="282" t="s">
        <v>1</v>
      </c>
      <c r="I156" s="284"/>
      <c r="J156" s="281"/>
      <c r="K156" s="281"/>
      <c r="L156" s="285"/>
      <c r="M156" s="286"/>
      <c r="N156" s="287"/>
      <c r="O156" s="287"/>
      <c r="P156" s="287"/>
      <c r="Q156" s="287"/>
      <c r="R156" s="287"/>
      <c r="S156" s="287"/>
      <c r="T156" s="28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9" t="s">
        <v>235</v>
      </c>
      <c r="AU156" s="289" t="s">
        <v>94</v>
      </c>
      <c r="AV156" s="15" t="s">
        <v>92</v>
      </c>
      <c r="AW156" s="15" t="s">
        <v>40</v>
      </c>
      <c r="AX156" s="15" t="s">
        <v>85</v>
      </c>
      <c r="AY156" s="289" t="s">
        <v>226</v>
      </c>
    </row>
    <row r="157" s="13" customFormat="1">
      <c r="A157" s="13"/>
      <c r="B157" s="243"/>
      <c r="C157" s="244"/>
      <c r="D157" s="245" t="s">
        <v>235</v>
      </c>
      <c r="E157" s="246" t="s">
        <v>1</v>
      </c>
      <c r="F157" s="247" t="s">
        <v>92</v>
      </c>
      <c r="G157" s="244"/>
      <c r="H157" s="248">
        <v>1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235</v>
      </c>
      <c r="AU157" s="254" t="s">
        <v>94</v>
      </c>
      <c r="AV157" s="13" t="s">
        <v>94</v>
      </c>
      <c r="AW157" s="13" t="s">
        <v>40</v>
      </c>
      <c r="AX157" s="13" t="s">
        <v>85</v>
      </c>
      <c r="AY157" s="254" t="s">
        <v>226</v>
      </c>
    </row>
    <row r="158" s="15" customFormat="1">
      <c r="A158" s="15"/>
      <c r="B158" s="280"/>
      <c r="C158" s="281"/>
      <c r="D158" s="245" t="s">
        <v>235</v>
      </c>
      <c r="E158" s="282" t="s">
        <v>1</v>
      </c>
      <c r="F158" s="283" t="s">
        <v>1687</v>
      </c>
      <c r="G158" s="281"/>
      <c r="H158" s="282" t="s">
        <v>1</v>
      </c>
      <c r="I158" s="284"/>
      <c r="J158" s="281"/>
      <c r="K158" s="281"/>
      <c r="L158" s="285"/>
      <c r="M158" s="286"/>
      <c r="N158" s="287"/>
      <c r="O158" s="287"/>
      <c r="P158" s="287"/>
      <c r="Q158" s="287"/>
      <c r="R158" s="287"/>
      <c r="S158" s="287"/>
      <c r="T158" s="28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9" t="s">
        <v>235</v>
      </c>
      <c r="AU158" s="289" t="s">
        <v>94</v>
      </c>
      <c r="AV158" s="15" t="s">
        <v>92</v>
      </c>
      <c r="AW158" s="15" t="s">
        <v>40</v>
      </c>
      <c r="AX158" s="15" t="s">
        <v>85</v>
      </c>
      <c r="AY158" s="289" t="s">
        <v>226</v>
      </c>
    </row>
    <row r="159" s="13" customFormat="1">
      <c r="A159" s="13"/>
      <c r="B159" s="243"/>
      <c r="C159" s="244"/>
      <c r="D159" s="245" t="s">
        <v>235</v>
      </c>
      <c r="E159" s="246" t="s">
        <v>1</v>
      </c>
      <c r="F159" s="247" t="s">
        <v>92</v>
      </c>
      <c r="G159" s="244"/>
      <c r="H159" s="248">
        <v>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235</v>
      </c>
      <c r="AU159" s="254" t="s">
        <v>94</v>
      </c>
      <c r="AV159" s="13" t="s">
        <v>94</v>
      </c>
      <c r="AW159" s="13" t="s">
        <v>40</v>
      </c>
      <c r="AX159" s="13" t="s">
        <v>85</v>
      </c>
      <c r="AY159" s="254" t="s">
        <v>226</v>
      </c>
    </row>
    <row r="160" s="15" customFormat="1">
      <c r="A160" s="15"/>
      <c r="B160" s="280"/>
      <c r="C160" s="281"/>
      <c r="D160" s="245" t="s">
        <v>235</v>
      </c>
      <c r="E160" s="282" t="s">
        <v>1</v>
      </c>
      <c r="F160" s="283" t="s">
        <v>1688</v>
      </c>
      <c r="G160" s="281"/>
      <c r="H160" s="282" t="s">
        <v>1</v>
      </c>
      <c r="I160" s="284"/>
      <c r="J160" s="281"/>
      <c r="K160" s="281"/>
      <c r="L160" s="285"/>
      <c r="M160" s="286"/>
      <c r="N160" s="287"/>
      <c r="O160" s="287"/>
      <c r="P160" s="287"/>
      <c r="Q160" s="287"/>
      <c r="R160" s="287"/>
      <c r="S160" s="287"/>
      <c r="T160" s="28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9" t="s">
        <v>235</v>
      </c>
      <c r="AU160" s="289" t="s">
        <v>94</v>
      </c>
      <c r="AV160" s="15" t="s">
        <v>92</v>
      </c>
      <c r="AW160" s="15" t="s">
        <v>40</v>
      </c>
      <c r="AX160" s="15" t="s">
        <v>85</v>
      </c>
      <c r="AY160" s="289" t="s">
        <v>226</v>
      </c>
    </row>
    <row r="161" s="13" customFormat="1">
      <c r="A161" s="13"/>
      <c r="B161" s="243"/>
      <c r="C161" s="244"/>
      <c r="D161" s="245" t="s">
        <v>235</v>
      </c>
      <c r="E161" s="246" t="s">
        <v>1</v>
      </c>
      <c r="F161" s="247" t="s">
        <v>92</v>
      </c>
      <c r="G161" s="244"/>
      <c r="H161" s="248">
        <v>1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235</v>
      </c>
      <c r="AU161" s="254" t="s">
        <v>94</v>
      </c>
      <c r="AV161" s="13" t="s">
        <v>94</v>
      </c>
      <c r="AW161" s="13" t="s">
        <v>40</v>
      </c>
      <c r="AX161" s="13" t="s">
        <v>85</v>
      </c>
      <c r="AY161" s="254" t="s">
        <v>226</v>
      </c>
    </row>
    <row r="162" s="16" customFormat="1">
      <c r="A162" s="16"/>
      <c r="B162" s="290"/>
      <c r="C162" s="291"/>
      <c r="D162" s="245" t="s">
        <v>235</v>
      </c>
      <c r="E162" s="292" t="s">
        <v>1</v>
      </c>
      <c r="F162" s="293" t="s">
        <v>1434</v>
      </c>
      <c r="G162" s="291"/>
      <c r="H162" s="294">
        <v>3</v>
      </c>
      <c r="I162" s="295"/>
      <c r="J162" s="291"/>
      <c r="K162" s="291"/>
      <c r="L162" s="296"/>
      <c r="M162" s="297"/>
      <c r="N162" s="298"/>
      <c r="O162" s="298"/>
      <c r="P162" s="298"/>
      <c r="Q162" s="298"/>
      <c r="R162" s="298"/>
      <c r="S162" s="298"/>
      <c r="T162" s="299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0" t="s">
        <v>235</v>
      </c>
      <c r="AU162" s="300" t="s">
        <v>94</v>
      </c>
      <c r="AV162" s="16" t="s">
        <v>241</v>
      </c>
      <c r="AW162" s="16" t="s">
        <v>40</v>
      </c>
      <c r="AX162" s="16" t="s">
        <v>85</v>
      </c>
      <c r="AY162" s="300" t="s">
        <v>226</v>
      </c>
    </row>
    <row r="163" s="14" customFormat="1">
      <c r="A163" s="14"/>
      <c r="B163" s="255"/>
      <c r="C163" s="256"/>
      <c r="D163" s="245" t="s">
        <v>235</v>
      </c>
      <c r="E163" s="257" t="s">
        <v>1</v>
      </c>
      <c r="F163" s="258" t="s">
        <v>237</v>
      </c>
      <c r="G163" s="256"/>
      <c r="H163" s="259">
        <v>12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235</v>
      </c>
      <c r="AU163" s="265" t="s">
        <v>94</v>
      </c>
      <c r="AV163" s="14" t="s">
        <v>233</v>
      </c>
      <c r="AW163" s="14" t="s">
        <v>40</v>
      </c>
      <c r="AX163" s="14" t="s">
        <v>92</v>
      </c>
      <c r="AY163" s="265" t="s">
        <v>226</v>
      </c>
    </row>
    <row r="164" s="2" customFormat="1" ht="16.5" customHeight="1">
      <c r="A164" s="41"/>
      <c r="B164" s="42"/>
      <c r="C164" s="266" t="s">
        <v>266</v>
      </c>
      <c r="D164" s="266" t="s">
        <v>301</v>
      </c>
      <c r="E164" s="267" t="s">
        <v>1689</v>
      </c>
      <c r="F164" s="268" t="s">
        <v>1686</v>
      </c>
      <c r="G164" s="269" t="s">
        <v>611</v>
      </c>
      <c r="H164" s="270">
        <v>1</v>
      </c>
      <c r="I164" s="271"/>
      <c r="J164" s="272">
        <f>ROUND(I164*H164,2)</f>
        <v>0</v>
      </c>
      <c r="K164" s="268" t="s">
        <v>1</v>
      </c>
      <c r="L164" s="273"/>
      <c r="M164" s="274" t="s">
        <v>1</v>
      </c>
      <c r="N164" s="275" t="s">
        <v>52</v>
      </c>
      <c r="O164" s="9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1" t="s">
        <v>389</v>
      </c>
      <c r="AT164" s="241" t="s">
        <v>301</v>
      </c>
      <c r="AU164" s="241" t="s">
        <v>94</v>
      </c>
      <c r="AY164" s="19" t="s">
        <v>226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233</v>
      </c>
      <c r="BK164" s="242">
        <f>ROUND(I164*H164,2)</f>
        <v>0</v>
      </c>
      <c r="BL164" s="19" t="s">
        <v>307</v>
      </c>
      <c r="BM164" s="241" t="s">
        <v>1690</v>
      </c>
    </row>
    <row r="165" s="2" customFormat="1" ht="16.5" customHeight="1">
      <c r="A165" s="41"/>
      <c r="B165" s="42"/>
      <c r="C165" s="230" t="s">
        <v>271</v>
      </c>
      <c r="D165" s="230" t="s">
        <v>228</v>
      </c>
      <c r="E165" s="231" t="s">
        <v>524</v>
      </c>
      <c r="F165" s="232" t="s">
        <v>525</v>
      </c>
      <c r="G165" s="233" t="s">
        <v>526</v>
      </c>
      <c r="H165" s="234">
        <v>7.5</v>
      </c>
      <c r="I165" s="235"/>
      <c r="J165" s="236">
        <f>ROUND(I165*H165,2)</f>
        <v>0</v>
      </c>
      <c r="K165" s="232" t="s">
        <v>232</v>
      </c>
      <c r="L165" s="47"/>
      <c r="M165" s="237" t="s">
        <v>1</v>
      </c>
      <c r="N165" s="238" t="s">
        <v>52</v>
      </c>
      <c r="O165" s="9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1" t="s">
        <v>719</v>
      </c>
      <c r="AT165" s="241" t="s">
        <v>228</v>
      </c>
      <c r="AU165" s="241" t="s">
        <v>94</v>
      </c>
      <c r="AY165" s="19" t="s">
        <v>226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233</v>
      </c>
      <c r="BK165" s="242">
        <f>ROUND(I165*H165,2)</f>
        <v>0</v>
      </c>
      <c r="BL165" s="19" t="s">
        <v>719</v>
      </c>
      <c r="BM165" s="241" t="s">
        <v>1691</v>
      </c>
    </row>
    <row r="166" s="15" customFormat="1">
      <c r="A166" s="15"/>
      <c r="B166" s="280"/>
      <c r="C166" s="281"/>
      <c r="D166" s="245" t="s">
        <v>235</v>
      </c>
      <c r="E166" s="282" t="s">
        <v>1</v>
      </c>
      <c r="F166" s="283" t="s">
        <v>1692</v>
      </c>
      <c r="G166" s="281"/>
      <c r="H166" s="282" t="s">
        <v>1</v>
      </c>
      <c r="I166" s="284"/>
      <c r="J166" s="281"/>
      <c r="K166" s="281"/>
      <c r="L166" s="285"/>
      <c r="M166" s="286"/>
      <c r="N166" s="287"/>
      <c r="O166" s="287"/>
      <c r="P166" s="287"/>
      <c r="Q166" s="287"/>
      <c r="R166" s="287"/>
      <c r="S166" s="287"/>
      <c r="T166" s="28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9" t="s">
        <v>235</v>
      </c>
      <c r="AU166" s="289" t="s">
        <v>94</v>
      </c>
      <c r="AV166" s="15" t="s">
        <v>92</v>
      </c>
      <c r="AW166" s="15" t="s">
        <v>40</v>
      </c>
      <c r="AX166" s="15" t="s">
        <v>85</v>
      </c>
      <c r="AY166" s="289" t="s">
        <v>226</v>
      </c>
    </row>
    <row r="167" s="13" customFormat="1">
      <c r="A167" s="13"/>
      <c r="B167" s="243"/>
      <c r="C167" s="244"/>
      <c r="D167" s="245" t="s">
        <v>235</v>
      </c>
      <c r="E167" s="246" t="s">
        <v>1</v>
      </c>
      <c r="F167" s="247" t="s">
        <v>1693</v>
      </c>
      <c r="G167" s="244"/>
      <c r="H167" s="248">
        <v>7.5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235</v>
      </c>
      <c r="AU167" s="254" t="s">
        <v>94</v>
      </c>
      <c r="AV167" s="13" t="s">
        <v>94</v>
      </c>
      <c r="AW167" s="13" t="s">
        <v>40</v>
      </c>
      <c r="AX167" s="13" t="s">
        <v>92</v>
      </c>
      <c r="AY167" s="254" t="s">
        <v>226</v>
      </c>
    </row>
    <row r="168" s="2" customFormat="1" ht="16.5" customHeight="1">
      <c r="A168" s="41"/>
      <c r="B168" s="42"/>
      <c r="C168" s="230" t="s">
        <v>275</v>
      </c>
      <c r="D168" s="230" t="s">
        <v>228</v>
      </c>
      <c r="E168" s="231" t="s">
        <v>1694</v>
      </c>
      <c r="F168" s="232" t="s">
        <v>1695</v>
      </c>
      <c r="G168" s="233" t="s">
        <v>369</v>
      </c>
      <c r="H168" s="234">
        <v>10</v>
      </c>
      <c r="I168" s="235"/>
      <c r="J168" s="236">
        <f>ROUND(I168*H168,2)</f>
        <v>0</v>
      </c>
      <c r="K168" s="232" t="s">
        <v>232</v>
      </c>
      <c r="L168" s="47"/>
      <c r="M168" s="237" t="s">
        <v>1</v>
      </c>
      <c r="N168" s="238" t="s">
        <v>52</v>
      </c>
      <c r="O168" s="95"/>
      <c r="P168" s="239">
        <f>O168*H168</f>
        <v>0</v>
      </c>
      <c r="Q168" s="239">
        <v>3.0000000000000001E-05</v>
      </c>
      <c r="R168" s="239">
        <f>Q168*H168</f>
        <v>0.00030000000000000003</v>
      </c>
      <c r="S168" s="239">
        <v>0</v>
      </c>
      <c r="T168" s="240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1" t="s">
        <v>307</v>
      </c>
      <c r="AT168" s="241" t="s">
        <v>228</v>
      </c>
      <c r="AU168" s="241" t="s">
        <v>94</v>
      </c>
      <c r="AY168" s="19" t="s">
        <v>226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233</v>
      </c>
      <c r="BK168" s="242">
        <f>ROUND(I168*H168,2)</f>
        <v>0</v>
      </c>
      <c r="BL168" s="19" t="s">
        <v>307</v>
      </c>
      <c r="BM168" s="241" t="s">
        <v>1696</v>
      </c>
    </row>
    <row r="169" s="15" customFormat="1">
      <c r="A169" s="15"/>
      <c r="B169" s="280"/>
      <c r="C169" s="281"/>
      <c r="D169" s="245" t="s">
        <v>235</v>
      </c>
      <c r="E169" s="282" t="s">
        <v>1</v>
      </c>
      <c r="F169" s="283" t="s">
        <v>1697</v>
      </c>
      <c r="G169" s="281"/>
      <c r="H169" s="282" t="s">
        <v>1</v>
      </c>
      <c r="I169" s="284"/>
      <c r="J169" s="281"/>
      <c r="K169" s="281"/>
      <c r="L169" s="285"/>
      <c r="M169" s="286"/>
      <c r="N169" s="287"/>
      <c r="O169" s="287"/>
      <c r="P169" s="287"/>
      <c r="Q169" s="287"/>
      <c r="R169" s="287"/>
      <c r="S169" s="287"/>
      <c r="T169" s="28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9" t="s">
        <v>235</v>
      </c>
      <c r="AU169" s="289" t="s">
        <v>94</v>
      </c>
      <c r="AV169" s="15" t="s">
        <v>92</v>
      </c>
      <c r="AW169" s="15" t="s">
        <v>40</v>
      </c>
      <c r="AX169" s="15" t="s">
        <v>85</v>
      </c>
      <c r="AY169" s="289" t="s">
        <v>226</v>
      </c>
    </row>
    <row r="170" s="13" customFormat="1">
      <c r="A170" s="13"/>
      <c r="B170" s="243"/>
      <c r="C170" s="244"/>
      <c r="D170" s="245" t="s">
        <v>235</v>
      </c>
      <c r="E170" s="246" t="s">
        <v>1</v>
      </c>
      <c r="F170" s="247" t="s">
        <v>275</v>
      </c>
      <c r="G170" s="244"/>
      <c r="H170" s="248">
        <v>10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235</v>
      </c>
      <c r="AU170" s="254" t="s">
        <v>94</v>
      </c>
      <c r="AV170" s="13" t="s">
        <v>94</v>
      </c>
      <c r="AW170" s="13" t="s">
        <v>40</v>
      </c>
      <c r="AX170" s="13" t="s">
        <v>92</v>
      </c>
      <c r="AY170" s="254" t="s">
        <v>226</v>
      </c>
    </row>
    <row r="171" s="2" customFormat="1" ht="16.5" customHeight="1">
      <c r="A171" s="41"/>
      <c r="B171" s="42"/>
      <c r="C171" s="230" t="s">
        <v>280</v>
      </c>
      <c r="D171" s="230" t="s">
        <v>228</v>
      </c>
      <c r="E171" s="231" t="s">
        <v>1698</v>
      </c>
      <c r="F171" s="232" t="s">
        <v>1699</v>
      </c>
      <c r="G171" s="233" t="s">
        <v>369</v>
      </c>
      <c r="H171" s="234">
        <v>6</v>
      </c>
      <c r="I171" s="235"/>
      <c r="J171" s="236">
        <f>ROUND(I171*H171,2)</f>
        <v>0</v>
      </c>
      <c r="K171" s="232" t="s">
        <v>232</v>
      </c>
      <c r="L171" s="47"/>
      <c r="M171" s="237" t="s">
        <v>1</v>
      </c>
      <c r="N171" s="238" t="s">
        <v>52</v>
      </c>
      <c r="O171" s="95"/>
      <c r="P171" s="239">
        <f>O171*H171</f>
        <v>0</v>
      </c>
      <c r="Q171" s="239">
        <v>8.0000000000000007E-05</v>
      </c>
      <c r="R171" s="239">
        <f>Q171*H171</f>
        <v>0.00048000000000000007</v>
      </c>
      <c r="S171" s="239">
        <v>0</v>
      </c>
      <c r="T171" s="240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1" t="s">
        <v>307</v>
      </c>
      <c r="AT171" s="241" t="s">
        <v>228</v>
      </c>
      <c r="AU171" s="241" t="s">
        <v>94</v>
      </c>
      <c r="AY171" s="19" t="s">
        <v>226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233</v>
      </c>
      <c r="BK171" s="242">
        <f>ROUND(I171*H171,2)</f>
        <v>0</v>
      </c>
      <c r="BL171" s="19" t="s">
        <v>307</v>
      </c>
      <c r="BM171" s="241" t="s">
        <v>1700</v>
      </c>
    </row>
    <row r="172" s="15" customFormat="1">
      <c r="A172" s="15"/>
      <c r="B172" s="280"/>
      <c r="C172" s="281"/>
      <c r="D172" s="245" t="s">
        <v>235</v>
      </c>
      <c r="E172" s="282" t="s">
        <v>1</v>
      </c>
      <c r="F172" s="283" t="s">
        <v>1701</v>
      </c>
      <c r="G172" s="281"/>
      <c r="H172" s="282" t="s">
        <v>1</v>
      </c>
      <c r="I172" s="284"/>
      <c r="J172" s="281"/>
      <c r="K172" s="281"/>
      <c r="L172" s="285"/>
      <c r="M172" s="286"/>
      <c r="N172" s="287"/>
      <c r="O172" s="287"/>
      <c r="P172" s="287"/>
      <c r="Q172" s="287"/>
      <c r="R172" s="287"/>
      <c r="S172" s="287"/>
      <c r="T172" s="28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9" t="s">
        <v>235</v>
      </c>
      <c r="AU172" s="289" t="s">
        <v>94</v>
      </c>
      <c r="AV172" s="15" t="s">
        <v>92</v>
      </c>
      <c r="AW172" s="15" t="s">
        <v>40</v>
      </c>
      <c r="AX172" s="15" t="s">
        <v>85</v>
      </c>
      <c r="AY172" s="289" t="s">
        <v>226</v>
      </c>
    </row>
    <row r="173" s="13" customFormat="1">
      <c r="A173" s="13"/>
      <c r="B173" s="243"/>
      <c r="C173" s="244"/>
      <c r="D173" s="245" t="s">
        <v>235</v>
      </c>
      <c r="E173" s="246" t="s">
        <v>1</v>
      </c>
      <c r="F173" s="247" t="s">
        <v>241</v>
      </c>
      <c r="G173" s="244"/>
      <c r="H173" s="248">
        <v>3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235</v>
      </c>
      <c r="AU173" s="254" t="s">
        <v>94</v>
      </c>
      <c r="AV173" s="13" t="s">
        <v>94</v>
      </c>
      <c r="AW173" s="13" t="s">
        <v>40</v>
      </c>
      <c r="AX173" s="13" t="s">
        <v>85</v>
      </c>
      <c r="AY173" s="254" t="s">
        <v>226</v>
      </c>
    </row>
    <row r="174" s="15" customFormat="1">
      <c r="A174" s="15"/>
      <c r="B174" s="280"/>
      <c r="C174" s="281"/>
      <c r="D174" s="245" t="s">
        <v>235</v>
      </c>
      <c r="E174" s="282" t="s">
        <v>1</v>
      </c>
      <c r="F174" s="283" t="s">
        <v>1702</v>
      </c>
      <c r="G174" s="281"/>
      <c r="H174" s="282" t="s">
        <v>1</v>
      </c>
      <c r="I174" s="284"/>
      <c r="J174" s="281"/>
      <c r="K174" s="281"/>
      <c r="L174" s="285"/>
      <c r="M174" s="286"/>
      <c r="N174" s="287"/>
      <c r="O174" s="287"/>
      <c r="P174" s="287"/>
      <c r="Q174" s="287"/>
      <c r="R174" s="287"/>
      <c r="S174" s="287"/>
      <c r="T174" s="28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9" t="s">
        <v>235</v>
      </c>
      <c r="AU174" s="289" t="s">
        <v>94</v>
      </c>
      <c r="AV174" s="15" t="s">
        <v>92</v>
      </c>
      <c r="AW174" s="15" t="s">
        <v>40</v>
      </c>
      <c r="AX174" s="15" t="s">
        <v>85</v>
      </c>
      <c r="AY174" s="289" t="s">
        <v>226</v>
      </c>
    </row>
    <row r="175" s="13" customFormat="1">
      <c r="A175" s="13"/>
      <c r="B175" s="243"/>
      <c r="C175" s="244"/>
      <c r="D175" s="245" t="s">
        <v>235</v>
      </c>
      <c r="E175" s="246" t="s">
        <v>1</v>
      </c>
      <c r="F175" s="247" t="s">
        <v>92</v>
      </c>
      <c r="G175" s="244"/>
      <c r="H175" s="248">
        <v>1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235</v>
      </c>
      <c r="AU175" s="254" t="s">
        <v>94</v>
      </c>
      <c r="AV175" s="13" t="s">
        <v>94</v>
      </c>
      <c r="AW175" s="13" t="s">
        <v>40</v>
      </c>
      <c r="AX175" s="13" t="s">
        <v>85</v>
      </c>
      <c r="AY175" s="254" t="s">
        <v>226</v>
      </c>
    </row>
    <row r="176" s="15" customFormat="1">
      <c r="A176" s="15"/>
      <c r="B176" s="280"/>
      <c r="C176" s="281"/>
      <c r="D176" s="245" t="s">
        <v>235</v>
      </c>
      <c r="E176" s="282" t="s">
        <v>1</v>
      </c>
      <c r="F176" s="283" t="s">
        <v>1703</v>
      </c>
      <c r="G176" s="281"/>
      <c r="H176" s="282" t="s">
        <v>1</v>
      </c>
      <c r="I176" s="284"/>
      <c r="J176" s="281"/>
      <c r="K176" s="281"/>
      <c r="L176" s="285"/>
      <c r="M176" s="286"/>
      <c r="N176" s="287"/>
      <c r="O176" s="287"/>
      <c r="P176" s="287"/>
      <c r="Q176" s="287"/>
      <c r="R176" s="287"/>
      <c r="S176" s="287"/>
      <c r="T176" s="28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9" t="s">
        <v>235</v>
      </c>
      <c r="AU176" s="289" t="s">
        <v>94</v>
      </c>
      <c r="AV176" s="15" t="s">
        <v>92</v>
      </c>
      <c r="AW176" s="15" t="s">
        <v>40</v>
      </c>
      <c r="AX176" s="15" t="s">
        <v>85</v>
      </c>
      <c r="AY176" s="289" t="s">
        <v>226</v>
      </c>
    </row>
    <row r="177" s="13" customFormat="1">
      <c r="A177" s="13"/>
      <c r="B177" s="243"/>
      <c r="C177" s="244"/>
      <c r="D177" s="245" t="s">
        <v>235</v>
      </c>
      <c r="E177" s="246" t="s">
        <v>1</v>
      </c>
      <c r="F177" s="247" t="s">
        <v>92</v>
      </c>
      <c r="G177" s="244"/>
      <c r="H177" s="248">
        <v>1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235</v>
      </c>
      <c r="AU177" s="254" t="s">
        <v>94</v>
      </c>
      <c r="AV177" s="13" t="s">
        <v>94</v>
      </c>
      <c r="AW177" s="13" t="s">
        <v>40</v>
      </c>
      <c r="AX177" s="13" t="s">
        <v>85</v>
      </c>
      <c r="AY177" s="254" t="s">
        <v>226</v>
      </c>
    </row>
    <row r="178" s="15" customFormat="1">
      <c r="A178" s="15"/>
      <c r="B178" s="280"/>
      <c r="C178" s="281"/>
      <c r="D178" s="245" t="s">
        <v>235</v>
      </c>
      <c r="E178" s="282" t="s">
        <v>1</v>
      </c>
      <c r="F178" s="283" t="s">
        <v>1704</v>
      </c>
      <c r="G178" s="281"/>
      <c r="H178" s="282" t="s">
        <v>1</v>
      </c>
      <c r="I178" s="284"/>
      <c r="J178" s="281"/>
      <c r="K178" s="281"/>
      <c r="L178" s="285"/>
      <c r="M178" s="286"/>
      <c r="N178" s="287"/>
      <c r="O178" s="287"/>
      <c r="P178" s="287"/>
      <c r="Q178" s="287"/>
      <c r="R178" s="287"/>
      <c r="S178" s="287"/>
      <c r="T178" s="28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9" t="s">
        <v>235</v>
      </c>
      <c r="AU178" s="289" t="s">
        <v>94</v>
      </c>
      <c r="AV178" s="15" t="s">
        <v>92</v>
      </c>
      <c r="AW178" s="15" t="s">
        <v>40</v>
      </c>
      <c r="AX178" s="15" t="s">
        <v>85</v>
      </c>
      <c r="AY178" s="289" t="s">
        <v>226</v>
      </c>
    </row>
    <row r="179" s="13" customFormat="1">
      <c r="A179" s="13"/>
      <c r="B179" s="243"/>
      <c r="C179" s="244"/>
      <c r="D179" s="245" t="s">
        <v>235</v>
      </c>
      <c r="E179" s="246" t="s">
        <v>1</v>
      </c>
      <c r="F179" s="247" t="s">
        <v>92</v>
      </c>
      <c r="G179" s="244"/>
      <c r="H179" s="248">
        <v>1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235</v>
      </c>
      <c r="AU179" s="254" t="s">
        <v>94</v>
      </c>
      <c r="AV179" s="13" t="s">
        <v>94</v>
      </c>
      <c r="AW179" s="13" t="s">
        <v>40</v>
      </c>
      <c r="AX179" s="13" t="s">
        <v>85</v>
      </c>
      <c r="AY179" s="254" t="s">
        <v>226</v>
      </c>
    </row>
    <row r="180" s="14" customFormat="1">
      <c r="A180" s="14"/>
      <c r="B180" s="255"/>
      <c r="C180" s="256"/>
      <c r="D180" s="245" t="s">
        <v>235</v>
      </c>
      <c r="E180" s="257" t="s">
        <v>1</v>
      </c>
      <c r="F180" s="258" t="s">
        <v>237</v>
      </c>
      <c r="G180" s="256"/>
      <c r="H180" s="259">
        <v>6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235</v>
      </c>
      <c r="AU180" s="265" t="s">
        <v>94</v>
      </c>
      <c r="AV180" s="14" t="s">
        <v>233</v>
      </c>
      <c r="AW180" s="14" t="s">
        <v>40</v>
      </c>
      <c r="AX180" s="14" t="s">
        <v>92</v>
      </c>
      <c r="AY180" s="265" t="s">
        <v>226</v>
      </c>
    </row>
    <row r="181" s="2" customFormat="1" ht="16.5" customHeight="1">
      <c r="A181" s="41"/>
      <c r="B181" s="42"/>
      <c r="C181" s="230" t="s">
        <v>285</v>
      </c>
      <c r="D181" s="230" t="s">
        <v>228</v>
      </c>
      <c r="E181" s="231" t="s">
        <v>1705</v>
      </c>
      <c r="F181" s="232" t="s">
        <v>1706</v>
      </c>
      <c r="G181" s="233" t="s">
        <v>369</v>
      </c>
      <c r="H181" s="234">
        <v>12</v>
      </c>
      <c r="I181" s="235"/>
      <c r="J181" s="236">
        <f>ROUND(I181*H181,2)</f>
        <v>0</v>
      </c>
      <c r="K181" s="232" t="s">
        <v>232</v>
      </c>
      <c r="L181" s="47"/>
      <c r="M181" s="237" t="s">
        <v>1</v>
      </c>
      <c r="N181" s="238" t="s">
        <v>52</v>
      </c>
      <c r="O181" s="95"/>
      <c r="P181" s="239">
        <f>O181*H181</f>
        <v>0</v>
      </c>
      <c r="Q181" s="239">
        <v>0.00010000000000000001</v>
      </c>
      <c r="R181" s="239">
        <f>Q181*H181</f>
        <v>0.0012000000000000001</v>
      </c>
      <c r="S181" s="239">
        <v>0</v>
      </c>
      <c r="T181" s="240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1" t="s">
        <v>307</v>
      </c>
      <c r="AT181" s="241" t="s">
        <v>228</v>
      </c>
      <c r="AU181" s="241" t="s">
        <v>94</v>
      </c>
      <c r="AY181" s="19" t="s">
        <v>226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233</v>
      </c>
      <c r="BK181" s="242">
        <f>ROUND(I181*H181,2)</f>
        <v>0</v>
      </c>
      <c r="BL181" s="19" t="s">
        <v>307</v>
      </c>
      <c r="BM181" s="241" t="s">
        <v>1707</v>
      </c>
    </row>
    <row r="182" s="15" customFormat="1">
      <c r="A182" s="15"/>
      <c r="B182" s="280"/>
      <c r="C182" s="281"/>
      <c r="D182" s="245" t="s">
        <v>235</v>
      </c>
      <c r="E182" s="282" t="s">
        <v>1</v>
      </c>
      <c r="F182" s="283" t="s">
        <v>1708</v>
      </c>
      <c r="G182" s="281"/>
      <c r="H182" s="282" t="s">
        <v>1</v>
      </c>
      <c r="I182" s="284"/>
      <c r="J182" s="281"/>
      <c r="K182" s="281"/>
      <c r="L182" s="285"/>
      <c r="M182" s="286"/>
      <c r="N182" s="287"/>
      <c r="O182" s="287"/>
      <c r="P182" s="287"/>
      <c r="Q182" s="287"/>
      <c r="R182" s="287"/>
      <c r="S182" s="287"/>
      <c r="T182" s="28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9" t="s">
        <v>235</v>
      </c>
      <c r="AU182" s="289" t="s">
        <v>94</v>
      </c>
      <c r="AV182" s="15" t="s">
        <v>92</v>
      </c>
      <c r="AW182" s="15" t="s">
        <v>40</v>
      </c>
      <c r="AX182" s="15" t="s">
        <v>85</v>
      </c>
      <c r="AY182" s="289" t="s">
        <v>226</v>
      </c>
    </row>
    <row r="183" s="13" customFormat="1">
      <c r="A183" s="13"/>
      <c r="B183" s="243"/>
      <c r="C183" s="244"/>
      <c r="D183" s="245" t="s">
        <v>235</v>
      </c>
      <c r="E183" s="246" t="s">
        <v>1</v>
      </c>
      <c r="F183" s="247" t="s">
        <v>266</v>
      </c>
      <c r="G183" s="244"/>
      <c r="H183" s="248">
        <v>8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235</v>
      </c>
      <c r="AU183" s="254" t="s">
        <v>94</v>
      </c>
      <c r="AV183" s="13" t="s">
        <v>94</v>
      </c>
      <c r="AW183" s="13" t="s">
        <v>40</v>
      </c>
      <c r="AX183" s="13" t="s">
        <v>85</v>
      </c>
      <c r="AY183" s="254" t="s">
        <v>226</v>
      </c>
    </row>
    <row r="184" s="15" customFormat="1">
      <c r="A184" s="15"/>
      <c r="B184" s="280"/>
      <c r="C184" s="281"/>
      <c r="D184" s="245" t="s">
        <v>235</v>
      </c>
      <c r="E184" s="282" t="s">
        <v>1</v>
      </c>
      <c r="F184" s="283" t="s">
        <v>1709</v>
      </c>
      <c r="G184" s="281"/>
      <c r="H184" s="282" t="s">
        <v>1</v>
      </c>
      <c r="I184" s="284"/>
      <c r="J184" s="281"/>
      <c r="K184" s="281"/>
      <c r="L184" s="285"/>
      <c r="M184" s="286"/>
      <c r="N184" s="287"/>
      <c r="O184" s="287"/>
      <c r="P184" s="287"/>
      <c r="Q184" s="287"/>
      <c r="R184" s="287"/>
      <c r="S184" s="287"/>
      <c r="T184" s="28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9" t="s">
        <v>235</v>
      </c>
      <c r="AU184" s="289" t="s">
        <v>94</v>
      </c>
      <c r="AV184" s="15" t="s">
        <v>92</v>
      </c>
      <c r="AW184" s="15" t="s">
        <v>40</v>
      </c>
      <c r="AX184" s="15" t="s">
        <v>85</v>
      </c>
      <c r="AY184" s="289" t="s">
        <v>226</v>
      </c>
    </row>
    <row r="185" s="13" customFormat="1">
      <c r="A185" s="13"/>
      <c r="B185" s="243"/>
      <c r="C185" s="244"/>
      <c r="D185" s="245" t="s">
        <v>235</v>
      </c>
      <c r="E185" s="246" t="s">
        <v>1</v>
      </c>
      <c r="F185" s="247" t="s">
        <v>94</v>
      </c>
      <c r="G185" s="244"/>
      <c r="H185" s="248">
        <v>2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235</v>
      </c>
      <c r="AU185" s="254" t="s">
        <v>94</v>
      </c>
      <c r="AV185" s="13" t="s">
        <v>94</v>
      </c>
      <c r="AW185" s="13" t="s">
        <v>40</v>
      </c>
      <c r="AX185" s="13" t="s">
        <v>85</v>
      </c>
      <c r="AY185" s="254" t="s">
        <v>226</v>
      </c>
    </row>
    <row r="186" s="15" customFormat="1">
      <c r="A186" s="15"/>
      <c r="B186" s="280"/>
      <c r="C186" s="281"/>
      <c r="D186" s="245" t="s">
        <v>235</v>
      </c>
      <c r="E186" s="282" t="s">
        <v>1</v>
      </c>
      <c r="F186" s="283" t="s">
        <v>1710</v>
      </c>
      <c r="G186" s="281"/>
      <c r="H186" s="282" t="s">
        <v>1</v>
      </c>
      <c r="I186" s="284"/>
      <c r="J186" s="281"/>
      <c r="K186" s="281"/>
      <c r="L186" s="285"/>
      <c r="M186" s="286"/>
      <c r="N186" s="287"/>
      <c r="O186" s="287"/>
      <c r="P186" s="287"/>
      <c r="Q186" s="287"/>
      <c r="R186" s="287"/>
      <c r="S186" s="287"/>
      <c r="T186" s="28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9" t="s">
        <v>235</v>
      </c>
      <c r="AU186" s="289" t="s">
        <v>94</v>
      </c>
      <c r="AV186" s="15" t="s">
        <v>92</v>
      </c>
      <c r="AW186" s="15" t="s">
        <v>40</v>
      </c>
      <c r="AX186" s="15" t="s">
        <v>85</v>
      </c>
      <c r="AY186" s="289" t="s">
        <v>226</v>
      </c>
    </row>
    <row r="187" s="13" customFormat="1">
      <c r="A187" s="13"/>
      <c r="B187" s="243"/>
      <c r="C187" s="244"/>
      <c r="D187" s="245" t="s">
        <v>235</v>
      </c>
      <c r="E187" s="246" t="s">
        <v>1</v>
      </c>
      <c r="F187" s="247" t="s">
        <v>94</v>
      </c>
      <c r="G187" s="244"/>
      <c r="H187" s="248">
        <v>2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235</v>
      </c>
      <c r="AU187" s="254" t="s">
        <v>94</v>
      </c>
      <c r="AV187" s="13" t="s">
        <v>94</v>
      </c>
      <c r="AW187" s="13" t="s">
        <v>40</v>
      </c>
      <c r="AX187" s="13" t="s">
        <v>85</v>
      </c>
      <c r="AY187" s="254" t="s">
        <v>226</v>
      </c>
    </row>
    <row r="188" s="14" customFormat="1">
      <c r="A188" s="14"/>
      <c r="B188" s="255"/>
      <c r="C188" s="256"/>
      <c r="D188" s="245" t="s">
        <v>235</v>
      </c>
      <c r="E188" s="257" t="s">
        <v>1</v>
      </c>
      <c r="F188" s="258" t="s">
        <v>237</v>
      </c>
      <c r="G188" s="256"/>
      <c r="H188" s="259">
        <v>12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235</v>
      </c>
      <c r="AU188" s="265" t="s">
        <v>94</v>
      </c>
      <c r="AV188" s="14" t="s">
        <v>233</v>
      </c>
      <c r="AW188" s="14" t="s">
        <v>40</v>
      </c>
      <c r="AX188" s="14" t="s">
        <v>92</v>
      </c>
      <c r="AY188" s="265" t="s">
        <v>226</v>
      </c>
    </row>
    <row r="189" s="2" customFormat="1" ht="16.5" customHeight="1">
      <c r="A189" s="41"/>
      <c r="B189" s="42"/>
      <c r="C189" s="266" t="s">
        <v>290</v>
      </c>
      <c r="D189" s="266" t="s">
        <v>301</v>
      </c>
      <c r="E189" s="267" t="s">
        <v>1711</v>
      </c>
      <c r="F189" s="268" t="s">
        <v>1701</v>
      </c>
      <c r="G189" s="269" t="s">
        <v>611</v>
      </c>
      <c r="H189" s="270">
        <v>3</v>
      </c>
      <c r="I189" s="271"/>
      <c r="J189" s="272">
        <f>ROUND(I189*H189,2)</f>
        <v>0</v>
      </c>
      <c r="K189" s="268" t="s">
        <v>1</v>
      </c>
      <c r="L189" s="273"/>
      <c r="M189" s="274" t="s">
        <v>1</v>
      </c>
      <c r="N189" s="275" t="s">
        <v>52</v>
      </c>
      <c r="O189" s="95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1" t="s">
        <v>389</v>
      </c>
      <c r="AT189" s="241" t="s">
        <v>301</v>
      </c>
      <c r="AU189" s="241" t="s">
        <v>94</v>
      </c>
      <c r="AY189" s="19" t="s">
        <v>226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233</v>
      </c>
      <c r="BK189" s="242">
        <f>ROUND(I189*H189,2)</f>
        <v>0</v>
      </c>
      <c r="BL189" s="19" t="s">
        <v>307</v>
      </c>
      <c r="BM189" s="241" t="s">
        <v>1712</v>
      </c>
    </row>
    <row r="190" s="2" customFormat="1" ht="16.5" customHeight="1">
      <c r="A190" s="41"/>
      <c r="B190" s="42"/>
      <c r="C190" s="266" t="s">
        <v>295</v>
      </c>
      <c r="D190" s="266" t="s">
        <v>301</v>
      </c>
      <c r="E190" s="267" t="s">
        <v>1713</v>
      </c>
      <c r="F190" s="268" t="s">
        <v>1708</v>
      </c>
      <c r="G190" s="269" t="s">
        <v>611</v>
      </c>
      <c r="H190" s="270">
        <v>8</v>
      </c>
      <c r="I190" s="271"/>
      <c r="J190" s="272">
        <f>ROUND(I190*H190,2)</f>
        <v>0</v>
      </c>
      <c r="K190" s="268" t="s">
        <v>1</v>
      </c>
      <c r="L190" s="273"/>
      <c r="M190" s="274" t="s">
        <v>1</v>
      </c>
      <c r="N190" s="275" t="s">
        <v>52</v>
      </c>
      <c r="O190" s="95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1" t="s">
        <v>389</v>
      </c>
      <c r="AT190" s="241" t="s">
        <v>301</v>
      </c>
      <c r="AU190" s="241" t="s">
        <v>94</v>
      </c>
      <c r="AY190" s="19" t="s">
        <v>226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233</v>
      </c>
      <c r="BK190" s="242">
        <f>ROUND(I190*H190,2)</f>
        <v>0</v>
      </c>
      <c r="BL190" s="19" t="s">
        <v>307</v>
      </c>
      <c r="BM190" s="241" t="s">
        <v>1714</v>
      </c>
    </row>
    <row r="191" s="2" customFormat="1" ht="16.5" customHeight="1">
      <c r="A191" s="41"/>
      <c r="B191" s="42"/>
      <c r="C191" s="266" t="s">
        <v>8</v>
      </c>
      <c r="D191" s="266" t="s">
        <v>301</v>
      </c>
      <c r="E191" s="267" t="s">
        <v>1715</v>
      </c>
      <c r="F191" s="268" t="s">
        <v>1702</v>
      </c>
      <c r="G191" s="269" t="s">
        <v>611</v>
      </c>
      <c r="H191" s="270">
        <v>4</v>
      </c>
      <c r="I191" s="271"/>
      <c r="J191" s="272">
        <f>ROUND(I191*H191,2)</f>
        <v>0</v>
      </c>
      <c r="K191" s="268" t="s">
        <v>1</v>
      </c>
      <c r="L191" s="273"/>
      <c r="M191" s="274" t="s">
        <v>1</v>
      </c>
      <c r="N191" s="275" t="s">
        <v>52</v>
      </c>
      <c r="O191" s="95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1" t="s">
        <v>389</v>
      </c>
      <c r="AT191" s="241" t="s">
        <v>301</v>
      </c>
      <c r="AU191" s="241" t="s">
        <v>94</v>
      </c>
      <c r="AY191" s="19" t="s">
        <v>226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233</v>
      </c>
      <c r="BK191" s="242">
        <f>ROUND(I191*H191,2)</f>
        <v>0</v>
      </c>
      <c r="BL191" s="19" t="s">
        <v>307</v>
      </c>
      <c r="BM191" s="241" t="s">
        <v>1716</v>
      </c>
    </row>
    <row r="192" s="2" customFormat="1" ht="16.5" customHeight="1">
      <c r="A192" s="41"/>
      <c r="B192" s="42"/>
      <c r="C192" s="230" t="s">
        <v>307</v>
      </c>
      <c r="D192" s="230" t="s">
        <v>228</v>
      </c>
      <c r="E192" s="231" t="s">
        <v>1717</v>
      </c>
      <c r="F192" s="232" t="s">
        <v>1718</v>
      </c>
      <c r="G192" s="233" t="s">
        <v>927</v>
      </c>
      <c r="H192" s="234">
        <v>17</v>
      </c>
      <c r="I192" s="235"/>
      <c r="J192" s="236">
        <f>ROUND(I192*H192,2)</f>
        <v>0</v>
      </c>
      <c r="K192" s="232" t="s">
        <v>232</v>
      </c>
      <c r="L192" s="47"/>
      <c r="M192" s="237" t="s">
        <v>1</v>
      </c>
      <c r="N192" s="238" t="s">
        <v>52</v>
      </c>
      <c r="O192" s="95"/>
      <c r="P192" s="239">
        <f>O192*H192</f>
        <v>0</v>
      </c>
      <c r="Q192" s="239">
        <v>0.0047800000000000004</v>
      </c>
      <c r="R192" s="239">
        <f>Q192*H192</f>
        <v>0.081260000000000013</v>
      </c>
      <c r="S192" s="239">
        <v>0</v>
      </c>
      <c r="T192" s="240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1" t="s">
        <v>307</v>
      </c>
      <c r="AT192" s="241" t="s">
        <v>228</v>
      </c>
      <c r="AU192" s="241" t="s">
        <v>94</v>
      </c>
      <c r="AY192" s="19" t="s">
        <v>226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233</v>
      </c>
      <c r="BK192" s="242">
        <f>ROUND(I192*H192,2)</f>
        <v>0</v>
      </c>
      <c r="BL192" s="19" t="s">
        <v>307</v>
      </c>
      <c r="BM192" s="241" t="s">
        <v>1719</v>
      </c>
    </row>
    <row r="193" s="2" customFormat="1" ht="16.5" customHeight="1">
      <c r="A193" s="41"/>
      <c r="B193" s="42"/>
      <c r="C193" s="230" t="s">
        <v>312</v>
      </c>
      <c r="D193" s="230" t="s">
        <v>228</v>
      </c>
      <c r="E193" s="231" t="s">
        <v>1720</v>
      </c>
      <c r="F193" s="232" t="s">
        <v>1721</v>
      </c>
      <c r="G193" s="233" t="s">
        <v>927</v>
      </c>
      <c r="H193" s="234">
        <v>17</v>
      </c>
      <c r="I193" s="235"/>
      <c r="J193" s="236">
        <f>ROUND(I193*H193,2)</f>
        <v>0</v>
      </c>
      <c r="K193" s="232" t="s">
        <v>232</v>
      </c>
      <c r="L193" s="47"/>
      <c r="M193" s="237" t="s">
        <v>1</v>
      </c>
      <c r="N193" s="238" t="s">
        <v>52</v>
      </c>
      <c r="O193" s="95"/>
      <c r="P193" s="239">
        <f>O193*H193</f>
        <v>0</v>
      </c>
      <c r="Q193" s="239">
        <v>0.0059699999999999996</v>
      </c>
      <c r="R193" s="239">
        <f>Q193*H193</f>
        <v>0.10149</v>
      </c>
      <c r="S193" s="239">
        <v>0</v>
      </c>
      <c r="T193" s="24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1" t="s">
        <v>307</v>
      </c>
      <c r="AT193" s="241" t="s">
        <v>228</v>
      </c>
      <c r="AU193" s="241" t="s">
        <v>94</v>
      </c>
      <c r="AY193" s="19" t="s">
        <v>226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233</v>
      </c>
      <c r="BK193" s="242">
        <f>ROUND(I193*H193,2)</f>
        <v>0</v>
      </c>
      <c r="BL193" s="19" t="s">
        <v>307</v>
      </c>
      <c r="BM193" s="241" t="s">
        <v>1722</v>
      </c>
    </row>
    <row r="194" s="2" customFormat="1" ht="16.5" customHeight="1">
      <c r="A194" s="41"/>
      <c r="B194" s="42"/>
      <c r="C194" s="266" t="s">
        <v>316</v>
      </c>
      <c r="D194" s="266" t="s">
        <v>301</v>
      </c>
      <c r="E194" s="267" t="s">
        <v>1723</v>
      </c>
      <c r="F194" s="268" t="s">
        <v>1710</v>
      </c>
      <c r="G194" s="269" t="s">
        <v>611</v>
      </c>
      <c r="H194" s="270">
        <v>2</v>
      </c>
      <c r="I194" s="271"/>
      <c r="J194" s="272">
        <f>ROUND(I194*H194,2)</f>
        <v>0</v>
      </c>
      <c r="K194" s="268" t="s">
        <v>1</v>
      </c>
      <c r="L194" s="273"/>
      <c r="M194" s="274" t="s">
        <v>1</v>
      </c>
      <c r="N194" s="275" t="s">
        <v>52</v>
      </c>
      <c r="O194" s="95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1" t="s">
        <v>389</v>
      </c>
      <c r="AT194" s="241" t="s">
        <v>301</v>
      </c>
      <c r="AU194" s="241" t="s">
        <v>94</v>
      </c>
      <c r="AY194" s="19" t="s">
        <v>226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233</v>
      </c>
      <c r="BK194" s="242">
        <f>ROUND(I194*H194,2)</f>
        <v>0</v>
      </c>
      <c r="BL194" s="19" t="s">
        <v>307</v>
      </c>
      <c r="BM194" s="241" t="s">
        <v>1724</v>
      </c>
    </row>
    <row r="195" s="2" customFormat="1" ht="16.5" customHeight="1">
      <c r="A195" s="41"/>
      <c r="B195" s="42"/>
      <c r="C195" s="266" t="s">
        <v>320</v>
      </c>
      <c r="D195" s="266" t="s">
        <v>301</v>
      </c>
      <c r="E195" s="267" t="s">
        <v>1725</v>
      </c>
      <c r="F195" s="268" t="s">
        <v>1704</v>
      </c>
      <c r="G195" s="269" t="s">
        <v>611</v>
      </c>
      <c r="H195" s="270">
        <v>2</v>
      </c>
      <c r="I195" s="271"/>
      <c r="J195" s="272">
        <f>ROUND(I195*H195,2)</f>
        <v>0</v>
      </c>
      <c r="K195" s="268" t="s">
        <v>1</v>
      </c>
      <c r="L195" s="273"/>
      <c r="M195" s="274" t="s">
        <v>1</v>
      </c>
      <c r="N195" s="275" t="s">
        <v>52</v>
      </c>
      <c r="O195" s="95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1" t="s">
        <v>389</v>
      </c>
      <c r="AT195" s="241" t="s">
        <v>301</v>
      </c>
      <c r="AU195" s="241" t="s">
        <v>94</v>
      </c>
      <c r="AY195" s="19" t="s">
        <v>226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233</v>
      </c>
      <c r="BK195" s="242">
        <f>ROUND(I195*H195,2)</f>
        <v>0</v>
      </c>
      <c r="BL195" s="19" t="s">
        <v>307</v>
      </c>
      <c r="BM195" s="241" t="s">
        <v>1726</v>
      </c>
    </row>
    <row r="196" s="2" customFormat="1" ht="16.5" customHeight="1">
      <c r="A196" s="41"/>
      <c r="B196" s="42"/>
      <c r="C196" s="266" t="s">
        <v>324</v>
      </c>
      <c r="D196" s="266" t="s">
        <v>301</v>
      </c>
      <c r="E196" s="267" t="s">
        <v>1727</v>
      </c>
      <c r="F196" s="268" t="s">
        <v>1697</v>
      </c>
      <c r="G196" s="269" t="s">
        <v>611</v>
      </c>
      <c r="H196" s="270">
        <v>10</v>
      </c>
      <c r="I196" s="271"/>
      <c r="J196" s="272">
        <f>ROUND(I196*H196,2)</f>
        <v>0</v>
      </c>
      <c r="K196" s="268" t="s">
        <v>1</v>
      </c>
      <c r="L196" s="273"/>
      <c r="M196" s="274" t="s">
        <v>1</v>
      </c>
      <c r="N196" s="275" t="s">
        <v>52</v>
      </c>
      <c r="O196" s="95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1" t="s">
        <v>389</v>
      </c>
      <c r="AT196" s="241" t="s">
        <v>301</v>
      </c>
      <c r="AU196" s="241" t="s">
        <v>94</v>
      </c>
      <c r="AY196" s="19" t="s">
        <v>226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233</v>
      </c>
      <c r="BK196" s="242">
        <f>ROUND(I196*H196,2)</f>
        <v>0</v>
      </c>
      <c r="BL196" s="19" t="s">
        <v>307</v>
      </c>
      <c r="BM196" s="241" t="s">
        <v>1728</v>
      </c>
    </row>
    <row r="197" s="2" customFormat="1" ht="16.5" customHeight="1">
      <c r="A197" s="41"/>
      <c r="B197" s="42"/>
      <c r="C197" s="230" t="s">
        <v>7</v>
      </c>
      <c r="D197" s="230" t="s">
        <v>228</v>
      </c>
      <c r="E197" s="231" t="s">
        <v>1729</v>
      </c>
      <c r="F197" s="232" t="s">
        <v>1730</v>
      </c>
      <c r="G197" s="233" t="s">
        <v>244</v>
      </c>
      <c r="H197" s="234">
        <v>81</v>
      </c>
      <c r="I197" s="235"/>
      <c r="J197" s="236">
        <f>ROUND(I197*H197,2)</f>
        <v>0</v>
      </c>
      <c r="K197" s="232" t="s">
        <v>232</v>
      </c>
      <c r="L197" s="47"/>
      <c r="M197" s="237" t="s">
        <v>1</v>
      </c>
      <c r="N197" s="238" t="s">
        <v>52</v>
      </c>
      <c r="O197" s="95"/>
      <c r="P197" s="239">
        <f>O197*H197</f>
        <v>0</v>
      </c>
      <c r="Q197" s="239">
        <v>0.0016999999999999999</v>
      </c>
      <c r="R197" s="239">
        <f>Q197*H197</f>
        <v>0.13769999999999999</v>
      </c>
      <c r="S197" s="239">
        <v>0</v>
      </c>
      <c r="T197" s="240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1" t="s">
        <v>307</v>
      </c>
      <c r="AT197" s="241" t="s">
        <v>228</v>
      </c>
      <c r="AU197" s="241" t="s">
        <v>94</v>
      </c>
      <c r="AY197" s="19" t="s">
        <v>226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233</v>
      </c>
      <c r="BK197" s="242">
        <f>ROUND(I197*H197,2)</f>
        <v>0</v>
      </c>
      <c r="BL197" s="19" t="s">
        <v>307</v>
      </c>
      <c r="BM197" s="241" t="s">
        <v>1731</v>
      </c>
    </row>
    <row r="198" s="2" customFormat="1" ht="16.5" customHeight="1">
      <c r="A198" s="41"/>
      <c r="B198" s="42"/>
      <c r="C198" s="230" t="s">
        <v>335</v>
      </c>
      <c r="D198" s="230" t="s">
        <v>228</v>
      </c>
      <c r="E198" s="231" t="s">
        <v>1732</v>
      </c>
      <c r="F198" s="232" t="s">
        <v>1733</v>
      </c>
      <c r="G198" s="233" t="s">
        <v>244</v>
      </c>
      <c r="H198" s="234">
        <v>81</v>
      </c>
      <c r="I198" s="235"/>
      <c r="J198" s="236">
        <f>ROUND(I198*H198,2)</f>
        <v>0</v>
      </c>
      <c r="K198" s="232" t="s">
        <v>232</v>
      </c>
      <c r="L198" s="47"/>
      <c r="M198" s="237" t="s">
        <v>1</v>
      </c>
      <c r="N198" s="238" t="s">
        <v>52</v>
      </c>
      <c r="O198" s="95"/>
      <c r="P198" s="239">
        <f>O198*H198</f>
        <v>0</v>
      </c>
      <c r="Q198" s="239">
        <v>0.00024000000000000001</v>
      </c>
      <c r="R198" s="239">
        <f>Q198*H198</f>
        <v>0.019439999999999999</v>
      </c>
      <c r="S198" s="239">
        <v>0</v>
      </c>
      <c r="T198" s="24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1" t="s">
        <v>307</v>
      </c>
      <c r="AT198" s="241" t="s">
        <v>228</v>
      </c>
      <c r="AU198" s="241" t="s">
        <v>94</v>
      </c>
      <c r="AY198" s="19" t="s">
        <v>226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233</v>
      </c>
      <c r="BK198" s="242">
        <f>ROUND(I198*H198,2)</f>
        <v>0</v>
      </c>
      <c r="BL198" s="19" t="s">
        <v>307</v>
      </c>
      <c r="BM198" s="241" t="s">
        <v>1734</v>
      </c>
    </row>
    <row r="199" s="2" customFormat="1" ht="16.5" customHeight="1">
      <c r="A199" s="41"/>
      <c r="B199" s="42"/>
      <c r="C199" s="266" t="s">
        <v>340</v>
      </c>
      <c r="D199" s="266" t="s">
        <v>301</v>
      </c>
      <c r="E199" s="267" t="s">
        <v>1735</v>
      </c>
      <c r="F199" s="268" t="s">
        <v>1736</v>
      </c>
      <c r="G199" s="269" t="s">
        <v>369</v>
      </c>
      <c r="H199" s="270">
        <v>44</v>
      </c>
      <c r="I199" s="271"/>
      <c r="J199" s="272">
        <f>ROUND(I199*H199,2)</f>
        <v>0</v>
      </c>
      <c r="K199" s="268" t="s">
        <v>1</v>
      </c>
      <c r="L199" s="273"/>
      <c r="M199" s="274" t="s">
        <v>1</v>
      </c>
      <c r="N199" s="275" t="s">
        <v>52</v>
      </c>
      <c r="O199" s="95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1" t="s">
        <v>389</v>
      </c>
      <c r="AT199" s="241" t="s">
        <v>301</v>
      </c>
      <c r="AU199" s="241" t="s">
        <v>94</v>
      </c>
      <c r="AY199" s="19" t="s">
        <v>226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233</v>
      </c>
      <c r="BK199" s="242">
        <f>ROUND(I199*H199,2)</f>
        <v>0</v>
      </c>
      <c r="BL199" s="19" t="s">
        <v>307</v>
      </c>
      <c r="BM199" s="241" t="s">
        <v>1737</v>
      </c>
    </row>
    <row r="200" s="2" customFormat="1" ht="16.5" customHeight="1">
      <c r="A200" s="41"/>
      <c r="B200" s="42"/>
      <c r="C200" s="230" t="s">
        <v>345</v>
      </c>
      <c r="D200" s="230" t="s">
        <v>228</v>
      </c>
      <c r="E200" s="231" t="s">
        <v>1738</v>
      </c>
      <c r="F200" s="232" t="s">
        <v>1739</v>
      </c>
      <c r="G200" s="233" t="s">
        <v>369</v>
      </c>
      <c r="H200" s="234">
        <v>88</v>
      </c>
      <c r="I200" s="235"/>
      <c r="J200" s="236">
        <f>ROUND(I200*H200,2)</f>
        <v>0</v>
      </c>
      <c r="K200" s="232" t="s">
        <v>232</v>
      </c>
      <c r="L200" s="47"/>
      <c r="M200" s="237" t="s">
        <v>1</v>
      </c>
      <c r="N200" s="238" t="s">
        <v>52</v>
      </c>
      <c r="O200" s="95"/>
      <c r="P200" s="239">
        <f>O200*H200</f>
        <v>0</v>
      </c>
      <c r="Q200" s="239">
        <v>2.0000000000000002E-05</v>
      </c>
      <c r="R200" s="239">
        <f>Q200*H200</f>
        <v>0.0017600000000000001</v>
      </c>
      <c r="S200" s="239">
        <v>0</v>
      </c>
      <c r="T200" s="240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1" t="s">
        <v>557</v>
      </c>
      <c r="AT200" s="241" t="s">
        <v>228</v>
      </c>
      <c r="AU200" s="241" t="s">
        <v>94</v>
      </c>
      <c r="AY200" s="19" t="s">
        <v>226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233</v>
      </c>
      <c r="BK200" s="242">
        <f>ROUND(I200*H200,2)</f>
        <v>0</v>
      </c>
      <c r="BL200" s="19" t="s">
        <v>557</v>
      </c>
      <c r="BM200" s="241" t="s">
        <v>1740</v>
      </c>
    </row>
    <row r="201" s="15" customFormat="1">
      <c r="A201" s="15"/>
      <c r="B201" s="280"/>
      <c r="C201" s="281"/>
      <c r="D201" s="245" t="s">
        <v>235</v>
      </c>
      <c r="E201" s="282" t="s">
        <v>1</v>
      </c>
      <c r="F201" s="283" t="s">
        <v>1736</v>
      </c>
      <c r="G201" s="281"/>
      <c r="H201" s="282" t="s">
        <v>1</v>
      </c>
      <c r="I201" s="284"/>
      <c r="J201" s="281"/>
      <c r="K201" s="281"/>
      <c r="L201" s="285"/>
      <c r="M201" s="286"/>
      <c r="N201" s="287"/>
      <c r="O201" s="287"/>
      <c r="P201" s="287"/>
      <c r="Q201" s="287"/>
      <c r="R201" s="287"/>
      <c r="S201" s="287"/>
      <c r="T201" s="28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9" t="s">
        <v>235</v>
      </c>
      <c r="AU201" s="289" t="s">
        <v>94</v>
      </c>
      <c r="AV201" s="15" t="s">
        <v>92</v>
      </c>
      <c r="AW201" s="15" t="s">
        <v>40</v>
      </c>
      <c r="AX201" s="15" t="s">
        <v>85</v>
      </c>
      <c r="AY201" s="289" t="s">
        <v>226</v>
      </c>
    </row>
    <row r="202" s="13" customFormat="1">
      <c r="A202" s="13"/>
      <c r="B202" s="243"/>
      <c r="C202" s="244"/>
      <c r="D202" s="245" t="s">
        <v>235</v>
      </c>
      <c r="E202" s="246" t="s">
        <v>1</v>
      </c>
      <c r="F202" s="247" t="s">
        <v>1741</v>
      </c>
      <c r="G202" s="244"/>
      <c r="H202" s="248">
        <v>88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235</v>
      </c>
      <c r="AU202" s="254" t="s">
        <v>94</v>
      </c>
      <c r="AV202" s="13" t="s">
        <v>94</v>
      </c>
      <c r="AW202" s="13" t="s">
        <v>40</v>
      </c>
      <c r="AX202" s="13" t="s">
        <v>92</v>
      </c>
      <c r="AY202" s="254" t="s">
        <v>226</v>
      </c>
    </row>
    <row r="203" s="2" customFormat="1" ht="16.5" customHeight="1">
      <c r="A203" s="41"/>
      <c r="B203" s="42"/>
      <c r="C203" s="230" t="s">
        <v>350</v>
      </c>
      <c r="D203" s="230" t="s">
        <v>228</v>
      </c>
      <c r="E203" s="231" t="s">
        <v>1742</v>
      </c>
      <c r="F203" s="232" t="s">
        <v>1743</v>
      </c>
      <c r="G203" s="233" t="s">
        <v>244</v>
      </c>
      <c r="H203" s="234">
        <v>91</v>
      </c>
      <c r="I203" s="235"/>
      <c r="J203" s="236">
        <f>ROUND(I203*H203,2)</f>
        <v>0</v>
      </c>
      <c r="K203" s="232" t="s">
        <v>232</v>
      </c>
      <c r="L203" s="47"/>
      <c r="M203" s="237" t="s">
        <v>1</v>
      </c>
      <c r="N203" s="238" t="s">
        <v>52</v>
      </c>
      <c r="O203" s="95"/>
      <c r="P203" s="239">
        <f>O203*H203</f>
        <v>0</v>
      </c>
      <c r="Q203" s="239">
        <v>0.0022000000000000001</v>
      </c>
      <c r="R203" s="239">
        <f>Q203*H203</f>
        <v>0.20020000000000002</v>
      </c>
      <c r="S203" s="239">
        <v>0</v>
      </c>
      <c r="T203" s="240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1" t="s">
        <v>307</v>
      </c>
      <c r="AT203" s="241" t="s">
        <v>228</v>
      </c>
      <c r="AU203" s="241" t="s">
        <v>94</v>
      </c>
      <c r="AY203" s="19" t="s">
        <v>226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233</v>
      </c>
      <c r="BK203" s="242">
        <f>ROUND(I203*H203,2)</f>
        <v>0</v>
      </c>
      <c r="BL203" s="19" t="s">
        <v>307</v>
      </c>
      <c r="BM203" s="241" t="s">
        <v>1744</v>
      </c>
    </row>
    <row r="204" s="2" customFormat="1" ht="16.5" customHeight="1">
      <c r="A204" s="41"/>
      <c r="B204" s="42"/>
      <c r="C204" s="230" t="s">
        <v>356</v>
      </c>
      <c r="D204" s="230" t="s">
        <v>228</v>
      </c>
      <c r="E204" s="231" t="s">
        <v>1745</v>
      </c>
      <c r="F204" s="232" t="s">
        <v>1746</v>
      </c>
      <c r="G204" s="233" t="s">
        <v>244</v>
      </c>
      <c r="H204" s="234">
        <v>91</v>
      </c>
      <c r="I204" s="235"/>
      <c r="J204" s="236">
        <f>ROUND(I204*H204,2)</f>
        <v>0</v>
      </c>
      <c r="K204" s="232" t="s">
        <v>232</v>
      </c>
      <c r="L204" s="47"/>
      <c r="M204" s="237" t="s">
        <v>1</v>
      </c>
      <c r="N204" s="238" t="s">
        <v>52</v>
      </c>
      <c r="O204" s="95"/>
      <c r="P204" s="239">
        <f>O204*H204</f>
        <v>0</v>
      </c>
      <c r="Q204" s="239">
        <v>0.00013999999999999999</v>
      </c>
      <c r="R204" s="239">
        <f>Q204*H204</f>
        <v>0.01274</v>
      </c>
      <c r="S204" s="239">
        <v>0</v>
      </c>
      <c r="T204" s="240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1" t="s">
        <v>307</v>
      </c>
      <c r="AT204" s="241" t="s">
        <v>228</v>
      </c>
      <c r="AU204" s="241" t="s">
        <v>94</v>
      </c>
      <c r="AY204" s="19" t="s">
        <v>226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233</v>
      </c>
      <c r="BK204" s="242">
        <f>ROUND(I204*H204,2)</f>
        <v>0</v>
      </c>
      <c r="BL204" s="19" t="s">
        <v>307</v>
      </c>
      <c r="BM204" s="241" t="s">
        <v>1747</v>
      </c>
    </row>
    <row r="205" s="2" customFormat="1" ht="16.5" customHeight="1">
      <c r="A205" s="41"/>
      <c r="B205" s="42"/>
      <c r="C205" s="266" t="s">
        <v>361</v>
      </c>
      <c r="D205" s="266" t="s">
        <v>301</v>
      </c>
      <c r="E205" s="267" t="s">
        <v>1748</v>
      </c>
      <c r="F205" s="268" t="s">
        <v>1749</v>
      </c>
      <c r="G205" s="269" t="s">
        <v>611</v>
      </c>
      <c r="H205" s="270">
        <v>30</v>
      </c>
      <c r="I205" s="271"/>
      <c r="J205" s="272">
        <f>ROUND(I205*H205,2)</f>
        <v>0</v>
      </c>
      <c r="K205" s="268" t="s">
        <v>1</v>
      </c>
      <c r="L205" s="273"/>
      <c r="M205" s="274" t="s">
        <v>1</v>
      </c>
      <c r="N205" s="275" t="s">
        <v>52</v>
      </c>
      <c r="O205" s="95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1" t="s">
        <v>389</v>
      </c>
      <c r="AT205" s="241" t="s">
        <v>301</v>
      </c>
      <c r="AU205" s="241" t="s">
        <v>94</v>
      </c>
      <c r="AY205" s="19" t="s">
        <v>226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233</v>
      </c>
      <c r="BK205" s="242">
        <f>ROUND(I205*H205,2)</f>
        <v>0</v>
      </c>
      <c r="BL205" s="19" t="s">
        <v>307</v>
      </c>
      <c r="BM205" s="241" t="s">
        <v>1750</v>
      </c>
    </row>
    <row r="206" s="2" customFormat="1" ht="16.5" customHeight="1">
      <c r="A206" s="41"/>
      <c r="B206" s="42"/>
      <c r="C206" s="230" t="s">
        <v>366</v>
      </c>
      <c r="D206" s="230" t="s">
        <v>228</v>
      </c>
      <c r="E206" s="231" t="s">
        <v>1751</v>
      </c>
      <c r="F206" s="232" t="s">
        <v>1752</v>
      </c>
      <c r="G206" s="233" t="s">
        <v>369</v>
      </c>
      <c r="H206" s="234">
        <v>60</v>
      </c>
      <c r="I206" s="235"/>
      <c r="J206" s="236">
        <f>ROUND(I206*H206,2)</f>
        <v>0</v>
      </c>
      <c r="K206" s="232" t="s">
        <v>232</v>
      </c>
      <c r="L206" s="47"/>
      <c r="M206" s="237" t="s">
        <v>1</v>
      </c>
      <c r="N206" s="238" t="s">
        <v>52</v>
      </c>
      <c r="O206" s="95"/>
      <c r="P206" s="239">
        <f>O206*H206</f>
        <v>0</v>
      </c>
      <c r="Q206" s="239">
        <v>2.0000000000000002E-05</v>
      </c>
      <c r="R206" s="239">
        <f>Q206*H206</f>
        <v>0.0012000000000000001</v>
      </c>
      <c r="S206" s="239">
        <v>0</v>
      </c>
      <c r="T206" s="240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1" t="s">
        <v>557</v>
      </c>
      <c r="AT206" s="241" t="s">
        <v>228</v>
      </c>
      <c r="AU206" s="241" t="s">
        <v>94</v>
      </c>
      <c r="AY206" s="19" t="s">
        <v>226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233</v>
      </c>
      <c r="BK206" s="242">
        <f>ROUND(I206*H206,2)</f>
        <v>0</v>
      </c>
      <c r="BL206" s="19" t="s">
        <v>557</v>
      </c>
      <c r="BM206" s="241" t="s">
        <v>1753</v>
      </c>
    </row>
    <row r="207" s="15" customFormat="1">
      <c r="A207" s="15"/>
      <c r="B207" s="280"/>
      <c r="C207" s="281"/>
      <c r="D207" s="245" t="s">
        <v>235</v>
      </c>
      <c r="E207" s="282" t="s">
        <v>1</v>
      </c>
      <c r="F207" s="283" t="s">
        <v>1749</v>
      </c>
      <c r="G207" s="281"/>
      <c r="H207" s="282" t="s">
        <v>1</v>
      </c>
      <c r="I207" s="284"/>
      <c r="J207" s="281"/>
      <c r="K207" s="281"/>
      <c r="L207" s="285"/>
      <c r="M207" s="286"/>
      <c r="N207" s="287"/>
      <c r="O207" s="287"/>
      <c r="P207" s="287"/>
      <c r="Q207" s="287"/>
      <c r="R207" s="287"/>
      <c r="S207" s="287"/>
      <c r="T207" s="28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9" t="s">
        <v>235</v>
      </c>
      <c r="AU207" s="289" t="s">
        <v>94</v>
      </c>
      <c r="AV207" s="15" t="s">
        <v>92</v>
      </c>
      <c r="AW207" s="15" t="s">
        <v>40</v>
      </c>
      <c r="AX207" s="15" t="s">
        <v>85</v>
      </c>
      <c r="AY207" s="289" t="s">
        <v>226</v>
      </c>
    </row>
    <row r="208" s="13" customFormat="1">
      <c r="A208" s="13"/>
      <c r="B208" s="243"/>
      <c r="C208" s="244"/>
      <c r="D208" s="245" t="s">
        <v>235</v>
      </c>
      <c r="E208" s="246" t="s">
        <v>1</v>
      </c>
      <c r="F208" s="247" t="s">
        <v>1754</v>
      </c>
      <c r="G208" s="244"/>
      <c r="H208" s="248">
        <v>60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235</v>
      </c>
      <c r="AU208" s="254" t="s">
        <v>94</v>
      </c>
      <c r="AV208" s="13" t="s">
        <v>94</v>
      </c>
      <c r="AW208" s="13" t="s">
        <v>40</v>
      </c>
      <c r="AX208" s="13" t="s">
        <v>92</v>
      </c>
      <c r="AY208" s="254" t="s">
        <v>226</v>
      </c>
    </row>
    <row r="209" s="2" customFormat="1" ht="16.5" customHeight="1">
      <c r="A209" s="41"/>
      <c r="B209" s="42"/>
      <c r="C209" s="266" t="s">
        <v>372</v>
      </c>
      <c r="D209" s="266" t="s">
        <v>301</v>
      </c>
      <c r="E209" s="267" t="s">
        <v>1755</v>
      </c>
      <c r="F209" s="268" t="s">
        <v>1756</v>
      </c>
      <c r="G209" s="269" t="s">
        <v>611</v>
      </c>
      <c r="H209" s="270">
        <v>86</v>
      </c>
      <c r="I209" s="271"/>
      <c r="J209" s="272">
        <f>ROUND(I209*H209,2)</f>
        <v>0</v>
      </c>
      <c r="K209" s="268" t="s">
        <v>1</v>
      </c>
      <c r="L209" s="273"/>
      <c r="M209" s="274" t="s">
        <v>1</v>
      </c>
      <c r="N209" s="275" t="s">
        <v>52</v>
      </c>
      <c r="O209" s="95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1" t="s">
        <v>389</v>
      </c>
      <c r="AT209" s="241" t="s">
        <v>301</v>
      </c>
      <c r="AU209" s="241" t="s">
        <v>94</v>
      </c>
      <c r="AY209" s="19" t="s">
        <v>226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233</v>
      </c>
      <c r="BK209" s="242">
        <f>ROUND(I209*H209,2)</f>
        <v>0</v>
      </c>
      <c r="BL209" s="19" t="s">
        <v>307</v>
      </c>
      <c r="BM209" s="241" t="s">
        <v>1757</v>
      </c>
    </row>
    <row r="210" s="2" customFormat="1" ht="16.5" customHeight="1">
      <c r="A210" s="41"/>
      <c r="B210" s="42"/>
      <c r="C210" s="230" t="s">
        <v>378</v>
      </c>
      <c r="D210" s="230" t="s">
        <v>228</v>
      </c>
      <c r="E210" s="231" t="s">
        <v>1758</v>
      </c>
      <c r="F210" s="232" t="s">
        <v>1759</v>
      </c>
      <c r="G210" s="233" t="s">
        <v>369</v>
      </c>
      <c r="H210" s="234">
        <v>96</v>
      </c>
      <c r="I210" s="235"/>
      <c r="J210" s="236">
        <f>ROUND(I210*H210,2)</f>
        <v>0</v>
      </c>
      <c r="K210" s="232" t="s">
        <v>232</v>
      </c>
      <c r="L210" s="47"/>
      <c r="M210" s="237" t="s">
        <v>1</v>
      </c>
      <c r="N210" s="238" t="s">
        <v>52</v>
      </c>
      <c r="O210" s="95"/>
      <c r="P210" s="239">
        <f>O210*H210</f>
        <v>0</v>
      </c>
      <c r="Q210" s="239">
        <v>0.00059999999999999995</v>
      </c>
      <c r="R210" s="239">
        <f>Q210*H210</f>
        <v>0.057599999999999998</v>
      </c>
      <c r="S210" s="239">
        <v>0</v>
      </c>
      <c r="T210" s="240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1" t="s">
        <v>307</v>
      </c>
      <c r="AT210" s="241" t="s">
        <v>228</v>
      </c>
      <c r="AU210" s="241" t="s">
        <v>94</v>
      </c>
      <c r="AY210" s="19" t="s">
        <v>226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233</v>
      </c>
      <c r="BK210" s="242">
        <f>ROUND(I210*H210,2)</f>
        <v>0</v>
      </c>
      <c r="BL210" s="19" t="s">
        <v>307</v>
      </c>
      <c r="BM210" s="241" t="s">
        <v>1760</v>
      </c>
    </row>
    <row r="211" s="15" customFormat="1">
      <c r="A211" s="15"/>
      <c r="B211" s="280"/>
      <c r="C211" s="281"/>
      <c r="D211" s="245" t="s">
        <v>235</v>
      </c>
      <c r="E211" s="282" t="s">
        <v>1</v>
      </c>
      <c r="F211" s="283" t="s">
        <v>1756</v>
      </c>
      <c r="G211" s="281"/>
      <c r="H211" s="282" t="s">
        <v>1</v>
      </c>
      <c r="I211" s="284"/>
      <c r="J211" s="281"/>
      <c r="K211" s="281"/>
      <c r="L211" s="285"/>
      <c r="M211" s="286"/>
      <c r="N211" s="287"/>
      <c r="O211" s="287"/>
      <c r="P211" s="287"/>
      <c r="Q211" s="287"/>
      <c r="R211" s="287"/>
      <c r="S211" s="287"/>
      <c r="T211" s="28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9" t="s">
        <v>235</v>
      </c>
      <c r="AU211" s="289" t="s">
        <v>94</v>
      </c>
      <c r="AV211" s="15" t="s">
        <v>92</v>
      </c>
      <c r="AW211" s="15" t="s">
        <v>40</v>
      </c>
      <c r="AX211" s="15" t="s">
        <v>85</v>
      </c>
      <c r="AY211" s="289" t="s">
        <v>226</v>
      </c>
    </row>
    <row r="212" s="13" customFormat="1">
      <c r="A212" s="13"/>
      <c r="B212" s="243"/>
      <c r="C212" s="244"/>
      <c r="D212" s="245" t="s">
        <v>235</v>
      </c>
      <c r="E212" s="246" t="s">
        <v>1</v>
      </c>
      <c r="F212" s="247" t="s">
        <v>670</v>
      </c>
      <c r="G212" s="244"/>
      <c r="H212" s="248">
        <v>86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235</v>
      </c>
      <c r="AU212" s="254" t="s">
        <v>94</v>
      </c>
      <c r="AV212" s="13" t="s">
        <v>94</v>
      </c>
      <c r="AW212" s="13" t="s">
        <v>40</v>
      </c>
      <c r="AX212" s="13" t="s">
        <v>85</v>
      </c>
      <c r="AY212" s="254" t="s">
        <v>226</v>
      </c>
    </row>
    <row r="213" s="15" customFormat="1">
      <c r="A213" s="15"/>
      <c r="B213" s="280"/>
      <c r="C213" s="281"/>
      <c r="D213" s="245" t="s">
        <v>235</v>
      </c>
      <c r="E213" s="282" t="s">
        <v>1</v>
      </c>
      <c r="F213" s="283" t="s">
        <v>1697</v>
      </c>
      <c r="G213" s="281"/>
      <c r="H213" s="282" t="s">
        <v>1</v>
      </c>
      <c r="I213" s="284"/>
      <c r="J213" s="281"/>
      <c r="K213" s="281"/>
      <c r="L213" s="285"/>
      <c r="M213" s="286"/>
      <c r="N213" s="287"/>
      <c r="O213" s="287"/>
      <c r="P213" s="287"/>
      <c r="Q213" s="287"/>
      <c r="R213" s="287"/>
      <c r="S213" s="287"/>
      <c r="T213" s="28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9" t="s">
        <v>235</v>
      </c>
      <c r="AU213" s="289" t="s">
        <v>94</v>
      </c>
      <c r="AV213" s="15" t="s">
        <v>92</v>
      </c>
      <c r="AW213" s="15" t="s">
        <v>40</v>
      </c>
      <c r="AX213" s="15" t="s">
        <v>85</v>
      </c>
      <c r="AY213" s="289" t="s">
        <v>226</v>
      </c>
    </row>
    <row r="214" s="13" customFormat="1">
      <c r="A214" s="13"/>
      <c r="B214" s="243"/>
      <c r="C214" s="244"/>
      <c r="D214" s="245" t="s">
        <v>235</v>
      </c>
      <c r="E214" s="246" t="s">
        <v>1</v>
      </c>
      <c r="F214" s="247" t="s">
        <v>275</v>
      </c>
      <c r="G214" s="244"/>
      <c r="H214" s="248">
        <v>10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235</v>
      </c>
      <c r="AU214" s="254" t="s">
        <v>94</v>
      </c>
      <c r="AV214" s="13" t="s">
        <v>94</v>
      </c>
      <c r="AW214" s="13" t="s">
        <v>40</v>
      </c>
      <c r="AX214" s="13" t="s">
        <v>85</v>
      </c>
      <c r="AY214" s="254" t="s">
        <v>226</v>
      </c>
    </row>
    <row r="215" s="14" customFormat="1">
      <c r="A215" s="14"/>
      <c r="B215" s="255"/>
      <c r="C215" s="256"/>
      <c r="D215" s="245" t="s">
        <v>235</v>
      </c>
      <c r="E215" s="257" t="s">
        <v>1</v>
      </c>
      <c r="F215" s="258" t="s">
        <v>237</v>
      </c>
      <c r="G215" s="256"/>
      <c r="H215" s="259">
        <v>96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235</v>
      </c>
      <c r="AU215" s="265" t="s">
        <v>94</v>
      </c>
      <c r="AV215" s="14" t="s">
        <v>233</v>
      </c>
      <c r="AW215" s="14" t="s">
        <v>40</v>
      </c>
      <c r="AX215" s="14" t="s">
        <v>92</v>
      </c>
      <c r="AY215" s="265" t="s">
        <v>226</v>
      </c>
    </row>
    <row r="216" s="2" customFormat="1" ht="16.5" customHeight="1">
      <c r="A216" s="41"/>
      <c r="B216" s="42"/>
      <c r="C216" s="230" t="s">
        <v>384</v>
      </c>
      <c r="D216" s="230" t="s">
        <v>228</v>
      </c>
      <c r="E216" s="231" t="s">
        <v>1761</v>
      </c>
      <c r="F216" s="232" t="s">
        <v>1762</v>
      </c>
      <c r="G216" s="233" t="s">
        <v>369</v>
      </c>
      <c r="H216" s="234">
        <v>17</v>
      </c>
      <c r="I216" s="235"/>
      <c r="J216" s="236">
        <f>ROUND(I216*H216,2)</f>
        <v>0</v>
      </c>
      <c r="K216" s="232" t="s">
        <v>232</v>
      </c>
      <c r="L216" s="47"/>
      <c r="M216" s="237" t="s">
        <v>1</v>
      </c>
      <c r="N216" s="238" t="s">
        <v>52</v>
      </c>
      <c r="O216" s="95"/>
      <c r="P216" s="239">
        <f>O216*H216</f>
        <v>0</v>
      </c>
      <c r="Q216" s="239">
        <v>0.00044000000000000002</v>
      </c>
      <c r="R216" s="239">
        <f>Q216*H216</f>
        <v>0.0074800000000000005</v>
      </c>
      <c r="S216" s="239">
        <v>0</v>
      </c>
      <c r="T216" s="240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1" t="s">
        <v>307</v>
      </c>
      <c r="AT216" s="241" t="s">
        <v>228</v>
      </c>
      <c r="AU216" s="241" t="s">
        <v>94</v>
      </c>
      <c r="AY216" s="19" t="s">
        <v>226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233</v>
      </c>
      <c r="BK216" s="242">
        <f>ROUND(I216*H216,2)</f>
        <v>0</v>
      </c>
      <c r="BL216" s="19" t="s">
        <v>307</v>
      </c>
      <c r="BM216" s="241" t="s">
        <v>1763</v>
      </c>
    </row>
    <row r="217" s="2" customFormat="1" ht="16.5" customHeight="1">
      <c r="A217" s="41"/>
      <c r="B217" s="42"/>
      <c r="C217" s="230" t="s">
        <v>389</v>
      </c>
      <c r="D217" s="230" t="s">
        <v>228</v>
      </c>
      <c r="E217" s="231" t="s">
        <v>1764</v>
      </c>
      <c r="F217" s="232" t="s">
        <v>1765</v>
      </c>
      <c r="G217" s="233" t="s">
        <v>611</v>
      </c>
      <c r="H217" s="234">
        <v>57</v>
      </c>
      <c r="I217" s="235"/>
      <c r="J217" s="236">
        <f>ROUND(I217*H217,2)</f>
        <v>0</v>
      </c>
      <c r="K217" s="232" t="s">
        <v>1</v>
      </c>
      <c r="L217" s="47"/>
      <c r="M217" s="237" t="s">
        <v>1</v>
      </c>
      <c r="N217" s="238" t="s">
        <v>52</v>
      </c>
      <c r="O217" s="95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1" t="s">
        <v>307</v>
      </c>
      <c r="AT217" s="241" t="s">
        <v>228</v>
      </c>
      <c r="AU217" s="241" t="s">
        <v>94</v>
      </c>
      <c r="AY217" s="19" t="s">
        <v>226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233</v>
      </c>
      <c r="BK217" s="242">
        <f>ROUND(I217*H217,2)</f>
        <v>0</v>
      </c>
      <c r="BL217" s="19" t="s">
        <v>307</v>
      </c>
      <c r="BM217" s="241" t="s">
        <v>1766</v>
      </c>
    </row>
    <row r="218" s="12" customFormat="1" ht="22.8" customHeight="1">
      <c r="A218" s="12"/>
      <c r="B218" s="214"/>
      <c r="C218" s="215"/>
      <c r="D218" s="216" t="s">
        <v>84</v>
      </c>
      <c r="E218" s="228" t="s">
        <v>1767</v>
      </c>
      <c r="F218" s="228" t="s">
        <v>1768</v>
      </c>
      <c r="G218" s="215"/>
      <c r="H218" s="215"/>
      <c r="I218" s="218"/>
      <c r="J218" s="229">
        <f>BK218</f>
        <v>0</v>
      </c>
      <c r="K218" s="215"/>
      <c r="L218" s="220"/>
      <c r="M218" s="221"/>
      <c r="N218" s="222"/>
      <c r="O218" s="222"/>
      <c r="P218" s="223">
        <f>SUM(P219:P276)</f>
        <v>0</v>
      </c>
      <c r="Q218" s="222"/>
      <c r="R218" s="223">
        <f>SUM(R219:R276)</f>
        <v>0.37285599999999997</v>
      </c>
      <c r="S218" s="222"/>
      <c r="T218" s="224">
        <f>SUM(T219:T276)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5" t="s">
        <v>92</v>
      </c>
      <c r="AT218" s="226" t="s">
        <v>84</v>
      </c>
      <c r="AU218" s="226" t="s">
        <v>92</v>
      </c>
      <c r="AY218" s="225" t="s">
        <v>226</v>
      </c>
      <c r="BK218" s="227">
        <f>SUM(BK219:BK276)</f>
        <v>0</v>
      </c>
    </row>
    <row r="219" s="2" customFormat="1" ht="21.75" customHeight="1">
      <c r="A219" s="41"/>
      <c r="B219" s="42"/>
      <c r="C219" s="266" t="s">
        <v>393</v>
      </c>
      <c r="D219" s="266" t="s">
        <v>301</v>
      </c>
      <c r="E219" s="267" t="s">
        <v>1769</v>
      </c>
      <c r="F219" s="268" t="s">
        <v>1770</v>
      </c>
      <c r="G219" s="269" t="s">
        <v>611</v>
      </c>
      <c r="H219" s="270">
        <v>1</v>
      </c>
      <c r="I219" s="271"/>
      <c r="J219" s="272">
        <f>ROUND(I219*H219,2)</f>
        <v>0</v>
      </c>
      <c r="K219" s="268" t="s">
        <v>1</v>
      </c>
      <c r="L219" s="273"/>
      <c r="M219" s="274" t="s">
        <v>1</v>
      </c>
      <c r="N219" s="275" t="s">
        <v>52</v>
      </c>
      <c r="O219" s="95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1" t="s">
        <v>266</v>
      </c>
      <c r="AT219" s="241" t="s">
        <v>301</v>
      </c>
      <c r="AU219" s="241" t="s">
        <v>94</v>
      </c>
      <c r="AY219" s="19" t="s">
        <v>226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233</v>
      </c>
      <c r="BK219" s="242">
        <f>ROUND(I219*H219,2)</f>
        <v>0</v>
      </c>
      <c r="BL219" s="19" t="s">
        <v>233</v>
      </c>
      <c r="BM219" s="241" t="s">
        <v>1771</v>
      </c>
    </row>
    <row r="220" s="2" customFormat="1" ht="16.5" customHeight="1">
      <c r="A220" s="41"/>
      <c r="B220" s="42"/>
      <c r="C220" s="266" t="s">
        <v>400</v>
      </c>
      <c r="D220" s="266" t="s">
        <v>301</v>
      </c>
      <c r="E220" s="267" t="s">
        <v>1727</v>
      </c>
      <c r="F220" s="268" t="s">
        <v>1697</v>
      </c>
      <c r="G220" s="269" t="s">
        <v>611</v>
      </c>
      <c r="H220" s="270">
        <v>4</v>
      </c>
      <c r="I220" s="271"/>
      <c r="J220" s="272">
        <f>ROUND(I220*H220,2)</f>
        <v>0</v>
      </c>
      <c r="K220" s="268" t="s">
        <v>1</v>
      </c>
      <c r="L220" s="273"/>
      <c r="M220" s="274" t="s">
        <v>1</v>
      </c>
      <c r="N220" s="275" t="s">
        <v>52</v>
      </c>
      <c r="O220" s="95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1" t="s">
        <v>389</v>
      </c>
      <c r="AT220" s="241" t="s">
        <v>301</v>
      </c>
      <c r="AU220" s="241" t="s">
        <v>94</v>
      </c>
      <c r="AY220" s="19" t="s">
        <v>226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233</v>
      </c>
      <c r="BK220" s="242">
        <f>ROUND(I220*H220,2)</f>
        <v>0</v>
      </c>
      <c r="BL220" s="19" t="s">
        <v>307</v>
      </c>
      <c r="BM220" s="241" t="s">
        <v>1772</v>
      </c>
    </row>
    <row r="221" s="2" customFormat="1" ht="16.5" customHeight="1">
      <c r="A221" s="41"/>
      <c r="B221" s="42"/>
      <c r="C221" s="230" t="s">
        <v>405</v>
      </c>
      <c r="D221" s="230" t="s">
        <v>228</v>
      </c>
      <c r="E221" s="231" t="s">
        <v>1694</v>
      </c>
      <c r="F221" s="232" t="s">
        <v>1695</v>
      </c>
      <c r="G221" s="233" t="s">
        <v>369</v>
      </c>
      <c r="H221" s="234">
        <v>4</v>
      </c>
      <c r="I221" s="235"/>
      <c r="J221" s="236">
        <f>ROUND(I221*H221,2)</f>
        <v>0</v>
      </c>
      <c r="K221" s="232" t="s">
        <v>232</v>
      </c>
      <c r="L221" s="47"/>
      <c r="M221" s="237" t="s">
        <v>1</v>
      </c>
      <c r="N221" s="238" t="s">
        <v>52</v>
      </c>
      <c r="O221" s="95"/>
      <c r="P221" s="239">
        <f>O221*H221</f>
        <v>0</v>
      </c>
      <c r="Q221" s="239">
        <v>3.0000000000000001E-05</v>
      </c>
      <c r="R221" s="239">
        <f>Q221*H221</f>
        <v>0.00012</v>
      </c>
      <c r="S221" s="239">
        <v>0</v>
      </c>
      <c r="T221" s="240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1" t="s">
        <v>307</v>
      </c>
      <c r="AT221" s="241" t="s">
        <v>228</v>
      </c>
      <c r="AU221" s="241" t="s">
        <v>94</v>
      </c>
      <c r="AY221" s="19" t="s">
        <v>226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233</v>
      </c>
      <c r="BK221" s="242">
        <f>ROUND(I221*H221,2)</f>
        <v>0</v>
      </c>
      <c r="BL221" s="19" t="s">
        <v>307</v>
      </c>
      <c r="BM221" s="241" t="s">
        <v>1773</v>
      </c>
    </row>
    <row r="222" s="15" customFormat="1">
      <c r="A222" s="15"/>
      <c r="B222" s="280"/>
      <c r="C222" s="281"/>
      <c r="D222" s="245" t="s">
        <v>235</v>
      </c>
      <c r="E222" s="282" t="s">
        <v>1</v>
      </c>
      <c r="F222" s="283" t="s">
        <v>1697</v>
      </c>
      <c r="G222" s="281"/>
      <c r="H222" s="282" t="s">
        <v>1</v>
      </c>
      <c r="I222" s="284"/>
      <c r="J222" s="281"/>
      <c r="K222" s="281"/>
      <c r="L222" s="285"/>
      <c r="M222" s="286"/>
      <c r="N222" s="287"/>
      <c r="O222" s="287"/>
      <c r="P222" s="287"/>
      <c r="Q222" s="287"/>
      <c r="R222" s="287"/>
      <c r="S222" s="287"/>
      <c r="T222" s="28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9" t="s">
        <v>235</v>
      </c>
      <c r="AU222" s="289" t="s">
        <v>94</v>
      </c>
      <c r="AV222" s="15" t="s">
        <v>92</v>
      </c>
      <c r="AW222" s="15" t="s">
        <v>40</v>
      </c>
      <c r="AX222" s="15" t="s">
        <v>85</v>
      </c>
      <c r="AY222" s="289" t="s">
        <v>226</v>
      </c>
    </row>
    <row r="223" s="13" customFormat="1">
      <c r="A223" s="13"/>
      <c r="B223" s="243"/>
      <c r="C223" s="244"/>
      <c r="D223" s="245" t="s">
        <v>235</v>
      </c>
      <c r="E223" s="246" t="s">
        <v>1</v>
      </c>
      <c r="F223" s="247" t="s">
        <v>233</v>
      </c>
      <c r="G223" s="244"/>
      <c r="H223" s="248">
        <v>4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235</v>
      </c>
      <c r="AU223" s="254" t="s">
        <v>94</v>
      </c>
      <c r="AV223" s="13" t="s">
        <v>94</v>
      </c>
      <c r="AW223" s="13" t="s">
        <v>40</v>
      </c>
      <c r="AX223" s="13" t="s">
        <v>92</v>
      </c>
      <c r="AY223" s="254" t="s">
        <v>226</v>
      </c>
    </row>
    <row r="224" s="2" customFormat="1" ht="16.5" customHeight="1">
      <c r="A224" s="41"/>
      <c r="B224" s="42"/>
      <c r="C224" s="230" t="s">
        <v>410</v>
      </c>
      <c r="D224" s="230" t="s">
        <v>228</v>
      </c>
      <c r="E224" s="231" t="s">
        <v>1774</v>
      </c>
      <c r="F224" s="232" t="s">
        <v>1775</v>
      </c>
      <c r="G224" s="233" t="s">
        <v>244</v>
      </c>
      <c r="H224" s="234">
        <v>48</v>
      </c>
      <c r="I224" s="235"/>
      <c r="J224" s="236">
        <f>ROUND(I224*H224,2)</f>
        <v>0</v>
      </c>
      <c r="K224" s="232" t="s">
        <v>232</v>
      </c>
      <c r="L224" s="47"/>
      <c r="M224" s="237" t="s">
        <v>1</v>
      </c>
      <c r="N224" s="238" t="s">
        <v>52</v>
      </c>
      <c r="O224" s="95"/>
      <c r="P224" s="239">
        <f>O224*H224</f>
        <v>0</v>
      </c>
      <c r="Q224" s="239">
        <v>0.0071399999999999996</v>
      </c>
      <c r="R224" s="239">
        <f>Q224*H224</f>
        <v>0.34271999999999997</v>
      </c>
      <c r="S224" s="239">
        <v>0</v>
      </c>
      <c r="T224" s="240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1" t="s">
        <v>307</v>
      </c>
      <c r="AT224" s="241" t="s">
        <v>228</v>
      </c>
      <c r="AU224" s="241" t="s">
        <v>94</v>
      </c>
      <c r="AY224" s="19" t="s">
        <v>226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233</v>
      </c>
      <c r="BK224" s="242">
        <f>ROUND(I224*H224,2)</f>
        <v>0</v>
      </c>
      <c r="BL224" s="19" t="s">
        <v>307</v>
      </c>
      <c r="BM224" s="241" t="s">
        <v>1776</v>
      </c>
    </row>
    <row r="225" s="2" customFormat="1" ht="16.5" customHeight="1">
      <c r="A225" s="41"/>
      <c r="B225" s="42"/>
      <c r="C225" s="230" t="s">
        <v>416</v>
      </c>
      <c r="D225" s="230" t="s">
        <v>228</v>
      </c>
      <c r="E225" s="231" t="s">
        <v>1777</v>
      </c>
      <c r="F225" s="232" t="s">
        <v>1778</v>
      </c>
      <c r="G225" s="233" t="s">
        <v>244</v>
      </c>
      <c r="H225" s="234">
        <v>48</v>
      </c>
      <c r="I225" s="235"/>
      <c r="J225" s="236">
        <f>ROUND(I225*H225,2)</f>
        <v>0</v>
      </c>
      <c r="K225" s="232" t="s">
        <v>232</v>
      </c>
      <c r="L225" s="47"/>
      <c r="M225" s="237" t="s">
        <v>1</v>
      </c>
      <c r="N225" s="238" t="s">
        <v>52</v>
      </c>
      <c r="O225" s="95"/>
      <c r="P225" s="239">
        <f>O225*H225</f>
        <v>0</v>
      </c>
      <c r="Q225" s="239">
        <v>0.00029</v>
      </c>
      <c r="R225" s="239">
        <f>Q225*H225</f>
        <v>0.01392</v>
      </c>
      <c r="S225" s="239">
        <v>0</v>
      </c>
      <c r="T225" s="240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1" t="s">
        <v>307</v>
      </c>
      <c r="AT225" s="241" t="s">
        <v>228</v>
      </c>
      <c r="AU225" s="241" t="s">
        <v>94</v>
      </c>
      <c r="AY225" s="19" t="s">
        <v>226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233</v>
      </c>
      <c r="BK225" s="242">
        <f>ROUND(I225*H225,2)</f>
        <v>0</v>
      </c>
      <c r="BL225" s="19" t="s">
        <v>307</v>
      </c>
      <c r="BM225" s="241" t="s">
        <v>1779</v>
      </c>
    </row>
    <row r="226" s="2" customFormat="1" ht="16.5" customHeight="1">
      <c r="A226" s="41"/>
      <c r="B226" s="42"/>
      <c r="C226" s="266" t="s">
        <v>421</v>
      </c>
      <c r="D226" s="266" t="s">
        <v>301</v>
      </c>
      <c r="E226" s="267" t="s">
        <v>1780</v>
      </c>
      <c r="F226" s="268" t="s">
        <v>1781</v>
      </c>
      <c r="G226" s="269" t="s">
        <v>611</v>
      </c>
      <c r="H226" s="270">
        <v>4</v>
      </c>
      <c r="I226" s="271"/>
      <c r="J226" s="272">
        <f>ROUND(I226*H226,2)</f>
        <v>0</v>
      </c>
      <c r="K226" s="268" t="s">
        <v>1</v>
      </c>
      <c r="L226" s="273"/>
      <c r="M226" s="274" t="s">
        <v>1</v>
      </c>
      <c r="N226" s="275" t="s">
        <v>52</v>
      </c>
      <c r="O226" s="95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1" t="s">
        <v>389</v>
      </c>
      <c r="AT226" s="241" t="s">
        <v>301</v>
      </c>
      <c r="AU226" s="241" t="s">
        <v>94</v>
      </c>
      <c r="AY226" s="19" t="s">
        <v>226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233</v>
      </c>
      <c r="BK226" s="242">
        <f>ROUND(I226*H226,2)</f>
        <v>0</v>
      </c>
      <c r="BL226" s="19" t="s">
        <v>307</v>
      </c>
      <c r="BM226" s="241" t="s">
        <v>1782</v>
      </c>
    </row>
    <row r="227" s="2" customFormat="1" ht="16.5" customHeight="1">
      <c r="A227" s="41"/>
      <c r="B227" s="42"/>
      <c r="C227" s="230" t="s">
        <v>425</v>
      </c>
      <c r="D227" s="230" t="s">
        <v>228</v>
      </c>
      <c r="E227" s="231" t="s">
        <v>1783</v>
      </c>
      <c r="F227" s="232" t="s">
        <v>1784</v>
      </c>
      <c r="G227" s="233" t="s">
        <v>369</v>
      </c>
      <c r="H227" s="234">
        <v>62</v>
      </c>
      <c r="I227" s="235"/>
      <c r="J227" s="236">
        <f>ROUND(I227*H227,2)</f>
        <v>0</v>
      </c>
      <c r="K227" s="232" t="s">
        <v>232</v>
      </c>
      <c r="L227" s="47"/>
      <c r="M227" s="237" t="s">
        <v>1</v>
      </c>
      <c r="N227" s="238" t="s">
        <v>52</v>
      </c>
      <c r="O227" s="95"/>
      <c r="P227" s="239">
        <f>O227*H227</f>
        <v>0</v>
      </c>
      <c r="Q227" s="239">
        <v>0.00012</v>
      </c>
      <c r="R227" s="239">
        <f>Q227*H227</f>
        <v>0.0074400000000000004</v>
      </c>
      <c r="S227" s="239">
        <v>0</v>
      </c>
      <c r="T227" s="240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1" t="s">
        <v>557</v>
      </c>
      <c r="AT227" s="241" t="s">
        <v>228</v>
      </c>
      <c r="AU227" s="241" t="s">
        <v>94</v>
      </c>
      <c r="AY227" s="19" t="s">
        <v>226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233</v>
      </c>
      <c r="BK227" s="242">
        <f>ROUND(I227*H227,2)</f>
        <v>0</v>
      </c>
      <c r="BL227" s="19" t="s">
        <v>557</v>
      </c>
      <c r="BM227" s="241" t="s">
        <v>1785</v>
      </c>
    </row>
    <row r="228" s="15" customFormat="1">
      <c r="A228" s="15"/>
      <c r="B228" s="280"/>
      <c r="C228" s="281"/>
      <c r="D228" s="245" t="s">
        <v>235</v>
      </c>
      <c r="E228" s="282" t="s">
        <v>1</v>
      </c>
      <c r="F228" s="283" t="s">
        <v>1781</v>
      </c>
      <c r="G228" s="281"/>
      <c r="H228" s="282" t="s">
        <v>1</v>
      </c>
      <c r="I228" s="284"/>
      <c r="J228" s="281"/>
      <c r="K228" s="281"/>
      <c r="L228" s="285"/>
      <c r="M228" s="286"/>
      <c r="N228" s="287"/>
      <c r="O228" s="287"/>
      <c r="P228" s="287"/>
      <c r="Q228" s="287"/>
      <c r="R228" s="287"/>
      <c r="S228" s="287"/>
      <c r="T228" s="28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9" t="s">
        <v>235</v>
      </c>
      <c r="AU228" s="289" t="s">
        <v>94</v>
      </c>
      <c r="AV228" s="15" t="s">
        <v>92</v>
      </c>
      <c r="AW228" s="15" t="s">
        <v>40</v>
      </c>
      <c r="AX228" s="15" t="s">
        <v>85</v>
      </c>
      <c r="AY228" s="289" t="s">
        <v>226</v>
      </c>
    </row>
    <row r="229" s="13" customFormat="1">
      <c r="A229" s="13"/>
      <c r="B229" s="243"/>
      <c r="C229" s="244"/>
      <c r="D229" s="245" t="s">
        <v>235</v>
      </c>
      <c r="E229" s="246" t="s">
        <v>1</v>
      </c>
      <c r="F229" s="247" t="s">
        <v>1786</v>
      </c>
      <c r="G229" s="244"/>
      <c r="H229" s="248">
        <v>28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235</v>
      </c>
      <c r="AU229" s="254" t="s">
        <v>94</v>
      </c>
      <c r="AV229" s="13" t="s">
        <v>94</v>
      </c>
      <c r="AW229" s="13" t="s">
        <v>40</v>
      </c>
      <c r="AX229" s="13" t="s">
        <v>85</v>
      </c>
      <c r="AY229" s="254" t="s">
        <v>226</v>
      </c>
    </row>
    <row r="230" s="15" customFormat="1">
      <c r="A230" s="15"/>
      <c r="B230" s="280"/>
      <c r="C230" s="281"/>
      <c r="D230" s="245" t="s">
        <v>235</v>
      </c>
      <c r="E230" s="282" t="s">
        <v>1</v>
      </c>
      <c r="F230" s="283" t="s">
        <v>1787</v>
      </c>
      <c r="G230" s="281"/>
      <c r="H230" s="282" t="s">
        <v>1</v>
      </c>
      <c r="I230" s="284"/>
      <c r="J230" s="281"/>
      <c r="K230" s="281"/>
      <c r="L230" s="285"/>
      <c r="M230" s="286"/>
      <c r="N230" s="287"/>
      <c r="O230" s="287"/>
      <c r="P230" s="287"/>
      <c r="Q230" s="287"/>
      <c r="R230" s="287"/>
      <c r="S230" s="287"/>
      <c r="T230" s="28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9" t="s">
        <v>235</v>
      </c>
      <c r="AU230" s="289" t="s">
        <v>94</v>
      </c>
      <c r="AV230" s="15" t="s">
        <v>92</v>
      </c>
      <c r="AW230" s="15" t="s">
        <v>40</v>
      </c>
      <c r="AX230" s="15" t="s">
        <v>85</v>
      </c>
      <c r="AY230" s="289" t="s">
        <v>226</v>
      </c>
    </row>
    <row r="231" s="13" customFormat="1">
      <c r="A231" s="13"/>
      <c r="B231" s="243"/>
      <c r="C231" s="244"/>
      <c r="D231" s="245" t="s">
        <v>235</v>
      </c>
      <c r="E231" s="246" t="s">
        <v>1</v>
      </c>
      <c r="F231" s="247" t="s">
        <v>1661</v>
      </c>
      <c r="G231" s="244"/>
      <c r="H231" s="248">
        <v>2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235</v>
      </c>
      <c r="AU231" s="254" t="s">
        <v>94</v>
      </c>
      <c r="AV231" s="13" t="s">
        <v>94</v>
      </c>
      <c r="AW231" s="13" t="s">
        <v>40</v>
      </c>
      <c r="AX231" s="13" t="s">
        <v>85</v>
      </c>
      <c r="AY231" s="254" t="s">
        <v>226</v>
      </c>
    </row>
    <row r="232" s="15" customFormat="1">
      <c r="A232" s="15"/>
      <c r="B232" s="280"/>
      <c r="C232" s="281"/>
      <c r="D232" s="245" t="s">
        <v>235</v>
      </c>
      <c r="E232" s="282" t="s">
        <v>1</v>
      </c>
      <c r="F232" s="283" t="s">
        <v>1788</v>
      </c>
      <c r="G232" s="281"/>
      <c r="H232" s="282" t="s">
        <v>1</v>
      </c>
      <c r="I232" s="284"/>
      <c r="J232" s="281"/>
      <c r="K232" s="281"/>
      <c r="L232" s="285"/>
      <c r="M232" s="286"/>
      <c r="N232" s="287"/>
      <c r="O232" s="287"/>
      <c r="P232" s="287"/>
      <c r="Q232" s="287"/>
      <c r="R232" s="287"/>
      <c r="S232" s="287"/>
      <c r="T232" s="28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9" t="s">
        <v>235</v>
      </c>
      <c r="AU232" s="289" t="s">
        <v>94</v>
      </c>
      <c r="AV232" s="15" t="s">
        <v>92</v>
      </c>
      <c r="AW232" s="15" t="s">
        <v>40</v>
      </c>
      <c r="AX232" s="15" t="s">
        <v>85</v>
      </c>
      <c r="AY232" s="289" t="s">
        <v>226</v>
      </c>
    </row>
    <row r="233" s="13" customFormat="1">
      <c r="A233" s="13"/>
      <c r="B233" s="243"/>
      <c r="C233" s="244"/>
      <c r="D233" s="245" t="s">
        <v>235</v>
      </c>
      <c r="E233" s="246" t="s">
        <v>1</v>
      </c>
      <c r="F233" s="247" t="s">
        <v>1789</v>
      </c>
      <c r="G233" s="244"/>
      <c r="H233" s="248">
        <v>8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235</v>
      </c>
      <c r="AU233" s="254" t="s">
        <v>94</v>
      </c>
      <c r="AV233" s="13" t="s">
        <v>94</v>
      </c>
      <c r="AW233" s="13" t="s">
        <v>40</v>
      </c>
      <c r="AX233" s="13" t="s">
        <v>85</v>
      </c>
      <c r="AY233" s="254" t="s">
        <v>226</v>
      </c>
    </row>
    <row r="234" s="15" customFormat="1">
      <c r="A234" s="15"/>
      <c r="B234" s="280"/>
      <c r="C234" s="281"/>
      <c r="D234" s="245" t="s">
        <v>235</v>
      </c>
      <c r="E234" s="282" t="s">
        <v>1</v>
      </c>
      <c r="F234" s="283" t="s">
        <v>1790</v>
      </c>
      <c r="G234" s="281"/>
      <c r="H234" s="282" t="s">
        <v>1</v>
      </c>
      <c r="I234" s="284"/>
      <c r="J234" s="281"/>
      <c r="K234" s="281"/>
      <c r="L234" s="285"/>
      <c r="M234" s="286"/>
      <c r="N234" s="287"/>
      <c r="O234" s="287"/>
      <c r="P234" s="287"/>
      <c r="Q234" s="287"/>
      <c r="R234" s="287"/>
      <c r="S234" s="287"/>
      <c r="T234" s="28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9" t="s">
        <v>235</v>
      </c>
      <c r="AU234" s="289" t="s">
        <v>94</v>
      </c>
      <c r="AV234" s="15" t="s">
        <v>92</v>
      </c>
      <c r="AW234" s="15" t="s">
        <v>40</v>
      </c>
      <c r="AX234" s="15" t="s">
        <v>85</v>
      </c>
      <c r="AY234" s="289" t="s">
        <v>226</v>
      </c>
    </row>
    <row r="235" s="13" customFormat="1">
      <c r="A235" s="13"/>
      <c r="B235" s="243"/>
      <c r="C235" s="244"/>
      <c r="D235" s="245" t="s">
        <v>235</v>
      </c>
      <c r="E235" s="246" t="s">
        <v>1</v>
      </c>
      <c r="F235" s="247" t="s">
        <v>1789</v>
      </c>
      <c r="G235" s="244"/>
      <c r="H235" s="248">
        <v>8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235</v>
      </c>
      <c r="AU235" s="254" t="s">
        <v>94</v>
      </c>
      <c r="AV235" s="13" t="s">
        <v>94</v>
      </c>
      <c r="AW235" s="13" t="s">
        <v>40</v>
      </c>
      <c r="AX235" s="13" t="s">
        <v>85</v>
      </c>
      <c r="AY235" s="254" t="s">
        <v>226</v>
      </c>
    </row>
    <row r="236" s="15" customFormat="1">
      <c r="A236" s="15"/>
      <c r="B236" s="280"/>
      <c r="C236" s="281"/>
      <c r="D236" s="245" t="s">
        <v>235</v>
      </c>
      <c r="E236" s="282" t="s">
        <v>1</v>
      </c>
      <c r="F236" s="283" t="s">
        <v>1791</v>
      </c>
      <c r="G236" s="281"/>
      <c r="H236" s="282" t="s">
        <v>1</v>
      </c>
      <c r="I236" s="284"/>
      <c r="J236" s="281"/>
      <c r="K236" s="281"/>
      <c r="L236" s="285"/>
      <c r="M236" s="286"/>
      <c r="N236" s="287"/>
      <c r="O236" s="287"/>
      <c r="P236" s="287"/>
      <c r="Q236" s="287"/>
      <c r="R236" s="287"/>
      <c r="S236" s="287"/>
      <c r="T236" s="28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9" t="s">
        <v>235</v>
      </c>
      <c r="AU236" s="289" t="s">
        <v>94</v>
      </c>
      <c r="AV236" s="15" t="s">
        <v>92</v>
      </c>
      <c r="AW236" s="15" t="s">
        <v>40</v>
      </c>
      <c r="AX236" s="15" t="s">
        <v>85</v>
      </c>
      <c r="AY236" s="289" t="s">
        <v>226</v>
      </c>
    </row>
    <row r="237" s="13" customFormat="1">
      <c r="A237" s="13"/>
      <c r="B237" s="243"/>
      <c r="C237" s="244"/>
      <c r="D237" s="245" t="s">
        <v>235</v>
      </c>
      <c r="E237" s="246" t="s">
        <v>1</v>
      </c>
      <c r="F237" s="247" t="s">
        <v>1792</v>
      </c>
      <c r="G237" s="244"/>
      <c r="H237" s="248">
        <v>4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235</v>
      </c>
      <c r="AU237" s="254" t="s">
        <v>94</v>
      </c>
      <c r="AV237" s="13" t="s">
        <v>94</v>
      </c>
      <c r="AW237" s="13" t="s">
        <v>40</v>
      </c>
      <c r="AX237" s="13" t="s">
        <v>85</v>
      </c>
      <c r="AY237" s="254" t="s">
        <v>226</v>
      </c>
    </row>
    <row r="238" s="15" customFormat="1">
      <c r="A238" s="15"/>
      <c r="B238" s="280"/>
      <c r="C238" s="281"/>
      <c r="D238" s="245" t="s">
        <v>235</v>
      </c>
      <c r="E238" s="282" t="s">
        <v>1</v>
      </c>
      <c r="F238" s="283" t="s">
        <v>1793</v>
      </c>
      <c r="G238" s="281"/>
      <c r="H238" s="282" t="s">
        <v>1</v>
      </c>
      <c r="I238" s="284"/>
      <c r="J238" s="281"/>
      <c r="K238" s="281"/>
      <c r="L238" s="285"/>
      <c r="M238" s="286"/>
      <c r="N238" s="287"/>
      <c r="O238" s="287"/>
      <c r="P238" s="287"/>
      <c r="Q238" s="287"/>
      <c r="R238" s="287"/>
      <c r="S238" s="287"/>
      <c r="T238" s="28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9" t="s">
        <v>235</v>
      </c>
      <c r="AU238" s="289" t="s">
        <v>94</v>
      </c>
      <c r="AV238" s="15" t="s">
        <v>92</v>
      </c>
      <c r="AW238" s="15" t="s">
        <v>40</v>
      </c>
      <c r="AX238" s="15" t="s">
        <v>85</v>
      </c>
      <c r="AY238" s="289" t="s">
        <v>226</v>
      </c>
    </row>
    <row r="239" s="13" customFormat="1">
      <c r="A239" s="13"/>
      <c r="B239" s="243"/>
      <c r="C239" s="244"/>
      <c r="D239" s="245" t="s">
        <v>235</v>
      </c>
      <c r="E239" s="246" t="s">
        <v>1</v>
      </c>
      <c r="F239" s="247" t="s">
        <v>1792</v>
      </c>
      <c r="G239" s="244"/>
      <c r="H239" s="248">
        <v>4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235</v>
      </c>
      <c r="AU239" s="254" t="s">
        <v>94</v>
      </c>
      <c r="AV239" s="13" t="s">
        <v>94</v>
      </c>
      <c r="AW239" s="13" t="s">
        <v>40</v>
      </c>
      <c r="AX239" s="13" t="s">
        <v>85</v>
      </c>
      <c r="AY239" s="254" t="s">
        <v>226</v>
      </c>
    </row>
    <row r="240" s="15" customFormat="1">
      <c r="A240" s="15"/>
      <c r="B240" s="280"/>
      <c r="C240" s="281"/>
      <c r="D240" s="245" t="s">
        <v>235</v>
      </c>
      <c r="E240" s="282" t="s">
        <v>1</v>
      </c>
      <c r="F240" s="283" t="s">
        <v>1794</v>
      </c>
      <c r="G240" s="281"/>
      <c r="H240" s="282" t="s">
        <v>1</v>
      </c>
      <c r="I240" s="284"/>
      <c r="J240" s="281"/>
      <c r="K240" s="281"/>
      <c r="L240" s="285"/>
      <c r="M240" s="286"/>
      <c r="N240" s="287"/>
      <c r="O240" s="287"/>
      <c r="P240" s="287"/>
      <c r="Q240" s="287"/>
      <c r="R240" s="287"/>
      <c r="S240" s="287"/>
      <c r="T240" s="28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9" t="s">
        <v>235</v>
      </c>
      <c r="AU240" s="289" t="s">
        <v>94</v>
      </c>
      <c r="AV240" s="15" t="s">
        <v>92</v>
      </c>
      <c r="AW240" s="15" t="s">
        <v>40</v>
      </c>
      <c r="AX240" s="15" t="s">
        <v>85</v>
      </c>
      <c r="AY240" s="289" t="s">
        <v>226</v>
      </c>
    </row>
    <row r="241" s="13" customFormat="1">
      <c r="A241" s="13"/>
      <c r="B241" s="243"/>
      <c r="C241" s="244"/>
      <c r="D241" s="245" t="s">
        <v>235</v>
      </c>
      <c r="E241" s="246" t="s">
        <v>1</v>
      </c>
      <c r="F241" s="247" t="s">
        <v>1789</v>
      </c>
      <c r="G241" s="244"/>
      <c r="H241" s="248">
        <v>8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235</v>
      </c>
      <c r="AU241" s="254" t="s">
        <v>94</v>
      </c>
      <c r="AV241" s="13" t="s">
        <v>94</v>
      </c>
      <c r="AW241" s="13" t="s">
        <v>40</v>
      </c>
      <c r="AX241" s="13" t="s">
        <v>85</v>
      </c>
      <c r="AY241" s="254" t="s">
        <v>226</v>
      </c>
    </row>
    <row r="242" s="14" customFormat="1">
      <c r="A242" s="14"/>
      <c r="B242" s="255"/>
      <c r="C242" s="256"/>
      <c r="D242" s="245" t="s">
        <v>235</v>
      </c>
      <c r="E242" s="257" t="s">
        <v>1</v>
      </c>
      <c r="F242" s="258" t="s">
        <v>237</v>
      </c>
      <c r="G242" s="256"/>
      <c r="H242" s="259">
        <v>62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235</v>
      </c>
      <c r="AU242" s="265" t="s">
        <v>94</v>
      </c>
      <c r="AV242" s="14" t="s">
        <v>233</v>
      </c>
      <c r="AW242" s="14" t="s">
        <v>40</v>
      </c>
      <c r="AX242" s="14" t="s">
        <v>92</v>
      </c>
      <c r="AY242" s="265" t="s">
        <v>226</v>
      </c>
    </row>
    <row r="243" s="2" customFormat="1" ht="16.5" customHeight="1">
      <c r="A243" s="41"/>
      <c r="B243" s="42"/>
      <c r="C243" s="230" t="s">
        <v>429</v>
      </c>
      <c r="D243" s="230" t="s">
        <v>228</v>
      </c>
      <c r="E243" s="231" t="s">
        <v>1795</v>
      </c>
      <c r="F243" s="232" t="s">
        <v>1796</v>
      </c>
      <c r="G243" s="233" t="s">
        <v>369</v>
      </c>
      <c r="H243" s="234">
        <v>41</v>
      </c>
      <c r="I243" s="235"/>
      <c r="J243" s="236">
        <f>ROUND(I243*H243,2)</f>
        <v>0</v>
      </c>
      <c r="K243" s="232" t="s">
        <v>232</v>
      </c>
      <c r="L243" s="47"/>
      <c r="M243" s="237" t="s">
        <v>1</v>
      </c>
      <c r="N243" s="238" t="s">
        <v>52</v>
      </c>
      <c r="O243" s="95"/>
      <c r="P243" s="239">
        <f>O243*H243</f>
        <v>0</v>
      </c>
      <c r="Q243" s="239">
        <v>0.00012</v>
      </c>
      <c r="R243" s="239">
        <f>Q243*H243</f>
        <v>0.0049199999999999999</v>
      </c>
      <c r="S243" s="239">
        <v>0</v>
      </c>
      <c r="T243" s="240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1" t="s">
        <v>557</v>
      </c>
      <c r="AT243" s="241" t="s">
        <v>228</v>
      </c>
      <c r="AU243" s="241" t="s">
        <v>94</v>
      </c>
      <c r="AY243" s="19" t="s">
        <v>226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233</v>
      </c>
      <c r="BK243" s="242">
        <f>ROUND(I243*H243,2)</f>
        <v>0</v>
      </c>
      <c r="BL243" s="19" t="s">
        <v>557</v>
      </c>
      <c r="BM243" s="241" t="s">
        <v>1797</v>
      </c>
    </row>
    <row r="244" s="15" customFormat="1">
      <c r="A244" s="15"/>
      <c r="B244" s="280"/>
      <c r="C244" s="281"/>
      <c r="D244" s="245" t="s">
        <v>235</v>
      </c>
      <c r="E244" s="282" t="s">
        <v>1</v>
      </c>
      <c r="F244" s="283" t="s">
        <v>1798</v>
      </c>
      <c r="G244" s="281"/>
      <c r="H244" s="282" t="s">
        <v>1</v>
      </c>
      <c r="I244" s="284"/>
      <c r="J244" s="281"/>
      <c r="K244" s="281"/>
      <c r="L244" s="285"/>
      <c r="M244" s="286"/>
      <c r="N244" s="287"/>
      <c r="O244" s="287"/>
      <c r="P244" s="287"/>
      <c r="Q244" s="287"/>
      <c r="R244" s="287"/>
      <c r="S244" s="287"/>
      <c r="T244" s="28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9" t="s">
        <v>235</v>
      </c>
      <c r="AU244" s="289" t="s">
        <v>94</v>
      </c>
      <c r="AV244" s="15" t="s">
        <v>92</v>
      </c>
      <c r="AW244" s="15" t="s">
        <v>40</v>
      </c>
      <c r="AX244" s="15" t="s">
        <v>85</v>
      </c>
      <c r="AY244" s="289" t="s">
        <v>226</v>
      </c>
    </row>
    <row r="245" s="13" customFormat="1">
      <c r="A245" s="13"/>
      <c r="B245" s="243"/>
      <c r="C245" s="244"/>
      <c r="D245" s="245" t="s">
        <v>235</v>
      </c>
      <c r="E245" s="246" t="s">
        <v>1</v>
      </c>
      <c r="F245" s="247" t="s">
        <v>1799</v>
      </c>
      <c r="G245" s="244"/>
      <c r="H245" s="248">
        <v>41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235</v>
      </c>
      <c r="AU245" s="254" t="s">
        <v>94</v>
      </c>
      <c r="AV245" s="13" t="s">
        <v>94</v>
      </c>
      <c r="AW245" s="13" t="s">
        <v>40</v>
      </c>
      <c r="AX245" s="13" t="s">
        <v>92</v>
      </c>
      <c r="AY245" s="254" t="s">
        <v>226</v>
      </c>
    </row>
    <row r="246" s="2" customFormat="1" ht="24.15" customHeight="1">
      <c r="A246" s="41"/>
      <c r="B246" s="42"/>
      <c r="C246" s="266" t="s">
        <v>434</v>
      </c>
      <c r="D246" s="266" t="s">
        <v>301</v>
      </c>
      <c r="E246" s="267" t="s">
        <v>1800</v>
      </c>
      <c r="F246" s="268" t="s">
        <v>1801</v>
      </c>
      <c r="G246" s="269" t="s">
        <v>244</v>
      </c>
      <c r="H246" s="270">
        <v>180</v>
      </c>
      <c r="I246" s="271"/>
      <c r="J246" s="272">
        <f>ROUND(I246*H246,2)</f>
        <v>0</v>
      </c>
      <c r="K246" s="268" t="s">
        <v>1</v>
      </c>
      <c r="L246" s="273"/>
      <c r="M246" s="274" t="s">
        <v>1</v>
      </c>
      <c r="N246" s="275" t="s">
        <v>52</v>
      </c>
      <c r="O246" s="95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1" t="s">
        <v>1802</v>
      </c>
      <c r="AT246" s="241" t="s">
        <v>301</v>
      </c>
      <c r="AU246" s="241" t="s">
        <v>94</v>
      </c>
      <c r="AY246" s="19" t="s">
        <v>226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233</v>
      </c>
      <c r="BK246" s="242">
        <f>ROUND(I246*H246,2)</f>
        <v>0</v>
      </c>
      <c r="BL246" s="19" t="s">
        <v>557</v>
      </c>
      <c r="BM246" s="241" t="s">
        <v>1803</v>
      </c>
    </row>
    <row r="247" s="2" customFormat="1" ht="16.5" customHeight="1">
      <c r="A247" s="41"/>
      <c r="B247" s="42"/>
      <c r="C247" s="230" t="s">
        <v>443</v>
      </c>
      <c r="D247" s="230" t="s">
        <v>228</v>
      </c>
      <c r="E247" s="231" t="s">
        <v>1804</v>
      </c>
      <c r="F247" s="232" t="s">
        <v>1805</v>
      </c>
      <c r="G247" s="233" t="s">
        <v>244</v>
      </c>
      <c r="H247" s="234">
        <v>186.80000000000001</v>
      </c>
      <c r="I247" s="235"/>
      <c r="J247" s="236">
        <f>ROUND(I247*H247,2)</f>
        <v>0</v>
      </c>
      <c r="K247" s="232" t="s">
        <v>232</v>
      </c>
      <c r="L247" s="47"/>
      <c r="M247" s="237" t="s">
        <v>1</v>
      </c>
      <c r="N247" s="238" t="s">
        <v>52</v>
      </c>
      <c r="O247" s="95"/>
      <c r="P247" s="239">
        <f>O247*H247</f>
        <v>0</v>
      </c>
      <c r="Q247" s="239">
        <v>2.0000000000000002E-05</v>
      </c>
      <c r="R247" s="239">
        <f>Q247*H247</f>
        <v>0.0037360000000000006</v>
      </c>
      <c r="S247" s="239">
        <v>0</v>
      </c>
      <c r="T247" s="240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1" t="s">
        <v>557</v>
      </c>
      <c r="AT247" s="241" t="s">
        <v>228</v>
      </c>
      <c r="AU247" s="241" t="s">
        <v>94</v>
      </c>
      <c r="AY247" s="19" t="s">
        <v>226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233</v>
      </c>
      <c r="BK247" s="242">
        <f>ROUND(I247*H247,2)</f>
        <v>0</v>
      </c>
      <c r="BL247" s="19" t="s">
        <v>557</v>
      </c>
      <c r="BM247" s="241" t="s">
        <v>1806</v>
      </c>
    </row>
    <row r="248" s="15" customFormat="1">
      <c r="A248" s="15"/>
      <c r="B248" s="280"/>
      <c r="C248" s="281"/>
      <c r="D248" s="245" t="s">
        <v>235</v>
      </c>
      <c r="E248" s="282" t="s">
        <v>1</v>
      </c>
      <c r="F248" s="283" t="s">
        <v>1798</v>
      </c>
      <c r="G248" s="281"/>
      <c r="H248" s="282" t="s">
        <v>1</v>
      </c>
      <c r="I248" s="284"/>
      <c r="J248" s="281"/>
      <c r="K248" s="281"/>
      <c r="L248" s="285"/>
      <c r="M248" s="286"/>
      <c r="N248" s="287"/>
      <c r="O248" s="287"/>
      <c r="P248" s="287"/>
      <c r="Q248" s="287"/>
      <c r="R248" s="287"/>
      <c r="S248" s="287"/>
      <c r="T248" s="28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9" t="s">
        <v>235</v>
      </c>
      <c r="AU248" s="289" t="s">
        <v>94</v>
      </c>
      <c r="AV248" s="15" t="s">
        <v>92</v>
      </c>
      <c r="AW248" s="15" t="s">
        <v>40</v>
      </c>
      <c r="AX248" s="15" t="s">
        <v>85</v>
      </c>
      <c r="AY248" s="289" t="s">
        <v>226</v>
      </c>
    </row>
    <row r="249" s="13" customFormat="1">
      <c r="A249" s="13"/>
      <c r="B249" s="243"/>
      <c r="C249" s="244"/>
      <c r="D249" s="245" t="s">
        <v>235</v>
      </c>
      <c r="E249" s="246" t="s">
        <v>1</v>
      </c>
      <c r="F249" s="247" t="s">
        <v>1149</v>
      </c>
      <c r="G249" s="244"/>
      <c r="H249" s="248">
        <v>180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235</v>
      </c>
      <c r="AU249" s="254" t="s">
        <v>94</v>
      </c>
      <c r="AV249" s="13" t="s">
        <v>94</v>
      </c>
      <c r="AW249" s="13" t="s">
        <v>40</v>
      </c>
      <c r="AX249" s="13" t="s">
        <v>85</v>
      </c>
      <c r="AY249" s="254" t="s">
        <v>226</v>
      </c>
    </row>
    <row r="250" s="15" customFormat="1">
      <c r="A250" s="15"/>
      <c r="B250" s="280"/>
      <c r="C250" s="281"/>
      <c r="D250" s="245" t="s">
        <v>235</v>
      </c>
      <c r="E250" s="282" t="s">
        <v>1</v>
      </c>
      <c r="F250" s="283" t="s">
        <v>1788</v>
      </c>
      <c r="G250" s="281"/>
      <c r="H250" s="282" t="s">
        <v>1</v>
      </c>
      <c r="I250" s="284"/>
      <c r="J250" s="281"/>
      <c r="K250" s="281"/>
      <c r="L250" s="285"/>
      <c r="M250" s="286"/>
      <c r="N250" s="287"/>
      <c r="O250" s="287"/>
      <c r="P250" s="287"/>
      <c r="Q250" s="287"/>
      <c r="R250" s="287"/>
      <c r="S250" s="287"/>
      <c r="T250" s="28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9" t="s">
        <v>235</v>
      </c>
      <c r="AU250" s="289" t="s">
        <v>94</v>
      </c>
      <c r="AV250" s="15" t="s">
        <v>92</v>
      </c>
      <c r="AW250" s="15" t="s">
        <v>40</v>
      </c>
      <c r="AX250" s="15" t="s">
        <v>85</v>
      </c>
      <c r="AY250" s="289" t="s">
        <v>226</v>
      </c>
    </row>
    <row r="251" s="13" customFormat="1">
      <c r="A251" s="13"/>
      <c r="B251" s="243"/>
      <c r="C251" s="244"/>
      <c r="D251" s="245" t="s">
        <v>235</v>
      </c>
      <c r="E251" s="246" t="s">
        <v>1</v>
      </c>
      <c r="F251" s="247" t="s">
        <v>1807</v>
      </c>
      <c r="G251" s="244"/>
      <c r="H251" s="248">
        <v>2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235</v>
      </c>
      <c r="AU251" s="254" t="s">
        <v>94</v>
      </c>
      <c r="AV251" s="13" t="s">
        <v>94</v>
      </c>
      <c r="AW251" s="13" t="s">
        <v>40</v>
      </c>
      <c r="AX251" s="13" t="s">
        <v>85</v>
      </c>
      <c r="AY251" s="254" t="s">
        <v>226</v>
      </c>
    </row>
    <row r="252" s="15" customFormat="1">
      <c r="A252" s="15"/>
      <c r="B252" s="280"/>
      <c r="C252" s="281"/>
      <c r="D252" s="245" t="s">
        <v>235</v>
      </c>
      <c r="E252" s="282" t="s">
        <v>1</v>
      </c>
      <c r="F252" s="283" t="s">
        <v>1790</v>
      </c>
      <c r="G252" s="281"/>
      <c r="H252" s="282" t="s">
        <v>1</v>
      </c>
      <c r="I252" s="284"/>
      <c r="J252" s="281"/>
      <c r="K252" s="281"/>
      <c r="L252" s="285"/>
      <c r="M252" s="286"/>
      <c r="N252" s="287"/>
      <c r="O252" s="287"/>
      <c r="P252" s="287"/>
      <c r="Q252" s="287"/>
      <c r="R252" s="287"/>
      <c r="S252" s="287"/>
      <c r="T252" s="28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9" t="s">
        <v>235</v>
      </c>
      <c r="AU252" s="289" t="s">
        <v>94</v>
      </c>
      <c r="AV252" s="15" t="s">
        <v>92</v>
      </c>
      <c r="AW252" s="15" t="s">
        <v>40</v>
      </c>
      <c r="AX252" s="15" t="s">
        <v>85</v>
      </c>
      <c r="AY252" s="289" t="s">
        <v>226</v>
      </c>
    </row>
    <row r="253" s="13" customFormat="1">
      <c r="A253" s="13"/>
      <c r="B253" s="243"/>
      <c r="C253" s="244"/>
      <c r="D253" s="245" t="s">
        <v>235</v>
      </c>
      <c r="E253" s="246" t="s">
        <v>1</v>
      </c>
      <c r="F253" s="247" t="s">
        <v>1807</v>
      </c>
      <c r="G253" s="244"/>
      <c r="H253" s="248">
        <v>2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235</v>
      </c>
      <c r="AU253" s="254" t="s">
        <v>94</v>
      </c>
      <c r="AV253" s="13" t="s">
        <v>94</v>
      </c>
      <c r="AW253" s="13" t="s">
        <v>40</v>
      </c>
      <c r="AX253" s="13" t="s">
        <v>85</v>
      </c>
      <c r="AY253" s="254" t="s">
        <v>226</v>
      </c>
    </row>
    <row r="254" s="15" customFormat="1">
      <c r="A254" s="15"/>
      <c r="B254" s="280"/>
      <c r="C254" s="281"/>
      <c r="D254" s="245" t="s">
        <v>235</v>
      </c>
      <c r="E254" s="282" t="s">
        <v>1</v>
      </c>
      <c r="F254" s="283" t="s">
        <v>1791</v>
      </c>
      <c r="G254" s="281"/>
      <c r="H254" s="282" t="s">
        <v>1</v>
      </c>
      <c r="I254" s="284"/>
      <c r="J254" s="281"/>
      <c r="K254" s="281"/>
      <c r="L254" s="285"/>
      <c r="M254" s="286"/>
      <c r="N254" s="287"/>
      <c r="O254" s="287"/>
      <c r="P254" s="287"/>
      <c r="Q254" s="287"/>
      <c r="R254" s="287"/>
      <c r="S254" s="287"/>
      <c r="T254" s="28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9" t="s">
        <v>235</v>
      </c>
      <c r="AU254" s="289" t="s">
        <v>94</v>
      </c>
      <c r="AV254" s="15" t="s">
        <v>92</v>
      </c>
      <c r="AW254" s="15" t="s">
        <v>40</v>
      </c>
      <c r="AX254" s="15" t="s">
        <v>85</v>
      </c>
      <c r="AY254" s="289" t="s">
        <v>226</v>
      </c>
    </row>
    <row r="255" s="13" customFormat="1">
      <c r="A255" s="13"/>
      <c r="B255" s="243"/>
      <c r="C255" s="244"/>
      <c r="D255" s="245" t="s">
        <v>235</v>
      </c>
      <c r="E255" s="246" t="s">
        <v>1</v>
      </c>
      <c r="F255" s="247" t="s">
        <v>1808</v>
      </c>
      <c r="G255" s="244"/>
      <c r="H255" s="248">
        <v>1.6000000000000001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235</v>
      </c>
      <c r="AU255" s="254" t="s">
        <v>94</v>
      </c>
      <c r="AV255" s="13" t="s">
        <v>94</v>
      </c>
      <c r="AW255" s="13" t="s">
        <v>40</v>
      </c>
      <c r="AX255" s="13" t="s">
        <v>85</v>
      </c>
      <c r="AY255" s="254" t="s">
        <v>226</v>
      </c>
    </row>
    <row r="256" s="15" customFormat="1">
      <c r="A256" s="15"/>
      <c r="B256" s="280"/>
      <c r="C256" s="281"/>
      <c r="D256" s="245" t="s">
        <v>235</v>
      </c>
      <c r="E256" s="282" t="s">
        <v>1</v>
      </c>
      <c r="F256" s="283" t="s">
        <v>1793</v>
      </c>
      <c r="G256" s="281"/>
      <c r="H256" s="282" t="s">
        <v>1</v>
      </c>
      <c r="I256" s="284"/>
      <c r="J256" s="281"/>
      <c r="K256" s="281"/>
      <c r="L256" s="285"/>
      <c r="M256" s="286"/>
      <c r="N256" s="287"/>
      <c r="O256" s="287"/>
      <c r="P256" s="287"/>
      <c r="Q256" s="287"/>
      <c r="R256" s="287"/>
      <c r="S256" s="287"/>
      <c r="T256" s="28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9" t="s">
        <v>235</v>
      </c>
      <c r="AU256" s="289" t="s">
        <v>94</v>
      </c>
      <c r="AV256" s="15" t="s">
        <v>92</v>
      </c>
      <c r="AW256" s="15" t="s">
        <v>40</v>
      </c>
      <c r="AX256" s="15" t="s">
        <v>85</v>
      </c>
      <c r="AY256" s="289" t="s">
        <v>226</v>
      </c>
    </row>
    <row r="257" s="13" customFormat="1">
      <c r="A257" s="13"/>
      <c r="B257" s="243"/>
      <c r="C257" s="244"/>
      <c r="D257" s="245" t="s">
        <v>235</v>
      </c>
      <c r="E257" s="246" t="s">
        <v>1</v>
      </c>
      <c r="F257" s="247" t="s">
        <v>1809</v>
      </c>
      <c r="G257" s="244"/>
      <c r="H257" s="248">
        <v>1.2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235</v>
      </c>
      <c r="AU257" s="254" t="s">
        <v>94</v>
      </c>
      <c r="AV257" s="13" t="s">
        <v>94</v>
      </c>
      <c r="AW257" s="13" t="s">
        <v>40</v>
      </c>
      <c r="AX257" s="13" t="s">
        <v>85</v>
      </c>
      <c r="AY257" s="254" t="s">
        <v>226</v>
      </c>
    </row>
    <row r="258" s="14" customFormat="1">
      <c r="A258" s="14"/>
      <c r="B258" s="255"/>
      <c r="C258" s="256"/>
      <c r="D258" s="245" t="s">
        <v>235</v>
      </c>
      <c r="E258" s="257" t="s">
        <v>1</v>
      </c>
      <c r="F258" s="258" t="s">
        <v>237</v>
      </c>
      <c r="G258" s="256"/>
      <c r="H258" s="259">
        <v>186.80000000000001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235</v>
      </c>
      <c r="AU258" s="265" t="s">
        <v>94</v>
      </c>
      <c r="AV258" s="14" t="s">
        <v>233</v>
      </c>
      <c r="AW258" s="14" t="s">
        <v>40</v>
      </c>
      <c r="AX258" s="14" t="s">
        <v>92</v>
      </c>
      <c r="AY258" s="265" t="s">
        <v>226</v>
      </c>
    </row>
    <row r="259" s="2" customFormat="1" ht="24.15" customHeight="1">
      <c r="A259" s="41"/>
      <c r="B259" s="42"/>
      <c r="C259" s="266" t="s">
        <v>447</v>
      </c>
      <c r="D259" s="266" t="s">
        <v>301</v>
      </c>
      <c r="E259" s="267" t="s">
        <v>1810</v>
      </c>
      <c r="F259" s="268" t="s">
        <v>1811</v>
      </c>
      <c r="G259" s="269" t="s">
        <v>611</v>
      </c>
      <c r="H259" s="270">
        <v>4</v>
      </c>
      <c r="I259" s="271"/>
      <c r="J259" s="272">
        <f>ROUND(I259*H259,2)</f>
        <v>0</v>
      </c>
      <c r="K259" s="268" t="s">
        <v>1</v>
      </c>
      <c r="L259" s="273"/>
      <c r="M259" s="274" t="s">
        <v>1</v>
      </c>
      <c r="N259" s="275" t="s">
        <v>52</v>
      </c>
      <c r="O259" s="95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1" t="s">
        <v>1802</v>
      </c>
      <c r="AT259" s="241" t="s">
        <v>301</v>
      </c>
      <c r="AU259" s="241" t="s">
        <v>94</v>
      </c>
      <c r="AY259" s="19" t="s">
        <v>226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233</v>
      </c>
      <c r="BK259" s="242">
        <f>ROUND(I259*H259,2)</f>
        <v>0</v>
      </c>
      <c r="BL259" s="19" t="s">
        <v>557</v>
      </c>
      <c r="BM259" s="241" t="s">
        <v>1812</v>
      </c>
    </row>
    <row r="260" s="2" customFormat="1" ht="24.15" customHeight="1">
      <c r="A260" s="41"/>
      <c r="B260" s="42"/>
      <c r="C260" s="266" t="s">
        <v>456</v>
      </c>
      <c r="D260" s="266" t="s">
        <v>301</v>
      </c>
      <c r="E260" s="267" t="s">
        <v>1813</v>
      </c>
      <c r="F260" s="268" t="s">
        <v>1814</v>
      </c>
      <c r="G260" s="269" t="s">
        <v>611</v>
      </c>
      <c r="H260" s="270">
        <v>4</v>
      </c>
      <c r="I260" s="271"/>
      <c r="J260" s="272">
        <f>ROUND(I260*H260,2)</f>
        <v>0</v>
      </c>
      <c r="K260" s="268" t="s">
        <v>1</v>
      </c>
      <c r="L260" s="273"/>
      <c r="M260" s="274" t="s">
        <v>1</v>
      </c>
      <c r="N260" s="275" t="s">
        <v>52</v>
      </c>
      <c r="O260" s="95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1" t="s">
        <v>1802</v>
      </c>
      <c r="AT260" s="241" t="s">
        <v>301</v>
      </c>
      <c r="AU260" s="241" t="s">
        <v>94</v>
      </c>
      <c r="AY260" s="19" t="s">
        <v>226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233</v>
      </c>
      <c r="BK260" s="242">
        <f>ROUND(I260*H260,2)</f>
        <v>0</v>
      </c>
      <c r="BL260" s="19" t="s">
        <v>557</v>
      </c>
      <c r="BM260" s="241" t="s">
        <v>1815</v>
      </c>
    </row>
    <row r="261" s="2" customFormat="1" ht="24.15" customHeight="1">
      <c r="A261" s="41"/>
      <c r="B261" s="42"/>
      <c r="C261" s="266" t="s">
        <v>461</v>
      </c>
      <c r="D261" s="266" t="s">
        <v>301</v>
      </c>
      <c r="E261" s="267" t="s">
        <v>1816</v>
      </c>
      <c r="F261" s="268" t="s">
        <v>1817</v>
      </c>
      <c r="G261" s="269" t="s">
        <v>611</v>
      </c>
      <c r="H261" s="270">
        <v>2</v>
      </c>
      <c r="I261" s="271"/>
      <c r="J261" s="272">
        <f>ROUND(I261*H261,2)</f>
        <v>0</v>
      </c>
      <c r="K261" s="268" t="s">
        <v>1</v>
      </c>
      <c r="L261" s="273"/>
      <c r="M261" s="274" t="s">
        <v>1</v>
      </c>
      <c r="N261" s="275" t="s">
        <v>52</v>
      </c>
      <c r="O261" s="95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1" t="s">
        <v>1802</v>
      </c>
      <c r="AT261" s="241" t="s">
        <v>301</v>
      </c>
      <c r="AU261" s="241" t="s">
        <v>94</v>
      </c>
      <c r="AY261" s="19" t="s">
        <v>226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233</v>
      </c>
      <c r="BK261" s="242">
        <f>ROUND(I261*H261,2)</f>
        <v>0</v>
      </c>
      <c r="BL261" s="19" t="s">
        <v>557</v>
      </c>
      <c r="BM261" s="241" t="s">
        <v>1818</v>
      </c>
    </row>
    <row r="262" s="2" customFormat="1" ht="24.15" customHeight="1">
      <c r="A262" s="41"/>
      <c r="B262" s="42"/>
      <c r="C262" s="266" t="s">
        <v>466</v>
      </c>
      <c r="D262" s="266" t="s">
        <v>301</v>
      </c>
      <c r="E262" s="267" t="s">
        <v>1819</v>
      </c>
      <c r="F262" s="268" t="s">
        <v>1820</v>
      </c>
      <c r="G262" s="269" t="s">
        <v>611</v>
      </c>
      <c r="H262" s="270">
        <v>4</v>
      </c>
      <c r="I262" s="271"/>
      <c r="J262" s="272">
        <f>ROUND(I262*H262,2)</f>
        <v>0</v>
      </c>
      <c r="K262" s="268" t="s">
        <v>1</v>
      </c>
      <c r="L262" s="273"/>
      <c r="M262" s="274" t="s">
        <v>1</v>
      </c>
      <c r="N262" s="275" t="s">
        <v>52</v>
      </c>
      <c r="O262" s="95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1" t="s">
        <v>1802</v>
      </c>
      <c r="AT262" s="241" t="s">
        <v>301</v>
      </c>
      <c r="AU262" s="241" t="s">
        <v>94</v>
      </c>
      <c r="AY262" s="19" t="s">
        <v>226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233</v>
      </c>
      <c r="BK262" s="242">
        <f>ROUND(I262*H262,2)</f>
        <v>0</v>
      </c>
      <c r="BL262" s="19" t="s">
        <v>557</v>
      </c>
      <c r="BM262" s="241" t="s">
        <v>1821</v>
      </c>
    </row>
    <row r="263" s="2" customFormat="1" ht="21.75" customHeight="1">
      <c r="A263" s="41"/>
      <c r="B263" s="42"/>
      <c r="C263" s="266" t="s">
        <v>471</v>
      </c>
      <c r="D263" s="266" t="s">
        <v>301</v>
      </c>
      <c r="E263" s="267" t="s">
        <v>1822</v>
      </c>
      <c r="F263" s="268" t="s">
        <v>1823</v>
      </c>
      <c r="G263" s="269" t="s">
        <v>611</v>
      </c>
      <c r="H263" s="270">
        <v>38</v>
      </c>
      <c r="I263" s="271"/>
      <c r="J263" s="272">
        <f>ROUND(I263*H263,2)</f>
        <v>0</v>
      </c>
      <c r="K263" s="268" t="s">
        <v>1</v>
      </c>
      <c r="L263" s="273"/>
      <c r="M263" s="274" t="s">
        <v>1</v>
      </c>
      <c r="N263" s="275" t="s">
        <v>52</v>
      </c>
      <c r="O263" s="95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1" t="s">
        <v>1802</v>
      </c>
      <c r="AT263" s="241" t="s">
        <v>301</v>
      </c>
      <c r="AU263" s="241" t="s">
        <v>94</v>
      </c>
      <c r="AY263" s="19" t="s">
        <v>226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233</v>
      </c>
      <c r="BK263" s="242">
        <f>ROUND(I263*H263,2)</f>
        <v>0</v>
      </c>
      <c r="BL263" s="19" t="s">
        <v>557</v>
      </c>
      <c r="BM263" s="241" t="s">
        <v>1824</v>
      </c>
    </row>
    <row r="264" s="2" customFormat="1" ht="16.5" customHeight="1">
      <c r="A264" s="41"/>
      <c r="B264" s="42"/>
      <c r="C264" s="266" t="s">
        <v>476</v>
      </c>
      <c r="D264" s="266" t="s">
        <v>301</v>
      </c>
      <c r="E264" s="267" t="s">
        <v>1825</v>
      </c>
      <c r="F264" s="268" t="s">
        <v>1826</v>
      </c>
      <c r="G264" s="269" t="s">
        <v>611</v>
      </c>
      <c r="H264" s="270">
        <v>4</v>
      </c>
      <c r="I264" s="271"/>
      <c r="J264" s="272">
        <f>ROUND(I264*H264,2)</f>
        <v>0</v>
      </c>
      <c r="K264" s="268" t="s">
        <v>1</v>
      </c>
      <c r="L264" s="273"/>
      <c r="M264" s="274" t="s">
        <v>1</v>
      </c>
      <c r="N264" s="275" t="s">
        <v>52</v>
      </c>
      <c r="O264" s="95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1" t="s">
        <v>1802</v>
      </c>
      <c r="AT264" s="241" t="s">
        <v>301</v>
      </c>
      <c r="AU264" s="241" t="s">
        <v>94</v>
      </c>
      <c r="AY264" s="19" t="s">
        <v>226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233</v>
      </c>
      <c r="BK264" s="242">
        <f>ROUND(I264*H264,2)</f>
        <v>0</v>
      </c>
      <c r="BL264" s="19" t="s">
        <v>557</v>
      </c>
      <c r="BM264" s="241" t="s">
        <v>1827</v>
      </c>
    </row>
    <row r="265" s="2" customFormat="1" ht="16.5" customHeight="1">
      <c r="A265" s="41"/>
      <c r="B265" s="42"/>
      <c r="C265" s="230" t="s">
        <v>480</v>
      </c>
      <c r="D265" s="230" t="s">
        <v>228</v>
      </c>
      <c r="E265" s="231" t="s">
        <v>524</v>
      </c>
      <c r="F265" s="232" t="s">
        <v>525</v>
      </c>
      <c r="G265" s="233" t="s">
        <v>526</v>
      </c>
      <c r="H265" s="234">
        <v>61.200000000000003</v>
      </c>
      <c r="I265" s="235"/>
      <c r="J265" s="236">
        <f>ROUND(I265*H265,2)</f>
        <v>0</v>
      </c>
      <c r="K265" s="232" t="s">
        <v>232</v>
      </c>
      <c r="L265" s="47"/>
      <c r="M265" s="237" t="s">
        <v>1</v>
      </c>
      <c r="N265" s="238" t="s">
        <v>52</v>
      </c>
      <c r="O265" s="95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1" t="s">
        <v>719</v>
      </c>
      <c r="AT265" s="241" t="s">
        <v>228</v>
      </c>
      <c r="AU265" s="241" t="s">
        <v>94</v>
      </c>
      <c r="AY265" s="19" t="s">
        <v>226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233</v>
      </c>
      <c r="BK265" s="242">
        <f>ROUND(I265*H265,2)</f>
        <v>0</v>
      </c>
      <c r="BL265" s="19" t="s">
        <v>719</v>
      </c>
      <c r="BM265" s="241" t="s">
        <v>1828</v>
      </c>
    </row>
    <row r="266" s="15" customFormat="1">
      <c r="A266" s="15"/>
      <c r="B266" s="280"/>
      <c r="C266" s="281"/>
      <c r="D266" s="245" t="s">
        <v>235</v>
      </c>
      <c r="E266" s="282" t="s">
        <v>1</v>
      </c>
      <c r="F266" s="283" t="s">
        <v>1829</v>
      </c>
      <c r="G266" s="281"/>
      <c r="H266" s="282" t="s">
        <v>1</v>
      </c>
      <c r="I266" s="284"/>
      <c r="J266" s="281"/>
      <c r="K266" s="281"/>
      <c r="L266" s="285"/>
      <c r="M266" s="286"/>
      <c r="N266" s="287"/>
      <c r="O266" s="287"/>
      <c r="P266" s="287"/>
      <c r="Q266" s="287"/>
      <c r="R266" s="287"/>
      <c r="S266" s="287"/>
      <c r="T266" s="28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9" t="s">
        <v>235</v>
      </c>
      <c r="AU266" s="289" t="s">
        <v>94</v>
      </c>
      <c r="AV266" s="15" t="s">
        <v>92</v>
      </c>
      <c r="AW266" s="15" t="s">
        <v>40</v>
      </c>
      <c r="AX266" s="15" t="s">
        <v>85</v>
      </c>
      <c r="AY266" s="289" t="s">
        <v>226</v>
      </c>
    </row>
    <row r="267" s="15" customFormat="1">
      <c r="A267" s="15"/>
      <c r="B267" s="280"/>
      <c r="C267" s="281"/>
      <c r="D267" s="245" t="s">
        <v>235</v>
      </c>
      <c r="E267" s="282" t="s">
        <v>1</v>
      </c>
      <c r="F267" s="283" t="s">
        <v>1830</v>
      </c>
      <c r="G267" s="281"/>
      <c r="H267" s="282" t="s">
        <v>1</v>
      </c>
      <c r="I267" s="284"/>
      <c r="J267" s="281"/>
      <c r="K267" s="281"/>
      <c r="L267" s="285"/>
      <c r="M267" s="286"/>
      <c r="N267" s="287"/>
      <c r="O267" s="287"/>
      <c r="P267" s="287"/>
      <c r="Q267" s="287"/>
      <c r="R267" s="287"/>
      <c r="S267" s="287"/>
      <c r="T267" s="28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9" t="s">
        <v>235</v>
      </c>
      <c r="AU267" s="289" t="s">
        <v>94</v>
      </c>
      <c r="AV267" s="15" t="s">
        <v>92</v>
      </c>
      <c r="AW267" s="15" t="s">
        <v>40</v>
      </c>
      <c r="AX267" s="15" t="s">
        <v>85</v>
      </c>
      <c r="AY267" s="289" t="s">
        <v>226</v>
      </c>
    </row>
    <row r="268" s="13" customFormat="1">
      <c r="A268" s="13"/>
      <c r="B268" s="243"/>
      <c r="C268" s="244"/>
      <c r="D268" s="245" t="s">
        <v>235</v>
      </c>
      <c r="E268" s="246" t="s">
        <v>1</v>
      </c>
      <c r="F268" s="247" t="s">
        <v>1831</v>
      </c>
      <c r="G268" s="244"/>
      <c r="H268" s="248">
        <v>53.200000000000003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235</v>
      </c>
      <c r="AU268" s="254" t="s">
        <v>94</v>
      </c>
      <c r="AV268" s="13" t="s">
        <v>94</v>
      </c>
      <c r="AW268" s="13" t="s">
        <v>40</v>
      </c>
      <c r="AX268" s="13" t="s">
        <v>85</v>
      </c>
      <c r="AY268" s="254" t="s">
        <v>226</v>
      </c>
    </row>
    <row r="269" s="15" customFormat="1">
      <c r="A269" s="15"/>
      <c r="B269" s="280"/>
      <c r="C269" s="281"/>
      <c r="D269" s="245" t="s">
        <v>235</v>
      </c>
      <c r="E269" s="282" t="s">
        <v>1</v>
      </c>
      <c r="F269" s="283" t="s">
        <v>1832</v>
      </c>
      <c r="G269" s="281"/>
      <c r="H269" s="282" t="s">
        <v>1</v>
      </c>
      <c r="I269" s="284"/>
      <c r="J269" s="281"/>
      <c r="K269" s="281"/>
      <c r="L269" s="285"/>
      <c r="M269" s="286"/>
      <c r="N269" s="287"/>
      <c r="O269" s="287"/>
      <c r="P269" s="287"/>
      <c r="Q269" s="287"/>
      <c r="R269" s="287"/>
      <c r="S269" s="287"/>
      <c r="T269" s="28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9" t="s">
        <v>235</v>
      </c>
      <c r="AU269" s="289" t="s">
        <v>94</v>
      </c>
      <c r="AV269" s="15" t="s">
        <v>92</v>
      </c>
      <c r="AW269" s="15" t="s">
        <v>40</v>
      </c>
      <c r="AX269" s="15" t="s">
        <v>85</v>
      </c>
      <c r="AY269" s="289" t="s">
        <v>226</v>
      </c>
    </row>
    <row r="270" s="13" customFormat="1">
      <c r="A270" s="13"/>
      <c r="B270" s="243"/>
      <c r="C270" s="244"/>
      <c r="D270" s="245" t="s">
        <v>235</v>
      </c>
      <c r="E270" s="246" t="s">
        <v>1</v>
      </c>
      <c r="F270" s="247" t="s">
        <v>1833</v>
      </c>
      <c r="G270" s="244"/>
      <c r="H270" s="248">
        <v>8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235</v>
      </c>
      <c r="AU270" s="254" t="s">
        <v>94</v>
      </c>
      <c r="AV270" s="13" t="s">
        <v>94</v>
      </c>
      <c r="AW270" s="13" t="s">
        <v>40</v>
      </c>
      <c r="AX270" s="13" t="s">
        <v>85</v>
      </c>
      <c r="AY270" s="254" t="s">
        <v>226</v>
      </c>
    </row>
    <row r="271" s="14" customFormat="1">
      <c r="A271" s="14"/>
      <c r="B271" s="255"/>
      <c r="C271" s="256"/>
      <c r="D271" s="245" t="s">
        <v>235</v>
      </c>
      <c r="E271" s="257" t="s">
        <v>1</v>
      </c>
      <c r="F271" s="258" t="s">
        <v>237</v>
      </c>
      <c r="G271" s="256"/>
      <c r="H271" s="259">
        <v>61.200000000000003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235</v>
      </c>
      <c r="AU271" s="265" t="s">
        <v>94</v>
      </c>
      <c r="AV271" s="14" t="s">
        <v>233</v>
      </c>
      <c r="AW271" s="14" t="s">
        <v>40</v>
      </c>
      <c r="AX271" s="14" t="s">
        <v>92</v>
      </c>
      <c r="AY271" s="265" t="s">
        <v>226</v>
      </c>
    </row>
    <row r="272" s="2" customFormat="1" ht="16.5" customHeight="1">
      <c r="A272" s="41"/>
      <c r="B272" s="42"/>
      <c r="C272" s="230" t="s">
        <v>486</v>
      </c>
      <c r="D272" s="230" t="s">
        <v>228</v>
      </c>
      <c r="E272" s="231" t="s">
        <v>1834</v>
      </c>
      <c r="F272" s="232" t="s">
        <v>1835</v>
      </c>
      <c r="G272" s="233" t="s">
        <v>611</v>
      </c>
      <c r="H272" s="234">
        <v>38</v>
      </c>
      <c r="I272" s="235"/>
      <c r="J272" s="236">
        <f>ROUND(I272*H272,2)</f>
        <v>0</v>
      </c>
      <c r="K272" s="232" t="s">
        <v>1</v>
      </c>
      <c r="L272" s="47"/>
      <c r="M272" s="237" t="s">
        <v>1</v>
      </c>
      <c r="N272" s="238" t="s">
        <v>52</v>
      </c>
      <c r="O272" s="95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1" t="s">
        <v>557</v>
      </c>
      <c r="AT272" s="241" t="s">
        <v>228</v>
      </c>
      <c r="AU272" s="241" t="s">
        <v>94</v>
      </c>
      <c r="AY272" s="19" t="s">
        <v>226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233</v>
      </c>
      <c r="BK272" s="242">
        <f>ROUND(I272*H272,2)</f>
        <v>0</v>
      </c>
      <c r="BL272" s="19" t="s">
        <v>557</v>
      </c>
      <c r="BM272" s="241" t="s">
        <v>1836</v>
      </c>
    </row>
    <row r="273" s="2" customFormat="1" ht="24.15" customHeight="1">
      <c r="A273" s="41"/>
      <c r="B273" s="42"/>
      <c r="C273" s="230" t="s">
        <v>491</v>
      </c>
      <c r="D273" s="230" t="s">
        <v>228</v>
      </c>
      <c r="E273" s="231" t="s">
        <v>1837</v>
      </c>
      <c r="F273" s="232" t="s">
        <v>1838</v>
      </c>
      <c r="G273" s="233" t="s">
        <v>611</v>
      </c>
      <c r="H273" s="234">
        <v>42</v>
      </c>
      <c r="I273" s="235"/>
      <c r="J273" s="236">
        <f>ROUND(I273*H273,2)</f>
        <v>0</v>
      </c>
      <c r="K273" s="232" t="s">
        <v>1</v>
      </c>
      <c r="L273" s="47"/>
      <c r="M273" s="237" t="s">
        <v>1</v>
      </c>
      <c r="N273" s="238" t="s">
        <v>52</v>
      </c>
      <c r="O273" s="95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1" t="s">
        <v>557</v>
      </c>
      <c r="AT273" s="241" t="s">
        <v>228</v>
      </c>
      <c r="AU273" s="241" t="s">
        <v>94</v>
      </c>
      <c r="AY273" s="19" t="s">
        <v>226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233</v>
      </c>
      <c r="BK273" s="242">
        <f>ROUND(I273*H273,2)</f>
        <v>0</v>
      </c>
      <c r="BL273" s="19" t="s">
        <v>557</v>
      </c>
      <c r="BM273" s="241" t="s">
        <v>1839</v>
      </c>
    </row>
    <row r="274" s="2" customFormat="1" ht="24.15" customHeight="1">
      <c r="A274" s="41"/>
      <c r="B274" s="42"/>
      <c r="C274" s="230" t="s">
        <v>495</v>
      </c>
      <c r="D274" s="230" t="s">
        <v>228</v>
      </c>
      <c r="E274" s="231" t="s">
        <v>1840</v>
      </c>
      <c r="F274" s="232" t="s">
        <v>1841</v>
      </c>
      <c r="G274" s="233" t="s">
        <v>611</v>
      </c>
      <c r="H274" s="234">
        <v>18</v>
      </c>
      <c r="I274" s="235"/>
      <c r="J274" s="236">
        <f>ROUND(I274*H274,2)</f>
        <v>0</v>
      </c>
      <c r="K274" s="232" t="s">
        <v>1</v>
      </c>
      <c r="L274" s="47"/>
      <c r="M274" s="237" t="s">
        <v>1</v>
      </c>
      <c r="N274" s="238" t="s">
        <v>52</v>
      </c>
      <c r="O274" s="95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1" t="s">
        <v>557</v>
      </c>
      <c r="AT274" s="241" t="s">
        <v>228</v>
      </c>
      <c r="AU274" s="241" t="s">
        <v>94</v>
      </c>
      <c r="AY274" s="19" t="s">
        <v>226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233</v>
      </c>
      <c r="BK274" s="242">
        <f>ROUND(I274*H274,2)</f>
        <v>0</v>
      </c>
      <c r="BL274" s="19" t="s">
        <v>557</v>
      </c>
      <c r="BM274" s="241" t="s">
        <v>1842</v>
      </c>
    </row>
    <row r="275" s="2" customFormat="1" ht="37.8" customHeight="1">
      <c r="A275" s="41"/>
      <c r="B275" s="42"/>
      <c r="C275" s="230" t="s">
        <v>499</v>
      </c>
      <c r="D275" s="230" t="s">
        <v>228</v>
      </c>
      <c r="E275" s="231" t="s">
        <v>1843</v>
      </c>
      <c r="F275" s="232" t="s">
        <v>1844</v>
      </c>
      <c r="G275" s="233" t="s">
        <v>611</v>
      </c>
      <c r="H275" s="234">
        <v>4</v>
      </c>
      <c r="I275" s="235"/>
      <c r="J275" s="236">
        <f>ROUND(I275*H275,2)</f>
        <v>0</v>
      </c>
      <c r="K275" s="232" t="s">
        <v>1</v>
      </c>
      <c r="L275" s="47"/>
      <c r="M275" s="237" t="s">
        <v>1</v>
      </c>
      <c r="N275" s="238" t="s">
        <v>52</v>
      </c>
      <c r="O275" s="95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1" t="s">
        <v>557</v>
      </c>
      <c r="AT275" s="241" t="s">
        <v>228</v>
      </c>
      <c r="AU275" s="241" t="s">
        <v>94</v>
      </c>
      <c r="AY275" s="19" t="s">
        <v>226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233</v>
      </c>
      <c r="BK275" s="242">
        <f>ROUND(I275*H275,2)</f>
        <v>0</v>
      </c>
      <c r="BL275" s="19" t="s">
        <v>557</v>
      </c>
      <c r="BM275" s="241" t="s">
        <v>1845</v>
      </c>
    </row>
    <row r="276" s="2" customFormat="1" ht="24.15" customHeight="1">
      <c r="A276" s="41"/>
      <c r="B276" s="42"/>
      <c r="C276" s="230" t="s">
        <v>505</v>
      </c>
      <c r="D276" s="230" t="s">
        <v>228</v>
      </c>
      <c r="E276" s="231" t="s">
        <v>1846</v>
      </c>
      <c r="F276" s="232" t="s">
        <v>1847</v>
      </c>
      <c r="G276" s="233" t="s">
        <v>611</v>
      </c>
      <c r="H276" s="234">
        <v>10</v>
      </c>
      <c r="I276" s="235"/>
      <c r="J276" s="236">
        <f>ROUND(I276*H276,2)</f>
        <v>0</v>
      </c>
      <c r="K276" s="232" t="s">
        <v>1</v>
      </c>
      <c r="L276" s="47"/>
      <c r="M276" s="237" t="s">
        <v>1</v>
      </c>
      <c r="N276" s="238" t="s">
        <v>52</v>
      </c>
      <c r="O276" s="95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1" t="s">
        <v>557</v>
      </c>
      <c r="AT276" s="241" t="s">
        <v>228</v>
      </c>
      <c r="AU276" s="241" t="s">
        <v>94</v>
      </c>
      <c r="AY276" s="19" t="s">
        <v>226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233</v>
      </c>
      <c r="BK276" s="242">
        <f>ROUND(I276*H276,2)</f>
        <v>0</v>
      </c>
      <c r="BL276" s="19" t="s">
        <v>557</v>
      </c>
      <c r="BM276" s="241" t="s">
        <v>1848</v>
      </c>
    </row>
    <row r="277" s="12" customFormat="1" ht="22.8" customHeight="1">
      <c r="A277" s="12"/>
      <c r="B277" s="214"/>
      <c r="C277" s="215"/>
      <c r="D277" s="216" t="s">
        <v>84</v>
      </c>
      <c r="E277" s="228" t="s">
        <v>683</v>
      </c>
      <c r="F277" s="228" t="s">
        <v>684</v>
      </c>
      <c r="G277" s="215"/>
      <c r="H277" s="215"/>
      <c r="I277" s="218"/>
      <c r="J277" s="229">
        <f>BK277</f>
        <v>0</v>
      </c>
      <c r="K277" s="215"/>
      <c r="L277" s="220"/>
      <c r="M277" s="221"/>
      <c r="N277" s="222"/>
      <c r="O277" s="222"/>
      <c r="P277" s="223">
        <f>P278+SUM(P279:P320)+P338</f>
        <v>0</v>
      </c>
      <c r="Q277" s="222"/>
      <c r="R277" s="223">
        <f>R278+SUM(R279:R320)+R338</f>
        <v>0.14778980000000003</v>
      </c>
      <c r="S277" s="222"/>
      <c r="T277" s="224">
        <f>T278+SUM(T279:T320)+T338</f>
        <v>0.21200000000000002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5" t="s">
        <v>92</v>
      </c>
      <c r="AT277" s="226" t="s">
        <v>84</v>
      </c>
      <c r="AU277" s="226" t="s">
        <v>92</v>
      </c>
      <c r="AY277" s="225" t="s">
        <v>226</v>
      </c>
      <c r="BK277" s="227">
        <f>BK278+SUM(BK279:BK320)+BK338</f>
        <v>0</v>
      </c>
    </row>
    <row r="278" s="2" customFormat="1" ht="16.5" customHeight="1">
      <c r="A278" s="41"/>
      <c r="B278" s="42"/>
      <c r="C278" s="230" t="s">
        <v>509</v>
      </c>
      <c r="D278" s="230" t="s">
        <v>228</v>
      </c>
      <c r="E278" s="231" t="s">
        <v>1849</v>
      </c>
      <c r="F278" s="232" t="s">
        <v>1850</v>
      </c>
      <c r="G278" s="233" t="s">
        <v>611</v>
      </c>
      <c r="H278" s="234">
        <v>4</v>
      </c>
      <c r="I278" s="235"/>
      <c r="J278" s="236">
        <f>ROUND(I278*H278,2)</f>
        <v>0</v>
      </c>
      <c r="K278" s="232" t="s">
        <v>1</v>
      </c>
      <c r="L278" s="47"/>
      <c r="M278" s="237" t="s">
        <v>1</v>
      </c>
      <c r="N278" s="238" t="s">
        <v>52</v>
      </c>
      <c r="O278" s="95"/>
      <c r="P278" s="239">
        <f>O278*H278</f>
        <v>0</v>
      </c>
      <c r="Q278" s="239">
        <v>0.00132</v>
      </c>
      <c r="R278" s="239">
        <f>Q278*H278</f>
        <v>0.00528</v>
      </c>
      <c r="S278" s="239">
        <v>0.025000000000000001</v>
      </c>
      <c r="T278" s="240">
        <f>S278*H278</f>
        <v>0.10000000000000001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1" t="s">
        <v>233</v>
      </c>
      <c r="AT278" s="241" t="s">
        <v>228</v>
      </c>
      <c r="AU278" s="241" t="s">
        <v>94</v>
      </c>
      <c r="AY278" s="19" t="s">
        <v>226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233</v>
      </c>
      <c r="BK278" s="242">
        <f>ROUND(I278*H278,2)</f>
        <v>0</v>
      </c>
      <c r="BL278" s="19" t="s">
        <v>233</v>
      </c>
      <c r="BM278" s="241" t="s">
        <v>1851</v>
      </c>
    </row>
    <row r="279" s="2" customFormat="1" ht="16.5" customHeight="1">
      <c r="A279" s="41"/>
      <c r="B279" s="42"/>
      <c r="C279" s="230" t="s">
        <v>514</v>
      </c>
      <c r="D279" s="230" t="s">
        <v>228</v>
      </c>
      <c r="E279" s="231" t="s">
        <v>1852</v>
      </c>
      <c r="F279" s="232" t="s">
        <v>1853</v>
      </c>
      <c r="G279" s="233" t="s">
        <v>611</v>
      </c>
      <c r="H279" s="234">
        <v>2</v>
      </c>
      <c r="I279" s="235"/>
      <c r="J279" s="236">
        <f>ROUND(I279*H279,2)</f>
        <v>0</v>
      </c>
      <c r="K279" s="232" t="s">
        <v>1</v>
      </c>
      <c r="L279" s="47"/>
      <c r="M279" s="237" t="s">
        <v>1</v>
      </c>
      <c r="N279" s="238" t="s">
        <v>52</v>
      </c>
      <c r="O279" s="95"/>
      <c r="P279" s="239">
        <f>O279*H279</f>
        <v>0</v>
      </c>
      <c r="Q279" s="239">
        <v>0.0027899999999999999</v>
      </c>
      <c r="R279" s="239">
        <f>Q279*H279</f>
        <v>0.0055799999999999999</v>
      </c>
      <c r="S279" s="239">
        <v>0.056000000000000001</v>
      </c>
      <c r="T279" s="240">
        <f>S279*H279</f>
        <v>0.112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1" t="s">
        <v>233</v>
      </c>
      <c r="AT279" s="241" t="s">
        <v>228</v>
      </c>
      <c r="AU279" s="241" t="s">
        <v>94</v>
      </c>
      <c r="AY279" s="19" t="s">
        <v>226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9" t="s">
        <v>233</v>
      </c>
      <c r="BK279" s="242">
        <f>ROUND(I279*H279,2)</f>
        <v>0</v>
      </c>
      <c r="BL279" s="19" t="s">
        <v>233</v>
      </c>
      <c r="BM279" s="241" t="s">
        <v>1854</v>
      </c>
    </row>
    <row r="280" s="2" customFormat="1" ht="16.5" customHeight="1">
      <c r="A280" s="41"/>
      <c r="B280" s="42"/>
      <c r="C280" s="230" t="s">
        <v>518</v>
      </c>
      <c r="D280" s="230" t="s">
        <v>228</v>
      </c>
      <c r="E280" s="231" t="s">
        <v>1855</v>
      </c>
      <c r="F280" s="232" t="s">
        <v>1856</v>
      </c>
      <c r="G280" s="233" t="s">
        <v>1630</v>
      </c>
      <c r="H280" s="234">
        <v>8</v>
      </c>
      <c r="I280" s="235"/>
      <c r="J280" s="236">
        <f>ROUND(I280*H280,2)</f>
        <v>0</v>
      </c>
      <c r="K280" s="232" t="s">
        <v>232</v>
      </c>
      <c r="L280" s="47"/>
      <c r="M280" s="237" t="s">
        <v>1</v>
      </c>
      <c r="N280" s="238" t="s">
        <v>52</v>
      </c>
      <c r="O280" s="95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1" t="s">
        <v>557</v>
      </c>
      <c r="AT280" s="241" t="s">
        <v>228</v>
      </c>
      <c r="AU280" s="241" t="s">
        <v>94</v>
      </c>
      <c r="AY280" s="19" t="s">
        <v>226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233</v>
      </c>
      <c r="BK280" s="242">
        <f>ROUND(I280*H280,2)</f>
        <v>0</v>
      </c>
      <c r="BL280" s="19" t="s">
        <v>557</v>
      </c>
      <c r="BM280" s="241" t="s">
        <v>1857</v>
      </c>
    </row>
    <row r="281" s="2" customFormat="1" ht="16.5" customHeight="1">
      <c r="A281" s="41"/>
      <c r="B281" s="42"/>
      <c r="C281" s="230" t="s">
        <v>523</v>
      </c>
      <c r="D281" s="230" t="s">
        <v>228</v>
      </c>
      <c r="E281" s="231" t="s">
        <v>1858</v>
      </c>
      <c r="F281" s="232" t="s">
        <v>1859</v>
      </c>
      <c r="G281" s="233" t="s">
        <v>244</v>
      </c>
      <c r="H281" s="234">
        <v>189.19999999999999</v>
      </c>
      <c r="I281" s="235"/>
      <c r="J281" s="236">
        <f>ROUND(I281*H281,2)</f>
        <v>0</v>
      </c>
      <c r="K281" s="232" t="s">
        <v>232</v>
      </c>
      <c r="L281" s="47"/>
      <c r="M281" s="237" t="s">
        <v>1</v>
      </c>
      <c r="N281" s="238" t="s">
        <v>52</v>
      </c>
      <c r="O281" s="95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1" t="s">
        <v>557</v>
      </c>
      <c r="AT281" s="241" t="s">
        <v>228</v>
      </c>
      <c r="AU281" s="241" t="s">
        <v>94</v>
      </c>
      <c r="AY281" s="19" t="s">
        <v>226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233</v>
      </c>
      <c r="BK281" s="242">
        <f>ROUND(I281*H281,2)</f>
        <v>0</v>
      </c>
      <c r="BL281" s="19" t="s">
        <v>557</v>
      </c>
      <c r="BM281" s="241" t="s">
        <v>1860</v>
      </c>
    </row>
    <row r="282" s="15" customFormat="1">
      <c r="A282" s="15"/>
      <c r="B282" s="280"/>
      <c r="C282" s="281"/>
      <c r="D282" s="245" t="s">
        <v>235</v>
      </c>
      <c r="E282" s="282" t="s">
        <v>1</v>
      </c>
      <c r="F282" s="283" t="s">
        <v>1861</v>
      </c>
      <c r="G282" s="281"/>
      <c r="H282" s="282" t="s">
        <v>1</v>
      </c>
      <c r="I282" s="284"/>
      <c r="J282" s="281"/>
      <c r="K282" s="281"/>
      <c r="L282" s="285"/>
      <c r="M282" s="286"/>
      <c r="N282" s="287"/>
      <c r="O282" s="287"/>
      <c r="P282" s="287"/>
      <c r="Q282" s="287"/>
      <c r="R282" s="287"/>
      <c r="S282" s="287"/>
      <c r="T282" s="28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9" t="s">
        <v>235</v>
      </c>
      <c r="AU282" s="289" t="s">
        <v>94</v>
      </c>
      <c r="AV282" s="15" t="s">
        <v>92</v>
      </c>
      <c r="AW282" s="15" t="s">
        <v>40</v>
      </c>
      <c r="AX282" s="15" t="s">
        <v>85</v>
      </c>
      <c r="AY282" s="289" t="s">
        <v>226</v>
      </c>
    </row>
    <row r="283" s="13" customFormat="1">
      <c r="A283" s="13"/>
      <c r="B283" s="243"/>
      <c r="C283" s="244"/>
      <c r="D283" s="245" t="s">
        <v>235</v>
      </c>
      <c r="E283" s="246" t="s">
        <v>1</v>
      </c>
      <c r="F283" s="247" t="s">
        <v>648</v>
      </c>
      <c r="G283" s="244"/>
      <c r="H283" s="248">
        <v>81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235</v>
      </c>
      <c r="AU283" s="254" t="s">
        <v>94</v>
      </c>
      <c r="AV283" s="13" t="s">
        <v>94</v>
      </c>
      <c r="AW283" s="13" t="s">
        <v>40</v>
      </c>
      <c r="AX283" s="13" t="s">
        <v>85</v>
      </c>
      <c r="AY283" s="254" t="s">
        <v>226</v>
      </c>
    </row>
    <row r="284" s="15" customFormat="1">
      <c r="A284" s="15"/>
      <c r="B284" s="280"/>
      <c r="C284" s="281"/>
      <c r="D284" s="245" t="s">
        <v>235</v>
      </c>
      <c r="E284" s="282" t="s">
        <v>1</v>
      </c>
      <c r="F284" s="283" t="s">
        <v>1862</v>
      </c>
      <c r="G284" s="281"/>
      <c r="H284" s="282" t="s">
        <v>1</v>
      </c>
      <c r="I284" s="284"/>
      <c r="J284" s="281"/>
      <c r="K284" s="281"/>
      <c r="L284" s="285"/>
      <c r="M284" s="286"/>
      <c r="N284" s="287"/>
      <c r="O284" s="287"/>
      <c r="P284" s="287"/>
      <c r="Q284" s="287"/>
      <c r="R284" s="287"/>
      <c r="S284" s="287"/>
      <c r="T284" s="28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9" t="s">
        <v>235</v>
      </c>
      <c r="AU284" s="289" t="s">
        <v>94</v>
      </c>
      <c r="AV284" s="15" t="s">
        <v>92</v>
      </c>
      <c r="AW284" s="15" t="s">
        <v>40</v>
      </c>
      <c r="AX284" s="15" t="s">
        <v>85</v>
      </c>
      <c r="AY284" s="289" t="s">
        <v>226</v>
      </c>
    </row>
    <row r="285" s="13" customFormat="1">
      <c r="A285" s="13"/>
      <c r="B285" s="243"/>
      <c r="C285" s="244"/>
      <c r="D285" s="245" t="s">
        <v>235</v>
      </c>
      <c r="E285" s="246" t="s">
        <v>1</v>
      </c>
      <c r="F285" s="247" t="s">
        <v>1863</v>
      </c>
      <c r="G285" s="244"/>
      <c r="H285" s="248">
        <v>8.0999999999999996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235</v>
      </c>
      <c r="AU285" s="254" t="s">
        <v>94</v>
      </c>
      <c r="AV285" s="13" t="s">
        <v>94</v>
      </c>
      <c r="AW285" s="13" t="s">
        <v>40</v>
      </c>
      <c r="AX285" s="13" t="s">
        <v>85</v>
      </c>
      <c r="AY285" s="254" t="s">
        <v>226</v>
      </c>
    </row>
    <row r="286" s="15" customFormat="1">
      <c r="A286" s="15"/>
      <c r="B286" s="280"/>
      <c r="C286" s="281"/>
      <c r="D286" s="245" t="s">
        <v>235</v>
      </c>
      <c r="E286" s="282" t="s">
        <v>1</v>
      </c>
      <c r="F286" s="283" t="s">
        <v>1864</v>
      </c>
      <c r="G286" s="281"/>
      <c r="H286" s="282" t="s">
        <v>1</v>
      </c>
      <c r="I286" s="284"/>
      <c r="J286" s="281"/>
      <c r="K286" s="281"/>
      <c r="L286" s="285"/>
      <c r="M286" s="286"/>
      <c r="N286" s="287"/>
      <c r="O286" s="287"/>
      <c r="P286" s="287"/>
      <c r="Q286" s="287"/>
      <c r="R286" s="287"/>
      <c r="S286" s="287"/>
      <c r="T286" s="28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9" t="s">
        <v>235</v>
      </c>
      <c r="AU286" s="289" t="s">
        <v>94</v>
      </c>
      <c r="AV286" s="15" t="s">
        <v>92</v>
      </c>
      <c r="AW286" s="15" t="s">
        <v>40</v>
      </c>
      <c r="AX286" s="15" t="s">
        <v>85</v>
      </c>
      <c r="AY286" s="289" t="s">
        <v>226</v>
      </c>
    </row>
    <row r="287" s="13" customFormat="1">
      <c r="A287" s="13"/>
      <c r="B287" s="243"/>
      <c r="C287" s="244"/>
      <c r="D287" s="245" t="s">
        <v>235</v>
      </c>
      <c r="E287" s="246" t="s">
        <v>1</v>
      </c>
      <c r="F287" s="247" t="s">
        <v>693</v>
      </c>
      <c r="G287" s="244"/>
      <c r="H287" s="248">
        <v>91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235</v>
      </c>
      <c r="AU287" s="254" t="s">
        <v>94</v>
      </c>
      <c r="AV287" s="13" t="s">
        <v>94</v>
      </c>
      <c r="AW287" s="13" t="s">
        <v>40</v>
      </c>
      <c r="AX287" s="13" t="s">
        <v>85</v>
      </c>
      <c r="AY287" s="254" t="s">
        <v>226</v>
      </c>
    </row>
    <row r="288" s="15" customFormat="1">
      <c r="A288" s="15"/>
      <c r="B288" s="280"/>
      <c r="C288" s="281"/>
      <c r="D288" s="245" t="s">
        <v>235</v>
      </c>
      <c r="E288" s="282" t="s">
        <v>1</v>
      </c>
      <c r="F288" s="283" t="s">
        <v>1862</v>
      </c>
      <c r="G288" s="281"/>
      <c r="H288" s="282" t="s">
        <v>1</v>
      </c>
      <c r="I288" s="284"/>
      <c r="J288" s="281"/>
      <c r="K288" s="281"/>
      <c r="L288" s="285"/>
      <c r="M288" s="286"/>
      <c r="N288" s="287"/>
      <c r="O288" s="287"/>
      <c r="P288" s="287"/>
      <c r="Q288" s="287"/>
      <c r="R288" s="287"/>
      <c r="S288" s="287"/>
      <c r="T288" s="28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9" t="s">
        <v>235</v>
      </c>
      <c r="AU288" s="289" t="s">
        <v>94</v>
      </c>
      <c r="AV288" s="15" t="s">
        <v>92</v>
      </c>
      <c r="AW288" s="15" t="s">
        <v>40</v>
      </c>
      <c r="AX288" s="15" t="s">
        <v>85</v>
      </c>
      <c r="AY288" s="289" t="s">
        <v>226</v>
      </c>
    </row>
    <row r="289" s="13" customFormat="1">
      <c r="A289" s="13"/>
      <c r="B289" s="243"/>
      <c r="C289" s="244"/>
      <c r="D289" s="245" t="s">
        <v>235</v>
      </c>
      <c r="E289" s="246" t="s">
        <v>1</v>
      </c>
      <c r="F289" s="247" t="s">
        <v>1865</v>
      </c>
      <c r="G289" s="244"/>
      <c r="H289" s="248">
        <v>9.0999999999999996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235</v>
      </c>
      <c r="AU289" s="254" t="s">
        <v>94</v>
      </c>
      <c r="AV289" s="13" t="s">
        <v>94</v>
      </c>
      <c r="AW289" s="13" t="s">
        <v>40</v>
      </c>
      <c r="AX289" s="13" t="s">
        <v>85</v>
      </c>
      <c r="AY289" s="254" t="s">
        <v>226</v>
      </c>
    </row>
    <row r="290" s="14" customFormat="1">
      <c r="A290" s="14"/>
      <c r="B290" s="255"/>
      <c r="C290" s="256"/>
      <c r="D290" s="245" t="s">
        <v>235</v>
      </c>
      <c r="E290" s="257" t="s">
        <v>1638</v>
      </c>
      <c r="F290" s="258" t="s">
        <v>237</v>
      </c>
      <c r="G290" s="256"/>
      <c r="H290" s="259">
        <v>189.19999999999999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235</v>
      </c>
      <c r="AU290" s="265" t="s">
        <v>94</v>
      </c>
      <c r="AV290" s="14" t="s">
        <v>233</v>
      </c>
      <c r="AW290" s="14" t="s">
        <v>40</v>
      </c>
      <c r="AX290" s="14" t="s">
        <v>92</v>
      </c>
      <c r="AY290" s="265" t="s">
        <v>226</v>
      </c>
    </row>
    <row r="291" s="2" customFormat="1" ht="16.5" customHeight="1">
      <c r="A291" s="41"/>
      <c r="B291" s="42"/>
      <c r="C291" s="230" t="s">
        <v>531</v>
      </c>
      <c r="D291" s="230" t="s">
        <v>228</v>
      </c>
      <c r="E291" s="231" t="s">
        <v>1866</v>
      </c>
      <c r="F291" s="232" t="s">
        <v>1867</v>
      </c>
      <c r="G291" s="233" t="s">
        <v>1630</v>
      </c>
      <c r="H291" s="234">
        <v>8</v>
      </c>
      <c r="I291" s="235"/>
      <c r="J291" s="236">
        <f>ROUND(I291*H291,2)</f>
        <v>0</v>
      </c>
      <c r="K291" s="232" t="s">
        <v>232</v>
      </c>
      <c r="L291" s="47"/>
      <c r="M291" s="237" t="s">
        <v>1</v>
      </c>
      <c r="N291" s="238" t="s">
        <v>52</v>
      </c>
      <c r="O291" s="95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1" t="s">
        <v>557</v>
      </c>
      <c r="AT291" s="241" t="s">
        <v>228</v>
      </c>
      <c r="AU291" s="241" t="s">
        <v>94</v>
      </c>
      <c r="AY291" s="19" t="s">
        <v>226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9" t="s">
        <v>233</v>
      </c>
      <c r="BK291" s="242">
        <f>ROUND(I291*H291,2)</f>
        <v>0</v>
      </c>
      <c r="BL291" s="19" t="s">
        <v>557</v>
      </c>
      <c r="BM291" s="241" t="s">
        <v>1868</v>
      </c>
    </row>
    <row r="292" s="2" customFormat="1" ht="16.5" customHeight="1">
      <c r="A292" s="41"/>
      <c r="B292" s="42"/>
      <c r="C292" s="230" t="s">
        <v>535</v>
      </c>
      <c r="D292" s="230" t="s">
        <v>228</v>
      </c>
      <c r="E292" s="231" t="s">
        <v>1869</v>
      </c>
      <c r="F292" s="232" t="s">
        <v>1870</v>
      </c>
      <c r="G292" s="233" t="s">
        <v>244</v>
      </c>
      <c r="H292" s="234">
        <v>250.80000000000001</v>
      </c>
      <c r="I292" s="235"/>
      <c r="J292" s="236">
        <f>ROUND(I292*H292,2)</f>
        <v>0</v>
      </c>
      <c r="K292" s="232" t="s">
        <v>232</v>
      </c>
      <c r="L292" s="47"/>
      <c r="M292" s="237" t="s">
        <v>1</v>
      </c>
      <c r="N292" s="238" t="s">
        <v>52</v>
      </c>
      <c r="O292" s="95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1" t="s">
        <v>557</v>
      </c>
      <c r="AT292" s="241" t="s">
        <v>228</v>
      </c>
      <c r="AU292" s="241" t="s">
        <v>94</v>
      </c>
      <c r="AY292" s="19" t="s">
        <v>226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233</v>
      </c>
      <c r="BK292" s="242">
        <f>ROUND(I292*H292,2)</f>
        <v>0</v>
      </c>
      <c r="BL292" s="19" t="s">
        <v>557</v>
      </c>
      <c r="BM292" s="241" t="s">
        <v>1871</v>
      </c>
    </row>
    <row r="293" s="15" customFormat="1">
      <c r="A293" s="15"/>
      <c r="B293" s="280"/>
      <c r="C293" s="281"/>
      <c r="D293" s="245" t="s">
        <v>235</v>
      </c>
      <c r="E293" s="282" t="s">
        <v>1</v>
      </c>
      <c r="F293" s="283" t="s">
        <v>1872</v>
      </c>
      <c r="G293" s="281"/>
      <c r="H293" s="282" t="s">
        <v>1</v>
      </c>
      <c r="I293" s="284"/>
      <c r="J293" s="281"/>
      <c r="K293" s="281"/>
      <c r="L293" s="285"/>
      <c r="M293" s="286"/>
      <c r="N293" s="287"/>
      <c r="O293" s="287"/>
      <c r="P293" s="287"/>
      <c r="Q293" s="287"/>
      <c r="R293" s="287"/>
      <c r="S293" s="287"/>
      <c r="T293" s="28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9" t="s">
        <v>235</v>
      </c>
      <c r="AU293" s="289" t="s">
        <v>94</v>
      </c>
      <c r="AV293" s="15" t="s">
        <v>92</v>
      </c>
      <c r="AW293" s="15" t="s">
        <v>40</v>
      </c>
      <c r="AX293" s="15" t="s">
        <v>85</v>
      </c>
      <c r="AY293" s="289" t="s">
        <v>226</v>
      </c>
    </row>
    <row r="294" s="13" customFormat="1">
      <c r="A294" s="13"/>
      <c r="B294" s="243"/>
      <c r="C294" s="244"/>
      <c r="D294" s="245" t="s">
        <v>235</v>
      </c>
      <c r="E294" s="246" t="s">
        <v>1</v>
      </c>
      <c r="F294" s="247" t="s">
        <v>476</v>
      </c>
      <c r="G294" s="244"/>
      <c r="H294" s="248">
        <v>48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235</v>
      </c>
      <c r="AU294" s="254" t="s">
        <v>94</v>
      </c>
      <c r="AV294" s="13" t="s">
        <v>94</v>
      </c>
      <c r="AW294" s="13" t="s">
        <v>40</v>
      </c>
      <c r="AX294" s="13" t="s">
        <v>85</v>
      </c>
      <c r="AY294" s="254" t="s">
        <v>226</v>
      </c>
    </row>
    <row r="295" s="15" customFormat="1">
      <c r="A295" s="15"/>
      <c r="B295" s="280"/>
      <c r="C295" s="281"/>
      <c r="D295" s="245" t="s">
        <v>235</v>
      </c>
      <c r="E295" s="282" t="s">
        <v>1</v>
      </c>
      <c r="F295" s="283" t="s">
        <v>1798</v>
      </c>
      <c r="G295" s="281"/>
      <c r="H295" s="282" t="s">
        <v>1</v>
      </c>
      <c r="I295" s="284"/>
      <c r="J295" s="281"/>
      <c r="K295" s="281"/>
      <c r="L295" s="285"/>
      <c r="M295" s="286"/>
      <c r="N295" s="287"/>
      <c r="O295" s="287"/>
      <c r="P295" s="287"/>
      <c r="Q295" s="287"/>
      <c r="R295" s="287"/>
      <c r="S295" s="287"/>
      <c r="T295" s="28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9" t="s">
        <v>235</v>
      </c>
      <c r="AU295" s="289" t="s">
        <v>94</v>
      </c>
      <c r="AV295" s="15" t="s">
        <v>92</v>
      </c>
      <c r="AW295" s="15" t="s">
        <v>40</v>
      </c>
      <c r="AX295" s="15" t="s">
        <v>85</v>
      </c>
      <c r="AY295" s="289" t="s">
        <v>226</v>
      </c>
    </row>
    <row r="296" s="13" customFormat="1">
      <c r="A296" s="13"/>
      <c r="B296" s="243"/>
      <c r="C296" s="244"/>
      <c r="D296" s="245" t="s">
        <v>235</v>
      </c>
      <c r="E296" s="246" t="s">
        <v>1</v>
      </c>
      <c r="F296" s="247" t="s">
        <v>1149</v>
      </c>
      <c r="G296" s="244"/>
      <c r="H296" s="248">
        <v>180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235</v>
      </c>
      <c r="AU296" s="254" t="s">
        <v>94</v>
      </c>
      <c r="AV296" s="13" t="s">
        <v>94</v>
      </c>
      <c r="AW296" s="13" t="s">
        <v>40</v>
      </c>
      <c r="AX296" s="13" t="s">
        <v>85</v>
      </c>
      <c r="AY296" s="254" t="s">
        <v>226</v>
      </c>
    </row>
    <row r="297" s="16" customFormat="1">
      <c r="A297" s="16"/>
      <c r="B297" s="290"/>
      <c r="C297" s="291"/>
      <c r="D297" s="245" t="s">
        <v>235</v>
      </c>
      <c r="E297" s="292" t="s">
        <v>1</v>
      </c>
      <c r="F297" s="293" t="s">
        <v>1434</v>
      </c>
      <c r="G297" s="291"/>
      <c r="H297" s="294">
        <v>228</v>
      </c>
      <c r="I297" s="295"/>
      <c r="J297" s="291"/>
      <c r="K297" s="291"/>
      <c r="L297" s="296"/>
      <c r="M297" s="297"/>
      <c r="N297" s="298"/>
      <c r="O297" s="298"/>
      <c r="P297" s="298"/>
      <c r="Q297" s="298"/>
      <c r="R297" s="298"/>
      <c r="S297" s="298"/>
      <c r="T297" s="299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300" t="s">
        <v>235</v>
      </c>
      <c r="AU297" s="300" t="s">
        <v>94</v>
      </c>
      <c r="AV297" s="16" t="s">
        <v>241</v>
      </c>
      <c r="AW297" s="16" t="s">
        <v>40</v>
      </c>
      <c r="AX297" s="16" t="s">
        <v>85</v>
      </c>
      <c r="AY297" s="300" t="s">
        <v>226</v>
      </c>
    </row>
    <row r="298" s="15" customFormat="1">
      <c r="A298" s="15"/>
      <c r="B298" s="280"/>
      <c r="C298" s="281"/>
      <c r="D298" s="245" t="s">
        <v>235</v>
      </c>
      <c r="E298" s="282" t="s">
        <v>1</v>
      </c>
      <c r="F298" s="283" t="s">
        <v>1873</v>
      </c>
      <c r="G298" s="281"/>
      <c r="H298" s="282" t="s">
        <v>1</v>
      </c>
      <c r="I298" s="284"/>
      <c r="J298" s="281"/>
      <c r="K298" s="281"/>
      <c r="L298" s="285"/>
      <c r="M298" s="286"/>
      <c r="N298" s="287"/>
      <c r="O298" s="287"/>
      <c r="P298" s="287"/>
      <c r="Q298" s="287"/>
      <c r="R298" s="287"/>
      <c r="S298" s="287"/>
      <c r="T298" s="28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9" t="s">
        <v>235</v>
      </c>
      <c r="AU298" s="289" t="s">
        <v>94</v>
      </c>
      <c r="AV298" s="15" t="s">
        <v>92</v>
      </c>
      <c r="AW298" s="15" t="s">
        <v>40</v>
      </c>
      <c r="AX298" s="15" t="s">
        <v>85</v>
      </c>
      <c r="AY298" s="289" t="s">
        <v>226</v>
      </c>
    </row>
    <row r="299" s="13" customFormat="1">
      <c r="A299" s="13"/>
      <c r="B299" s="243"/>
      <c r="C299" s="244"/>
      <c r="D299" s="245" t="s">
        <v>235</v>
      </c>
      <c r="E299" s="246" t="s">
        <v>1</v>
      </c>
      <c r="F299" s="247" t="s">
        <v>1874</v>
      </c>
      <c r="G299" s="244"/>
      <c r="H299" s="248">
        <v>22.800000000000001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235</v>
      </c>
      <c r="AU299" s="254" t="s">
        <v>94</v>
      </c>
      <c r="AV299" s="13" t="s">
        <v>94</v>
      </c>
      <c r="AW299" s="13" t="s">
        <v>40</v>
      </c>
      <c r="AX299" s="13" t="s">
        <v>85</v>
      </c>
      <c r="AY299" s="254" t="s">
        <v>226</v>
      </c>
    </row>
    <row r="300" s="14" customFormat="1">
      <c r="A300" s="14"/>
      <c r="B300" s="255"/>
      <c r="C300" s="256"/>
      <c r="D300" s="245" t="s">
        <v>235</v>
      </c>
      <c r="E300" s="257" t="s">
        <v>1641</v>
      </c>
      <c r="F300" s="258" t="s">
        <v>237</v>
      </c>
      <c r="G300" s="256"/>
      <c r="H300" s="259">
        <v>250.80000000000001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235</v>
      </c>
      <c r="AU300" s="265" t="s">
        <v>94</v>
      </c>
      <c r="AV300" s="14" t="s">
        <v>233</v>
      </c>
      <c r="AW300" s="14" t="s">
        <v>40</v>
      </c>
      <c r="AX300" s="14" t="s">
        <v>92</v>
      </c>
      <c r="AY300" s="265" t="s">
        <v>226</v>
      </c>
    </row>
    <row r="301" s="2" customFormat="1" ht="16.5" customHeight="1">
      <c r="A301" s="41"/>
      <c r="B301" s="42"/>
      <c r="C301" s="230" t="s">
        <v>541</v>
      </c>
      <c r="D301" s="230" t="s">
        <v>228</v>
      </c>
      <c r="E301" s="231" t="s">
        <v>1875</v>
      </c>
      <c r="F301" s="232" t="s">
        <v>1876</v>
      </c>
      <c r="G301" s="233" t="s">
        <v>244</v>
      </c>
      <c r="H301" s="234">
        <v>250.80000000000001</v>
      </c>
      <c r="I301" s="235"/>
      <c r="J301" s="236">
        <f>ROUND(I301*H301,2)</f>
        <v>0</v>
      </c>
      <c r="K301" s="232" t="s">
        <v>1877</v>
      </c>
      <c r="L301" s="47"/>
      <c r="M301" s="237" t="s">
        <v>1</v>
      </c>
      <c r="N301" s="238" t="s">
        <v>52</v>
      </c>
      <c r="O301" s="95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1" t="s">
        <v>557</v>
      </c>
      <c r="AT301" s="241" t="s">
        <v>228</v>
      </c>
      <c r="AU301" s="241" t="s">
        <v>94</v>
      </c>
      <c r="AY301" s="19" t="s">
        <v>226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233</v>
      </c>
      <c r="BK301" s="242">
        <f>ROUND(I301*H301,2)</f>
        <v>0</v>
      </c>
      <c r="BL301" s="19" t="s">
        <v>557</v>
      </c>
      <c r="BM301" s="241" t="s">
        <v>1878</v>
      </c>
    </row>
    <row r="302" s="13" customFormat="1">
      <c r="A302" s="13"/>
      <c r="B302" s="243"/>
      <c r="C302" s="244"/>
      <c r="D302" s="245" t="s">
        <v>235</v>
      </c>
      <c r="E302" s="246" t="s">
        <v>1</v>
      </c>
      <c r="F302" s="247" t="s">
        <v>1641</v>
      </c>
      <c r="G302" s="244"/>
      <c r="H302" s="248">
        <v>250.80000000000001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235</v>
      </c>
      <c r="AU302" s="254" t="s">
        <v>94</v>
      </c>
      <c r="AV302" s="13" t="s">
        <v>94</v>
      </c>
      <c r="AW302" s="13" t="s">
        <v>40</v>
      </c>
      <c r="AX302" s="13" t="s">
        <v>92</v>
      </c>
      <c r="AY302" s="254" t="s">
        <v>226</v>
      </c>
    </row>
    <row r="303" s="2" customFormat="1" ht="16.5" customHeight="1">
      <c r="A303" s="41"/>
      <c r="B303" s="42"/>
      <c r="C303" s="230" t="s">
        <v>547</v>
      </c>
      <c r="D303" s="230" t="s">
        <v>228</v>
      </c>
      <c r="E303" s="231" t="s">
        <v>1879</v>
      </c>
      <c r="F303" s="232" t="s">
        <v>1880</v>
      </c>
      <c r="G303" s="233" t="s">
        <v>244</v>
      </c>
      <c r="H303" s="234">
        <v>189.19999999999999</v>
      </c>
      <c r="I303" s="235"/>
      <c r="J303" s="236">
        <f>ROUND(I303*H303,2)</f>
        <v>0</v>
      </c>
      <c r="K303" s="232" t="s">
        <v>232</v>
      </c>
      <c r="L303" s="47"/>
      <c r="M303" s="237" t="s">
        <v>1</v>
      </c>
      <c r="N303" s="238" t="s">
        <v>52</v>
      </c>
      <c r="O303" s="95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1" t="s">
        <v>557</v>
      </c>
      <c r="AT303" s="241" t="s">
        <v>228</v>
      </c>
      <c r="AU303" s="241" t="s">
        <v>94</v>
      </c>
      <c r="AY303" s="19" t="s">
        <v>226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9" t="s">
        <v>233</v>
      </c>
      <c r="BK303" s="242">
        <f>ROUND(I303*H303,2)</f>
        <v>0</v>
      </c>
      <c r="BL303" s="19" t="s">
        <v>557</v>
      </c>
      <c r="BM303" s="241" t="s">
        <v>1881</v>
      </c>
    </row>
    <row r="304" s="13" customFormat="1">
      <c r="A304" s="13"/>
      <c r="B304" s="243"/>
      <c r="C304" s="244"/>
      <c r="D304" s="245" t="s">
        <v>235</v>
      </c>
      <c r="E304" s="246" t="s">
        <v>1</v>
      </c>
      <c r="F304" s="247" t="s">
        <v>1638</v>
      </c>
      <c r="G304" s="244"/>
      <c r="H304" s="248">
        <v>189.19999999999999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235</v>
      </c>
      <c r="AU304" s="254" t="s">
        <v>94</v>
      </c>
      <c r="AV304" s="13" t="s">
        <v>94</v>
      </c>
      <c r="AW304" s="13" t="s">
        <v>40</v>
      </c>
      <c r="AX304" s="13" t="s">
        <v>92</v>
      </c>
      <c r="AY304" s="254" t="s">
        <v>226</v>
      </c>
    </row>
    <row r="305" s="2" customFormat="1" ht="16.5" customHeight="1">
      <c r="A305" s="41"/>
      <c r="B305" s="42"/>
      <c r="C305" s="230" t="s">
        <v>551</v>
      </c>
      <c r="D305" s="230" t="s">
        <v>228</v>
      </c>
      <c r="E305" s="231" t="s">
        <v>1882</v>
      </c>
      <c r="F305" s="232" t="s">
        <v>1883</v>
      </c>
      <c r="G305" s="233" t="s">
        <v>369</v>
      </c>
      <c r="H305" s="234">
        <v>4</v>
      </c>
      <c r="I305" s="235"/>
      <c r="J305" s="236">
        <f>ROUND(I305*H305,2)</f>
        <v>0</v>
      </c>
      <c r="K305" s="232" t="s">
        <v>232</v>
      </c>
      <c r="L305" s="47"/>
      <c r="M305" s="237" t="s">
        <v>1</v>
      </c>
      <c r="N305" s="238" t="s">
        <v>52</v>
      </c>
      <c r="O305" s="95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1" t="s">
        <v>233</v>
      </c>
      <c r="AT305" s="241" t="s">
        <v>228</v>
      </c>
      <c r="AU305" s="241" t="s">
        <v>94</v>
      </c>
      <c r="AY305" s="19" t="s">
        <v>226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9" t="s">
        <v>233</v>
      </c>
      <c r="BK305" s="242">
        <f>ROUND(I305*H305,2)</f>
        <v>0</v>
      </c>
      <c r="BL305" s="19" t="s">
        <v>233</v>
      </c>
      <c r="BM305" s="241" t="s">
        <v>1884</v>
      </c>
    </row>
    <row r="306" s="15" customFormat="1">
      <c r="A306" s="15"/>
      <c r="B306" s="280"/>
      <c r="C306" s="281"/>
      <c r="D306" s="245" t="s">
        <v>235</v>
      </c>
      <c r="E306" s="282" t="s">
        <v>1</v>
      </c>
      <c r="F306" s="283" t="s">
        <v>1885</v>
      </c>
      <c r="G306" s="281"/>
      <c r="H306" s="282" t="s">
        <v>1</v>
      </c>
      <c r="I306" s="284"/>
      <c r="J306" s="281"/>
      <c r="K306" s="281"/>
      <c r="L306" s="285"/>
      <c r="M306" s="286"/>
      <c r="N306" s="287"/>
      <c r="O306" s="287"/>
      <c r="P306" s="287"/>
      <c r="Q306" s="287"/>
      <c r="R306" s="287"/>
      <c r="S306" s="287"/>
      <c r="T306" s="28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9" t="s">
        <v>235</v>
      </c>
      <c r="AU306" s="289" t="s">
        <v>94</v>
      </c>
      <c r="AV306" s="15" t="s">
        <v>92</v>
      </c>
      <c r="AW306" s="15" t="s">
        <v>40</v>
      </c>
      <c r="AX306" s="15" t="s">
        <v>85</v>
      </c>
      <c r="AY306" s="289" t="s">
        <v>226</v>
      </c>
    </row>
    <row r="307" s="13" customFormat="1">
      <c r="A307" s="13"/>
      <c r="B307" s="243"/>
      <c r="C307" s="244"/>
      <c r="D307" s="245" t="s">
        <v>235</v>
      </c>
      <c r="E307" s="246" t="s">
        <v>1</v>
      </c>
      <c r="F307" s="247" t="s">
        <v>1792</v>
      </c>
      <c r="G307" s="244"/>
      <c r="H307" s="248">
        <v>4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235</v>
      </c>
      <c r="AU307" s="254" t="s">
        <v>94</v>
      </c>
      <c r="AV307" s="13" t="s">
        <v>94</v>
      </c>
      <c r="AW307" s="13" t="s">
        <v>40</v>
      </c>
      <c r="AX307" s="13" t="s">
        <v>92</v>
      </c>
      <c r="AY307" s="254" t="s">
        <v>226</v>
      </c>
    </row>
    <row r="308" s="2" customFormat="1" ht="21.75" customHeight="1">
      <c r="A308" s="41"/>
      <c r="B308" s="42"/>
      <c r="C308" s="230" t="s">
        <v>557</v>
      </c>
      <c r="D308" s="230" t="s">
        <v>228</v>
      </c>
      <c r="E308" s="231" t="s">
        <v>1886</v>
      </c>
      <c r="F308" s="232" t="s">
        <v>1887</v>
      </c>
      <c r="G308" s="233" t="s">
        <v>369</v>
      </c>
      <c r="H308" s="234">
        <v>60</v>
      </c>
      <c r="I308" s="235"/>
      <c r="J308" s="236">
        <f>ROUND(I308*H308,2)</f>
        <v>0</v>
      </c>
      <c r="K308" s="232" t="s">
        <v>232</v>
      </c>
      <c r="L308" s="47"/>
      <c r="M308" s="237" t="s">
        <v>1</v>
      </c>
      <c r="N308" s="238" t="s">
        <v>52</v>
      </c>
      <c r="O308" s="95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1" t="s">
        <v>233</v>
      </c>
      <c r="AT308" s="241" t="s">
        <v>228</v>
      </c>
      <c r="AU308" s="241" t="s">
        <v>94</v>
      </c>
      <c r="AY308" s="19" t="s">
        <v>226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233</v>
      </c>
      <c r="BK308" s="242">
        <f>ROUND(I308*H308,2)</f>
        <v>0</v>
      </c>
      <c r="BL308" s="19" t="s">
        <v>233</v>
      </c>
      <c r="BM308" s="241" t="s">
        <v>1888</v>
      </c>
    </row>
    <row r="309" s="15" customFormat="1">
      <c r="A309" s="15"/>
      <c r="B309" s="280"/>
      <c r="C309" s="281"/>
      <c r="D309" s="245" t="s">
        <v>235</v>
      </c>
      <c r="E309" s="282" t="s">
        <v>1</v>
      </c>
      <c r="F309" s="283" t="s">
        <v>1889</v>
      </c>
      <c r="G309" s="281"/>
      <c r="H309" s="282" t="s">
        <v>1</v>
      </c>
      <c r="I309" s="284"/>
      <c r="J309" s="281"/>
      <c r="K309" s="281"/>
      <c r="L309" s="285"/>
      <c r="M309" s="286"/>
      <c r="N309" s="287"/>
      <c r="O309" s="287"/>
      <c r="P309" s="287"/>
      <c r="Q309" s="287"/>
      <c r="R309" s="287"/>
      <c r="S309" s="287"/>
      <c r="T309" s="28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9" t="s">
        <v>235</v>
      </c>
      <c r="AU309" s="289" t="s">
        <v>94</v>
      </c>
      <c r="AV309" s="15" t="s">
        <v>92</v>
      </c>
      <c r="AW309" s="15" t="s">
        <v>40</v>
      </c>
      <c r="AX309" s="15" t="s">
        <v>85</v>
      </c>
      <c r="AY309" s="289" t="s">
        <v>226</v>
      </c>
    </row>
    <row r="310" s="15" customFormat="1">
      <c r="A310" s="15"/>
      <c r="B310" s="280"/>
      <c r="C310" s="281"/>
      <c r="D310" s="245" t="s">
        <v>235</v>
      </c>
      <c r="E310" s="282" t="s">
        <v>1</v>
      </c>
      <c r="F310" s="283" t="s">
        <v>1890</v>
      </c>
      <c r="G310" s="281"/>
      <c r="H310" s="282" t="s">
        <v>1</v>
      </c>
      <c r="I310" s="284"/>
      <c r="J310" s="281"/>
      <c r="K310" s="281"/>
      <c r="L310" s="285"/>
      <c r="M310" s="286"/>
      <c r="N310" s="287"/>
      <c r="O310" s="287"/>
      <c r="P310" s="287"/>
      <c r="Q310" s="287"/>
      <c r="R310" s="287"/>
      <c r="S310" s="287"/>
      <c r="T310" s="28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9" t="s">
        <v>235</v>
      </c>
      <c r="AU310" s="289" t="s">
        <v>94</v>
      </c>
      <c r="AV310" s="15" t="s">
        <v>92</v>
      </c>
      <c r="AW310" s="15" t="s">
        <v>40</v>
      </c>
      <c r="AX310" s="15" t="s">
        <v>85</v>
      </c>
      <c r="AY310" s="289" t="s">
        <v>226</v>
      </c>
    </row>
    <row r="311" s="13" customFormat="1">
      <c r="A311" s="13"/>
      <c r="B311" s="243"/>
      <c r="C311" s="244"/>
      <c r="D311" s="245" t="s">
        <v>235</v>
      </c>
      <c r="E311" s="246" t="s">
        <v>1</v>
      </c>
      <c r="F311" s="247" t="s">
        <v>1891</v>
      </c>
      <c r="G311" s="244"/>
      <c r="H311" s="248">
        <v>60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235</v>
      </c>
      <c r="AU311" s="254" t="s">
        <v>94</v>
      </c>
      <c r="AV311" s="13" t="s">
        <v>94</v>
      </c>
      <c r="AW311" s="13" t="s">
        <v>40</v>
      </c>
      <c r="AX311" s="13" t="s">
        <v>92</v>
      </c>
      <c r="AY311" s="254" t="s">
        <v>226</v>
      </c>
    </row>
    <row r="312" s="2" customFormat="1" ht="21.75" customHeight="1">
      <c r="A312" s="41"/>
      <c r="B312" s="42"/>
      <c r="C312" s="230" t="s">
        <v>562</v>
      </c>
      <c r="D312" s="230" t="s">
        <v>228</v>
      </c>
      <c r="E312" s="231" t="s">
        <v>1892</v>
      </c>
      <c r="F312" s="232" t="s">
        <v>1893</v>
      </c>
      <c r="G312" s="233" t="s">
        <v>369</v>
      </c>
      <c r="H312" s="234">
        <v>4</v>
      </c>
      <c r="I312" s="235"/>
      <c r="J312" s="236">
        <f>ROUND(I312*H312,2)</f>
        <v>0</v>
      </c>
      <c r="K312" s="232" t="s">
        <v>232</v>
      </c>
      <c r="L312" s="47"/>
      <c r="M312" s="237" t="s">
        <v>1</v>
      </c>
      <c r="N312" s="238" t="s">
        <v>52</v>
      </c>
      <c r="O312" s="95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1" t="s">
        <v>233</v>
      </c>
      <c r="AT312" s="241" t="s">
        <v>228</v>
      </c>
      <c r="AU312" s="241" t="s">
        <v>94</v>
      </c>
      <c r="AY312" s="19" t="s">
        <v>226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9" t="s">
        <v>233</v>
      </c>
      <c r="BK312" s="242">
        <f>ROUND(I312*H312,2)</f>
        <v>0</v>
      </c>
      <c r="BL312" s="19" t="s">
        <v>233</v>
      </c>
      <c r="BM312" s="241" t="s">
        <v>1894</v>
      </c>
    </row>
    <row r="313" s="13" customFormat="1">
      <c r="A313" s="13"/>
      <c r="B313" s="243"/>
      <c r="C313" s="244"/>
      <c r="D313" s="245" t="s">
        <v>235</v>
      </c>
      <c r="E313" s="246" t="s">
        <v>1</v>
      </c>
      <c r="F313" s="247" t="s">
        <v>1792</v>
      </c>
      <c r="G313" s="244"/>
      <c r="H313" s="248">
        <v>4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235</v>
      </c>
      <c r="AU313" s="254" t="s">
        <v>94</v>
      </c>
      <c r="AV313" s="13" t="s">
        <v>94</v>
      </c>
      <c r="AW313" s="13" t="s">
        <v>40</v>
      </c>
      <c r="AX313" s="13" t="s">
        <v>92</v>
      </c>
      <c r="AY313" s="254" t="s">
        <v>226</v>
      </c>
    </row>
    <row r="314" s="2" customFormat="1" ht="16.5" customHeight="1">
      <c r="A314" s="41"/>
      <c r="B314" s="42"/>
      <c r="C314" s="230" t="s">
        <v>568</v>
      </c>
      <c r="D314" s="230" t="s">
        <v>228</v>
      </c>
      <c r="E314" s="231" t="s">
        <v>709</v>
      </c>
      <c r="F314" s="232" t="s">
        <v>710</v>
      </c>
      <c r="G314" s="233" t="s">
        <v>231</v>
      </c>
      <c r="H314" s="234">
        <v>454.75999999999999</v>
      </c>
      <c r="I314" s="235"/>
      <c r="J314" s="236">
        <f>ROUND(I314*H314,2)</f>
        <v>0</v>
      </c>
      <c r="K314" s="232" t="s">
        <v>232</v>
      </c>
      <c r="L314" s="47"/>
      <c r="M314" s="237" t="s">
        <v>1</v>
      </c>
      <c r="N314" s="238" t="s">
        <v>52</v>
      </c>
      <c r="O314" s="95"/>
      <c r="P314" s="239">
        <f>O314*H314</f>
        <v>0</v>
      </c>
      <c r="Q314" s="239">
        <v>5.0000000000000002E-05</v>
      </c>
      <c r="R314" s="239">
        <f>Q314*H314</f>
        <v>0.022738000000000001</v>
      </c>
      <c r="S314" s="239">
        <v>0</v>
      </c>
      <c r="T314" s="240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1" t="s">
        <v>233</v>
      </c>
      <c r="AT314" s="241" t="s">
        <v>228</v>
      </c>
      <c r="AU314" s="241" t="s">
        <v>94</v>
      </c>
      <c r="AY314" s="19" t="s">
        <v>226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9" t="s">
        <v>233</v>
      </c>
      <c r="BK314" s="242">
        <f>ROUND(I314*H314,2)</f>
        <v>0</v>
      </c>
      <c r="BL314" s="19" t="s">
        <v>233</v>
      </c>
      <c r="BM314" s="241" t="s">
        <v>1895</v>
      </c>
    </row>
    <row r="315" s="15" customFormat="1">
      <c r="A315" s="15"/>
      <c r="B315" s="280"/>
      <c r="C315" s="281"/>
      <c r="D315" s="245" t="s">
        <v>235</v>
      </c>
      <c r="E315" s="282" t="s">
        <v>1</v>
      </c>
      <c r="F315" s="283" t="s">
        <v>712</v>
      </c>
      <c r="G315" s="281"/>
      <c r="H315" s="282" t="s">
        <v>1</v>
      </c>
      <c r="I315" s="284"/>
      <c r="J315" s="281"/>
      <c r="K315" s="281"/>
      <c r="L315" s="285"/>
      <c r="M315" s="286"/>
      <c r="N315" s="287"/>
      <c r="O315" s="287"/>
      <c r="P315" s="287"/>
      <c r="Q315" s="287"/>
      <c r="R315" s="287"/>
      <c r="S315" s="287"/>
      <c r="T315" s="28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9" t="s">
        <v>235</v>
      </c>
      <c r="AU315" s="289" t="s">
        <v>94</v>
      </c>
      <c r="AV315" s="15" t="s">
        <v>92</v>
      </c>
      <c r="AW315" s="15" t="s">
        <v>40</v>
      </c>
      <c r="AX315" s="15" t="s">
        <v>85</v>
      </c>
      <c r="AY315" s="289" t="s">
        <v>226</v>
      </c>
    </row>
    <row r="316" s="13" customFormat="1">
      <c r="A316" s="13"/>
      <c r="B316" s="243"/>
      <c r="C316" s="244"/>
      <c r="D316" s="245" t="s">
        <v>235</v>
      </c>
      <c r="E316" s="246" t="s">
        <v>1</v>
      </c>
      <c r="F316" s="247" t="s">
        <v>713</v>
      </c>
      <c r="G316" s="244"/>
      <c r="H316" s="248">
        <v>306.44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235</v>
      </c>
      <c r="AU316" s="254" t="s">
        <v>94</v>
      </c>
      <c r="AV316" s="13" t="s">
        <v>94</v>
      </c>
      <c r="AW316" s="13" t="s">
        <v>40</v>
      </c>
      <c r="AX316" s="13" t="s">
        <v>85</v>
      </c>
      <c r="AY316" s="254" t="s">
        <v>226</v>
      </c>
    </row>
    <row r="317" s="15" customFormat="1">
      <c r="A317" s="15"/>
      <c r="B317" s="280"/>
      <c r="C317" s="281"/>
      <c r="D317" s="245" t="s">
        <v>235</v>
      </c>
      <c r="E317" s="282" t="s">
        <v>1</v>
      </c>
      <c r="F317" s="283" t="s">
        <v>1633</v>
      </c>
      <c r="G317" s="281"/>
      <c r="H317" s="282" t="s">
        <v>1</v>
      </c>
      <c r="I317" s="284"/>
      <c r="J317" s="281"/>
      <c r="K317" s="281"/>
      <c r="L317" s="285"/>
      <c r="M317" s="286"/>
      <c r="N317" s="287"/>
      <c r="O317" s="287"/>
      <c r="P317" s="287"/>
      <c r="Q317" s="287"/>
      <c r="R317" s="287"/>
      <c r="S317" s="287"/>
      <c r="T317" s="28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9" t="s">
        <v>235</v>
      </c>
      <c r="AU317" s="289" t="s">
        <v>94</v>
      </c>
      <c r="AV317" s="15" t="s">
        <v>92</v>
      </c>
      <c r="AW317" s="15" t="s">
        <v>40</v>
      </c>
      <c r="AX317" s="15" t="s">
        <v>85</v>
      </c>
      <c r="AY317" s="289" t="s">
        <v>226</v>
      </c>
    </row>
    <row r="318" s="13" customFormat="1">
      <c r="A318" s="13"/>
      <c r="B318" s="243"/>
      <c r="C318" s="244"/>
      <c r="D318" s="245" t="s">
        <v>235</v>
      </c>
      <c r="E318" s="246" t="s">
        <v>1</v>
      </c>
      <c r="F318" s="247" t="s">
        <v>1634</v>
      </c>
      <c r="G318" s="244"/>
      <c r="H318" s="248">
        <v>148.31999999999999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235</v>
      </c>
      <c r="AU318" s="254" t="s">
        <v>94</v>
      </c>
      <c r="AV318" s="13" t="s">
        <v>94</v>
      </c>
      <c r="AW318" s="13" t="s">
        <v>40</v>
      </c>
      <c r="AX318" s="13" t="s">
        <v>85</v>
      </c>
      <c r="AY318" s="254" t="s">
        <v>226</v>
      </c>
    </row>
    <row r="319" s="14" customFormat="1">
      <c r="A319" s="14"/>
      <c r="B319" s="255"/>
      <c r="C319" s="256"/>
      <c r="D319" s="245" t="s">
        <v>235</v>
      </c>
      <c r="E319" s="257" t="s">
        <v>1</v>
      </c>
      <c r="F319" s="258" t="s">
        <v>237</v>
      </c>
      <c r="G319" s="256"/>
      <c r="H319" s="259">
        <v>454.75999999999999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235</v>
      </c>
      <c r="AU319" s="265" t="s">
        <v>94</v>
      </c>
      <c r="AV319" s="14" t="s">
        <v>233</v>
      </c>
      <c r="AW319" s="14" t="s">
        <v>40</v>
      </c>
      <c r="AX319" s="14" t="s">
        <v>92</v>
      </c>
      <c r="AY319" s="265" t="s">
        <v>226</v>
      </c>
    </row>
    <row r="320" s="12" customFormat="1" ht="20.88" customHeight="1">
      <c r="A320" s="12"/>
      <c r="B320" s="214"/>
      <c r="C320" s="215"/>
      <c r="D320" s="216" t="s">
        <v>84</v>
      </c>
      <c r="E320" s="228" t="s">
        <v>1896</v>
      </c>
      <c r="F320" s="228" t="s">
        <v>1897</v>
      </c>
      <c r="G320" s="215"/>
      <c r="H320" s="215"/>
      <c r="I320" s="218"/>
      <c r="J320" s="229">
        <f>BK320</f>
        <v>0</v>
      </c>
      <c r="K320" s="215"/>
      <c r="L320" s="220"/>
      <c r="M320" s="221"/>
      <c r="N320" s="222"/>
      <c r="O320" s="222"/>
      <c r="P320" s="223">
        <f>SUM(P321:P337)</f>
        <v>0</v>
      </c>
      <c r="Q320" s="222"/>
      <c r="R320" s="223">
        <f>SUM(R321:R337)</f>
        <v>0.079711799999999999</v>
      </c>
      <c r="S320" s="222"/>
      <c r="T320" s="224">
        <f>SUM(T321:T337)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5" t="s">
        <v>92</v>
      </c>
      <c r="AT320" s="226" t="s">
        <v>84</v>
      </c>
      <c r="AU320" s="226" t="s">
        <v>94</v>
      </c>
      <c r="AY320" s="225" t="s">
        <v>226</v>
      </c>
      <c r="BK320" s="227">
        <f>SUM(BK321:BK337)</f>
        <v>0</v>
      </c>
    </row>
    <row r="321" s="2" customFormat="1" ht="16.5" customHeight="1">
      <c r="A321" s="41"/>
      <c r="B321" s="42"/>
      <c r="C321" s="230" t="s">
        <v>574</v>
      </c>
      <c r="D321" s="230" t="s">
        <v>228</v>
      </c>
      <c r="E321" s="231" t="s">
        <v>1898</v>
      </c>
      <c r="F321" s="232" t="s">
        <v>1899</v>
      </c>
      <c r="G321" s="233" t="s">
        <v>231</v>
      </c>
      <c r="H321" s="234">
        <v>75.915999999999997</v>
      </c>
      <c r="I321" s="235"/>
      <c r="J321" s="236">
        <f>ROUND(I321*H321,2)</f>
        <v>0</v>
      </c>
      <c r="K321" s="232" t="s">
        <v>232</v>
      </c>
      <c r="L321" s="47"/>
      <c r="M321" s="237" t="s">
        <v>1</v>
      </c>
      <c r="N321" s="238" t="s">
        <v>52</v>
      </c>
      <c r="O321" s="95"/>
      <c r="P321" s="239">
        <f>O321*H321</f>
        <v>0</v>
      </c>
      <c r="Q321" s="239">
        <v>0.00011</v>
      </c>
      <c r="R321" s="239">
        <f>Q321*H321</f>
        <v>0.0083507600000000005</v>
      </c>
      <c r="S321" s="239">
        <v>0</v>
      </c>
      <c r="T321" s="240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1" t="s">
        <v>307</v>
      </c>
      <c r="AT321" s="241" t="s">
        <v>228</v>
      </c>
      <c r="AU321" s="241" t="s">
        <v>241</v>
      </c>
      <c r="AY321" s="19" t="s">
        <v>226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233</v>
      </c>
      <c r="BK321" s="242">
        <f>ROUND(I321*H321,2)</f>
        <v>0</v>
      </c>
      <c r="BL321" s="19" t="s">
        <v>307</v>
      </c>
      <c r="BM321" s="241" t="s">
        <v>1900</v>
      </c>
    </row>
    <row r="322" s="15" customFormat="1">
      <c r="A322" s="15"/>
      <c r="B322" s="280"/>
      <c r="C322" s="281"/>
      <c r="D322" s="245" t="s">
        <v>235</v>
      </c>
      <c r="E322" s="282" t="s">
        <v>1</v>
      </c>
      <c r="F322" s="283" t="s">
        <v>1901</v>
      </c>
      <c r="G322" s="281"/>
      <c r="H322" s="282" t="s">
        <v>1</v>
      </c>
      <c r="I322" s="284"/>
      <c r="J322" s="281"/>
      <c r="K322" s="281"/>
      <c r="L322" s="285"/>
      <c r="M322" s="286"/>
      <c r="N322" s="287"/>
      <c r="O322" s="287"/>
      <c r="P322" s="287"/>
      <c r="Q322" s="287"/>
      <c r="R322" s="287"/>
      <c r="S322" s="287"/>
      <c r="T322" s="28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9" t="s">
        <v>235</v>
      </c>
      <c r="AU322" s="289" t="s">
        <v>241</v>
      </c>
      <c r="AV322" s="15" t="s">
        <v>92</v>
      </c>
      <c r="AW322" s="15" t="s">
        <v>40</v>
      </c>
      <c r="AX322" s="15" t="s">
        <v>85</v>
      </c>
      <c r="AY322" s="289" t="s">
        <v>226</v>
      </c>
    </row>
    <row r="323" s="15" customFormat="1">
      <c r="A323" s="15"/>
      <c r="B323" s="280"/>
      <c r="C323" s="281"/>
      <c r="D323" s="245" t="s">
        <v>235</v>
      </c>
      <c r="E323" s="282" t="s">
        <v>1</v>
      </c>
      <c r="F323" s="283" t="s">
        <v>1902</v>
      </c>
      <c r="G323" s="281"/>
      <c r="H323" s="282" t="s">
        <v>1</v>
      </c>
      <c r="I323" s="284"/>
      <c r="J323" s="281"/>
      <c r="K323" s="281"/>
      <c r="L323" s="285"/>
      <c r="M323" s="286"/>
      <c r="N323" s="287"/>
      <c r="O323" s="287"/>
      <c r="P323" s="287"/>
      <c r="Q323" s="287"/>
      <c r="R323" s="287"/>
      <c r="S323" s="287"/>
      <c r="T323" s="28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9" t="s">
        <v>235</v>
      </c>
      <c r="AU323" s="289" t="s">
        <v>241</v>
      </c>
      <c r="AV323" s="15" t="s">
        <v>92</v>
      </c>
      <c r="AW323" s="15" t="s">
        <v>40</v>
      </c>
      <c r="AX323" s="15" t="s">
        <v>85</v>
      </c>
      <c r="AY323" s="289" t="s">
        <v>226</v>
      </c>
    </row>
    <row r="324" s="13" customFormat="1">
      <c r="A324" s="13"/>
      <c r="B324" s="243"/>
      <c r="C324" s="244"/>
      <c r="D324" s="245" t="s">
        <v>235</v>
      </c>
      <c r="E324" s="246" t="s">
        <v>1</v>
      </c>
      <c r="F324" s="247" t="s">
        <v>1903</v>
      </c>
      <c r="G324" s="244"/>
      <c r="H324" s="248">
        <v>7.4240000000000004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235</v>
      </c>
      <c r="AU324" s="254" t="s">
        <v>241</v>
      </c>
      <c r="AV324" s="13" t="s">
        <v>94</v>
      </c>
      <c r="AW324" s="13" t="s">
        <v>40</v>
      </c>
      <c r="AX324" s="13" t="s">
        <v>85</v>
      </c>
      <c r="AY324" s="254" t="s">
        <v>226</v>
      </c>
    </row>
    <row r="325" s="15" customFormat="1">
      <c r="A325" s="15"/>
      <c r="B325" s="280"/>
      <c r="C325" s="281"/>
      <c r="D325" s="245" t="s">
        <v>235</v>
      </c>
      <c r="E325" s="282" t="s">
        <v>1</v>
      </c>
      <c r="F325" s="283" t="s">
        <v>1904</v>
      </c>
      <c r="G325" s="281"/>
      <c r="H325" s="282" t="s">
        <v>1</v>
      </c>
      <c r="I325" s="284"/>
      <c r="J325" s="281"/>
      <c r="K325" s="281"/>
      <c r="L325" s="285"/>
      <c r="M325" s="286"/>
      <c r="N325" s="287"/>
      <c r="O325" s="287"/>
      <c r="P325" s="287"/>
      <c r="Q325" s="287"/>
      <c r="R325" s="287"/>
      <c r="S325" s="287"/>
      <c r="T325" s="28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9" t="s">
        <v>235</v>
      </c>
      <c r="AU325" s="289" t="s">
        <v>241</v>
      </c>
      <c r="AV325" s="15" t="s">
        <v>92</v>
      </c>
      <c r="AW325" s="15" t="s">
        <v>40</v>
      </c>
      <c r="AX325" s="15" t="s">
        <v>85</v>
      </c>
      <c r="AY325" s="289" t="s">
        <v>226</v>
      </c>
    </row>
    <row r="326" s="13" customFormat="1">
      <c r="A326" s="13"/>
      <c r="B326" s="243"/>
      <c r="C326" s="244"/>
      <c r="D326" s="245" t="s">
        <v>235</v>
      </c>
      <c r="E326" s="246" t="s">
        <v>1</v>
      </c>
      <c r="F326" s="247" t="s">
        <v>1905</v>
      </c>
      <c r="G326" s="244"/>
      <c r="H326" s="248">
        <v>66.816000000000002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235</v>
      </c>
      <c r="AU326" s="254" t="s">
        <v>241</v>
      </c>
      <c r="AV326" s="13" t="s">
        <v>94</v>
      </c>
      <c r="AW326" s="13" t="s">
        <v>40</v>
      </c>
      <c r="AX326" s="13" t="s">
        <v>85</v>
      </c>
      <c r="AY326" s="254" t="s">
        <v>226</v>
      </c>
    </row>
    <row r="327" s="15" customFormat="1">
      <c r="A327" s="15"/>
      <c r="B327" s="280"/>
      <c r="C327" s="281"/>
      <c r="D327" s="245" t="s">
        <v>235</v>
      </c>
      <c r="E327" s="282" t="s">
        <v>1</v>
      </c>
      <c r="F327" s="283" t="s">
        <v>1906</v>
      </c>
      <c r="G327" s="281"/>
      <c r="H327" s="282" t="s">
        <v>1</v>
      </c>
      <c r="I327" s="284"/>
      <c r="J327" s="281"/>
      <c r="K327" s="281"/>
      <c r="L327" s="285"/>
      <c r="M327" s="286"/>
      <c r="N327" s="287"/>
      <c r="O327" s="287"/>
      <c r="P327" s="287"/>
      <c r="Q327" s="287"/>
      <c r="R327" s="287"/>
      <c r="S327" s="287"/>
      <c r="T327" s="28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9" t="s">
        <v>235</v>
      </c>
      <c r="AU327" s="289" t="s">
        <v>241</v>
      </c>
      <c r="AV327" s="15" t="s">
        <v>92</v>
      </c>
      <c r="AW327" s="15" t="s">
        <v>40</v>
      </c>
      <c r="AX327" s="15" t="s">
        <v>85</v>
      </c>
      <c r="AY327" s="289" t="s">
        <v>226</v>
      </c>
    </row>
    <row r="328" s="13" customFormat="1">
      <c r="A328" s="13"/>
      <c r="B328" s="243"/>
      <c r="C328" s="244"/>
      <c r="D328" s="245" t="s">
        <v>235</v>
      </c>
      <c r="E328" s="246" t="s">
        <v>1</v>
      </c>
      <c r="F328" s="247" t="s">
        <v>1907</v>
      </c>
      <c r="G328" s="244"/>
      <c r="H328" s="248">
        <v>9.0999999999999996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235</v>
      </c>
      <c r="AU328" s="254" t="s">
        <v>241</v>
      </c>
      <c r="AV328" s="13" t="s">
        <v>94</v>
      </c>
      <c r="AW328" s="13" t="s">
        <v>40</v>
      </c>
      <c r="AX328" s="13" t="s">
        <v>85</v>
      </c>
      <c r="AY328" s="254" t="s">
        <v>226</v>
      </c>
    </row>
    <row r="329" s="13" customFormat="1">
      <c r="A329" s="13"/>
      <c r="B329" s="243"/>
      <c r="C329" s="244"/>
      <c r="D329" s="245" t="s">
        <v>235</v>
      </c>
      <c r="E329" s="246" t="s">
        <v>1635</v>
      </c>
      <c r="F329" s="247" t="s">
        <v>1908</v>
      </c>
      <c r="G329" s="244"/>
      <c r="H329" s="248">
        <v>75.915999999999997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235</v>
      </c>
      <c r="AU329" s="254" t="s">
        <v>241</v>
      </c>
      <c r="AV329" s="13" t="s">
        <v>94</v>
      </c>
      <c r="AW329" s="13" t="s">
        <v>40</v>
      </c>
      <c r="AX329" s="13" t="s">
        <v>92</v>
      </c>
      <c r="AY329" s="254" t="s">
        <v>226</v>
      </c>
    </row>
    <row r="330" s="2" customFormat="1" ht="16.5" customHeight="1">
      <c r="A330" s="41"/>
      <c r="B330" s="42"/>
      <c r="C330" s="230" t="s">
        <v>578</v>
      </c>
      <c r="D330" s="230" t="s">
        <v>228</v>
      </c>
      <c r="E330" s="231" t="s">
        <v>1909</v>
      </c>
      <c r="F330" s="232" t="s">
        <v>1910</v>
      </c>
      <c r="G330" s="233" t="s">
        <v>231</v>
      </c>
      <c r="H330" s="234">
        <v>75.915999999999997</v>
      </c>
      <c r="I330" s="235"/>
      <c r="J330" s="236">
        <f>ROUND(I330*H330,2)</f>
        <v>0</v>
      </c>
      <c r="K330" s="232" t="s">
        <v>232</v>
      </c>
      <c r="L330" s="47"/>
      <c r="M330" s="237" t="s">
        <v>1</v>
      </c>
      <c r="N330" s="238" t="s">
        <v>52</v>
      </c>
      <c r="O330" s="95"/>
      <c r="P330" s="239">
        <f>O330*H330</f>
        <v>0</v>
      </c>
      <c r="Q330" s="239">
        <v>0.00027</v>
      </c>
      <c r="R330" s="239">
        <f>Q330*H330</f>
        <v>0.020497319999999999</v>
      </c>
      <c r="S330" s="239">
        <v>0</v>
      </c>
      <c r="T330" s="240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1" t="s">
        <v>307</v>
      </c>
      <c r="AT330" s="241" t="s">
        <v>228</v>
      </c>
      <c r="AU330" s="241" t="s">
        <v>241</v>
      </c>
      <c r="AY330" s="19" t="s">
        <v>226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9" t="s">
        <v>233</v>
      </c>
      <c r="BK330" s="242">
        <f>ROUND(I330*H330,2)</f>
        <v>0</v>
      </c>
      <c r="BL330" s="19" t="s">
        <v>307</v>
      </c>
      <c r="BM330" s="241" t="s">
        <v>1911</v>
      </c>
    </row>
    <row r="331" s="13" customFormat="1">
      <c r="A331" s="13"/>
      <c r="B331" s="243"/>
      <c r="C331" s="244"/>
      <c r="D331" s="245" t="s">
        <v>235</v>
      </c>
      <c r="E331" s="246" t="s">
        <v>1</v>
      </c>
      <c r="F331" s="247" t="s">
        <v>1635</v>
      </c>
      <c r="G331" s="244"/>
      <c r="H331" s="248">
        <v>75.915999999999997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235</v>
      </c>
      <c r="AU331" s="254" t="s">
        <v>241</v>
      </c>
      <c r="AV331" s="13" t="s">
        <v>94</v>
      </c>
      <c r="AW331" s="13" t="s">
        <v>40</v>
      </c>
      <c r="AX331" s="13" t="s">
        <v>92</v>
      </c>
      <c r="AY331" s="254" t="s">
        <v>226</v>
      </c>
    </row>
    <row r="332" s="2" customFormat="1" ht="16.5" customHeight="1">
      <c r="A332" s="41"/>
      <c r="B332" s="42"/>
      <c r="C332" s="230" t="s">
        <v>583</v>
      </c>
      <c r="D332" s="230" t="s">
        <v>228</v>
      </c>
      <c r="E332" s="231" t="s">
        <v>1912</v>
      </c>
      <c r="F332" s="232" t="s">
        <v>1913</v>
      </c>
      <c r="G332" s="233" t="s">
        <v>231</v>
      </c>
      <c r="H332" s="234">
        <v>75.915999999999997</v>
      </c>
      <c r="I332" s="235"/>
      <c r="J332" s="236">
        <f>ROUND(I332*H332,2)</f>
        <v>0</v>
      </c>
      <c r="K332" s="232" t="s">
        <v>232</v>
      </c>
      <c r="L332" s="47"/>
      <c r="M332" s="237" t="s">
        <v>1</v>
      </c>
      <c r="N332" s="238" t="s">
        <v>52</v>
      </c>
      <c r="O332" s="95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1" t="s">
        <v>307</v>
      </c>
      <c r="AT332" s="241" t="s">
        <v>228</v>
      </c>
      <c r="AU332" s="241" t="s">
        <v>241</v>
      </c>
      <c r="AY332" s="19" t="s">
        <v>226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9" t="s">
        <v>233</v>
      </c>
      <c r="BK332" s="242">
        <f>ROUND(I332*H332,2)</f>
        <v>0</v>
      </c>
      <c r="BL332" s="19" t="s">
        <v>307</v>
      </c>
      <c r="BM332" s="241" t="s">
        <v>1914</v>
      </c>
    </row>
    <row r="333" s="13" customFormat="1">
      <c r="A333" s="13"/>
      <c r="B333" s="243"/>
      <c r="C333" s="244"/>
      <c r="D333" s="245" t="s">
        <v>235</v>
      </c>
      <c r="E333" s="246" t="s">
        <v>1</v>
      </c>
      <c r="F333" s="247" t="s">
        <v>1635</v>
      </c>
      <c r="G333" s="244"/>
      <c r="H333" s="248">
        <v>75.915999999999997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235</v>
      </c>
      <c r="AU333" s="254" t="s">
        <v>241</v>
      </c>
      <c r="AV333" s="13" t="s">
        <v>94</v>
      </c>
      <c r="AW333" s="13" t="s">
        <v>40</v>
      </c>
      <c r="AX333" s="13" t="s">
        <v>92</v>
      </c>
      <c r="AY333" s="254" t="s">
        <v>226</v>
      </c>
    </row>
    <row r="334" s="2" customFormat="1" ht="16.5" customHeight="1">
      <c r="A334" s="41"/>
      <c r="B334" s="42"/>
      <c r="C334" s="230" t="s">
        <v>588</v>
      </c>
      <c r="D334" s="230" t="s">
        <v>228</v>
      </c>
      <c r="E334" s="231" t="s">
        <v>1915</v>
      </c>
      <c r="F334" s="232" t="s">
        <v>1916</v>
      </c>
      <c r="G334" s="233" t="s">
        <v>231</v>
      </c>
      <c r="H334" s="234">
        <v>75.915999999999997</v>
      </c>
      <c r="I334" s="235"/>
      <c r="J334" s="236">
        <f>ROUND(I334*H334,2)</f>
        <v>0</v>
      </c>
      <c r="K334" s="232" t="s">
        <v>232</v>
      </c>
      <c r="L334" s="47"/>
      <c r="M334" s="237" t="s">
        <v>1</v>
      </c>
      <c r="N334" s="238" t="s">
        <v>52</v>
      </c>
      <c r="O334" s="95"/>
      <c r="P334" s="239">
        <f>O334*H334</f>
        <v>0</v>
      </c>
      <c r="Q334" s="239">
        <v>0.00044000000000000002</v>
      </c>
      <c r="R334" s="239">
        <f>Q334*H334</f>
        <v>0.033403040000000002</v>
      </c>
      <c r="S334" s="239">
        <v>0</v>
      </c>
      <c r="T334" s="240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1" t="s">
        <v>307</v>
      </c>
      <c r="AT334" s="241" t="s">
        <v>228</v>
      </c>
      <c r="AU334" s="241" t="s">
        <v>241</v>
      </c>
      <c r="AY334" s="19" t="s">
        <v>226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9" t="s">
        <v>233</v>
      </c>
      <c r="BK334" s="242">
        <f>ROUND(I334*H334,2)</f>
        <v>0</v>
      </c>
      <c r="BL334" s="19" t="s">
        <v>307</v>
      </c>
      <c r="BM334" s="241" t="s">
        <v>1917</v>
      </c>
    </row>
    <row r="335" s="13" customFormat="1">
      <c r="A335" s="13"/>
      <c r="B335" s="243"/>
      <c r="C335" s="244"/>
      <c r="D335" s="245" t="s">
        <v>235</v>
      </c>
      <c r="E335" s="246" t="s">
        <v>1</v>
      </c>
      <c r="F335" s="247" t="s">
        <v>1635</v>
      </c>
      <c r="G335" s="244"/>
      <c r="H335" s="248">
        <v>75.915999999999997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235</v>
      </c>
      <c r="AU335" s="254" t="s">
        <v>241</v>
      </c>
      <c r="AV335" s="13" t="s">
        <v>94</v>
      </c>
      <c r="AW335" s="13" t="s">
        <v>40</v>
      </c>
      <c r="AX335" s="13" t="s">
        <v>92</v>
      </c>
      <c r="AY335" s="254" t="s">
        <v>226</v>
      </c>
    </row>
    <row r="336" s="2" customFormat="1" ht="16.5" customHeight="1">
      <c r="A336" s="41"/>
      <c r="B336" s="42"/>
      <c r="C336" s="230" t="s">
        <v>593</v>
      </c>
      <c r="D336" s="230" t="s">
        <v>228</v>
      </c>
      <c r="E336" s="231" t="s">
        <v>1918</v>
      </c>
      <c r="F336" s="232" t="s">
        <v>1919</v>
      </c>
      <c r="G336" s="233" t="s">
        <v>231</v>
      </c>
      <c r="H336" s="234">
        <v>75.915999999999997</v>
      </c>
      <c r="I336" s="235"/>
      <c r="J336" s="236">
        <f>ROUND(I336*H336,2)</f>
        <v>0</v>
      </c>
      <c r="K336" s="232" t="s">
        <v>232</v>
      </c>
      <c r="L336" s="47"/>
      <c r="M336" s="237" t="s">
        <v>1</v>
      </c>
      <c r="N336" s="238" t="s">
        <v>52</v>
      </c>
      <c r="O336" s="95"/>
      <c r="P336" s="239">
        <f>O336*H336</f>
        <v>0</v>
      </c>
      <c r="Q336" s="239">
        <v>0.00023000000000000001</v>
      </c>
      <c r="R336" s="239">
        <f>Q336*H336</f>
        <v>0.017460679999999999</v>
      </c>
      <c r="S336" s="239">
        <v>0</v>
      </c>
      <c r="T336" s="240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1" t="s">
        <v>307</v>
      </c>
      <c r="AT336" s="241" t="s">
        <v>228</v>
      </c>
      <c r="AU336" s="241" t="s">
        <v>241</v>
      </c>
      <c r="AY336" s="19" t="s">
        <v>226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9" t="s">
        <v>233</v>
      </c>
      <c r="BK336" s="242">
        <f>ROUND(I336*H336,2)</f>
        <v>0</v>
      </c>
      <c r="BL336" s="19" t="s">
        <v>307</v>
      </c>
      <c r="BM336" s="241" t="s">
        <v>1920</v>
      </c>
    </row>
    <row r="337" s="13" customFormat="1">
      <c r="A337" s="13"/>
      <c r="B337" s="243"/>
      <c r="C337" s="244"/>
      <c r="D337" s="245" t="s">
        <v>235</v>
      </c>
      <c r="E337" s="246" t="s">
        <v>1</v>
      </c>
      <c r="F337" s="247" t="s">
        <v>1635</v>
      </c>
      <c r="G337" s="244"/>
      <c r="H337" s="248">
        <v>75.915999999999997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235</v>
      </c>
      <c r="AU337" s="254" t="s">
        <v>241</v>
      </c>
      <c r="AV337" s="13" t="s">
        <v>94</v>
      </c>
      <c r="AW337" s="13" t="s">
        <v>40</v>
      </c>
      <c r="AX337" s="13" t="s">
        <v>92</v>
      </c>
      <c r="AY337" s="254" t="s">
        <v>226</v>
      </c>
    </row>
    <row r="338" s="12" customFormat="1" ht="20.88" customHeight="1">
      <c r="A338" s="12"/>
      <c r="B338" s="214"/>
      <c r="C338" s="215"/>
      <c r="D338" s="216" t="s">
        <v>84</v>
      </c>
      <c r="E338" s="228" t="s">
        <v>1921</v>
      </c>
      <c r="F338" s="228" t="s">
        <v>1922</v>
      </c>
      <c r="G338" s="215"/>
      <c r="H338" s="215"/>
      <c r="I338" s="218"/>
      <c r="J338" s="229">
        <f>BK338</f>
        <v>0</v>
      </c>
      <c r="K338" s="215"/>
      <c r="L338" s="220"/>
      <c r="M338" s="221"/>
      <c r="N338" s="222"/>
      <c r="O338" s="222"/>
      <c r="P338" s="223">
        <f>SUM(P339:P366)</f>
        <v>0</v>
      </c>
      <c r="Q338" s="222"/>
      <c r="R338" s="223">
        <f>SUM(R339:R366)</f>
        <v>0.034480000000000004</v>
      </c>
      <c r="S338" s="222"/>
      <c r="T338" s="224">
        <f>SUM(T339:T366)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5" t="s">
        <v>92</v>
      </c>
      <c r="AT338" s="226" t="s">
        <v>84</v>
      </c>
      <c r="AU338" s="226" t="s">
        <v>94</v>
      </c>
      <c r="AY338" s="225" t="s">
        <v>226</v>
      </c>
      <c r="BK338" s="227">
        <f>SUM(BK339:BK366)</f>
        <v>0</v>
      </c>
    </row>
    <row r="339" s="2" customFormat="1" ht="16.5" customHeight="1">
      <c r="A339" s="41"/>
      <c r="B339" s="42"/>
      <c r="C339" s="230" t="s">
        <v>598</v>
      </c>
      <c r="D339" s="230" t="s">
        <v>228</v>
      </c>
      <c r="E339" s="231" t="s">
        <v>1923</v>
      </c>
      <c r="F339" s="232" t="s">
        <v>1924</v>
      </c>
      <c r="G339" s="233" t="s">
        <v>244</v>
      </c>
      <c r="H339" s="234">
        <v>20.399999999999999</v>
      </c>
      <c r="I339" s="235"/>
      <c r="J339" s="236">
        <f>ROUND(I339*H339,2)</f>
        <v>0</v>
      </c>
      <c r="K339" s="232" t="s">
        <v>232</v>
      </c>
      <c r="L339" s="47"/>
      <c r="M339" s="237" t="s">
        <v>1</v>
      </c>
      <c r="N339" s="238" t="s">
        <v>52</v>
      </c>
      <c r="O339" s="95"/>
      <c r="P339" s="239">
        <f>O339*H339</f>
        <v>0</v>
      </c>
      <c r="Q339" s="239">
        <v>0.00020000000000000001</v>
      </c>
      <c r="R339" s="239">
        <f>Q339*H339</f>
        <v>0.0040800000000000003</v>
      </c>
      <c r="S339" s="239">
        <v>0</v>
      </c>
      <c r="T339" s="240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1" t="s">
        <v>307</v>
      </c>
      <c r="AT339" s="241" t="s">
        <v>228</v>
      </c>
      <c r="AU339" s="241" t="s">
        <v>241</v>
      </c>
      <c r="AY339" s="19" t="s">
        <v>226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9" t="s">
        <v>233</v>
      </c>
      <c r="BK339" s="242">
        <f>ROUND(I339*H339,2)</f>
        <v>0</v>
      </c>
      <c r="BL339" s="19" t="s">
        <v>307</v>
      </c>
      <c r="BM339" s="241" t="s">
        <v>1925</v>
      </c>
    </row>
    <row r="340" s="15" customFormat="1">
      <c r="A340" s="15"/>
      <c r="B340" s="280"/>
      <c r="C340" s="281"/>
      <c r="D340" s="245" t="s">
        <v>235</v>
      </c>
      <c r="E340" s="282" t="s">
        <v>1</v>
      </c>
      <c r="F340" s="283" t="s">
        <v>1926</v>
      </c>
      <c r="G340" s="281"/>
      <c r="H340" s="282" t="s">
        <v>1</v>
      </c>
      <c r="I340" s="284"/>
      <c r="J340" s="281"/>
      <c r="K340" s="281"/>
      <c r="L340" s="285"/>
      <c r="M340" s="286"/>
      <c r="N340" s="287"/>
      <c r="O340" s="287"/>
      <c r="P340" s="287"/>
      <c r="Q340" s="287"/>
      <c r="R340" s="287"/>
      <c r="S340" s="287"/>
      <c r="T340" s="28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9" t="s">
        <v>235</v>
      </c>
      <c r="AU340" s="289" t="s">
        <v>241</v>
      </c>
      <c r="AV340" s="15" t="s">
        <v>92</v>
      </c>
      <c r="AW340" s="15" t="s">
        <v>40</v>
      </c>
      <c r="AX340" s="15" t="s">
        <v>85</v>
      </c>
      <c r="AY340" s="289" t="s">
        <v>226</v>
      </c>
    </row>
    <row r="341" s="13" customFormat="1">
      <c r="A341" s="13"/>
      <c r="B341" s="243"/>
      <c r="C341" s="244"/>
      <c r="D341" s="245" t="s">
        <v>235</v>
      </c>
      <c r="E341" s="246" t="s">
        <v>1</v>
      </c>
      <c r="F341" s="247" t="s">
        <v>316</v>
      </c>
      <c r="G341" s="244"/>
      <c r="H341" s="248">
        <v>18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235</v>
      </c>
      <c r="AU341" s="254" t="s">
        <v>241</v>
      </c>
      <c r="AV341" s="13" t="s">
        <v>94</v>
      </c>
      <c r="AW341" s="13" t="s">
        <v>40</v>
      </c>
      <c r="AX341" s="13" t="s">
        <v>85</v>
      </c>
      <c r="AY341" s="254" t="s">
        <v>226</v>
      </c>
    </row>
    <row r="342" s="15" customFormat="1">
      <c r="A342" s="15"/>
      <c r="B342" s="280"/>
      <c r="C342" s="281"/>
      <c r="D342" s="245" t="s">
        <v>235</v>
      </c>
      <c r="E342" s="282" t="s">
        <v>1</v>
      </c>
      <c r="F342" s="283" t="s">
        <v>1927</v>
      </c>
      <c r="G342" s="281"/>
      <c r="H342" s="282" t="s">
        <v>1</v>
      </c>
      <c r="I342" s="284"/>
      <c r="J342" s="281"/>
      <c r="K342" s="281"/>
      <c r="L342" s="285"/>
      <c r="M342" s="286"/>
      <c r="N342" s="287"/>
      <c r="O342" s="287"/>
      <c r="P342" s="287"/>
      <c r="Q342" s="287"/>
      <c r="R342" s="287"/>
      <c r="S342" s="287"/>
      <c r="T342" s="28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9" t="s">
        <v>235</v>
      </c>
      <c r="AU342" s="289" t="s">
        <v>241</v>
      </c>
      <c r="AV342" s="15" t="s">
        <v>92</v>
      </c>
      <c r="AW342" s="15" t="s">
        <v>40</v>
      </c>
      <c r="AX342" s="15" t="s">
        <v>85</v>
      </c>
      <c r="AY342" s="289" t="s">
        <v>226</v>
      </c>
    </row>
    <row r="343" s="13" customFormat="1">
      <c r="A343" s="13"/>
      <c r="B343" s="243"/>
      <c r="C343" s="244"/>
      <c r="D343" s="245" t="s">
        <v>235</v>
      </c>
      <c r="E343" s="246" t="s">
        <v>1</v>
      </c>
      <c r="F343" s="247" t="s">
        <v>1928</v>
      </c>
      <c r="G343" s="244"/>
      <c r="H343" s="248">
        <v>2.3999999999999999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235</v>
      </c>
      <c r="AU343" s="254" t="s">
        <v>241</v>
      </c>
      <c r="AV343" s="13" t="s">
        <v>94</v>
      </c>
      <c r="AW343" s="13" t="s">
        <v>40</v>
      </c>
      <c r="AX343" s="13" t="s">
        <v>85</v>
      </c>
      <c r="AY343" s="254" t="s">
        <v>226</v>
      </c>
    </row>
    <row r="344" s="14" customFormat="1">
      <c r="A344" s="14"/>
      <c r="B344" s="255"/>
      <c r="C344" s="256"/>
      <c r="D344" s="245" t="s">
        <v>235</v>
      </c>
      <c r="E344" s="257" t="s">
        <v>1</v>
      </c>
      <c r="F344" s="258" t="s">
        <v>237</v>
      </c>
      <c r="G344" s="256"/>
      <c r="H344" s="259">
        <v>20.399999999999999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235</v>
      </c>
      <c r="AU344" s="265" t="s">
        <v>241</v>
      </c>
      <c r="AV344" s="14" t="s">
        <v>233</v>
      </c>
      <c r="AW344" s="14" t="s">
        <v>40</v>
      </c>
      <c r="AX344" s="14" t="s">
        <v>92</v>
      </c>
      <c r="AY344" s="265" t="s">
        <v>226</v>
      </c>
    </row>
    <row r="345" s="2" customFormat="1" ht="16.5" customHeight="1">
      <c r="A345" s="41"/>
      <c r="B345" s="42"/>
      <c r="C345" s="230" t="s">
        <v>603</v>
      </c>
      <c r="D345" s="230" t="s">
        <v>228</v>
      </c>
      <c r="E345" s="231" t="s">
        <v>1929</v>
      </c>
      <c r="F345" s="232" t="s">
        <v>1930</v>
      </c>
      <c r="G345" s="233" t="s">
        <v>244</v>
      </c>
      <c r="H345" s="234">
        <v>97</v>
      </c>
      <c r="I345" s="235"/>
      <c r="J345" s="236">
        <f>ROUND(I345*H345,2)</f>
        <v>0</v>
      </c>
      <c r="K345" s="232" t="s">
        <v>1</v>
      </c>
      <c r="L345" s="47"/>
      <c r="M345" s="237" t="s">
        <v>1</v>
      </c>
      <c r="N345" s="238" t="s">
        <v>52</v>
      </c>
      <c r="O345" s="95"/>
      <c r="P345" s="239">
        <f>O345*H345</f>
        <v>0</v>
      </c>
      <c r="Q345" s="239">
        <v>0.00020000000000000001</v>
      </c>
      <c r="R345" s="239">
        <f>Q345*H345</f>
        <v>0.019400000000000001</v>
      </c>
      <c r="S345" s="239">
        <v>0</v>
      </c>
      <c r="T345" s="240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1" t="s">
        <v>307</v>
      </c>
      <c r="AT345" s="241" t="s">
        <v>228</v>
      </c>
      <c r="AU345" s="241" t="s">
        <v>241</v>
      </c>
      <c r="AY345" s="19" t="s">
        <v>226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9" t="s">
        <v>233</v>
      </c>
      <c r="BK345" s="242">
        <f>ROUND(I345*H345,2)</f>
        <v>0</v>
      </c>
      <c r="BL345" s="19" t="s">
        <v>307</v>
      </c>
      <c r="BM345" s="241" t="s">
        <v>1931</v>
      </c>
    </row>
    <row r="346" s="15" customFormat="1">
      <c r="A346" s="15"/>
      <c r="B346" s="280"/>
      <c r="C346" s="281"/>
      <c r="D346" s="245" t="s">
        <v>235</v>
      </c>
      <c r="E346" s="282" t="s">
        <v>1</v>
      </c>
      <c r="F346" s="283" t="s">
        <v>1932</v>
      </c>
      <c r="G346" s="281"/>
      <c r="H346" s="282" t="s">
        <v>1</v>
      </c>
      <c r="I346" s="284"/>
      <c r="J346" s="281"/>
      <c r="K346" s="281"/>
      <c r="L346" s="285"/>
      <c r="M346" s="286"/>
      <c r="N346" s="287"/>
      <c r="O346" s="287"/>
      <c r="P346" s="287"/>
      <c r="Q346" s="287"/>
      <c r="R346" s="287"/>
      <c r="S346" s="287"/>
      <c r="T346" s="28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9" t="s">
        <v>235</v>
      </c>
      <c r="AU346" s="289" t="s">
        <v>241</v>
      </c>
      <c r="AV346" s="15" t="s">
        <v>92</v>
      </c>
      <c r="AW346" s="15" t="s">
        <v>40</v>
      </c>
      <c r="AX346" s="15" t="s">
        <v>85</v>
      </c>
      <c r="AY346" s="289" t="s">
        <v>226</v>
      </c>
    </row>
    <row r="347" s="13" customFormat="1">
      <c r="A347" s="13"/>
      <c r="B347" s="243"/>
      <c r="C347" s="244"/>
      <c r="D347" s="245" t="s">
        <v>235</v>
      </c>
      <c r="E347" s="246" t="s">
        <v>1</v>
      </c>
      <c r="F347" s="247" t="s">
        <v>693</v>
      </c>
      <c r="G347" s="244"/>
      <c r="H347" s="248">
        <v>91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235</v>
      </c>
      <c r="AU347" s="254" t="s">
        <v>241</v>
      </c>
      <c r="AV347" s="13" t="s">
        <v>94</v>
      </c>
      <c r="AW347" s="13" t="s">
        <v>40</v>
      </c>
      <c r="AX347" s="13" t="s">
        <v>85</v>
      </c>
      <c r="AY347" s="254" t="s">
        <v>226</v>
      </c>
    </row>
    <row r="348" s="15" customFormat="1">
      <c r="A348" s="15"/>
      <c r="B348" s="280"/>
      <c r="C348" s="281"/>
      <c r="D348" s="245" t="s">
        <v>235</v>
      </c>
      <c r="E348" s="282" t="s">
        <v>1</v>
      </c>
      <c r="F348" s="283" t="s">
        <v>1933</v>
      </c>
      <c r="G348" s="281"/>
      <c r="H348" s="282" t="s">
        <v>1</v>
      </c>
      <c r="I348" s="284"/>
      <c r="J348" s="281"/>
      <c r="K348" s="281"/>
      <c r="L348" s="285"/>
      <c r="M348" s="286"/>
      <c r="N348" s="287"/>
      <c r="O348" s="287"/>
      <c r="P348" s="287"/>
      <c r="Q348" s="287"/>
      <c r="R348" s="287"/>
      <c r="S348" s="287"/>
      <c r="T348" s="28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9" t="s">
        <v>235</v>
      </c>
      <c r="AU348" s="289" t="s">
        <v>241</v>
      </c>
      <c r="AV348" s="15" t="s">
        <v>92</v>
      </c>
      <c r="AW348" s="15" t="s">
        <v>40</v>
      </c>
      <c r="AX348" s="15" t="s">
        <v>85</v>
      </c>
      <c r="AY348" s="289" t="s">
        <v>226</v>
      </c>
    </row>
    <row r="349" s="13" customFormat="1">
      <c r="A349" s="13"/>
      <c r="B349" s="243"/>
      <c r="C349" s="244"/>
      <c r="D349" s="245" t="s">
        <v>235</v>
      </c>
      <c r="E349" s="246" t="s">
        <v>1</v>
      </c>
      <c r="F349" s="247" t="s">
        <v>1934</v>
      </c>
      <c r="G349" s="244"/>
      <c r="H349" s="248">
        <v>6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235</v>
      </c>
      <c r="AU349" s="254" t="s">
        <v>241</v>
      </c>
      <c r="AV349" s="13" t="s">
        <v>94</v>
      </c>
      <c r="AW349" s="13" t="s">
        <v>40</v>
      </c>
      <c r="AX349" s="13" t="s">
        <v>85</v>
      </c>
      <c r="AY349" s="254" t="s">
        <v>226</v>
      </c>
    </row>
    <row r="350" s="14" customFormat="1">
      <c r="A350" s="14"/>
      <c r="B350" s="255"/>
      <c r="C350" s="256"/>
      <c r="D350" s="245" t="s">
        <v>235</v>
      </c>
      <c r="E350" s="257" t="s">
        <v>1</v>
      </c>
      <c r="F350" s="258" t="s">
        <v>237</v>
      </c>
      <c r="G350" s="256"/>
      <c r="H350" s="259">
        <v>97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235</v>
      </c>
      <c r="AU350" s="265" t="s">
        <v>241</v>
      </c>
      <c r="AV350" s="14" t="s">
        <v>233</v>
      </c>
      <c r="AW350" s="14" t="s">
        <v>40</v>
      </c>
      <c r="AX350" s="14" t="s">
        <v>92</v>
      </c>
      <c r="AY350" s="265" t="s">
        <v>226</v>
      </c>
    </row>
    <row r="351" s="2" customFormat="1" ht="16.5" customHeight="1">
      <c r="A351" s="41"/>
      <c r="B351" s="42"/>
      <c r="C351" s="230" t="s">
        <v>608</v>
      </c>
      <c r="D351" s="230" t="s">
        <v>228</v>
      </c>
      <c r="E351" s="231" t="s">
        <v>1935</v>
      </c>
      <c r="F351" s="232" t="s">
        <v>1930</v>
      </c>
      <c r="G351" s="233" t="s">
        <v>244</v>
      </c>
      <c r="H351" s="234">
        <v>55</v>
      </c>
      <c r="I351" s="235"/>
      <c r="J351" s="236">
        <f>ROUND(I351*H351,2)</f>
        <v>0</v>
      </c>
      <c r="K351" s="232" t="s">
        <v>1</v>
      </c>
      <c r="L351" s="47"/>
      <c r="M351" s="237" t="s">
        <v>1</v>
      </c>
      <c r="N351" s="238" t="s">
        <v>52</v>
      </c>
      <c r="O351" s="95"/>
      <c r="P351" s="239">
        <f>O351*H351</f>
        <v>0</v>
      </c>
      <c r="Q351" s="239">
        <v>0.00020000000000000001</v>
      </c>
      <c r="R351" s="239">
        <f>Q351*H351</f>
        <v>0.011000000000000001</v>
      </c>
      <c r="S351" s="239">
        <v>0</v>
      </c>
      <c r="T351" s="240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1" t="s">
        <v>307</v>
      </c>
      <c r="AT351" s="241" t="s">
        <v>228</v>
      </c>
      <c r="AU351" s="241" t="s">
        <v>241</v>
      </c>
      <c r="AY351" s="19" t="s">
        <v>226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9" t="s">
        <v>233</v>
      </c>
      <c r="BK351" s="242">
        <f>ROUND(I351*H351,2)</f>
        <v>0</v>
      </c>
      <c r="BL351" s="19" t="s">
        <v>307</v>
      </c>
      <c r="BM351" s="241" t="s">
        <v>1936</v>
      </c>
    </row>
    <row r="352" s="15" customFormat="1">
      <c r="A352" s="15"/>
      <c r="B352" s="280"/>
      <c r="C352" s="281"/>
      <c r="D352" s="245" t="s">
        <v>235</v>
      </c>
      <c r="E352" s="282" t="s">
        <v>1</v>
      </c>
      <c r="F352" s="283" t="s">
        <v>1937</v>
      </c>
      <c r="G352" s="281"/>
      <c r="H352" s="282" t="s">
        <v>1</v>
      </c>
      <c r="I352" s="284"/>
      <c r="J352" s="281"/>
      <c r="K352" s="281"/>
      <c r="L352" s="285"/>
      <c r="M352" s="286"/>
      <c r="N352" s="287"/>
      <c r="O352" s="287"/>
      <c r="P352" s="287"/>
      <c r="Q352" s="287"/>
      <c r="R352" s="287"/>
      <c r="S352" s="287"/>
      <c r="T352" s="28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9" t="s">
        <v>235</v>
      </c>
      <c r="AU352" s="289" t="s">
        <v>241</v>
      </c>
      <c r="AV352" s="15" t="s">
        <v>92</v>
      </c>
      <c r="AW352" s="15" t="s">
        <v>40</v>
      </c>
      <c r="AX352" s="15" t="s">
        <v>85</v>
      </c>
      <c r="AY352" s="289" t="s">
        <v>226</v>
      </c>
    </row>
    <row r="353" s="13" customFormat="1">
      <c r="A353" s="13"/>
      <c r="B353" s="243"/>
      <c r="C353" s="244"/>
      <c r="D353" s="245" t="s">
        <v>235</v>
      </c>
      <c r="E353" s="246" t="s">
        <v>1</v>
      </c>
      <c r="F353" s="247" t="s">
        <v>476</v>
      </c>
      <c r="G353" s="244"/>
      <c r="H353" s="248">
        <v>48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235</v>
      </c>
      <c r="AU353" s="254" t="s">
        <v>241</v>
      </c>
      <c r="AV353" s="13" t="s">
        <v>94</v>
      </c>
      <c r="AW353" s="13" t="s">
        <v>40</v>
      </c>
      <c r="AX353" s="13" t="s">
        <v>85</v>
      </c>
      <c r="AY353" s="254" t="s">
        <v>226</v>
      </c>
    </row>
    <row r="354" s="15" customFormat="1">
      <c r="A354" s="15"/>
      <c r="B354" s="280"/>
      <c r="C354" s="281"/>
      <c r="D354" s="245" t="s">
        <v>235</v>
      </c>
      <c r="E354" s="282" t="s">
        <v>1</v>
      </c>
      <c r="F354" s="283" t="s">
        <v>1938</v>
      </c>
      <c r="G354" s="281"/>
      <c r="H354" s="282" t="s">
        <v>1</v>
      </c>
      <c r="I354" s="284"/>
      <c r="J354" s="281"/>
      <c r="K354" s="281"/>
      <c r="L354" s="285"/>
      <c r="M354" s="286"/>
      <c r="N354" s="287"/>
      <c r="O354" s="287"/>
      <c r="P354" s="287"/>
      <c r="Q354" s="287"/>
      <c r="R354" s="287"/>
      <c r="S354" s="287"/>
      <c r="T354" s="28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9" t="s">
        <v>235</v>
      </c>
      <c r="AU354" s="289" t="s">
        <v>241</v>
      </c>
      <c r="AV354" s="15" t="s">
        <v>92</v>
      </c>
      <c r="AW354" s="15" t="s">
        <v>40</v>
      </c>
      <c r="AX354" s="15" t="s">
        <v>85</v>
      </c>
      <c r="AY354" s="289" t="s">
        <v>226</v>
      </c>
    </row>
    <row r="355" s="13" customFormat="1">
      <c r="A355" s="13"/>
      <c r="B355" s="243"/>
      <c r="C355" s="244"/>
      <c r="D355" s="245" t="s">
        <v>235</v>
      </c>
      <c r="E355" s="246" t="s">
        <v>1</v>
      </c>
      <c r="F355" s="247" t="s">
        <v>1939</v>
      </c>
      <c r="G355" s="244"/>
      <c r="H355" s="248">
        <v>7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235</v>
      </c>
      <c r="AU355" s="254" t="s">
        <v>241</v>
      </c>
      <c r="AV355" s="13" t="s">
        <v>94</v>
      </c>
      <c r="AW355" s="13" t="s">
        <v>40</v>
      </c>
      <c r="AX355" s="13" t="s">
        <v>85</v>
      </c>
      <c r="AY355" s="254" t="s">
        <v>226</v>
      </c>
    </row>
    <row r="356" s="14" customFormat="1">
      <c r="A356" s="14"/>
      <c r="B356" s="255"/>
      <c r="C356" s="256"/>
      <c r="D356" s="245" t="s">
        <v>235</v>
      </c>
      <c r="E356" s="257" t="s">
        <v>1</v>
      </c>
      <c r="F356" s="258" t="s">
        <v>237</v>
      </c>
      <c r="G356" s="256"/>
      <c r="H356" s="259">
        <v>55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5" t="s">
        <v>235</v>
      </c>
      <c r="AU356" s="265" t="s">
        <v>241</v>
      </c>
      <c r="AV356" s="14" t="s">
        <v>233</v>
      </c>
      <c r="AW356" s="14" t="s">
        <v>40</v>
      </c>
      <c r="AX356" s="14" t="s">
        <v>92</v>
      </c>
      <c r="AY356" s="265" t="s">
        <v>226</v>
      </c>
    </row>
    <row r="357" s="2" customFormat="1" ht="16.5" customHeight="1">
      <c r="A357" s="41"/>
      <c r="B357" s="42"/>
      <c r="C357" s="230" t="s">
        <v>615</v>
      </c>
      <c r="D357" s="230" t="s">
        <v>228</v>
      </c>
      <c r="E357" s="231" t="s">
        <v>524</v>
      </c>
      <c r="F357" s="232" t="s">
        <v>525</v>
      </c>
      <c r="G357" s="233" t="s">
        <v>526</v>
      </c>
      <c r="H357" s="234">
        <v>41</v>
      </c>
      <c r="I357" s="235"/>
      <c r="J357" s="236">
        <f>ROUND(I357*H357,2)</f>
        <v>0</v>
      </c>
      <c r="K357" s="232" t="s">
        <v>232</v>
      </c>
      <c r="L357" s="47"/>
      <c r="M357" s="237" t="s">
        <v>1</v>
      </c>
      <c r="N357" s="238" t="s">
        <v>52</v>
      </c>
      <c r="O357" s="95"/>
      <c r="P357" s="239">
        <f>O357*H357</f>
        <v>0</v>
      </c>
      <c r="Q357" s="239">
        <v>0</v>
      </c>
      <c r="R357" s="239">
        <f>Q357*H357</f>
        <v>0</v>
      </c>
      <c r="S357" s="239">
        <v>0</v>
      </c>
      <c r="T357" s="240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1" t="s">
        <v>719</v>
      </c>
      <c r="AT357" s="241" t="s">
        <v>228</v>
      </c>
      <c r="AU357" s="241" t="s">
        <v>241</v>
      </c>
      <c r="AY357" s="19" t="s">
        <v>226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9" t="s">
        <v>233</v>
      </c>
      <c r="BK357" s="242">
        <f>ROUND(I357*H357,2)</f>
        <v>0</v>
      </c>
      <c r="BL357" s="19" t="s">
        <v>719</v>
      </c>
      <c r="BM357" s="241" t="s">
        <v>1940</v>
      </c>
    </row>
    <row r="358" s="15" customFormat="1">
      <c r="A358" s="15"/>
      <c r="B358" s="280"/>
      <c r="C358" s="281"/>
      <c r="D358" s="245" t="s">
        <v>235</v>
      </c>
      <c r="E358" s="282" t="s">
        <v>1</v>
      </c>
      <c r="F358" s="283" t="s">
        <v>1922</v>
      </c>
      <c r="G358" s="281"/>
      <c r="H358" s="282" t="s">
        <v>1</v>
      </c>
      <c r="I358" s="284"/>
      <c r="J358" s="281"/>
      <c r="K358" s="281"/>
      <c r="L358" s="285"/>
      <c r="M358" s="286"/>
      <c r="N358" s="287"/>
      <c r="O358" s="287"/>
      <c r="P358" s="287"/>
      <c r="Q358" s="287"/>
      <c r="R358" s="287"/>
      <c r="S358" s="287"/>
      <c r="T358" s="28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9" t="s">
        <v>235</v>
      </c>
      <c r="AU358" s="289" t="s">
        <v>241</v>
      </c>
      <c r="AV358" s="15" t="s">
        <v>92</v>
      </c>
      <c r="AW358" s="15" t="s">
        <v>40</v>
      </c>
      <c r="AX358" s="15" t="s">
        <v>85</v>
      </c>
      <c r="AY358" s="289" t="s">
        <v>226</v>
      </c>
    </row>
    <row r="359" s="15" customFormat="1">
      <c r="A359" s="15"/>
      <c r="B359" s="280"/>
      <c r="C359" s="281"/>
      <c r="D359" s="245" t="s">
        <v>235</v>
      </c>
      <c r="E359" s="282" t="s">
        <v>1</v>
      </c>
      <c r="F359" s="283" t="s">
        <v>1941</v>
      </c>
      <c r="G359" s="281"/>
      <c r="H359" s="282" t="s">
        <v>1</v>
      </c>
      <c r="I359" s="284"/>
      <c r="J359" s="281"/>
      <c r="K359" s="281"/>
      <c r="L359" s="285"/>
      <c r="M359" s="286"/>
      <c r="N359" s="287"/>
      <c r="O359" s="287"/>
      <c r="P359" s="287"/>
      <c r="Q359" s="287"/>
      <c r="R359" s="287"/>
      <c r="S359" s="287"/>
      <c r="T359" s="28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9" t="s">
        <v>235</v>
      </c>
      <c r="AU359" s="289" t="s">
        <v>241</v>
      </c>
      <c r="AV359" s="15" t="s">
        <v>92</v>
      </c>
      <c r="AW359" s="15" t="s">
        <v>40</v>
      </c>
      <c r="AX359" s="15" t="s">
        <v>85</v>
      </c>
      <c r="AY359" s="289" t="s">
        <v>226</v>
      </c>
    </row>
    <row r="360" s="15" customFormat="1">
      <c r="A360" s="15"/>
      <c r="B360" s="280"/>
      <c r="C360" s="281"/>
      <c r="D360" s="245" t="s">
        <v>235</v>
      </c>
      <c r="E360" s="282" t="s">
        <v>1</v>
      </c>
      <c r="F360" s="283" t="s">
        <v>1927</v>
      </c>
      <c r="G360" s="281"/>
      <c r="H360" s="282" t="s">
        <v>1</v>
      </c>
      <c r="I360" s="284"/>
      <c r="J360" s="281"/>
      <c r="K360" s="281"/>
      <c r="L360" s="285"/>
      <c r="M360" s="286"/>
      <c r="N360" s="287"/>
      <c r="O360" s="287"/>
      <c r="P360" s="287"/>
      <c r="Q360" s="287"/>
      <c r="R360" s="287"/>
      <c r="S360" s="287"/>
      <c r="T360" s="28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9" t="s">
        <v>235</v>
      </c>
      <c r="AU360" s="289" t="s">
        <v>241</v>
      </c>
      <c r="AV360" s="15" t="s">
        <v>92</v>
      </c>
      <c r="AW360" s="15" t="s">
        <v>40</v>
      </c>
      <c r="AX360" s="15" t="s">
        <v>85</v>
      </c>
      <c r="AY360" s="289" t="s">
        <v>226</v>
      </c>
    </row>
    <row r="361" s="13" customFormat="1">
      <c r="A361" s="13"/>
      <c r="B361" s="243"/>
      <c r="C361" s="244"/>
      <c r="D361" s="245" t="s">
        <v>235</v>
      </c>
      <c r="E361" s="246" t="s">
        <v>1</v>
      </c>
      <c r="F361" s="247" t="s">
        <v>1942</v>
      </c>
      <c r="G361" s="244"/>
      <c r="H361" s="248">
        <v>6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235</v>
      </c>
      <c r="AU361" s="254" t="s">
        <v>241</v>
      </c>
      <c r="AV361" s="13" t="s">
        <v>94</v>
      </c>
      <c r="AW361" s="13" t="s">
        <v>40</v>
      </c>
      <c r="AX361" s="13" t="s">
        <v>85</v>
      </c>
      <c r="AY361" s="254" t="s">
        <v>226</v>
      </c>
    </row>
    <row r="362" s="15" customFormat="1">
      <c r="A362" s="15"/>
      <c r="B362" s="280"/>
      <c r="C362" s="281"/>
      <c r="D362" s="245" t="s">
        <v>235</v>
      </c>
      <c r="E362" s="282" t="s">
        <v>1</v>
      </c>
      <c r="F362" s="283" t="s">
        <v>1933</v>
      </c>
      <c r="G362" s="281"/>
      <c r="H362" s="282" t="s">
        <v>1</v>
      </c>
      <c r="I362" s="284"/>
      <c r="J362" s="281"/>
      <c r="K362" s="281"/>
      <c r="L362" s="285"/>
      <c r="M362" s="286"/>
      <c r="N362" s="287"/>
      <c r="O362" s="287"/>
      <c r="P362" s="287"/>
      <c r="Q362" s="287"/>
      <c r="R362" s="287"/>
      <c r="S362" s="287"/>
      <c r="T362" s="28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9" t="s">
        <v>235</v>
      </c>
      <c r="AU362" s="289" t="s">
        <v>241</v>
      </c>
      <c r="AV362" s="15" t="s">
        <v>92</v>
      </c>
      <c r="AW362" s="15" t="s">
        <v>40</v>
      </c>
      <c r="AX362" s="15" t="s">
        <v>85</v>
      </c>
      <c r="AY362" s="289" t="s">
        <v>226</v>
      </c>
    </row>
    <row r="363" s="13" customFormat="1">
      <c r="A363" s="13"/>
      <c r="B363" s="243"/>
      <c r="C363" s="244"/>
      <c r="D363" s="245" t="s">
        <v>235</v>
      </c>
      <c r="E363" s="246" t="s">
        <v>1</v>
      </c>
      <c r="F363" s="247" t="s">
        <v>1943</v>
      </c>
      <c r="G363" s="244"/>
      <c r="H363" s="248">
        <v>21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235</v>
      </c>
      <c r="AU363" s="254" t="s">
        <v>241</v>
      </c>
      <c r="AV363" s="13" t="s">
        <v>94</v>
      </c>
      <c r="AW363" s="13" t="s">
        <v>40</v>
      </c>
      <c r="AX363" s="13" t="s">
        <v>85</v>
      </c>
      <c r="AY363" s="254" t="s">
        <v>226</v>
      </c>
    </row>
    <row r="364" s="15" customFormat="1">
      <c r="A364" s="15"/>
      <c r="B364" s="280"/>
      <c r="C364" s="281"/>
      <c r="D364" s="245" t="s">
        <v>235</v>
      </c>
      <c r="E364" s="282" t="s">
        <v>1</v>
      </c>
      <c r="F364" s="283" t="s">
        <v>1938</v>
      </c>
      <c r="G364" s="281"/>
      <c r="H364" s="282" t="s">
        <v>1</v>
      </c>
      <c r="I364" s="284"/>
      <c r="J364" s="281"/>
      <c r="K364" s="281"/>
      <c r="L364" s="285"/>
      <c r="M364" s="286"/>
      <c r="N364" s="287"/>
      <c r="O364" s="287"/>
      <c r="P364" s="287"/>
      <c r="Q364" s="287"/>
      <c r="R364" s="287"/>
      <c r="S364" s="287"/>
      <c r="T364" s="28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9" t="s">
        <v>235</v>
      </c>
      <c r="AU364" s="289" t="s">
        <v>241</v>
      </c>
      <c r="AV364" s="15" t="s">
        <v>92</v>
      </c>
      <c r="AW364" s="15" t="s">
        <v>40</v>
      </c>
      <c r="AX364" s="15" t="s">
        <v>85</v>
      </c>
      <c r="AY364" s="289" t="s">
        <v>226</v>
      </c>
    </row>
    <row r="365" s="13" customFormat="1">
      <c r="A365" s="13"/>
      <c r="B365" s="243"/>
      <c r="C365" s="244"/>
      <c r="D365" s="245" t="s">
        <v>235</v>
      </c>
      <c r="E365" s="246" t="s">
        <v>1</v>
      </c>
      <c r="F365" s="247" t="s">
        <v>1944</v>
      </c>
      <c r="G365" s="244"/>
      <c r="H365" s="248">
        <v>14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235</v>
      </c>
      <c r="AU365" s="254" t="s">
        <v>241</v>
      </c>
      <c r="AV365" s="13" t="s">
        <v>94</v>
      </c>
      <c r="AW365" s="13" t="s">
        <v>40</v>
      </c>
      <c r="AX365" s="13" t="s">
        <v>85</v>
      </c>
      <c r="AY365" s="254" t="s">
        <v>226</v>
      </c>
    </row>
    <row r="366" s="14" customFormat="1">
      <c r="A366" s="14"/>
      <c r="B366" s="255"/>
      <c r="C366" s="256"/>
      <c r="D366" s="245" t="s">
        <v>235</v>
      </c>
      <c r="E366" s="257" t="s">
        <v>1</v>
      </c>
      <c r="F366" s="258" t="s">
        <v>237</v>
      </c>
      <c r="G366" s="256"/>
      <c r="H366" s="259">
        <v>41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5" t="s">
        <v>235</v>
      </c>
      <c r="AU366" s="265" t="s">
        <v>241</v>
      </c>
      <c r="AV366" s="14" t="s">
        <v>233</v>
      </c>
      <c r="AW366" s="14" t="s">
        <v>40</v>
      </c>
      <c r="AX366" s="14" t="s">
        <v>92</v>
      </c>
      <c r="AY366" s="265" t="s">
        <v>226</v>
      </c>
    </row>
    <row r="367" s="12" customFormat="1" ht="25.92" customHeight="1">
      <c r="A367" s="12"/>
      <c r="B367" s="214"/>
      <c r="C367" s="215"/>
      <c r="D367" s="216" t="s">
        <v>84</v>
      </c>
      <c r="E367" s="217" t="s">
        <v>782</v>
      </c>
      <c r="F367" s="217" t="s">
        <v>783</v>
      </c>
      <c r="G367" s="215"/>
      <c r="H367" s="215"/>
      <c r="I367" s="218"/>
      <c r="J367" s="219">
        <f>BK367</f>
        <v>0</v>
      </c>
      <c r="K367" s="215"/>
      <c r="L367" s="220"/>
      <c r="M367" s="221"/>
      <c r="N367" s="222"/>
      <c r="O367" s="222"/>
      <c r="P367" s="223">
        <f>SUM(P368:P370)</f>
        <v>0</v>
      </c>
      <c r="Q367" s="222"/>
      <c r="R367" s="223">
        <f>SUM(R368:R370)</f>
        <v>0</v>
      </c>
      <c r="S367" s="222"/>
      <c r="T367" s="224">
        <f>SUM(T368:T370)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5" t="s">
        <v>92</v>
      </c>
      <c r="AT367" s="226" t="s">
        <v>84</v>
      </c>
      <c r="AU367" s="226" t="s">
        <v>85</v>
      </c>
      <c r="AY367" s="225" t="s">
        <v>226</v>
      </c>
      <c r="BK367" s="227">
        <f>SUM(BK368:BK370)</f>
        <v>0</v>
      </c>
    </row>
    <row r="368" s="2" customFormat="1" ht="16.5" customHeight="1">
      <c r="A368" s="41"/>
      <c r="B368" s="42"/>
      <c r="C368" s="230" t="s">
        <v>620</v>
      </c>
      <c r="D368" s="230" t="s">
        <v>228</v>
      </c>
      <c r="E368" s="231" t="s">
        <v>1945</v>
      </c>
      <c r="F368" s="232" t="s">
        <v>1946</v>
      </c>
      <c r="G368" s="233" t="s">
        <v>304</v>
      </c>
      <c r="H368" s="234">
        <v>2.8700000000000001</v>
      </c>
      <c r="I368" s="235"/>
      <c r="J368" s="236">
        <f>ROUND(I368*H368,2)</f>
        <v>0</v>
      </c>
      <c r="K368" s="232" t="s">
        <v>232</v>
      </c>
      <c r="L368" s="47"/>
      <c r="M368" s="237" t="s">
        <v>1</v>
      </c>
      <c r="N368" s="238" t="s">
        <v>52</v>
      </c>
      <c r="O368" s="95"/>
      <c r="P368" s="239">
        <f>O368*H368</f>
        <v>0</v>
      </c>
      <c r="Q368" s="239">
        <v>0</v>
      </c>
      <c r="R368" s="239">
        <f>Q368*H368</f>
        <v>0</v>
      </c>
      <c r="S368" s="239">
        <v>0</v>
      </c>
      <c r="T368" s="240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1" t="s">
        <v>307</v>
      </c>
      <c r="AT368" s="241" t="s">
        <v>228</v>
      </c>
      <c r="AU368" s="241" t="s">
        <v>92</v>
      </c>
      <c r="AY368" s="19" t="s">
        <v>226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9" t="s">
        <v>233</v>
      </c>
      <c r="BK368" s="242">
        <f>ROUND(I368*H368,2)</f>
        <v>0</v>
      </c>
      <c r="BL368" s="19" t="s">
        <v>307</v>
      </c>
      <c r="BM368" s="241" t="s">
        <v>1947</v>
      </c>
    </row>
    <row r="369" s="2" customFormat="1" ht="16.5" customHeight="1">
      <c r="A369" s="41"/>
      <c r="B369" s="42"/>
      <c r="C369" s="230" t="s">
        <v>625</v>
      </c>
      <c r="D369" s="230" t="s">
        <v>228</v>
      </c>
      <c r="E369" s="231" t="s">
        <v>1948</v>
      </c>
      <c r="F369" s="232" t="s">
        <v>1949</v>
      </c>
      <c r="G369" s="233" t="s">
        <v>304</v>
      </c>
      <c r="H369" s="234">
        <v>2.8700000000000001</v>
      </c>
      <c r="I369" s="235"/>
      <c r="J369" s="236">
        <f>ROUND(I369*H369,2)</f>
        <v>0</v>
      </c>
      <c r="K369" s="232" t="s">
        <v>232</v>
      </c>
      <c r="L369" s="47"/>
      <c r="M369" s="237" t="s">
        <v>1</v>
      </c>
      <c r="N369" s="238" t="s">
        <v>52</v>
      </c>
      <c r="O369" s="95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1" t="s">
        <v>307</v>
      </c>
      <c r="AT369" s="241" t="s">
        <v>228</v>
      </c>
      <c r="AU369" s="241" t="s">
        <v>92</v>
      </c>
      <c r="AY369" s="19" t="s">
        <v>226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9" t="s">
        <v>233</v>
      </c>
      <c r="BK369" s="242">
        <f>ROUND(I369*H369,2)</f>
        <v>0</v>
      </c>
      <c r="BL369" s="19" t="s">
        <v>307</v>
      </c>
      <c r="BM369" s="241" t="s">
        <v>1950</v>
      </c>
    </row>
    <row r="370" s="2" customFormat="1" ht="16.5" customHeight="1">
      <c r="A370" s="41"/>
      <c r="B370" s="42"/>
      <c r="C370" s="230" t="s">
        <v>630</v>
      </c>
      <c r="D370" s="230" t="s">
        <v>228</v>
      </c>
      <c r="E370" s="231" t="s">
        <v>1951</v>
      </c>
      <c r="F370" s="232" t="s">
        <v>1952</v>
      </c>
      <c r="G370" s="233" t="s">
        <v>304</v>
      </c>
      <c r="H370" s="234">
        <v>2.8700000000000001</v>
      </c>
      <c r="I370" s="235"/>
      <c r="J370" s="236">
        <f>ROUND(I370*H370,2)</f>
        <v>0</v>
      </c>
      <c r="K370" s="232" t="s">
        <v>232</v>
      </c>
      <c r="L370" s="47"/>
      <c r="M370" s="237" t="s">
        <v>1</v>
      </c>
      <c r="N370" s="238" t="s">
        <v>52</v>
      </c>
      <c r="O370" s="95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41" t="s">
        <v>307</v>
      </c>
      <c r="AT370" s="241" t="s">
        <v>228</v>
      </c>
      <c r="AU370" s="241" t="s">
        <v>92</v>
      </c>
      <c r="AY370" s="19" t="s">
        <v>226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9" t="s">
        <v>233</v>
      </c>
      <c r="BK370" s="242">
        <f>ROUND(I370*H370,2)</f>
        <v>0</v>
      </c>
      <c r="BL370" s="19" t="s">
        <v>307</v>
      </c>
      <c r="BM370" s="241" t="s">
        <v>1953</v>
      </c>
    </row>
    <row r="371" s="12" customFormat="1" ht="25.92" customHeight="1">
      <c r="A371" s="12"/>
      <c r="B371" s="214"/>
      <c r="C371" s="215"/>
      <c r="D371" s="216" t="s">
        <v>84</v>
      </c>
      <c r="E371" s="217" t="s">
        <v>714</v>
      </c>
      <c r="F371" s="217" t="s">
        <v>715</v>
      </c>
      <c r="G371" s="215"/>
      <c r="H371" s="215"/>
      <c r="I371" s="218"/>
      <c r="J371" s="219">
        <f>BK371</f>
        <v>0</v>
      </c>
      <c r="K371" s="215"/>
      <c r="L371" s="220"/>
      <c r="M371" s="221"/>
      <c r="N371" s="222"/>
      <c r="O371" s="222"/>
      <c r="P371" s="223">
        <f>P372</f>
        <v>0</v>
      </c>
      <c r="Q371" s="222"/>
      <c r="R371" s="223">
        <f>R372</f>
        <v>0</v>
      </c>
      <c r="S371" s="222"/>
      <c r="T371" s="224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5" t="s">
        <v>92</v>
      </c>
      <c r="AT371" s="226" t="s">
        <v>84</v>
      </c>
      <c r="AU371" s="226" t="s">
        <v>85</v>
      </c>
      <c r="AY371" s="225" t="s">
        <v>226</v>
      </c>
      <c r="BK371" s="227">
        <f>BK372</f>
        <v>0</v>
      </c>
    </row>
    <row r="372" s="2" customFormat="1" ht="24.15" customHeight="1">
      <c r="A372" s="41"/>
      <c r="B372" s="42"/>
      <c r="C372" s="230" t="s">
        <v>639</v>
      </c>
      <c r="D372" s="230" t="s">
        <v>228</v>
      </c>
      <c r="E372" s="231" t="s">
        <v>1954</v>
      </c>
      <c r="F372" s="232" t="s">
        <v>1955</v>
      </c>
      <c r="G372" s="233" t="s">
        <v>304</v>
      </c>
      <c r="H372" s="234">
        <v>0.5</v>
      </c>
      <c r="I372" s="235"/>
      <c r="J372" s="236">
        <f>ROUND(I372*H372,2)</f>
        <v>0</v>
      </c>
      <c r="K372" s="232" t="s">
        <v>232</v>
      </c>
      <c r="L372" s="47"/>
      <c r="M372" s="308" t="s">
        <v>1</v>
      </c>
      <c r="N372" s="309" t="s">
        <v>52</v>
      </c>
      <c r="O372" s="310"/>
      <c r="P372" s="311">
        <f>O372*H372</f>
        <v>0</v>
      </c>
      <c r="Q372" s="311">
        <v>0</v>
      </c>
      <c r="R372" s="311">
        <f>Q372*H372</f>
        <v>0</v>
      </c>
      <c r="S372" s="311">
        <v>0</v>
      </c>
      <c r="T372" s="312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41" t="s">
        <v>233</v>
      </c>
      <c r="AT372" s="241" t="s">
        <v>228</v>
      </c>
      <c r="AU372" s="241" t="s">
        <v>92</v>
      </c>
      <c r="AY372" s="19" t="s">
        <v>226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9" t="s">
        <v>233</v>
      </c>
      <c r="BK372" s="242">
        <f>ROUND(I372*H372,2)</f>
        <v>0</v>
      </c>
      <c r="BL372" s="19" t="s">
        <v>233</v>
      </c>
      <c r="BM372" s="241" t="s">
        <v>1956</v>
      </c>
    </row>
    <row r="373" s="2" customFormat="1" ht="6.96" customHeight="1">
      <c r="A373" s="41"/>
      <c r="B373" s="70"/>
      <c r="C373" s="71"/>
      <c r="D373" s="71"/>
      <c r="E373" s="71"/>
      <c r="F373" s="71"/>
      <c r="G373" s="71"/>
      <c r="H373" s="71"/>
      <c r="I373" s="71"/>
      <c r="J373" s="71"/>
      <c r="K373" s="71"/>
      <c r="L373" s="47"/>
      <c r="M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</row>
  </sheetData>
  <sheetProtection sheet="1" autoFilter="0" formatColumns="0" formatRows="0" objects="1" scenarios="1" spinCount="100000" saltValue="WDzHcF3+GZ7st0vvqX0GSWpzxl4INH8hs+mEJhXyuWo3ykv/COUSwQWNbKfk1NTBkQTfQeNSJpravptnRJ8yBQ==" hashValue="Iy3/fpAYvs5XyJ7uiNyIhNnIOzVz3fxA1dwCA1RlwisO+4R5sXXubi0yNtHqLJLv1581yURpU0TjNeitpVxcig==" algorithmName="SHA-512" password="CF7A"/>
  <autoFilter ref="C128:K3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  <c r="AZ2" s="307" t="s">
        <v>1957</v>
      </c>
      <c r="BA2" s="307" t="s">
        <v>1958</v>
      </c>
      <c r="BB2" s="307" t="s">
        <v>244</v>
      </c>
      <c r="BC2" s="307" t="s">
        <v>1959</v>
      </c>
      <c r="BD2" s="307" t="s">
        <v>94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169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1960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ROUND(J144,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ROUND((SUM(BE144:BE579)),  2)</f>
        <v>0</v>
      </c>
      <c r="G35" s="41"/>
      <c r="H35" s="41"/>
      <c r="I35" s="168">
        <v>0.20999999999999999</v>
      </c>
      <c r="J35" s="167">
        <f>ROUND(((SUM(BE144:BE579))*I35),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ROUND((SUM(BF144:BF579)),  2)</f>
        <v>0</v>
      </c>
      <c r="G36" s="41"/>
      <c r="H36" s="41"/>
      <c r="I36" s="168">
        <v>0.14999999999999999</v>
      </c>
      <c r="J36" s="167">
        <f>ROUND(((SUM(BF144:BF579))*I36),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ROUND((SUM(BG144:BG579)),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ROUND((SUM(BH144:BH579)),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ROUND((SUM(BI144:BI579)),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169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SO01.5 - ZTI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J144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1646</v>
      </c>
      <c r="E99" s="195"/>
      <c r="F99" s="195"/>
      <c r="G99" s="195"/>
      <c r="H99" s="195"/>
      <c r="I99" s="195"/>
      <c r="J99" s="196">
        <f>J145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1961</v>
      </c>
      <c r="E100" s="200"/>
      <c r="F100" s="200"/>
      <c r="G100" s="200"/>
      <c r="H100" s="200"/>
      <c r="I100" s="200"/>
      <c r="J100" s="201">
        <f>J146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7"/>
      <c r="D101" s="199" t="s">
        <v>1962</v>
      </c>
      <c r="E101" s="200"/>
      <c r="F101" s="200"/>
      <c r="G101" s="200"/>
      <c r="H101" s="200"/>
      <c r="I101" s="200"/>
      <c r="J101" s="201">
        <f>J149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8"/>
      <c r="C102" s="137"/>
      <c r="D102" s="199" t="s">
        <v>1963</v>
      </c>
      <c r="E102" s="200"/>
      <c r="F102" s="200"/>
      <c r="G102" s="200"/>
      <c r="H102" s="200"/>
      <c r="I102" s="200"/>
      <c r="J102" s="201">
        <f>J154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7"/>
      <c r="D103" s="199" t="s">
        <v>1964</v>
      </c>
      <c r="E103" s="200"/>
      <c r="F103" s="200"/>
      <c r="G103" s="200"/>
      <c r="H103" s="200"/>
      <c r="I103" s="200"/>
      <c r="J103" s="201">
        <f>J160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7"/>
      <c r="D104" s="199" t="s">
        <v>1965</v>
      </c>
      <c r="E104" s="200"/>
      <c r="F104" s="200"/>
      <c r="G104" s="200"/>
      <c r="H104" s="200"/>
      <c r="I104" s="200"/>
      <c r="J104" s="201">
        <f>J167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7"/>
      <c r="D105" s="199" t="s">
        <v>1966</v>
      </c>
      <c r="E105" s="200"/>
      <c r="F105" s="200"/>
      <c r="G105" s="200"/>
      <c r="H105" s="200"/>
      <c r="I105" s="200"/>
      <c r="J105" s="201">
        <f>J169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7"/>
      <c r="D106" s="199" t="s">
        <v>1967</v>
      </c>
      <c r="E106" s="200"/>
      <c r="F106" s="200"/>
      <c r="G106" s="200"/>
      <c r="H106" s="200"/>
      <c r="I106" s="200"/>
      <c r="J106" s="201">
        <f>J221</f>
        <v>0</v>
      </c>
      <c r="K106" s="13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7"/>
      <c r="D107" s="199" t="s">
        <v>1968</v>
      </c>
      <c r="E107" s="200"/>
      <c r="F107" s="200"/>
      <c r="G107" s="200"/>
      <c r="H107" s="200"/>
      <c r="I107" s="200"/>
      <c r="J107" s="201">
        <f>J385</f>
        <v>0</v>
      </c>
      <c r="K107" s="13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7"/>
      <c r="D108" s="199" t="s">
        <v>1969</v>
      </c>
      <c r="E108" s="200"/>
      <c r="F108" s="200"/>
      <c r="G108" s="200"/>
      <c r="H108" s="200"/>
      <c r="I108" s="200"/>
      <c r="J108" s="201">
        <f>J399</f>
        <v>0</v>
      </c>
      <c r="K108" s="13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7"/>
      <c r="D109" s="199" t="s">
        <v>1970</v>
      </c>
      <c r="E109" s="200"/>
      <c r="F109" s="200"/>
      <c r="G109" s="200"/>
      <c r="H109" s="200"/>
      <c r="I109" s="200"/>
      <c r="J109" s="201">
        <f>J404</f>
        <v>0</v>
      </c>
      <c r="K109" s="137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7"/>
      <c r="D110" s="199" t="s">
        <v>1971</v>
      </c>
      <c r="E110" s="200"/>
      <c r="F110" s="200"/>
      <c r="G110" s="200"/>
      <c r="H110" s="200"/>
      <c r="I110" s="200"/>
      <c r="J110" s="201">
        <f>J427</f>
        <v>0</v>
      </c>
      <c r="K110" s="137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7"/>
      <c r="D111" s="199" t="s">
        <v>1972</v>
      </c>
      <c r="E111" s="200"/>
      <c r="F111" s="200"/>
      <c r="G111" s="200"/>
      <c r="H111" s="200"/>
      <c r="I111" s="200"/>
      <c r="J111" s="201">
        <f>J435</f>
        <v>0</v>
      </c>
      <c r="K111" s="137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7"/>
      <c r="D112" s="199" t="s">
        <v>1973</v>
      </c>
      <c r="E112" s="200"/>
      <c r="F112" s="200"/>
      <c r="G112" s="200"/>
      <c r="H112" s="200"/>
      <c r="I112" s="200"/>
      <c r="J112" s="201">
        <f>J450</f>
        <v>0</v>
      </c>
      <c r="K112" s="137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7"/>
      <c r="D113" s="199" t="s">
        <v>1974</v>
      </c>
      <c r="E113" s="200"/>
      <c r="F113" s="200"/>
      <c r="G113" s="200"/>
      <c r="H113" s="200"/>
      <c r="I113" s="200"/>
      <c r="J113" s="201">
        <f>J458</f>
        <v>0</v>
      </c>
      <c r="K113" s="137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7"/>
      <c r="D114" s="199" t="s">
        <v>1975</v>
      </c>
      <c r="E114" s="200"/>
      <c r="F114" s="200"/>
      <c r="G114" s="200"/>
      <c r="H114" s="200"/>
      <c r="I114" s="200"/>
      <c r="J114" s="201">
        <f>J465</f>
        <v>0</v>
      </c>
      <c r="K114" s="137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8"/>
      <c r="C115" s="137"/>
      <c r="D115" s="199" t="s">
        <v>1976</v>
      </c>
      <c r="E115" s="200"/>
      <c r="F115" s="200"/>
      <c r="G115" s="200"/>
      <c r="H115" s="200"/>
      <c r="I115" s="200"/>
      <c r="J115" s="201">
        <f>J469</f>
        <v>0</v>
      </c>
      <c r="K115" s="137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7"/>
      <c r="D116" s="199" t="s">
        <v>1977</v>
      </c>
      <c r="E116" s="200"/>
      <c r="F116" s="200"/>
      <c r="G116" s="200"/>
      <c r="H116" s="200"/>
      <c r="I116" s="200"/>
      <c r="J116" s="201">
        <f>J490</f>
        <v>0</v>
      </c>
      <c r="K116" s="137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8"/>
      <c r="C117" s="137"/>
      <c r="D117" s="199" t="s">
        <v>1978</v>
      </c>
      <c r="E117" s="200"/>
      <c r="F117" s="200"/>
      <c r="G117" s="200"/>
      <c r="H117" s="200"/>
      <c r="I117" s="200"/>
      <c r="J117" s="201">
        <f>J494</f>
        <v>0</v>
      </c>
      <c r="K117" s="137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7"/>
      <c r="D118" s="199" t="s">
        <v>1979</v>
      </c>
      <c r="E118" s="200"/>
      <c r="F118" s="200"/>
      <c r="G118" s="200"/>
      <c r="H118" s="200"/>
      <c r="I118" s="200"/>
      <c r="J118" s="201">
        <f>J503</f>
        <v>0</v>
      </c>
      <c r="K118" s="137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7"/>
      <c r="D119" s="199" t="s">
        <v>185</v>
      </c>
      <c r="E119" s="200"/>
      <c r="F119" s="200"/>
      <c r="G119" s="200"/>
      <c r="H119" s="200"/>
      <c r="I119" s="200"/>
      <c r="J119" s="201">
        <f>J509</f>
        <v>0</v>
      </c>
      <c r="K119" s="137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8"/>
      <c r="C120" s="137"/>
      <c r="D120" s="199" t="s">
        <v>1980</v>
      </c>
      <c r="E120" s="200"/>
      <c r="F120" s="200"/>
      <c r="G120" s="200"/>
      <c r="H120" s="200"/>
      <c r="I120" s="200"/>
      <c r="J120" s="201">
        <f>J558</f>
        <v>0</v>
      </c>
      <c r="K120" s="137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2"/>
      <c r="C121" s="193"/>
      <c r="D121" s="194" t="s">
        <v>1651</v>
      </c>
      <c r="E121" s="195"/>
      <c r="F121" s="195"/>
      <c r="G121" s="195"/>
      <c r="H121" s="195"/>
      <c r="I121" s="195"/>
      <c r="J121" s="196">
        <f>J575</f>
        <v>0</v>
      </c>
      <c r="K121" s="193"/>
      <c r="L121" s="197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2"/>
      <c r="C122" s="193"/>
      <c r="D122" s="194" t="s">
        <v>1652</v>
      </c>
      <c r="E122" s="195"/>
      <c r="F122" s="195"/>
      <c r="G122" s="195"/>
      <c r="H122" s="195"/>
      <c r="I122" s="195"/>
      <c r="J122" s="196">
        <f>J578</f>
        <v>0</v>
      </c>
      <c r="K122" s="193"/>
      <c r="L122" s="197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2"/>
      <c r="C128" s="73"/>
      <c r="D128" s="73"/>
      <c r="E128" s="73"/>
      <c r="F128" s="73"/>
      <c r="G128" s="73"/>
      <c r="H128" s="73"/>
      <c r="I128" s="73"/>
      <c r="J128" s="73"/>
      <c r="K128" s="73"/>
      <c r="L128" s="6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211</v>
      </c>
      <c r="D129" s="43"/>
      <c r="E129" s="43"/>
      <c r="F129" s="43"/>
      <c r="G129" s="43"/>
      <c r="H129" s="43"/>
      <c r="I129" s="43"/>
      <c r="J129" s="43"/>
      <c r="K129" s="43"/>
      <c r="L129" s="67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187" t="str">
        <f>E7</f>
        <v>Změna způsobu dezinfekce</v>
      </c>
      <c r="F132" s="34"/>
      <c r="G132" s="34"/>
      <c r="H132" s="34"/>
      <c r="I132" s="43"/>
      <c r="J132" s="43"/>
      <c r="K132" s="43"/>
      <c r="L132" s="6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3"/>
      <c r="C133" s="34" t="s">
        <v>168</v>
      </c>
      <c r="D133" s="24"/>
      <c r="E133" s="24"/>
      <c r="F133" s="24"/>
      <c r="G133" s="24"/>
      <c r="H133" s="24"/>
      <c r="I133" s="24"/>
      <c r="J133" s="24"/>
      <c r="K133" s="24"/>
      <c r="L133" s="22"/>
    </row>
    <row r="134" s="2" customFormat="1" ht="16.5" customHeight="1">
      <c r="A134" s="41"/>
      <c r="B134" s="42"/>
      <c r="C134" s="43"/>
      <c r="D134" s="43"/>
      <c r="E134" s="187" t="s">
        <v>169</v>
      </c>
      <c r="F134" s="43"/>
      <c r="G134" s="43"/>
      <c r="H134" s="43"/>
      <c r="I134" s="43"/>
      <c r="J134" s="43"/>
      <c r="K134" s="43"/>
      <c r="L134" s="67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170</v>
      </c>
      <c r="D135" s="43"/>
      <c r="E135" s="43"/>
      <c r="F135" s="43"/>
      <c r="G135" s="43"/>
      <c r="H135" s="43"/>
      <c r="I135" s="43"/>
      <c r="J135" s="43"/>
      <c r="K135" s="43"/>
      <c r="L135" s="67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6.5" customHeight="1">
      <c r="A136" s="41"/>
      <c r="B136" s="42"/>
      <c r="C136" s="43"/>
      <c r="D136" s="43"/>
      <c r="E136" s="80" t="str">
        <f>E11</f>
        <v>SO01.5 - ZTI</v>
      </c>
      <c r="F136" s="43"/>
      <c r="G136" s="43"/>
      <c r="H136" s="43"/>
      <c r="I136" s="43"/>
      <c r="J136" s="43"/>
      <c r="K136" s="43"/>
      <c r="L136" s="67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2" customHeight="1">
      <c r="A138" s="41"/>
      <c r="B138" s="42"/>
      <c r="C138" s="34" t="s">
        <v>20</v>
      </c>
      <c r="D138" s="43"/>
      <c r="E138" s="43"/>
      <c r="F138" s="29" t="str">
        <f>F14</f>
        <v>Areál úpravny vody Želivka, Hulice 106</v>
      </c>
      <c r="G138" s="43"/>
      <c r="H138" s="43"/>
      <c r="I138" s="34" t="s">
        <v>22</v>
      </c>
      <c r="J138" s="83" t="str">
        <f>IF(J14="","",J14)</f>
        <v>31. 8. 2021</v>
      </c>
      <c r="K138" s="43"/>
      <c r="L138" s="6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7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40.05" customHeight="1">
      <c r="A140" s="41"/>
      <c r="B140" s="42"/>
      <c r="C140" s="34" t="s">
        <v>28</v>
      </c>
      <c r="D140" s="43"/>
      <c r="E140" s="43"/>
      <c r="F140" s="29" t="str">
        <f>E17</f>
        <v>Úpravna vody Želivka, a.s.</v>
      </c>
      <c r="G140" s="43"/>
      <c r="H140" s="43"/>
      <c r="I140" s="34" t="s">
        <v>36</v>
      </c>
      <c r="J140" s="39" t="str">
        <f>E23</f>
        <v>ERMEX ENGINEERING, spol. s r.o.</v>
      </c>
      <c r="K140" s="43"/>
      <c r="L140" s="67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5.15" customHeight="1">
      <c r="A141" s="41"/>
      <c r="B141" s="42"/>
      <c r="C141" s="34" t="s">
        <v>34</v>
      </c>
      <c r="D141" s="43"/>
      <c r="E141" s="43"/>
      <c r="F141" s="29" t="str">
        <f>IF(E20="","",E20)</f>
        <v>Vyplň údaj</v>
      </c>
      <c r="G141" s="43"/>
      <c r="H141" s="43"/>
      <c r="I141" s="34" t="s">
        <v>41</v>
      </c>
      <c r="J141" s="39" t="str">
        <f>E26</f>
        <v xml:space="preserve"> </v>
      </c>
      <c r="K141" s="43"/>
      <c r="L141" s="67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0.32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7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11" customFormat="1" ht="29.28" customHeight="1">
      <c r="A143" s="203"/>
      <c r="B143" s="204"/>
      <c r="C143" s="205" t="s">
        <v>212</v>
      </c>
      <c r="D143" s="206" t="s">
        <v>70</v>
      </c>
      <c r="E143" s="206" t="s">
        <v>66</v>
      </c>
      <c r="F143" s="206" t="s">
        <v>67</v>
      </c>
      <c r="G143" s="206" t="s">
        <v>213</v>
      </c>
      <c r="H143" s="206" t="s">
        <v>214</v>
      </c>
      <c r="I143" s="206" t="s">
        <v>215</v>
      </c>
      <c r="J143" s="206" t="s">
        <v>175</v>
      </c>
      <c r="K143" s="207" t="s">
        <v>216</v>
      </c>
      <c r="L143" s="208"/>
      <c r="M143" s="104" t="s">
        <v>1</v>
      </c>
      <c r="N143" s="105" t="s">
        <v>49</v>
      </c>
      <c r="O143" s="105" t="s">
        <v>217</v>
      </c>
      <c r="P143" s="105" t="s">
        <v>218</v>
      </c>
      <c r="Q143" s="105" t="s">
        <v>219</v>
      </c>
      <c r="R143" s="105" t="s">
        <v>220</v>
      </c>
      <c r="S143" s="105" t="s">
        <v>221</v>
      </c>
      <c r="T143" s="106" t="s">
        <v>222</v>
      </c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</row>
    <row r="144" s="2" customFormat="1" ht="22.8" customHeight="1">
      <c r="A144" s="41"/>
      <c r="B144" s="42"/>
      <c r="C144" s="111" t="s">
        <v>223</v>
      </c>
      <c r="D144" s="43"/>
      <c r="E144" s="43"/>
      <c r="F144" s="43"/>
      <c r="G144" s="43"/>
      <c r="H144" s="43"/>
      <c r="I144" s="43"/>
      <c r="J144" s="209">
        <f>BK144</f>
        <v>0</v>
      </c>
      <c r="K144" s="43"/>
      <c r="L144" s="47"/>
      <c r="M144" s="107"/>
      <c r="N144" s="210"/>
      <c r="O144" s="108"/>
      <c r="P144" s="211">
        <f>P145+P575+P578</f>
        <v>0</v>
      </c>
      <c r="Q144" s="108"/>
      <c r="R144" s="211">
        <f>R145+R575+R578</f>
        <v>226.12810397999999</v>
      </c>
      <c r="S144" s="108"/>
      <c r="T144" s="212">
        <f>T145+T575+T578</f>
        <v>0.34799999999999998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84</v>
      </c>
      <c r="AU144" s="19" t="s">
        <v>177</v>
      </c>
      <c r="BK144" s="213">
        <f>BK145+BK575+BK578</f>
        <v>0</v>
      </c>
    </row>
    <row r="145" s="12" customFormat="1" ht="25.92" customHeight="1">
      <c r="A145" s="12"/>
      <c r="B145" s="214"/>
      <c r="C145" s="215"/>
      <c r="D145" s="216" t="s">
        <v>84</v>
      </c>
      <c r="E145" s="217" t="s">
        <v>1676</v>
      </c>
      <c r="F145" s="217" t="s">
        <v>1677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P146+P167+P399+P435+P450+P458+P490+P503+P509</f>
        <v>0</v>
      </c>
      <c r="Q145" s="222"/>
      <c r="R145" s="223">
        <f>R146+R167+R399+R435+R450+R458+R490+R503+R509</f>
        <v>226.12810397999999</v>
      </c>
      <c r="S145" s="222"/>
      <c r="T145" s="224">
        <f>T146+T167+T399+T435+T450+T458+T490+T503+T509</f>
        <v>0.34799999999999998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92</v>
      </c>
      <c r="AT145" s="226" t="s">
        <v>84</v>
      </c>
      <c r="AU145" s="226" t="s">
        <v>85</v>
      </c>
      <c r="AY145" s="225" t="s">
        <v>226</v>
      </c>
      <c r="BK145" s="227">
        <f>BK146+BK167+BK399+BK435+BK450+BK458+BK490+BK503+BK509</f>
        <v>0</v>
      </c>
    </row>
    <row r="146" s="12" customFormat="1" ht="22.8" customHeight="1">
      <c r="A146" s="12"/>
      <c r="B146" s="214"/>
      <c r="C146" s="215"/>
      <c r="D146" s="216" t="s">
        <v>84</v>
      </c>
      <c r="E146" s="228" t="s">
        <v>1981</v>
      </c>
      <c r="F146" s="228" t="s">
        <v>1982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P147+P148+P149+P154+P160</f>
        <v>0</v>
      </c>
      <c r="Q146" s="222"/>
      <c r="R146" s="223">
        <f>R147+R148+R149+R154+R160</f>
        <v>0.093680000000000013</v>
      </c>
      <c r="S146" s="222"/>
      <c r="T146" s="224">
        <f>T147+T148+T149+T154+T160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92</v>
      </c>
      <c r="AT146" s="226" t="s">
        <v>84</v>
      </c>
      <c r="AU146" s="226" t="s">
        <v>92</v>
      </c>
      <c r="AY146" s="225" t="s">
        <v>226</v>
      </c>
      <c r="BK146" s="227">
        <f>BK147+BK148+BK149+BK154+BK160</f>
        <v>0</v>
      </c>
    </row>
    <row r="147" s="2" customFormat="1" ht="16.5" customHeight="1">
      <c r="A147" s="41"/>
      <c r="B147" s="42"/>
      <c r="C147" s="230" t="s">
        <v>92</v>
      </c>
      <c r="D147" s="230" t="s">
        <v>228</v>
      </c>
      <c r="E147" s="231" t="s">
        <v>1983</v>
      </c>
      <c r="F147" s="232" t="s">
        <v>1984</v>
      </c>
      <c r="G147" s="233" t="s">
        <v>611</v>
      </c>
      <c r="H147" s="234">
        <v>2</v>
      </c>
      <c r="I147" s="235"/>
      <c r="J147" s="236">
        <f>ROUND(I147*H147,2)</f>
        <v>0</v>
      </c>
      <c r="K147" s="232" t="s">
        <v>1</v>
      </c>
      <c r="L147" s="47"/>
      <c r="M147" s="237" t="s">
        <v>1</v>
      </c>
      <c r="N147" s="238" t="s">
        <v>52</v>
      </c>
      <c r="O147" s="9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1" t="s">
        <v>233</v>
      </c>
      <c r="AT147" s="241" t="s">
        <v>228</v>
      </c>
      <c r="AU147" s="241" t="s">
        <v>94</v>
      </c>
      <c r="AY147" s="19" t="s">
        <v>226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233</v>
      </c>
      <c r="BK147" s="242">
        <f>ROUND(I147*H147,2)</f>
        <v>0</v>
      </c>
      <c r="BL147" s="19" t="s">
        <v>233</v>
      </c>
      <c r="BM147" s="241" t="s">
        <v>1985</v>
      </c>
    </row>
    <row r="148" s="2" customFormat="1">
      <c r="A148" s="41"/>
      <c r="B148" s="42"/>
      <c r="C148" s="43"/>
      <c r="D148" s="245" t="s">
        <v>503</v>
      </c>
      <c r="E148" s="43"/>
      <c r="F148" s="276" t="s">
        <v>1986</v>
      </c>
      <c r="G148" s="43"/>
      <c r="H148" s="43"/>
      <c r="I148" s="277"/>
      <c r="J148" s="43"/>
      <c r="K148" s="43"/>
      <c r="L148" s="47"/>
      <c r="M148" s="278"/>
      <c r="N148" s="279"/>
      <c r="O148" s="95"/>
      <c r="P148" s="95"/>
      <c r="Q148" s="95"/>
      <c r="R148" s="95"/>
      <c r="S148" s="95"/>
      <c r="T148" s="96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503</v>
      </c>
      <c r="AU148" s="19" t="s">
        <v>94</v>
      </c>
    </row>
    <row r="149" s="12" customFormat="1" ht="20.88" customHeight="1">
      <c r="A149" s="12"/>
      <c r="B149" s="214"/>
      <c r="C149" s="215"/>
      <c r="D149" s="216" t="s">
        <v>84</v>
      </c>
      <c r="E149" s="228" t="s">
        <v>1987</v>
      </c>
      <c r="F149" s="228" t="s">
        <v>1988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SUM(P150:P153)</f>
        <v>0</v>
      </c>
      <c r="Q149" s="222"/>
      <c r="R149" s="223">
        <f>SUM(R150:R153)</f>
        <v>0.0014599999999999999</v>
      </c>
      <c r="S149" s="222"/>
      <c r="T149" s="224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92</v>
      </c>
      <c r="AT149" s="226" t="s">
        <v>84</v>
      </c>
      <c r="AU149" s="226" t="s">
        <v>94</v>
      </c>
      <c r="AY149" s="225" t="s">
        <v>226</v>
      </c>
      <c r="BK149" s="227">
        <f>SUM(BK150:BK153)</f>
        <v>0</v>
      </c>
    </row>
    <row r="150" s="2" customFormat="1" ht="16.5" customHeight="1">
      <c r="A150" s="41"/>
      <c r="B150" s="42"/>
      <c r="C150" s="230" t="s">
        <v>94</v>
      </c>
      <c r="D150" s="230" t="s">
        <v>228</v>
      </c>
      <c r="E150" s="231" t="s">
        <v>1989</v>
      </c>
      <c r="F150" s="232" t="s">
        <v>1990</v>
      </c>
      <c r="G150" s="233" t="s">
        <v>369</v>
      </c>
      <c r="H150" s="234">
        <v>1</v>
      </c>
      <c r="I150" s="235"/>
      <c r="J150" s="236">
        <f>ROUND(I150*H150,2)</f>
        <v>0</v>
      </c>
      <c r="K150" s="232" t="s">
        <v>232</v>
      </c>
      <c r="L150" s="47"/>
      <c r="M150" s="237" t="s">
        <v>1</v>
      </c>
      <c r="N150" s="238" t="s">
        <v>52</v>
      </c>
      <c r="O150" s="95"/>
      <c r="P150" s="239">
        <f>O150*H150</f>
        <v>0</v>
      </c>
      <c r="Q150" s="239">
        <v>0.00013999999999999999</v>
      </c>
      <c r="R150" s="239">
        <f>Q150*H150</f>
        <v>0.00013999999999999999</v>
      </c>
      <c r="S150" s="239">
        <v>0</v>
      </c>
      <c r="T150" s="24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1" t="s">
        <v>307</v>
      </c>
      <c r="AT150" s="241" t="s">
        <v>228</v>
      </c>
      <c r="AU150" s="241" t="s">
        <v>241</v>
      </c>
      <c r="AY150" s="19" t="s">
        <v>226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233</v>
      </c>
      <c r="BK150" s="242">
        <f>ROUND(I150*H150,2)</f>
        <v>0</v>
      </c>
      <c r="BL150" s="19" t="s">
        <v>307</v>
      </c>
      <c r="BM150" s="241" t="s">
        <v>1991</v>
      </c>
    </row>
    <row r="151" s="2" customFormat="1" ht="16.5" customHeight="1">
      <c r="A151" s="41"/>
      <c r="B151" s="42"/>
      <c r="C151" s="230" t="s">
        <v>241</v>
      </c>
      <c r="D151" s="230" t="s">
        <v>228</v>
      </c>
      <c r="E151" s="231" t="s">
        <v>1992</v>
      </c>
      <c r="F151" s="232" t="s">
        <v>1993</v>
      </c>
      <c r="G151" s="233" t="s">
        <v>369</v>
      </c>
      <c r="H151" s="234">
        <v>1</v>
      </c>
      <c r="I151" s="235"/>
      <c r="J151" s="236">
        <f>ROUND(I151*H151,2)</f>
        <v>0</v>
      </c>
      <c r="K151" s="232" t="s">
        <v>232</v>
      </c>
      <c r="L151" s="47"/>
      <c r="M151" s="237" t="s">
        <v>1</v>
      </c>
      <c r="N151" s="238" t="s">
        <v>52</v>
      </c>
      <c r="O151" s="95"/>
      <c r="P151" s="239">
        <f>O151*H151</f>
        <v>0</v>
      </c>
      <c r="Q151" s="239">
        <v>0.00023000000000000001</v>
      </c>
      <c r="R151" s="239">
        <f>Q151*H151</f>
        <v>0.00023000000000000001</v>
      </c>
      <c r="S151" s="239">
        <v>0</v>
      </c>
      <c r="T151" s="24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1" t="s">
        <v>307</v>
      </c>
      <c r="AT151" s="241" t="s">
        <v>228</v>
      </c>
      <c r="AU151" s="241" t="s">
        <v>241</v>
      </c>
      <c r="AY151" s="19" t="s">
        <v>226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233</v>
      </c>
      <c r="BK151" s="242">
        <f>ROUND(I151*H151,2)</f>
        <v>0</v>
      </c>
      <c r="BL151" s="19" t="s">
        <v>307</v>
      </c>
      <c r="BM151" s="241" t="s">
        <v>1994</v>
      </c>
    </row>
    <row r="152" s="2" customFormat="1" ht="16.5" customHeight="1">
      <c r="A152" s="41"/>
      <c r="B152" s="42"/>
      <c r="C152" s="230" t="s">
        <v>233</v>
      </c>
      <c r="D152" s="230" t="s">
        <v>228</v>
      </c>
      <c r="E152" s="231" t="s">
        <v>1995</v>
      </c>
      <c r="F152" s="232" t="s">
        <v>1996</v>
      </c>
      <c r="G152" s="233" t="s">
        <v>369</v>
      </c>
      <c r="H152" s="234">
        <v>1</v>
      </c>
      <c r="I152" s="235"/>
      <c r="J152" s="236">
        <f>ROUND(I152*H152,2)</f>
        <v>0</v>
      </c>
      <c r="K152" s="232" t="s">
        <v>232</v>
      </c>
      <c r="L152" s="47"/>
      <c r="M152" s="237" t="s">
        <v>1</v>
      </c>
      <c r="N152" s="238" t="s">
        <v>52</v>
      </c>
      <c r="O152" s="95"/>
      <c r="P152" s="239">
        <f>O152*H152</f>
        <v>0</v>
      </c>
      <c r="Q152" s="239">
        <v>0.00109</v>
      </c>
      <c r="R152" s="239">
        <f>Q152*H152</f>
        <v>0.00109</v>
      </c>
      <c r="S152" s="239">
        <v>0</v>
      </c>
      <c r="T152" s="240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1" t="s">
        <v>307</v>
      </c>
      <c r="AT152" s="241" t="s">
        <v>228</v>
      </c>
      <c r="AU152" s="241" t="s">
        <v>241</v>
      </c>
      <c r="AY152" s="19" t="s">
        <v>226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233</v>
      </c>
      <c r="BK152" s="242">
        <f>ROUND(I152*H152,2)</f>
        <v>0</v>
      </c>
      <c r="BL152" s="19" t="s">
        <v>307</v>
      </c>
      <c r="BM152" s="241" t="s">
        <v>1997</v>
      </c>
    </row>
    <row r="153" s="2" customFormat="1" ht="16.5" customHeight="1">
      <c r="A153" s="41"/>
      <c r="B153" s="42"/>
      <c r="C153" s="230" t="s">
        <v>251</v>
      </c>
      <c r="D153" s="230" t="s">
        <v>228</v>
      </c>
      <c r="E153" s="231" t="s">
        <v>1689</v>
      </c>
      <c r="F153" s="232" t="s">
        <v>1998</v>
      </c>
      <c r="G153" s="233" t="s">
        <v>611</v>
      </c>
      <c r="H153" s="234">
        <v>1</v>
      </c>
      <c r="I153" s="235"/>
      <c r="J153" s="236">
        <f>ROUND(I153*H153,2)</f>
        <v>0</v>
      </c>
      <c r="K153" s="232" t="s">
        <v>1</v>
      </c>
      <c r="L153" s="47"/>
      <c r="M153" s="237" t="s">
        <v>1</v>
      </c>
      <c r="N153" s="238" t="s">
        <v>52</v>
      </c>
      <c r="O153" s="9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1" t="s">
        <v>307</v>
      </c>
      <c r="AT153" s="241" t="s">
        <v>228</v>
      </c>
      <c r="AU153" s="241" t="s">
        <v>241</v>
      </c>
      <c r="AY153" s="19" t="s">
        <v>226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233</v>
      </c>
      <c r="BK153" s="242">
        <f>ROUND(I153*H153,2)</f>
        <v>0</v>
      </c>
      <c r="BL153" s="19" t="s">
        <v>307</v>
      </c>
      <c r="BM153" s="241" t="s">
        <v>1999</v>
      </c>
    </row>
    <row r="154" s="12" customFormat="1" ht="20.88" customHeight="1">
      <c r="A154" s="12"/>
      <c r="B154" s="214"/>
      <c r="C154" s="215"/>
      <c r="D154" s="216" t="s">
        <v>84</v>
      </c>
      <c r="E154" s="228" t="s">
        <v>2000</v>
      </c>
      <c r="F154" s="228" t="s">
        <v>2001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0.034320000000000003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92</v>
      </c>
      <c r="AT154" s="226" t="s">
        <v>84</v>
      </c>
      <c r="AU154" s="226" t="s">
        <v>94</v>
      </c>
      <c r="AY154" s="225" t="s">
        <v>226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256</v>
      </c>
      <c r="D155" s="230" t="s">
        <v>228</v>
      </c>
      <c r="E155" s="231" t="s">
        <v>2002</v>
      </c>
      <c r="F155" s="232" t="s">
        <v>2003</v>
      </c>
      <c r="G155" s="233" t="s">
        <v>927</v>
      </c>
      <c r="H155" s="234">
        <v>1</v>
      </c>
      <c r="I155" s="235"/>
      <c r="J155" s="236">
        <f>ROUND(I155*H155,2)</f>
        <v>0</v>
      </c>
      <c r="K155" s="232" t="s">
        <v>232</v>
      </c>
      <c r="L155" s="47"/>
      <c r="M155" s="237" t="s">
        <v>1</v>
      </c>
      <c r="N155" s="238" t="s">
        <v>52</v>
      </c>
      <c r="O155" s="95"/>
      <c r="P155" s="239">
        <f>O155*H155</f>
        <v>0</v>
      </c>
      <c r="Q155" s="239">
        <v>0.0020300000000000001</v>
      </c>
      <c r="R155" s="239">
        <f>Q155*H155</f>
        <v>0.0020300000000000001</v>
      </c>
      <c r="S155" s="239">
        <v>0</v>
      </c>
      <c r="T155" s="240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1" t="s">
        <v>307</v>
      </c>
      <c r="AT155" s="241" t="s">
        <v>228</v>
      </c>
      <c r="AU155" s="241" t="s">
        <v>241</v>
      </c>
      <c r="AY155" s="19" t="s">
        <v>226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233</v>
      </c>
      <c r="BK155" s="242">
        <f>ROUND(I155*H155,2)</f>
        <v>0</v>
      </c>
      <c r="BL155" s="19" t="s">
        <v>307</v>
      </c>
      <c r="BM155" s="241" t="s">
        <v>2004</v>
      </c>
    </row>
    <row r="156" s="2" customFormat="1" ht="16.5" customHeight="1">
      <c r="A156" s="41"/>
      <c r="B156" s="42"/>
      <c r="C156" s="230" t="s">
        <v>263</v>
      </c>
      <c r="D156" s="230" t="s">
        <v>228</v>
      </c>
      <c r="E156" s="231" t="s">
        <v>2005</v>
      </c>
      <c r="F156" s="232" t="s">
        <v>2006</v>
      </c>
      <c r="G156" s="233" t="s">
        <v>927</v>
      </c>
      <c r="H156" s="234">
        <v>1</v>
      </c>
      <c r="I156" s="235"/>
      <c r="J156" s="236">
        <f>ROUND(I156*H156,2)</f>
        <v>0</v>
      </c>
      <c r="K156" s="232" t="s">
        <v>232</v>
      </c>
      <c r="L156" s="47"/>
      <c r="M156" s="237" t="s">
        <v>1</v>
      </c>
      <c r="N156" s="238" t="s">
        <v>52</v>
      </c>
      <c r="O156" s="95"/>
      <c r="P156" s="239">
        <f>O156*H156</f>
        <v>0</v>
      </c>
      <c r="Q156" s="239">
        <v>0.02894</v>
      </c>
      <c r="R156" s="239">
        <f>Q156*H156</f>
        <v>0.02894</v>
      </c>
      <c r="S156" s="239">
        <v>0</v>
      </c>
      <c r="T156" s="24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1" t="s">
        <v>307</v>
      </c>
      <c r="AT156" s="241" t="s">
        <v>228</v>
      </c>
      <c r="AU156" s="241" t="s">
        <v>241</v>
      </c>
      <c r="AY156" s="19" t="s">
        <v>226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233</v>
      </c>
      <c r="BK156" s="242">
        <f>ROUND(I156*H156,2)</f>
        <v>0</v>
      </c>
      <c r="BL156" s="19" t="s">
        <v>307</v>
      </c>
      <c r="BM156" s="241" t="s">
        <v>2007</v>
      </c>
    </row>
    <row r="157" s="2" customFormat="1" ht="16.5" customHeight="1">
      <c r="A157" s="41"/>
      <c r="B157" s="42"/>
      <c r="C157" s="230" t="s">
        <v>266</v>
      </c>
      <c r="D157" s="230" t="s">
        <v>228</v>
      </c>
      <c r="E157" s="231" t="s">
        <v>2008</v>
      </c>
      <c r="F157" s="232" t="s">
        <v>2009</v>
      </c>
      <c r="G157" s="233" t="s">
        <v>369</v>
      </c>
      <c r="H157" s="234">
        <v>1</v>
      </c>
      <c r="I157" s="235"/>
      <c r="J157" s="236">
        <f>ROUND(I157*H157,2)</f>
        <v>0</v>
      </c>
      <c r="K157" s="232" t="s">
        <v>232</v>
      </c>
      <c r="L157" s="47"/>
      <c r="M157" s="237" t="s">
        <v>1</v>
      </c>
      <c r="N157" s="238" t="s">
        <v>52</v>
      </c>
      <c r="O157" s="95"/>
      <c r="P157" s="239">
        <f>O157*H157</f>
        <v>0</v>
      </c>
      <c r="Q157" s="239">
        <v>0.00042999999999999999</v>
      </c>
      <c r="R157" s="239">
        <f>Q157*H157</f>
        <v>0.00042999999999999999</v>
      </c>
      <c r="S157" s="239">
        <v>0</v>
      </c>
      <c r="T157" s="24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1" t="s">
        <v>307</v>
      </c>
      <c r="AT157" s="241" t="s">
        <v>228</v>
      </c>
      <c r="AU157" s="241" t="s">
        <v>241</v>
      </c>
      <c r="AY157" s="19" t="s">
        <v>226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233</v>
      </c>
      <c r="BK157" s="242">
        <f>ROUND(I157*H157,2)</f>
        <v>0</v>
      </c>
      <c r="BL157" s="19" t="s">
        <v>307</v>
      </c>
      <c r="BM157" s="241" t="s">
        <v>2010</v>
      </c>
    </row>
    <row r="158" s="2" customFormat="1" ht="16.5" customHeight="1">
      <c r="A158" s="41"/>
      <c r="B158" s="42"/>
      <c r="C158" s="230" t="s">
        <v>271</v>
      </c>
      <c r="D158" s="230" t="s">
        <v>228</v>
      </c>
      <c r="E158" s="231" t="s">
        <v>2011</v>
      </c>
      <c r="F158" s="232" t="s">
        <v>2012</v>
      </c>
      <c r="G158" s="233" t="s">
        <v>369</v>
      </c>
      <c r="H158" s="234">
        <v>1</v>
      </c>
      <c r="I158" s="235"/>
      <c r="J158" s="236">
        <f>ROUND(I158*H158,2)</f>
        <v>0</v>
      </c>
      <c r="K158" s="232" t="s">
        <v>232</v>
      </c>
      <c r="L158" s="47"/>
      <c r="M158" s="237" t="s">
        <v>1</v>
      </c>
      <c r="N158" s="238" t="s">
        <v>52</v>
      </c>
      <c r="O158" s="95"/>
      <c r="P158" s="239">
        <f>O158*H158</f>
        <v>0</v>
      </c>
      <c r="Q158" s="239">
        <v>0.00183</v>
      </c>
      <c r="R158" s="239">
        <f>Q158*H158</f>
        <v>0.00183</v>
      </c>
      <c r="S158" s="239">
        <v>0</v>
      </c>
      <c r="T158" s="24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1" t="s">
        <v>307</v>
      </c>
      <c r="AT158" s="241" t="s">
        <v>228</v>
      </c>
      <c r="AU158" s="241" t="s">
        <v>241</v>
      </c>
      <c r="AY158" s="19" t="s">
        <v>226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233</v>
      </c>
      <c r="BK158" s="242">
        <f>ROUND(I158*H158,2)</f>
        <v>0</v>
      </c>
      <c r="BL158" s="19" t="s">
        <v>307</v>
      </c>
      <c r="BM158" s="241" t="s">
        <v>2013</v>
      </c>
    </row>
    <row r="159" s="2" customFormat="1" ht="16.5" customHeight="1">
      <c r="A159" s="41"/>
      <c r="B159" s="42"/>
      <c r="C159" s="230" t="s">
        <v>275</v>
      </c>
      <c r="D159" s="230" t="s">
        <v>228</v>
      </c>
      <c r="E159" s="231" t="s">
        <v>1995</v>
      </c>
      <c r="F159" s="232" t="s">
        <v>1996</v>
      </c>
      <c r="G159" s="233" t="s">
        <v>369</v>
      </c>
      <c r="H159" s="234">
        <v>1</v>
      </c>
      <c r="I159" s="235"/>
      <c r="J159" s="236">
        <f>ROUND(I159*H159,2)</f>
        <v>0</v>
      </c>
      <c r="K159" s="232" t="s">
        <v>232</v>
      </c>
      <c r="L159" s="47"/>
      <c r="M159" s="237" t="s">
        <v>1</v>
      </c>
      <c r="N159" s="238" t="s">
        <v>52</v>
      </c>
      <c r="O159" s="95"/>
      <c r="P159" s="239">
        <f>O159*H159</f>
        <v>0</v>
      </c>
      <c r="Q159" s="239">
        <v>0.00109</v>
      </c>
      <c r="R159" s="239">
        <f>Q159*H159</f>
        <v>0.00109</v>
      </c>
      <c r="S159" s="239">
        <v>0</v>
      </c>
      <c r="T159" s="24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1" t="s">
        <v>307</v>
      </c>
      <c r="AT159" s="241" t="s">
        <v>228</v>
      </c>
      <c r="AU159" s="241" t="s">
        <v>241</v>
      </c>
      <c r="AY159" s="19" t="s">
        <v>226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233</v>
      </c>
      <c r="BK159" s="242">
        <f>ROUND(I159*H159,2)</f>
        <v>0</v>
      </c>
      <c r="BL159" s="19" t="s">
        <v>307</v>
      </c>
      <c r="BM159" s="241" t="s">
        <v>2014</v>
      </c>
    </row>
    <row r="160" s="12" customFormat="1" ht="20.88" customHeight="1">
      <c r="A160" s="12"/>
      <c r="B160" s="214"/>
      <c r="C160" s="215"/>
      <c r="D160" s="216" t="s">
        <v>84</v>
      </c>
      <c r="E160" s="228" t="s">
        <v>2015</v>
      </c>
      <c r="F160" s="228" t="s">
        <v>2016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SUM(P161:P166)</f>
        <v>0</v>
      </c>
      <c r="Q160" s="222"/>
      <c r="R160" s="223">
        <f>SUM(R161:R166)</f>
        <v>0.057900000000000014</v>
      </c>
      <c r="S160" s="222"/>
      <c r="T160" s="224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92</v>
      </c>
      <c r="AT160" s="226" t="s">
        <v>84</v>
      </c>
      <c r="AU160" s="226" t="s">
        <v>94</v>
      </c>
      <c r="AY160" s="225" t="s">
        <v>226</v>
      </c>
      <c r="BK160" s="227">
        <f>SUM(BK161:BK166)</f>
        <v>0</v>
      </c>
    </row>
    <row r="161" s="2" customFormat="1" ht="16.5" customHeight="1">
      <c r="A161" s="41"/>
      <c r="B161" s="42"/>
      <c r="C161" s="230" t="s">
        <v>280</v>
      </c>
      <c r="D161" s="230" t="s">
        <v>228</v>
      </c>
      <c r="E161" s="231" t="s">
        <v>2017</v>
      </c>
      <c r="F161" s="232" t="s">
        <v>2018</v>
      </c>
      <c r="G161" s="233" t="s">
        <v>927</v>
      </c>
      <c r="H161" s="234">
        <v>2</v>
      </c>
      <c r="I161" s="235"/>
      <c r="J161" s="236">
        <f>ROUND(I161*H161,2)</f>
        <v>0</v>
      </c>
      <c r="K161" s="232" t="s">
        <v>232</v>
      </c>
      <c r="L161" s="47"/>
      <c r="M161" s="237" t="s">
        <v>1</v>
      </c>
      <c r="N161" s="238" t="s">
        <v>52</v>
      </c>
      <c r="O161" s="95"/>
      <c r="P161" s="239">
        <f>O161*H161</f>
        <v>0</v>
      </c>
      <c r="Q161" s="239">
        <v>0.023730000000000001</v>
      </c>
      <c r="R161" s="239">
        <f>Q161*H161</f>
        <v>0.047460000000000002</v>
      </c>
      <c r="S161" s="239">
        <v>0</v>
      </c>
      <c r="T161" s="24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1" t="s">
        <v>307</v>
      </c>
      <c r="AT161" s="241" t="s">
        <v>228</v>
      </c>
      <c r="AU161" s="241" t="s">
        <v>241</v>
      </c>
      <c r="AY161" s="19" t="s">
        <v>226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233</v>
      </c>
      <c r="BK161" s="242">
        <f>ROUND(I161*H161,2)</f>
        <v>0</v>
      </c>
      <c r="BL161" s="19" t="s">
        <v>307</v>
      </c>
      <c r="BM161" s="241" t="s">
        <v>2019</v>
      </c>
    </row>
    <row r="162" s="2" customFormat="1" ht="16.5" customHeight="1">
      <c r="A162" s="41"/>
      <c r="B162" s="42"/>
      <c r="C162" s="230" t="s">
        <v>285</v>
      </c>
      <c r="D162" s="230" t="s">
        <v>228</v>
      </c>
      <c r="E162" s="231" t="s">
        <v>2020</v>
      </c>
      <c r="F162" s="232" t="s">
        <v>2021</v>
      </c>
      <c r="G162" s="233" t="s">
        <v>369</v>
      </c>
      <c r="H162" s="234">
        <v>2</v>
      </c>
      <c r="I162" s="235"/>
      <c r="J162" s="236">
        <f>ROUND(I162*H162,2)</f>
        <v>0</v>
      </c>
      <c r="K162" s="232" t="s">
        <v>232</v>
      </c>
      <c r="L162" s="47"/>
      <c r="M162" s="237" t="s">
        <v>1</v>
      </c>
      <c r="N162" s="238" t="s">
        <v>52</v>
      </c>
      <c r="O162" s="95"/>
      <c r="P162" s="239">
        <f>O162*H162</f>
        <v>0</v>
      </c>
      <c r="Q162" s="239">
        <v>0.0019200000000000001</v>
      </c>
      <c r="R162" s="239">
        <f>Q162*H162</f>
        <v>0.0038400000000000001</v>
      </c>
      <c r="S162" s="239">
        <v>0</v>
      </c>
      <c r="T162" s="240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1" t="s">
        <v>307</v>
      </c>
      <c r="AT162" s="241" t="s">
        <v>228</v>
      </c>
      <c r="AU162" s="241" t="s">
        <v>241</v>
      </c>
      <c r="AY162" s="19" t="s">
        <v>226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233</v>
      </c>
      <c r="BK162" s="242">
        <f>ROUND(I162*H162,2)</f>
        <v>0</v>
      </c>
      <c r="BL162" s="19" t="s">
        <v>307</v>
      </c>
      <c r="BM162" s="241" t="s">
        <v>2022</v>
      </c>
    </row>
    <row r="163" s="2" customFormat="1" ht="16.5" customHeight="1">
      <c r="A163" s="41"/>
      <c r="B163" s="42"/>
      <c r="C163" s="230" t="s">
        <v>290</v>
      </c>
      <c r="D163" s="230" t="s">
        <v>228</v>
      </c>
      <c r="E163" s="231" t="s">
        <v>2023</v>
      </c>
      <c r="F163" s="232" t="s">
        <v>2024</v>
      </c>
      <c r="G163" s="233" t="s">
        <v>927</v>
      </c>
      <c r="H163" s="234">
        <v>2</v>
      </c>
      <c r="I163" s="235"/>
      <c r="J163" s="236">
        <f>ROUND(I163*H163,2)</f>
        <v>0</v>
      </c>
      <c r="K163" s="232" t="s">
        <v>232</v>
      </c>
      <c r="L163" s="47"/>
      <c r="M163" s="237" t="s">
        <v>1</v>
      </c>
      <c r="N163" s="238" t="s">
        <v>52</v>
      </c>
      <c r="O163" s="95"/>
      <c r="P163" s="239">
        <f>O163*H163</f>
        <v>0</v>
      </c>
      <c r="Q163" s="239">
        <v>0.0018400000000000001</v>
      </c>
      <c r="R163" s="239">
        <f>Q163*H163</f>
        <v>0.0036800000000000001</v>
      </c>
      <c r="S163" s="239">
        <v>0</v>
      </c>
      <c r="T163" s="24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1" t="s">
        <v>307</v>
      </c>
      <c r="AT163" s="241" t="s">
        <v>228</v>
      </c>
      <c r="AU163" s="241" t="s">
        <v>241</v>
      </c>
      <c r="AY163" s="19" t="s">
        <v>226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233</v>
      </c>
      <c r="BK163" s="242">
        <f>ROUND(I163*H163,2)</f>
        <v>0</v>
      </c>
      <c r="BL163" s="19" t="s">
        <v>307</v>
      </c>
      <c r="BM163" s="241" t="s">
        <v>2025</v>
      </c>
    </row>
    <row r="164" s="2" customFormat="1" ht="16.5" customHeight="1">
      <c r="A164" s="41"/>
      <c r="B164" s="42"/>
      <c r="C164" s="230" t="s">
        <v>295</v>
      </c>
      <c r="D164" s="230" t="s">
        <v>228</v>
      </c>
      <c r="E164" s="231" t="s">
        <v>1989</v>
      </c>
      <c r="F164" s="232" t="s">
        <v>1990</v>
      </c>
      <c r="G164" s="233" t="s">
        <v>369</v>
      </c>
      <c r="H164" s="234">
        <v>2</v>
      </c>
      <c r="I164" s="235"/>
      <c r="J164" s="236">
        <f>ROUND(I164*H164,2)</f>
        <v>0</v>
      </c>
      <c r="K164" s="232" t="s">
        <v>232</v>
      </c>
      <c r="L164" s="47"/>
      <c r="M164" s="237" t="s">
        <v>1</v>
      </c>
      <c r="N164" s="238" t="s">
        <v>52</v>
      </c>
      <c r="O164" s="95"/>
      <c r="P164" s="239">
        <f>O164*H164</f>
        <v>0</v>
      </c>
      <c r="Q164" s="239">
        <v>0.00013999999999999999</v>
      </c>
      <c r="R164" s="239">
        <f>Q164*H164</f>
        <v>0.00027999999999999998</v>
      </c>
      <c r="S164" s="239">
        <v>0</v>
      </c>
      <c r="T164" s="240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1" t="s">
        <v>307</v>
      </c>
      <c r="AT164" s="241" t="s">
        <v>228</v>
      </c>
      <c r="AU164" s="241" t="s">
        <v>241</v>
      </c>
      <c r="AY164" s="19" t="s">
        <v>226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233</v>
      </c>
      <c r="BK164" s="242">
        <f>ROUND(I164*H164,2)</f>
        <v>0</v>
      </c>
      <c r="BL164" s="19" t="s">
        <v>307</v>
      </c>
      <c r="BM164" s="241" t="s">
        <v>2026</v>
      </c>
    </row>
    <row r="165" s="2" customFormat="1" ht="16.5" customHeight="1">
      <c r="A165" s="41"/>
      <c r="B165" s="42"/>
      <c r="C165" s="230" t="s">
        <v>8</v>
      </c>
      <c r="D165" s="230" t="s">
        <v>228</v>
      </c>
      <c r="E165" s="231" t="s">
        <v>1992</v>
      </c>
      <c r="F165" s="232" t="s">
        <v>1993</v>
      </c>
      <c r="G165" s="233" t="s">
        <v>369</v>
      </c>
      <c r="H165" s="234">
        <v>2</v>
      </c>
      <c r="I165" s="235"/>
      <c r="J165" s="236">
        <f>ROUND(I165*H165,2)</f>
        <v>0</v>
      </c>
      <c r="K165" s="232" t="s">
        <v>232</v>
      </c>
      <c r="L165" s="47"/>
      <c r="M165" s="237" t="s">
        <v>1</v>
      </c>
      <c r="N165" s="238" t="s">
        <v>52</v>
      </c>
      <c r="O165" s="95"/>
      <c r="P165" s="239">
        <f>O165*H165</f>
        <v>0</v>
      </c>
      <c r="Q165" s="239">
        <v>0.00023000000000000001</v>
      </c>
      <c r="R165" s="239">
        <f>Q165*H165</f>
        <v>0.00046000000000000001</v>
      </c>
      <c r="S165" s="239">
        <v>0</v>
      </c>
      <c r="T165" s="240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1" t="s">
        <v>307</v>
      </c>
      <c r="AT165" s="241" t="s">
        <v>228</v>
      </c>
      <c r="AU165" s="241" t="s">
        <v>241</v>
      </c>
      <c r="AY165" s="19" t="s">
        <v>226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233</v>
      </c>
      <c r="BK165" s="242">
        <f>ROUND(I165*H165,2)</f>
        <v>0</v>
      </c>
      <c r="BL165" s="19" t="s">
        <v>307</v>
      </c>
      <c r="BM165" s="241" t="s">
        <v>2027</v>
      </c>
    </row>
    <row r="166" s="2" customFormat="1" ht="16.5" customHeight="1">
      <c r="A166" s="41"/>
      <c r="B166" s="42"/>
      <c r="C166" s="230" t="s">
        <v>307</v>
      </c>
      <c r="D166" s="230" t="s">
        <v>228</v>
      </c>
      <c r="E166" s="231" t="s">
        <v>1995</v>
      </c>
      <c r="F166" s="232" t="s">
        <v>1996</v>
      </c>
      <c r="G166" s="233" t="s">
        <v>369</v>
      </c>
      <c r="H166" s="234">
        <v>2</v>
      </c>
      <c r="I166" s="235"/>
      <c r="J166" s="236">
        <f>ROUND(I166*H166,2)</f>
        <v>0</v>
      </c>
      <c r="K166" s="232" t="s">
        <v>232</v>
      </c>
      <c r="L166" s="47"/>
      <c r="M166" s="237" t="s">
        <v>1</v>
      </c>
      <c r="N166" s="238" t="s">
        <v>52</v>
      </c>
      <c r="O166" s="95"/>
      <c r="P166" s="239">
        <f>O166*H166</f>
        <v>0</v>
      </c>
      <c r="Q166" s="239">
        <v>0.00109</v>
      </c>
      <c r="R166" s="239">
        <f>Q166*H166</f>
        <v>0.0021800000000000001</v>
      </c>
      <c r="S166" s="239">
        <v>0</v>
      </c>
      <c r="T166" s="24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1" t="s">
        <v>307</v>
      </c>
      <c r="AT166" s="241" t="s">
        <v>228</v>
      </c>
      <c r="AU166" s="241" t="s">
        <v>241</v>
      </c>
      <c r="AY166" s="19" t="s">
        <v>226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233</v>
      </c>
      <c r="BK166" s="242">
        <f>ROUND(I166*H166,2)</f>
        <v>0</v>
      </c>
      <c r="BL166" s="19" t="s">
        <v>307</v>
      </c>
      <c r="BM166" s="241" t="s">
        <v>2028</v>
      </c>
    </row>
    <row r="167" s="12" customFormat="1" ht="22.8" customHeight="1">
      <c r="A167" s="12"/>
      <c r="B167" s="214"/>
      <c r="C167" s="215"/>
      <c r="D167" s="216" t="s">
        <v>84</v>
      </c>
      <c r="E167" s="228" t="s">
        <v>2029</v>
      </c>
      <c r="F167" s="228" t="s">
        <v>2030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P168+P169+P221+P385</f>
        <v>0</v>
      </c>
      <c r="Q167" s="222"/>
      <c r="R167" s="223">
        <f>R168+R169+R221+R385</f>
        <v>119.79901339999999</v>
      </c>
      <c r="S167" s="222"/>
      <c r="T167" s="224">
        <f>T168+T169+T221+T385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92</v>
      </c>
      <c r="AT167" s="226" t="s">
        <v>84</v>
      </c>
      <c r="AU167" s="226" t="s">
        <v>92</v>
      </c>
      <c r="AY167" s="225" t="s">
        <v>226</v>
      </c>
      <c r="BK167" s="227">
        <f>BK168+BK169+BK221+BK385</f>
        <v>0</v>
      </c>
    </row>
    <row r="168" s="2" customFormat="1" ht="16.5" customHeight="1">
      <c r="A168" s="41"/>
      <c r="B168" s="42"/>
      <c r="C168" s="230" t="s">
        <v>312</v>
      </c>
      <c r="D168" s="230" t="s">
        <v>228</v>
      </c>
      <c r="E168" s="231" t="s">
        <v>2031</v>
      </c>
      <c r="F168" s="232" t="s">
        <v>2032</v>
      </c>
      <c r="G168" s="233" t="s">
        <v>387</v>
      </c>
      <c r="H168" s="234">
        <v>3</v>
      </c>
      <c r="I168" s="235"/>
      <c r="J168" s="236">
        <f>ROUND(I168*H168,2)</f>
        <v>0</v>
      </c>
      <c r="K168" s="232" t="s">
        <v>1</v>
      </c>
      <c r="L168" s="47"/>
      <c r="M168" s="237" t="s">
        <v>1</v>
      </c>
      <c r="N168" s="238" t="s">
        <v>52</v>
      </c>
      <c r="O168" s="9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1" t="s">
        <v>233</v>
      </c>
      <c r="AT168" s="241" t="s">
        <v>228</v>
      </c>
      <c r="AU168" s="241" t="s">
        <v>94</v>
      </c>
      <c r="AY168" s="19" t="s">
        <v>226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233</v>
      </c>
      <c r="BK168" s="242">
        <f>ROUND(I168*H168,2)</f>
        <v>0</v>
      </c>
      <c r="BL168" s="19" t="s">
        <v>233</v>
      </c>
      <c r="BM168" s="241" t="s">
        <v>2033</v>
      </c>
    </row>
    <row r="169" s="12" customFormat="1" ht="20.88" customHeight="1">
      <c r="A169" s="12"/>
      <c r="B169" s="214"/>
      <c r="C169" s="215"/>
      <c r="D169" s="216" t="s">
        <v>84</v>
      </c>
      <c r="E169" s="228" t="s">
        <v>2034</v>
      </c>
      <c r="F169" s="228" t="s">
        <v>2035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SUM(P170:P220)</f>
        <v>0</v>
      </c>
      <c r="Q169" s="222"/>
      <c r="R169" s="223">
        <f>SUM(R170:R220)</f>
        <v>0.01337</v>
      </c>
      <c r="S169" s="222"/>
      <c r="T169" s="224">
        <f>SUM(T170:T220)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92</v>
      </c>
      <c r="AT169" s="226" t="s">
        <v>84</v>
      </c>
      <c r="AU169" s="226" t="s">
        <v>94</v>
      </c>
      <c r="AY169" s="225" t="s">
        <v>226</v>
      </c>
      <c r="BK169" s="227">
        <f>SUM(BK170:BK220)</f>
        <v>0</v>
      </c>
    </row>
    <row r="170" s="2" customFormat="1" ht="16.5" customHeight="1">
      <c r="A170" s="41"/>
      <c r="B170" s="42"/>
      <c r="C170" s="266" t="s">
        <v>316</v>
      </c>
      <c r="D170" s="266" t="s">
        <v>301</v>
      </c>
      <c r="E170" s="267" t="s">
        <v>2036</v>
      </c>
      <c r="F170" s="268" t="s">
        <v>2037</v>
      </c>
      <c r="G170" s="269" t="s">
        <v>611</v>
      </c>
      <c r="H170" s="270">
        <v>1</v>
      </c>
      <c r="I170" s="271"/>
      <c r="J170" s="272">
        <f>ROUND(I170*H170,2)</f>
        <v>0</v>
      </c>
      <c r="K170" s="268" t="s">
        <v>1</v>
      </c>
      <c r="L170" s="273"/>
      <c r="M170" s="274" t="s">
        <v>1</v>
      </c>
      <c r="N170" s="275" t="s">
        <v>52</v>
      </c>
      <c r="O170" s="9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1" t="s">
        <v>266</v>
      </c>
      <c r="AT170" s="241" t="s">
        <v>301</v>
      </c>
      <c r="AU170" s="241" t="s">
        <v>241</v>
      </c>
      <c r="AY170" s="19" t="s">
        <v>226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233</v>
      </c>
      <c r="BK170" s="242">
        <f>ROUND(I170*H170,2)</f>
        <v>0</v>
      </c>
      <c r="BL170" s="19" t="s">
        <v>233</v>
      </c>
      <c r="BM170" s="241" t="s">
        <v>2038</v>
      </c>
    </row>
    <row r="171" s="2" customFormat="1" ht="16.5" customHeight="1">
      <c r="A171" s="41"/>
      <c r="B171" s="42"/>
      <c r="C171" s="266" t="s">
        <v>320</v>
      </c>
      <c r="D171" s="266" t="s">
        <v>301</v>
      </c>
      <c r="E171" s="267" t="s">
        <v>2039</v>
      </c>
      <c r="F171" s="268" t="s">
        <v>2040</v>
      </c>
      <c r="G171" s="269" t="s">
        <v>611</v>
      </c>
      <c r="H171" s="270">
        <v>3</v>
      </c>
      <c r="I171" s="271"/>
      <c r="J171" s="272">
        <f>ROUND(I171*H171,2)</f>
        <v>0</v>
      </c>
      <c r="K171" s="268" t="s">
        <v>1</v>
      </c>
      <c r="L171" s="273"/>
      <c r="M171" s="274" t="s">
        <v>1</v>
      </c>
      <c r="N171" s="275" t="s">
        <v>52</v>
      </c>
      <c r="O171" s="9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1" t="s">
        <v>266</v>
      </c>
      <c r="AT171" s="241" t="s">
        <v>301</v>
      </c>
      <c r="AU171" s="241" t="s">
        <v>241</v>
      </c>
      <c r="AY171" s="19" t="s">
        <v>226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233</v>
      </c>
      <c r="BK171" s="242">
        <f>ROUND(I171*H171,2)</f>
        <v>0</v>
      </c>
      <c r="BL171" s="19" t="s">
        <v>233</v>
      </c>
      <c r="BM171" s="241" t="s">
        <v>2041</v>
      </c>
    </row>
    <row r="172" s="2" customFormat="1" ht="16.5" customHeight="1">
      <c r="A172" s="41"/>
      <c r="B172" s="42"/>
      <c r="C172" s="266" t="s">
        <v>324</v>
      </c>
      <c r="D172" s="266" t="s">
        <v>301</v>
      </c>
      <c r="E172" s="267" t="s">
        <v>2042</v>
      </c>
      <c r="F172" s="268" t="s">
        <v>2043</v>
      </c>
      <c r="G172" s="269" t="s">
        <v>2044</v>
      </c>
      <c r="H172" s="270">
        <v>2</v>
      </c>
      <c r="I172" s="271"/>
      <c r="J172" s="272">
        <f>ROUND(I172*H172,2)</f>
        <v>0</v>
      </c>
      <c r="K172" s="268" t="s">
        <v>1</v>
      </c>
      <c r="L172" s="273"/>
      <c r="M172" s="274" t="s">
        <v>1</v>
      </c>
      <c r="N172" s="275" t="s">
        <v>52</v>
      </c>
      <c r="O172" s="9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1" t="s">
        <v>266</v>
      </c>
      <c r="AT172" s="241" t="s">
        <v>301</v>
      </c>
      <c r="AU172" s="241" t="s">
        <v>241</v>
      </c>
      <c r="AY172" s="19" t="s">
        <v>226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233</v>
      </c>
      <c r="BK172" s="242">
        <f>ROUND(I172*H172,2)</f>
        <v>0</v>
      </c>
      <c r="BL172" s="19" t="s">
        <v>233</v>
      </c>
      <c r="BM172" s="241" t="s">
        <v>2045</v>
      </c>
    </row>
    <row r="173" s="2" customFormat="1" ht="16.5" customHeight="1">
      <c r="A173" s="41"/>
      <c r="B173" s="42"/>
      <c r="C173" s="266" t="s">
        <v>7</v>
      </c>
      <c r="D173" s="266" t="s">
        <v>301</v>
      </c>
      <c r="E173" s="267" t="s">
        <v>2046</v>
      </c>
      <c r="F173" s="268" t="s">
        <v>2047</v>
      </c>
      <c r="G173" s="269" t="s">
        <v>2044</v>
      </c>
      <c r="H173" s="270">
        <v>1</v>
      </c>
      <c r="I173" s="271"/>
      <c r="J173" s="272">
        <f>ROUND(I173*H173,2)</f>
        <v>0</v>
      </c>
      <c r="K173" s="268" t="s">
        <v>1</v>
      </c>
      <c r="L173" s="273"/>
      <c r="M173" s="274" t="s">
        <v>1</v>
      </c>
      <c r="N173" s="275" t="s">
        <v>52</v>
      </c>
      <c r="O173" s="9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1" t="s">
        <v>266</v>
      </c>
      <c r="AT173" s="241" t="s">
        <v>301</v>
      </c>
      <c r="AU173" s="241" t="s">
        <v>241</v>
      </c>
      <c r="AY173" s="19" t="s">
        <v>226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233</v>
      </c>
      <c r="BK173" s="242">
        <f>ROUND(I173*H173,2)</f>
        <v>0</v>
      </c>
      <c r="BL173" s="19" t="s">
        <v>233</v>
      </c>
      <c r="BM173" s="241" t="s">
        <v>2048</v>
      </c>
    </row>
    <row r="174" s="2" customFormat="1" ht="16.5" customHeight="1">
      <c r="A174" s="41"/>
      <c r="B174" s="42"/>
      <c r="C174" s="266" t="s">
        <v>335</v>
      </c>
      <c r="D174" s="266" t="s">
        <v>301</v>
      </c>
      <c r="E174" s="267" t="s">
        <v>2049</v>
      </c>
      <c r="F174" s="268" t="s">
        <v>2050</v>
      </c>
      <c r="G174" s="269" t="s">
        <v>2044</v>
      </c>
      <c r="H174" s="270">
        <v>1</v>
      </c>
      <c r="I174" s="271"/>
      <c r="J174" s="272">
        <f>ROUND(I174*H174,2)</f>
        <v>0</v>
      </c>
      <c r="K174" s="268" t="s">
        <v>1</v>
      </c>
      <c r="L174" s="273"/>
      <c r="M174" s="274" t="s">
        <v>1</v>
      </c>
      <c r="N174" s="275" t="s">
        <v>52</v>
      </c>
      <c r="O174" s="9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1" t="s">
        <v>266</v>
      </c>
      <c r="AT174" s="241" t="s">
        <v>301</v>
      </c>
      <c r="AU174" s="241" t="s">
        <v>241</v>
      </c>
      <c r="AY174" s="19" t="s">
        <v>226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233</v>
      </c>
      <c r="BK174" s="242">
        <f>ROUND(I174*H174,2)</f>
        <v>0</v>
      </c>
      <c r="BL174" s="19" t="s">
        <v>233</v>
      </c>
      <c r="BM174" s="241" t="s">
        <v>2051</v>
      </c>
    </row>
    <row r="175" s="2" customFormat="1" ht="16.5" customHeight="1">
      <c r="A175" s="41"/>
      <c r="B175" s="42"/>
      <c r="C175" s="266" t="s">
        <v>340</v>
      </c>
      <c r="D175" s="266" t="s">
        <v>301</v>
      </c>
      <c r="E175" s="267" t="s">
        <v>2052</v>
      </c>
      <c r="F175" s="268" t="s">
        <v>2053</v>
      </c>
      <c r="G175" s="269" t="s">
        <v>2044</v>
      </c>
      <c r="H175" s="270">
        <v>1</v>
      </c>
      <c r="I175" s="271"/>
      <c r="J175" s="272">
        <f>ROUND(I175*H175,2)</f>
        <v>0</v>
      </c>
      <c r="K175" s="268" t="s">
        <v>1</v>
      </c>
      <c r="L175" s="273"/>
      <c r="M175" s="274" t="s">
        <v>1</v>
      </c>
      <c r="N175" s="275" t="s">
        <v>52</v>
      </c>
      <c r="O175" s="95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1" t="s">
        <v>266</v>
      </c>
      <c r="AT175" s="241" t="s">
        <v>301</v>
      </c>
      <c r="AU175" s="241" t="s">
        <v>241</v>
      </c>
      <c r="AY175" s="19" t="s">
        <v>226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233</v>
      </c>
      <c r="BK175" s="242">
        <f>ROUND(I175*H175,2)</f>
        <v>0</v>
      </c>
      <c r="BL175" s="19" t="s">
        <v>233</v>
      </c>
      <c r="BM175" s="241" t="s">
        <v>2054</v>
      </c>
    </row>
    <row r="176" s="2" customFormat="1" ht="16.5" customHeight="1">
      <c r="A176" s="41"/>
      <c r="B176" s="42"/>
      <c r="C176" s="266" t="s">
        <v>345</v>
      </c>
      <c r="D176" s="266" t="s">
        <v>301</v>
      </c>
      <c r="E176" s="267" t="s">
        <v>2055</v>
      </c>
      <c r="F176" s="268" t="s">
        <v>2056</v>
      </c>
      <c r="G176" s="269" t="s">
        <v>611</v>
      </c>
      <c r="H176" s="270">
        <v>1</v>
      </c>
      <c r="I176" s="271"/>
      <c r="J176" s="272">
        <f>ROUND(I176*H176,2)</f>
        <v>0</v>
      </c>
      <c r="K176" s="268" t="s">
        <v>1</v>
      </c>
      <c r="L176" s="273"/>
      <c r="M176" s="274" t="s">
        <v>1</v>
      </c>
      <c r="N176" s="275" t="s">
        <v>52</v>
      </c>
      <c r="O176" s="95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1" t="s">
        <v>266</v>
      </c>
      <c r="AT176" s="241" t="s">
        <v>301</v>
      </c>
      <c r="AU176" s="241" t="s">
        <v>241</v>
      </c>
      <c r="AY176" s="19" t="s">
        <v>226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233</v>
      </c>
      <c r="BK176" s="242">
        <f>ROUND(I176*H176,2)</f>
        <v>0</v>
      </c>
      <c r="BL176" s="19" t="s">
        <v>233</v>
      </c>
      <c r="BM176" s="241" t="s">
        <v>2057</v>
      </c>
    </row>
    <row r="177" s="2" customFormat="1" ht="16.5" customHeight="1">
      <c r="A177" s="41"/>
      <c r="B177" s="42"/>
      <c r="C177" s="266" t="s">
        <v>350</v>
      </c>
      <c r="D177" s="266" t="s">
        <v>301</v>
      </c>
      <c r="E177" s="267" t="s">
        <v>2058</v>
      </c>
      <c r="F177" s="268" t="s">
        <v>2059</v>
      </c>
      <c r="G177" s="269" t="s">
        <v>611</v>
      </c>
      <c r="H177" s="270">
        <v>1</v>
      </c>
      <c r="I177" s="271"/>
      <c r="J177" s="272">
        <f>ROUND(I177*H177,2)</f>
        <v>0</v>
      </c>
      <c r="K177" s="268" t="s">
        <v>1</v>
      </c>
      <c r="L177" s="273"/>
      <c r="M177" s="274" t="s">
        <v>1</v>
      </c>
      <c r="N177" s="275" t="s">
        <v>52</v>
      </c>
      <c r="O177" s="95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1" t="s">
        <v>266</v>
      </c>
      <c r="AT177" s="241" t="s">
        <v>301</v>
      </c>
      <c r="AU177" s="241" t="s">
        <v>241</v>
      </c>
      <c r="AY177" s="19" t="s">
        <v>226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233</v>
      </c>
      <c r="BK177" s="242">
        <f>ROUND(I177*H177,2)</f>
        <v>0</v>
      </c>
      <c r="BL177" s="19" t="s">
        <v>233</v>
      </c>
      <c r="BM177" s="241" t="s">
        <v>2060</v>
      </c>
    </row>
    <row r="178" s="2" customFormat="1" ht="16.5" customHeight="1">
      <c r="A178" s="41"/>
      <c r="B178" s="42"/>
      <c r="C178" s="266" t="s">
        <v>356</v>
      </c>
      <c r="D178" s="266" t="s">
        <v>301</v>
      </c>
      <c r="E178" s="267" t="s">
        <v>2061</v>
      </c>
      <c r="F178" s="268" t="s">
        <v>2062</v>
      </c>
      <c r="G178" s="269" t="s">
        <v>611</v>
      </c>
      <c r="H178" s="270">
        <v>1</v>
      </c>
      <c r="I178" s="271"/>
      <c r="J178" s="272">
        <f>ROUND(I178*H178,2)</f>
        <v>0</v>
      </c>
      <c r="K178" s="268" t="s">
        <v>1</v>
      </c>
      <c r="L178" s="273"/>
      <c r="M178" s="274" t="s">
        <v>1</v>
      </c>
      <c r="N178" s="275" t="s">
        <v>52</v>
      </c>
      <c r="O178" s="9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1" t="s">
        <v>266</v>
      </c>
      <c r="AT178" s="241" t="s">
        <v>301</v>
      </c>
      <c r="AU178" s="241" t="s">
        <v>241</v>
      </c>
      <c r="AY178" s="19" t="s">
        <v>226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233</v>
      </c>
      <c r="BK178" s="242">
        <f>ROUND(I178*H178,2)</f>
        <v>0</v>
      </c>
      <c r="BL178" s="19" t="s">
        <v>233</v>
      </c>
      <c r="BM178" s="241" t="s">
        <v>2063</v>
      </c>
    </row>
    <row r="179" s="2" customFormat="1" ht="16.5" customHeight="1">
      <c r="A179" s="41"/>
      <c r="B179" s="42"/>
      <c r="C179" s="266" t="s">
        <v>361</v>
      </c>
      <c r="D179" s="266" t="s">
        <v>301</v>
      </c>
      <c r="E179" s="267" t="s">
        <v>2064</v>
      </c>
      <c r="F179" s="268" t="s">
        <v>2065</v>
      </c>
      <c r="G179" s="269" t="s">
        <v>611</v>
      </c>
      <c r="H179" s="270">
        <v>1</v>
      </c>
      <c r="I179" s="271"/>
      <c r="J179" s="272">
        <f>ROUND(I179*H179,2)</f>
        <v>0</v>
      </c>
      <c r="K179" s="268" t="s">
        <v>1</v>
      </c>
      <c r="L179" s="273"/>
      <c r="M179" s="274" t="s">
        <v>1</v>
      </c>
      <c r="N179" s="275" t="s">
        <v>52</v>
      </c>
      <c r="O179" s="95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1" t="s">
        <v>266</v>
      </c>
      <c r="AT179" s="241" t="s">
        <v>301</v>
      </c>
      <c r="AU179" s="241" t="s">
        <v>241</v>
      </c>
      <c r="AY179" s="19" t="s">
        <v>226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233</v>
      </c>
      <c r="BK179" s="242">
        <f>ROUND(I179*H179,2)</f>
        <v>0</v>
      </c>
      <c r="BL179" s="19" t="s">
        <v>233</v>
      </c>
      <c r="BM179" s="241" t="s">
        <v>2066</v>
      </c>
    </row>
    <row r="180" s="2" customFormat="1" ht="16.5" customHeight="1">
      <c r="A180" s="41"/>
      <c r="B180" s="42"/>
      <c r="C180" s="266" t="s">
        <v>366</v>
      </c>
      <c r="D180" s="266" t="s">
        <v>301</v>
      </c>
      <c r="E180" s="267" t="s">
        <v>2067</v>
      </c>
      <c r="F180" s="268" t="s">
        <v>2068</v>
      </c>
      <c r="G180" s="269" t="s">
        <v>611</v>
      </c>
      <c r="H180" s="270">
        <v>1</v>
      </c>
      <c r="I180" s="271"/>
      <c r="J180" s="272">
        <f>ROUND(I180*H180,2)</f>
        <v>0</v>
      </c>
      <c r="K180" s="268" t="s">
        <v>1</v>
      </c>
      <c r="L180" s="273"/>
      <c r="M180" s="274" t="s">
        <v>1</v>
      </c>
      <c r="N180" s="275" t="s">
        <v>52</v>
      </c>
      <c r="O180" s="9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1" t="s">
        <v>266</v>
      </c>
      <c r="AT180" s="241" t="s">
        <v>301</v>
      </c>
      <c r="AU180" s="241" t="s">
        <v>241</v>
      </c>
      <c r="AY180" s="19" t="s">
        <v>226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233</v>
      </c>
      <c r="BK180" s="242">
        <f>ROUND(I180*H180,2)</f>
        <v>0</v>
      </c>
      <c r="BL180" s="19" t="s">
        <v>233</v>
      </c>
      <c r="BM180" s="241" t="s">
        <v>2069</v>
      </c>
    </row>
    <row r="181" s="2" customFormat="1" ht="16.5" customHeight="1">
      <c r="A181" s="41"/>
      <c r="B181" s="42"/>
      <c r="C181" s="266" t="s">
        <v>372</v>
      </c>
      <c r="D181" s="266" t="s">
        <v>301</v>
      </c>
      <c r="E181" s="267" t="s">
        <v>2070</v>
      </c>
      <c r="F181" s="268" t="s">
        <v>2071</v>
      </c>
      <c r="G181" s="269" t="s">
        <v>611</v>
      </c>
      <c r="H181" s="270">
        <v>1</v>
      </c>
      <c r="I181" s="271"/>
      <c r="J181" s="272">
        <f>ROUND(I181*H181,2)</f>
        <v>0</v>
      </c>
      <c r="K181" s="268" t="s">
        <v>1</v>
      </c>
      <c r="L181" s="273"/>
      <c r="M181" s="274" t="s">
        <v>1</v>
      </c>
      <c r="N181" s="275" t="s">
        <v>52</v>
      </c>
      <c r="O181" s="95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1" t="s">
        <v>266</v>
      </c>
      <c r="AT181" s="241" t="s">
        <v>301</v>
      </c>
      <c r="AU181" s="241" t="s">
        <v>241</v>
      </c>
      <c r="AY181" s="19" t="s">
        <v>226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233</v>
      </c>
      <c r="BK181" s="242">
        <f>ROUND(I181*H181,2)</f>
        <v>0</v>
      </c>
      <c r="BL181" s="19" t="s">
        <v>233</v>
      </c>
      <c r="BM181" s="241" t="s">
        <v>2072</v>
      </c>
    </row>
    <row r="182" s="2" customFormat="1" ht="16.5" customHeight="1">
      <c r="A182" s="41"/>
      <c r="B182" s="42"/>
      <c r="C182" s="266" t="s">
        <v>378</v>
      </c>
      <c r="D182" s="266" t="s">
        <v>301</v>
      </c>
      <c r="E182" s="267" t="s">
        <v>2073</v>
      </c>
      <c r="F182" s="268" t="s">
        <v>2074</v>
      </c>
      <c r="G182" s="269" t="s">
        <v>611</v>
      </c>
      <c r="H182" s="270">
        <v>1</v>
      </c>
      <c r="I182" s="271"/>
      <c r="J182" s="272">
        <f>ROUND(I182*H182,2)</f>
        <v>0</v>
      </c>
      <c r="K182" s="268" t="s">
        <v>1</v>
      </c>
      <c r="L182" s="273"/>
      <c r="M182" s="274" t="s">
        <v>1</v>
      </c>
      <c r="N182" s="275" t="s">
        <v>52</v>
      </c>
      <c r="O182" s="9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1" t="s">
        <v>266</v>
      </c>
      <c r="AT182" s="241" t="s">
        <v>301</v>
      </c>
      <c r="AU182" s="241" t="s">
        <v>241</v>
      </c>
      <c r="AY182" s="19" t="s">
        <v>226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233</v>
      </c>
      <c r="BK182" s="242">
        <f>ROUND(I182*H182,2)</f>
        <v>0</v>
      </c>
      <c r="BL182" s="19" t="s">
        <v>233</v>
      </c>
      <c r="BM182" s="241" t="s">
        <v>2075</v>
      </c>
    </row>
    <row r="183" s="2" customFormat="1" ht="16.5" customHeight="1">
      <c r="A183" s="41"/>
      <c r="B183" s="42"/>
      <c r="C183" s="266" t="s">
        <v>384</v>
      </c>
      <c r="D183" s="266" t="s">
        <v>301</v>
      </c>
      <c r="E183" s="267" t="s">
        <v>2076</v>
      </c>
      <c r="F183" s="268" t="s">
        <v>2077</v>
      </c>
      <c r="G183" s="269" t="s">
        <v>611</v>
      </c>
      <c r="H183" s="270">
        <v>1</v>
      </c>
      <c r="I183" s="271"/>
      <c r="J183" s="272">
        <f>ROUND(I183*H183,2)</f>
        <v>0</v>
      </c>
      <c r="K183" s="268" t="s">
        <v>1</v>
      </c>
      <c r="L183" s="273"/>
      <c r="M183" s="274" t="s">
        <v>1</v>
      </c>
      <c r="N183" s="275" t="s">
        <v>52</v>
      </c>
      <c r="O183" s="95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1" t="s">
        <v>266</v>
      </c>
      <c r="AT183" s="241" t="s">
        <v>301</v>
      </c>
      <c r="AU183" s="241" t="s">
        <v>241</v>
      </c>
      <c r="AY183" s="19" t="s">
        <v>226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233</v>
      </c>
      <c r="BK183" s="242">
        <f>ROUND(I183*H183,2)</f>
        <v>0</v>
      </c>
      <c r="BL183" s="19" t="s">
        <v>233</v>
      </c>
      <c r="BM183" s="241" t="s">
        <v>2078</v>
      </c>
    </row>
    <row r="184" s="2" customFormat="1" ht="16.5" customHeight="1">
      <c r="A184" s="41"/>
      <c r="B184" s="42"/>
      <c r="C184" s="266" t="s">
        <v>389</v>
      </c>
      <c r="D184" s="266" t="s">
        <v>301</v>
      </c>
      <c r="E184" s="267" t="s">
        <v>2079</v>
      </c>
      <c r="F184" s="268" t="s">
        <v>2080</v>
      </c>
      <c r="G184" s="269" t="s">
        <v>611</v>
      </c>
      <c r="H184" s="270">
        <v>1</v>
      </c>
      <c r="I184" s="271"/>
      <c r="J184" s="272">
        <f>ROUND(I184*H184,2)</f>
        <v>0</v>
      </c>
      <c r="K184" s="268" t="s">
        <v>1</v>
      </c>
      <c r="L184" s="273"/>
      <c r="M184" s="274" t="s">
        <v>1</v>
      </c>
      <c r="N184" s="275" t="s">
        <v>52</v>
      </c>
      <c r="O184" s="95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1" t="s">
        <v>266</v>
      </c>
      <c r="AT184" s="241" t="s">
        <v>301</v>
      </c>
      <c r="AU184" s="241" t="s">
        <v>241</v>
      </c>
      <c r="AY184" s="19" t="s">
        <v>226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233</v>
      </c>
      <c r="BK184" s="242">
        <f>ROUND(I184*H184,2)</f>
        <v>0</v>
      </c>
      <c r="BL184" s="19" t="s">
        <v>233</v>
      </c>
      <c r="BM184" s="241" t="s">
        <v>2081</v>
      </c>
    </row>
    <row r="185" s="2" customFormat="1" ht="16.5" customHeight="1">
      <c r="A185" s="41"/>
      <c r="B185" s="42"/>
      <c r="C185" s="266" t="s">
        <v>393</v>
      </c>
      <c r="D185" s="266" t="s">
        <v>301</v>
      </c>
      <c r="E185" s="267" t="s">
        <v>2082</v>
      </c>
      <c r="F185" s="268" t="s">
        <v>2083</v>
      </c>
      <c r="G185" s="269" t="s">
        <v>611</v>
      </c>
      <c r="H185" s="270">
        <v>1</v>
      </c>
      <c r="I185" s="271"/>
      <c r="J185" s="272">
        <f>ROUND(I185*H185,2)</f>
        <v>0</v>
      </c>
      <c r="K185" s="268" t="s">
        <v>1</v>
      </c>
      <c r="L185" s="273"/>
      <c r="M185" s="274" t="s">
        <v>1</v>
      </c>
      <c r="N185" s="275" t="s">
        <v>52</v>
      </c>
      <c r="O185" s="95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1" t="s">
        <v>266</v>
      </c>
      <c r="AT185" s="241" t="s">
        <v>301</v>
      </c>
      <c r="AU185" s="241" t="s">
        <v>241</v>
      </c>
      <c r="AY185" s="19" t="s">
        <v>226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233</v>
      </c>
      <c r="BK185" s="242">
        <f>ROUND(I185*H185,2)</f>
        <v>0</v>
      </c>
      <c r="BL185" s="19" t="s">
        <v>233</v>
      </c>
      <c r="BM185" s="241" t="s">
        <v>2084</v>
      </c>
    </row>
    <row r="186" s="2" customFormat="1" ht="16.5" customHeight="1">
      <c r="A186" s="41"/>
      <c r="B186" s="42"/>
      <c r="C186" s="230" t="s">
        <v>400</v>
      </c>
      <c r="D186" s="230" t="s">
        <v>228</v>
      </c>
      <c r="E186" s="231" t="s">
        <v>2085</v>
      </c>
      <c r="F186" s="232" t="s">
        <v>2086</v>
      </c>
      <c r="G186" s="233" t="s">
        <v>369</v>
      </c>
      <c r="H186" s="234">
        <v>5</v>
      </c>
      <c r="I186" s="235"/>
      <c r="J186" s="236">
        <f>ROUND(I186*H186,2)</f>
        <v>0</v>
      </c>
      <c r="K186" s="232" t="s">
        <v>232</v>
      </c>
      <c r="L186" s="47"/>
      <c r="M186" s="237" t="s">
        <v>1</v>
      </c>
      <c r="N186" s="238" t="s">
        <v>52</v>
      </c>
      <c r="O186" s="95"/>
      <c r="P186" s="239">
        <f>O186*H186</f>
        <v>0</v>
      </c>
      <c r="Q186" s="239">
        <v>0.00167</v>
      </c>
      <c r="R186" s="239">
        <f>Q186*H186</f>
        <v>0.0083499999999999998</v>
      </c>
      <c r="S186" s="239">
        <v>0</v>
      </c>
      <c r="T186" s="240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1" t="s">
        <v>233</v>
      </c>
      <c r="AT186" s="241" t="s">
        <v>228</v>
      </c>
      <c r="AU186" s="241" t="s">
        <v>241</v>
      </c>
      <c r="AY186" s="19" t="s">
        <v>226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233</v>
      </c>
      <c r="BK186" s="242">
        <f>ROUND(I186*H186,2)</f>
        <v>0</v>
      </c>
      <c r="BL186" s="19" t="s">
        <v>233</v>
      </c>
      <c r="BM186" s="241" t="s">
        <v>2087</v>
      </c>
    </row>
    <row r="187" s="15" customFormat="1">
      <c r="A187" s="15"/>
      <c r="B187" s="280"/>
      <c r="C187" s="281"/>
      <c r="D187" s="245" t="s">
        <v>235</v>
      </c>
      <c r="E187" s="282" t="s">
        <v>1</v>
      </c>
      <c r="F187" s="283" t="s">
        <v>2062</v>
      </c>
      <c r="G187" s="281"/>
      <c r="H187" s="282" t="s">
        <v>1</v>
      </c>
      <c r="I187" s="284"/>
      <c r="J187" s="281"/>
      <c r="K187" s="281"/>
      <c r="L187" s="285"/>
      <c r="M187" s="286"/>
      <c r="N187" s="287"/>
      <c r="O187" s="287"/>
      <c r="P187" s="287"/>
      <c r="Q187" s="287"/>
      <c r="R187" s="287"/>
      <c r="S187" s="287"/>
      <c r="T187" s="28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9" t="s">
        <v>235</v>
      </c>
      <c r="AU187" s="289" t="s">
        <v>241</v>
      </c>
      <c r="AV187" s="15" t="s">
        <v>92</v>
      </c>
      <c r="AW187" s="15" t="s">
        <v>40</v>
      </c>
      <c r="AX187" s="15" t="s">
        <v>85</v>
      </c>
      <c r="AY187" s="289" t="s">
        <v>226</v>
      </c>
    </row>
    <row r="188" s="13" customFormat="1">
      <c r="A188" s="13"/>
      <c r="B188" s="243"/>
      <c r="C188" s="244"/>
      <c r="D188" s="245" t="s">
        <v>235</v>
      </c>
      <c r="E188" s="246" t="s">
        <v>1</v>
      </c>
      <c r="F188" s="247" t="s">
        <v>92</v>
      </c>
      <c r="G188" s="244"/>
      <c r="H188" s="248">
        <v>1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235</v>
      </c>
      <c r="AU188" s="254" t="s">
        <v>241</v>
      </c>
      <c r="AV188" s="13" t="s">
        <v>94</v>
      </c>
      <c r="AW188" s="13" t="s">
        <v>40</v>
      </c>
      <c r="AX188" s="13" t="s">
        <v>85</v>
      </c>
      <c r="AY188" s="254" t="s">
        <v>226</v>
      </c>
    </row>
    <row r="189" s="15" customFormat="1">
      <c r="A189" s="15"/>
      <c r="B189" s="280"/>
      <c r="C189" s="281"/>
      <c r="D189" s="245" t="s">
        <v>235</v>
      </c>
      <c r="E189" s="282" t="s">
        <v>1</v>
      </c>
      <c r="F189" s="283" t="s">
        <v>2088</v>
      </c>
      <c r="G189" s="281"/>
      <c r="H189" s="282" t="s">
        <v>1</v>
      </c>
      <c r="I189" s="284"/>
      <c r="J189" s="281"/>
      <c r="K189" s="281"/>
      <c r="L189" s="285"/>
      <c r="M189" s="286"/>
      <c r="N189" s="287"/>
      <c r="O189" s="287"/>
      <c r="P189" s="287"/>
      <c r="Q189" s="287"/>
      <c r="R189" s="287"/>
      <c r="S189" s="287"/>
      <c r="T189" s="28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9" t="s">
        <v>235</v>
      </c>
      <c r="AU189" s="289" t="s">
        <v>241</v>
      </c>
      <c r="AV189" s="15" t="s">
        <v>92</v>
      </c>
      <c r="AW189" s="15" t="s">
        <v>40</v>
      </c>
      <c r="AX189" s="15" t="s">
        <v>85</v>
      </c>
      <c r="AY189" s="289" t="s">
        <v>226</v>
      </c>
    </row>
    <row r="190" s="13" customFormat="1">
      <c r="A190" s="13"/>
      <c r="B190" s="243"/>
      <c r="C190" s="244"/>
      <c r="D190" s="245" t="s">
        <v>235</v>
      </c>
      <c r="E190" s="246" t="s">
        <v>1</v>
      </c>
      <c r="F190" s="247" t="s">
        <v>92</v>
      </c>
      <c r="G190" s="244"/>
      <c r="H190" s="248">
        <v>1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235</v>
      </c>
      <c r="AU190" s="254" t="s">
        <v>241</v>
      </c>
      <c r="AV190" s="13" t="s">
        <v>94</v>
      </c>
      <c r="AW190" s="13" t="s">
        <v>40</v>
      </c>
      <c r="AX190" s="13" t="s">
        <v>85</v>
      </c>
      <c r="AY190" s="254" t="s">
        <v>226</v>
      </c>
    </row>
    <row r="191" s="15" customFormat="1">
      <c r="A191" s="15"/>
      <c r="B191" s="280"/>
      <c r="C191" s="281"/>
      <c r="D191" s="245" t="s">
        <v>235</v>
      </c>
      <c r="E191" s="282" t="s">
        <v>1</v>
      </c>
      <c r="F191" s="283" t="s">
        <v>2074</v>
      </c>
      <c r="G191" s="281"/>
      <c r="H191" s="282" t="s">
        <v>1</v>
      </c>
      <c r="I191" s="284"/>
      <c r="J191" s="281"/>
      <c r="K191" s="281"/>
      <c r="L191" s="285"/>
      <c r="M191" s="286"/>
      <c r="N191" s="287"/>
      <c r="O191" s="287"/>
      <c r="P191" s="287"/>
      <c r="Q191" s="287"/>
      <c r="R191" s="287"/>
      <c r="S191" s="287"/>
      <c r="T191" s="28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9" t="s">
        <v>235</v>
      </c>
      <c r="AU191" s="289" t="s">
        <v>241</v>
      </c>
      <c r="AV191" s="15" t="s">
        <v>92</v>
      </c>
      <c r="AW191" s="15" t="s">
        <v>40</v>
      </c>
      <c r="AX191" s="15" t="s">
        <v>85</v>
      </c>
      <c r="AY191" s="289" t="s">
        <v>226</v>
      </c>
    </row>
    <row r="192" s="13" customFormat="1">
      <c r="A192" s="13"/>
      <c r="B192" s="243"/>
      <c r="C192" s="244"/>
      <c r="D192" s="245" t="s">
        <v>235</v>
      </c>
      <c r="E192" s="246" t="s">
        <v>1</v>
      </c>
      <c r="F192" s="247" t="s">
        <v>92</v>
      </c>
      <c r="G192" s="244"/>
      <c r="H192" s="248">
        <v>1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235</v>
      </c>
      <c r="AU192" s="254" t="s">
        <v>241</v>
      </c>
      <c r="AV192" s="13" t="s">
        <v>94</v>
      </c>
      <c r="AW192" s="13" t="s">
        <v>40</v>
      </c>
      <c r="AX192" s="13" t="s">
        <v>85</v>
      </c>
      <c r="AY192" s="254" t="s">
        <v>226</v>
      </c>
    </row>
    <row r="193" s="15" customFormat="1">
      <c r="A193" s="15"/>
      <c r="B193" s="280"/>
      <c r="C193" s="281"/>
      <c r="D193" s="245" t="s">
        <v>235</v>
      </c>
      <c r="E193" s="282" t="s">
        <v>1</v>
      </c>
      <c r="F193" s="283" t="s">
        <v>2077</v>
      </c>
      <c r="G193" s="281"/>
      <c r="H193" s="282" t="s">
        <v>1</v>
      </c>
      <c r="I193" s="284"/>
      <c r="J193" s="281"/>
      <c r="K193" s="281"/>
      <c r="L193" s="285"/>
      <c r="M193" s="286"/>
      <c r="N193" s="287"/>
      <c r="O193" s="287"/>
      <c r="P193" s="287"/>
      <c r="Q193" s="287"/>
      <c r="R193" s="287"/>
      <c r="S193" s="287"/>
      <c r="T193" s="28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9" t="s">
        <v>235</v>
      </c>
      <c r="AU193" s="289" t="s">
        <v>241</v>
      </c>
      <c r="AV193" s="15" t="s">
        <v>92</v>
      </c>
      <c r="AW193" s="15" t="s">
        <v>40</v>
      </c>
      <c r="AX193" s="15" t="s">
        <v>85</v>
      </c>
      <c r="AY193" s="289" t="s">
        <v>226</v>
      </c>
    </row>
    <row r="194" s="13" customFormat="1">
      <c r="A194" s="13"/>
      <c r="B194" s="243"/>
      <c r="C194" s="244"/>
      <c r="D194" s="245" t="s">
        <v>235</v>
      </c>
      <c r="E194" s="246" t="s">
        <v>1</v>
      </c>
      <c r="F194" s="247" t="s">
        <v>92</v>
      </c>
      <c r="G194" s="244"/>
      <c r="H194" s="248">
        <v>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235</v>
      </c>
      <c r="AU194" s="254" t="s">
        <v>241</v>
      </c>
      <c r="AV194" s="13" t="s">
        <v>94</v>
      </c>
      <c r="AW194" s="13" t="s">
        <v>40</v>
      </c>
      <c r="AX194" s="13" t="s">
        <v>85</v>
      </c>
      <c r="AY194" s="254" t="s">
        <v>226</v>
      </c>
    </row>
    <row r="195" s="15" customFormat="1">
      <c r="A195" s="15"/>
      <c r="B195" s="280"/>
      <c r="C195" s="281"/>
      <c r="D195" s="245" t="s">
        <v>235</v>
      </c>
      <c r="E195" s="282" t="s">
        <v>1</v>
      </c>
      <c r="F195" s="283" t="s">
        <v>2083</v>
      </c>
      <c r="G195" s="281"/>
      <c r="H195" s="282" t="s">
        <v>1</v>
      </c>
      <c r="I195" s="284"/>
      <c r="J195" s="281"/>
      <c r="K195" s="281"/>
      <c r="L195" s="285"/>
      <c r="M195" s="286"/>
      <c r="N195" s="287"/>
      <c r="O195" s="287"/>
      <c r="P195" s="287"/>
      <c r="Q195" s="287"/>
      <c r="R195" s="287"/>
      <c r="S195" s="287"/>
      <c r="T195" s="28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9" t="s">
        <v>235</v>
      </c>
      <c r="AU195" s="289" t="s">
        <v>241</v>
      </c>
      <c r="AV195" s="15" t="s">
        <v>92</v>
      </c>
      <c r="AW195" s="15" t="s">
        <v>40</v>
      </c>
      <c r="AX195" s="15" t="s">
        <v>85</v>
      </c>
      <c r="AY195" s="289" t="s">
        <v>226</v>
      </c>
    </row>
    <row r="196" s="13" customFormat="1">
      <c r="A196" s="13"/>
      <c r="B196" s="243"/>
      <c r="C196" s="244"/>
      <c r="D196" s="245" t="s">
        <v>235</v>
      </c>
      <c r="E196" s="246" t="s">
        <v>1</v>
      </c>
      <c r="F196" s="247" t="s">
        <v>92</v>
      </c>
      <c r="G196" s="244"/>
      <c r="H196" s="248">
        <v>1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235</v>
      </c>
      <c r="AU196" s="254" t="s">
        <v>241</v>
      </c>
      <c r="AV196" s="13" t="s">
        <v>94</v>
      </c>
      <c r="AW196" s="13" t="s">
        <v>40</v>
      </c>
      <c r="AX196" s="13" t="s">
        <v>85</v>
      </c>
      <c r="AY196" s="254" t="s">
        <v>226</v>
      </c>
    </row>
    <row r="197" s="14" customFormat="1">
      <c r="A197" s="14"/>
      <c r="B197" s="255"/>
      <c r="C197" s="256"/>
      <c r="D197" s="245" t="s">
        <v>235</v>
      </c>
      <c r="E197" s="257" t="s">
        <v>1</v>
      </c>
      <c r="F197" s="258" t="s">
        <v>237</v>
      </c>
      <c r="G197" s="256"/>
      <c r="H197" s="259">
        <v>5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235</v>
      </c>
      <c r="AU197" s="265" t="s">
        <v>241</v>
      </c>
      <c r="AV197" s="14" t="s">
        <v>233</v>
      </c>
      <c r="AW197" s="14" t="s">
        <v>40</v>
      </c>
      <c r="AX197" s="14" t="s">
        <v>92</v>
      </c>
      <c r="AY197" s="265" t="s">
        <v>226</v>
      </c>
    </row>
    <row r="198" s="2" customFormat="1" ht="21.75" customHeight="1">
      <c r="A198" s="41"/>
      <c r="B198" s="42"/>
      <c r="C198" s="230" t="s">
        <v>405</v>
      </c>
      <c r="D198" s="230" t="s">
        <v>228</v>
      </c>
      <c r="E198" s="231" t="s">
        <v>2089</v>
      </c>
      <c r="F198" s="232" t="s">
        <v>2090</v>
      </c>
      <c r="G198" s="233" t="s">
        <v>369</v>
      </c>
      <c r="H198" s="234">
        <v>5</v>
      </c>
      <c r="I198" s="235"/>
      <c r="J198" s="236">
        <f>ROUND(I198*H198,2)</f>
        <v>0</v>
      </c>
      <c r="K198" s="232" t="s">
        <v>232</v>
      </c>
      <c r="L198" s="47"/>
      <c r="M198" s="237" t="s">
        <v>1</v>
      </c>
      <c r="N198" s="238" t="s">
        <v>52</v>
      </c>
      <c r="O198" s="95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1" t="s">
        <v>233</v>
      </c>
      <c r="AT198" s="241" t="s">
        <v>228</v>
      </c>
      <c r="AU198" s="241" t="s">
        <v>241</v>
      </c>
      <c r="AY198" s="19" t="s">
        <v>226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233</v>
      </c>
      <c r="BK198" s="242">
        <f>ROUND(I198*H198,2)</f>
        <v>0</v>
      </c>
      <c r="BL198" s="19" t="s">
        <v>233</v>
      </c>
      <c r="BM198" s="241" t="s">
        <v>2091</v>
      </c>
    </row>
    <row r="199" s="2" customFormat="1" ht="16.5" customHeight="1">
      <c r="A199" s="41"/>
      <c r="B199" s="42"/>
      <c r="C199" s="230" t="s">
        <v>410</v>
      </c>
      <c r="D199" s="230" t="s">
        <v>228</v>
      </c>
      <c r="E199" s="231" t="s">
        <v>2092</v>
      </c>
      <c r="F199" s="232" t="s">
        <v>2093</v>
      </c>
      <c r="G199" s="233" t="s">
        <v>369</v>
      </c>
      <c r="H199" s="234">
        <v>1</v>
      </c>
      <c r="I199" s="235"/>
      <c r="J199" s="236">
        <f>ROUND(I199*H199,2)</f>
        <v>0</v>
      </c>
      <c r="K199" s="232" t="s">
        <v>232</v>
      </c>
      <c r="L199" s="47"/>
      <c r="M199" s="237" t="s">
        <v>1</v>
      </c>
      <c r="N199" s="238" t="s">
        <v>52</v>
      </c>
      <c r="O199" s="95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1" t="s">
        <v>233</v>
      </c>
      <c r="AT199" s="241" t="s">
        <v>228</v>
      </c>
      <c r="AU199" s="241" t="s">
        <v>241</v>
      </c>
      <c r="AY199" s="19" t="s">
        <v>226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233</v>
      </c>
      <c r="BK199" s="242">
        <f>ROUND(I199*H199,2)</f>
        <v>0</v>
      </c>
      <c r="BL199" s="19" t="s">
        <v>233</v>
      </c>
      <c r="BM199" s="241" t="s">
        <v>2094</v>
      </c>
    </row>
    <row r="200" s="2" customFormat="1" ht="16.5" customHeight="1">
      <c r="A200" s="41"/>
      <c r="B200" s="42"/>
      <c r="C200" s="230" t="s">
        <v>416</v>
      </c>
      <c r="D200" s="230" t="s">
        <v>228</v>
      </c>
      <c r="E200" s="231" t="s">
        <v>2095</v>
      </c>
      <c r="F200" s="232" t="s">
        <v>2096</v>
      </c>
      <c r="G200" s="233" t="s">
        <v>369</v>
      </c>
      <c r="H200" s="234">
        <v>1</v>
      </c>
      <c r="I200" s="235"/>
      <c r="J200" s="236">
        <f>ROUND(I200*H200,2)</f>
        <v>0</v>
      </c>
      <c r="K200" s="232" t="s">
        <v>232</v>
      </c>
      <c r="L200" s="47"/>
      <c r="M200" s="237" t="s">
        <v>1</v>
      </c>
      <c r="N200" s="238" t="s">
        <v>52</v>
      </c>
      <c r="O200" s="95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1" t="s">
        <v>233</v>
      </c>
      <c r="AT200" s="241" t="s">
        <v>228</v>
      </c>
      <c r="AU200" s="241" t="s">
        <v>241</v>
      </c>
      <c r="AY200" s="19" t="s">
        <v>226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233</v>
      </c>
      <c r="BK200" s="242">
        <f>ROUND(I200*H200,2)</f>
        <v>0</v>
      </c>
      <c r="BL200" s="19" t="s">
        <v>233</v>
      </c>
      <c r="BM200" s="241" t="s">
        <v>2097</v>
      </c>
    </row>
    <row r="201" s="2" customFormat="1" ht="16.5" customHeight="1">
      <c r="A201" s="41"/>
      <c r="B201" s="42"/>
      <c r="C201" s="230" t="s">
        <v>421</v>
      </c>
      <c r="D201" s="230" t="s">
        <v>228</v>
      </c>
      <c r="E201" s="231" t="s">
        <v>2098</v>
      </c>
      <c r="F201" s="232" t="s">
        <v>2099</v>
      </c>
      <c r="G201" s="233" t="s">
        <v>369</v>
      </c>
      <c r="H201" s="234">
        <v>1</v>
      </c>
      <c r="I201" s="235"/>
      <c r="J201" s="236">
        <f>ROUND(I201*H201,2)</f>
        <v>0</v>
      </c>
      <c r="K201" s="232" t="s">
        <v>232</v>
      </c>
      <c r="L201" s="47"/>
      <c r="M201" s="237" t="s">
        <v>1</v>
      </c>
      <c r="N201" s="238" t="s">
        <v>52</v>
      </c>
      <c r="O201" s="95"/>
      <c r="P201" s="239">
        <f>O201*H201</f>
        <v>0</v>
      </c>
      <c r="Q201" s="239">
        <v>0.00073999999999999999</v>
      </c>
      <c r="R201" s="239">
        <f>Q201*H201</f>
        <v>0.00073999999999999999</v>
      </c>
      <c r="S201" s="239">
        <v>0</v>
      </c>
      <c r="T201" s="240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1" t="s">
        <v>233</v>
      </c>
      <c r="AT201" s="241" t="s">
        <v>228</v>
      </c>
      <c r="AU201" s="241" t="s">
        <v>241</v>
      </c>
      <c r="AY201" s="19" t="s">
        <v>226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233</v>
      </c>
      <c r="BK201" s="242">
        <f>ROUND(I201*H201,2)</f>
        <v>0</v>
      </c>
      <c r="BL201" s="19" t="s">
        <v>233</v>
      </c>
      <c r="BM201" s="241" t="s">
        <v>2100</v>
      </c>
    </row>
    <row r="202" s="15" customFormat="1">
      <c r="A202" s="15"/>
      <c r="B202" s="280"/>
      <c r="C202" s="281"/>
      <c r="D202" s="245" t="s">
        <v>235</v>
      </c>
      <c r="E202" s="282" t="s">
        <v>1</v>
      </c>
      <c r="F202" s="283" t="s">
        <v>2101</v>
      </c>
      <c r="G202" s="281"/>
      <c r="H202" s="282" t="s">
        <v>1</v>
      </c>
      <c r="I202" s="284"/>
      <c r="J202" s="281"/>
      <c r="K202" s="281"/>
      <c r="L202" s="285"/>
      <c r="M202" s="286"/>
      <c r="N202" s="287"/>
      <c r="O202" s="287"/>
      <c r="P202" s="287"/>
      <c r="Q202" s="287"/>
      <c r="R202" s="287"/>
      <c r="S202" s="287"/>
      <c r="T202" s="28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9" t="s">
        <v>235</v>
      </c>
      <c r="AU202" s="289" t="s">
        <v>241</v>
      </c>
      <c r="AV202" s="15" t="s">
        <v>92</v>
      </c>
      <c r="AW202" s="15" t="s">
        <v>40</v>
      </c>
      <c r="AX202" s="15" t="s">
        <v>85</v>
      </c>
      <c r="AY202" s="289" t="s">
        <v>226</v>
      </c>
    </row>
    <row r="203" s="13" customFormat="1">
      <c r="A203" s="13"/>
      <c r="B203" s="243"/>
      <c r="C203" s="244"/>
      <c r="D203" s="245" t="s">
        <v>235</v>
      </c>
      <c r="E203" s="246" t="s">
        <v>1</v>
      </c>
      <c r="F203" s="247" t="s">
        <v>92</v>
      </c>
      <c r="G203" s="244"/>
      <c r="H203" s="248">
        <v>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235</v>
      </c>
      <c r="AU203" s="254" t="s">
        <v>241</v>
      </c>
      <c r="AV203" s="13" t="s">
        <v>94</v>
      </c>
      <c r="AW203" s="13" t="s">
        <v>40</v>
      </c>
      <c r="AX203" s="13" t="s">
        <v>92</v>
      </c>
      <c r="AY203" s="254" t="s">
        <v>226</v>
      </c>
    </row>
    <row r="204" s="2" customFormat="1" ht="16.5" customHeight="1">
      <c r="A204" s="41"/>
      <c r="B204" s="42"/>
      <c r="C204" s="230" t="s">
        <v>425</v>
      </c>
      <c r="D204" s="230" t="s">
        <v>228</v>
      </c>
      <c r="E204" s="231" t="s">
        <v>2102</v>
      </c>
      <c r="F204" s="232" t="s">
        <v>2103</v>
      </c>
      <c r="G204" s="233" t="s">
        <v>369</v>
      </c>
      <c r="H204" s="234">
        <v>1</v>
      </c>
      <c r="I204" s="235"/>
      <c r="J204" s="236">
        <f>ROUND(I204*H204,2)</f>
        <v>0</v>
      </c>
      <c r="K204" s="232" t="s">
        <v>232</v>
      </c>
      <c r="L204" s="47"/>
      <c r="M204" s="237" t="s">
        <v>1</v>
      </c>
      <c r="N204" s="238" t="s">
        <v>52</v>
      </c>
      <c r="O204" s="95"/>
      <c r="P204" s="239">
        <f>O204*H204</f>
        <v>0</v>
      </c>
      <c r="Q204" s="239">
        <v>0.00071000000000000002</v>
      </c>
      <c r="R204" s="239">
        <f>Q204*H204</f>
        <v>0.00071000000000000002</v>
      </c>
      <c r="S204" s="239">
        <v>0</v>
      </c>
      <c r="T204" s="240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1" t="s">
        <v>233</v>
      </c>
      <c r="AT204" s="241" t="s">
        <v>228</v>
      </c>
      <c r="AU204" s="241" t="s">
        <v>241</v>
      </c>
      <c r="AY204" s="19" t="s">
        <v>226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233</v>
      </c>
      <c r="BK204" s="242">
        <f>ROUND(I204*H204,2)</f>
        <v>0</v>
      </c>
      <c r="BL204" s="19" t="s">
        <v>233</v>
      </c>
      <c r="BM204" s="241" t="s">
        <v>2104</v>
      </c>
    </row>
    <row r="205" s="15" customFormat="1">
      <c r="A205" s="15"/>
      <c r="B205" s="280"/>
      <c r="C205" s="281"/>
      <c r="D205" s="245" t="s">
        <v>235</v>
      </c>
      <c r="E205" s="282" t="s">
        <v>1</v>
      </c>
      <c r="F205" s="283" t="s">
        <v>2080</v>
      </c>
      <c r="G205" s="281"/>
      <c r="H205" s="282" t="s">
        <v>1</v>
      </c>
      <c r="I205" s="284"/>
      <c r="J205" s="281"/>
      <c r="K205" s="281"/>
      <c r="L205" s="285"/>
      <c r="M205" s="286"/>
      <c r="N205" s="287"/>
      <c r="O205" s="287"/>
      <c r="P205" s="287"/>
      <c r="Q205" s="287"/>
      <c r="R205" s="287"/>
      <c r="S205" s="287"/>
      <c r="T205" s="28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9" t="s">
        <v>235</v>
      </c>
      <c r="AU205" s="289" t="s">
        <v>241</v>
      </c>
      <c r="AV205" s="15" t="s">
        <v>92</v>
      </c>
      <c r="AW205" s="15" t="s">
        <v>40</v>
      </c>
      <c r="AX205" s="15" t="s">
        <v>85</v>
      </c>
      <c r="AY205" s="289" t="s">
        <v>226</v>
      </c>
    </row>
    <row r="206" s="13" customFormat="1">
      <c r="A206" s="13"/>
      <c r="B206" s="243"/>
      <c r="C206" s="244"/>
      <c r="D206" s="245" t="s">
        <v>235</v>
      </c>
      <c r="E206" s="246" t="s">
        <v>1</v>
      </c>
      <c r="F206" s="247" t="s">
        <v>92</v>
      </c>
      <c r="G206" s="244"/>
      <c r="H206" s="248">
        <v>1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235</v>
      </c>
      <c r="AU206" s="254" t="s">
        <v>241</v>
      </c>
      <c r="AV206" s="13" t="s">
        <v>94</v>
      </c>
      <c r="AW206" s="13" t="s">
        <v>40</v>
      </c>
      <c r="AX206" s="13" t="s">
        <v>92</v>
      </c>
      <c r="AY206" s="254" t="s">
        <v>226</v>
      </c>
    </row>
    <row r="207" s="2" customFormat="1" ht="16.5" customHeight="1">
      <c r="A207" s="41"/>
      <c r="B207" s="42"/>
      <c r="C207" s="230" t="s">
        <v>429</v>
      </c>
      <c r="D207" s="230" t="s">
        <v>228</v>
      </c>
      <c r="E207" s="231" t="s">
        <v>2105</v>
      </c>
      <c r="F207" s="232" t="s">
        <v>2106</v>
      </c>
      <c r="G207" s="233" t="s">
        <v>369</v>
      </c>
      <c r="H207" s="234">
        <v>1</v>
      </c>
      <c r="I207" s="235"/>
      <c r="J207" s="236">
        <f>ROUND(I207*H207,2)</f>
        <v>0</v>
      </c>
      <c r="K207" s="232" t="s">
        <v>232</v>
      </c>
      <c r="L207" s="47"/>
      <c r="M207" s="237" t="s">
        <v>1</v>
      </c>
      <c r="N207" s="238" t="s">
        <v>52</v>
      </c>
      <c r="O207" s="95"/>
      <c r="P207" s="239">
        <f>O207*H207</f>
        <v>0</v>
      </c>
      <c r="Q207" s="239">
        <v>0.0035699999999999998</v>
      </c>
      <c r="R207" s="239">
        <f>Q207*H207</f>
        <v>0.0035699999999999998</v>
      </c>
      <c r="S207" s="239">
        <v>0</v>
      </c>
      <c r="T207" s="240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1" t="s">
        <v>233</v>
      </c>
      <c r="AT207" s="241" t="s">
        <v>228</v>
      </c>
      <c r="AU207" s="241" t="s">
        <v>241</v>
      </c>
      <c r="AY207" s="19" t="s">
        <v>226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233</v>
      </c>
      <c r="BK207" s="242">
        <f>ROUND(I207*H207,2)</f>
        <v>0</v>
      </c>
      <c r="BL207" s="19" t="s">
        <v>233</v>
      </c>
      <c r="BM207" s="241" t="s">
        <v>2107</v>
      </c>
    </row>
    <row r="208" s="15" customFormat="1">
      <c r="A208" s="15"/>
      <c r="B208" s="280"/>
      <c r="C208" s="281"/>
      <c r="D208" s="245" t="s">
        <v>235</v>
      </c>
      <c r="E208" s="282" t="s">
        <v>1</v>
      </c>
      <c r="F208" s="283" t="s">
        <v>2108</v>
      </c>
      <c r="G208" s="281"/>
      <c r="H208" s="282" t="s">
        <v>1</v>
      </c>
      <c r="I208" s="284"/>
      <c r="J208" s="281"/>
      <c r="K208" s="281"/>
      <c r="L208" s="285"/>
      <c r="M208" s="286"/>
      <c r="N208" s="287"/>
      <c r="O208" s="287"/>
      <c r="P208" s="287"/>
      <c r="Q208" s="287"/>
      <c r="R208" s="287"/>
      <c r="S208" s="287"/>
      <c r="T208" s="28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9" t="s">
        <v>235</v>
      </c>
      <c r="AU208" s="289" t="s">
        <v>241</v>
      </c>
      <c r="AV208" s="15" t="s">
        <v>92</v>
      </c>
      <c r="AW208" s="15" t="s">
        <v>40</v>
      </c>
      <c r="AX208" s="15" t="s">
        <v>85</v>
      </c>
      <c r="AY208" s="289" t="s">
        <v>226</v>
      </c>
    </row>
    <row r="209" s="13" customFormat="1">
      <c r="A209" s="13"/>
      <c r="B209" s="243"/>
      <c r="C209" s="244"/>
      <c r="D209" s="245" t="s">
        <v>235</v>
      </c>
      <c r="E209" s="246" t="s">
        <v>1</v>
      </c>
      <c r="F209" s="247" t="s">
        <v>92</v>
      </c>
      <c r="G209" s="244"/>
      <c r="H209" s="248">
        <v>1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235</v>
      </c>
      <c r="AU209" s="254" t="s">
        <v>241</v>
      </c>
      <c r="AV209" s="13" t="s">
        <v>94</v>
      </c>
      <c r="AW209" s="13" t="s">
        <v>40</v>
      </c>
      <c r="AX209" s="13" t="s">
        <v>92</v>
      </c>
      <c r="AY209" s="254" t="s">
        <v>226</v>
      </c>
    </row>
    <row r="210" s="2" customFormat="1" ht="16.5" customHeight="1">
      <c r="A210" s="41"/>
      <c r="B210" s="42"/>
      <c r="C210" s="230" t="s">
        <v>434</v>
      </c>
      <c r="D210" s="230" t="s">
        <v>228</v>
      </c>
      <c r="E210" s="231" t="s">
        <v>524</v>
      </c>
      <c r="F210" s="232" t="s">
        <v>525</v>
      </c>
      <c r="G210" s="233" t="s">
        <v>526</v>
      </c>
      <c r="H210" s="234">
        <v>48</v>
      </c>
      <c r="I210" s="235"/>
      <c r="J210" s="236">
        <f>ROUND(I210*H210,2)</f>
        <v>0</v>
      </c>
      <c r="K210" s="232" t="s">
        <v>232</v>
      </c>
      <c r="L210" s="47"/>
      <c r="M210" s="237" t="s">
        <v>1</v>
      </c>
      <c r="N210" s="238" t="s">
        <v>52</v>
      </c>
      <c r="O210" s="95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1" t="s">
        <v>719</v>
      </c>
      <c r="AT210" s="241" t="s">
        <v>228</v>
      </c>
      <c r="AU210" s="241" t="s">
        <v>241</v>
      </c>
      <c r="AY210" s="19" t="s">
        <v>226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233</v>
      </c>
      <c r="BK210" s="242">
        <f>ROUND(I210*H210,2)</f>
        <v>0</v>
      </c>
      <c r="BL210" s="19" t="s">
        <v>719</v>
      </c>
      <c r="BM210" s="241" t="s">
        <v>2109</v>
      </c>
    </row>
    <row r="211" s="15" customFormat="1">
      <c r="A211" s="15"/>
      <c r="B211" s="280"/>
      <c r="C211" s="281"/>
      <c r="D211" s="245" t="s">
        <v>235</v>
      </c>
      <c r="E211" s="282" t="s">
        <v>1</v>
      </c>
      <c r="F211" s="283" t="s">
        <v>2037</v>
      </c>
      <c r="G211" s="281"/>
      <c r="H211" s="282" t="s">
        <v>1</v>
      </c>
      <c r="I211" s="284"/>
      <c r="J211" s="281"/>
      <c r="K211" s="281"/>
      <c r="L211" s="285"/>
      <c r="M211" s="286"/>
      <c r="N211" s="287"/>
      <c r="O211" s="287"/>
      <c r="P211" s="287"/>
      <c r="Q211" s="287"/>
      <c r="R211" s="287"/>
      <c r="S211" s="287"/>
      <c r="T211" s="28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9" t="s">
        <v>235</v>
      </c>
      <c r="AU211" s="289" t="s">
        <v>241</v>
      </c>
      <c r="AV211" s="15" t="s">
        <v>92</v>
      </c>
      <c r="AW211" s="15" t="s">
        <v>40</v>
      </c>
      <c r="AX211" s="15" t="s">
        <v>85</v>
      </c>
      <c r="AY211" s="289" t="s">
        <v>226</v>
      </c>
    </row>
    <row r="212" s="15" customFormat="1">
      <c r="A212" s="15"/>
      <c r="B212" s="280"/>
      <c r="C212" s="281"/>
      <c r="D212" s="245" t="s">
        <v>235</v>
      </c>
      <c r="E212" s="282" t="s">
        <v>1</v>
      </c>
      <c r="F212" s="283" t="s">
        <v>2040</v>
      </c>
      <c r="G212" s="281"/>
      <c r="H212" s="282" t="s">
        <v>1</v>
      </c>
      <c r="I212" s="284"/>
      <c r="J212" s="281"/>
      <c r="K212" s="281"/>
      <c r="L212" s="285"/>
      <c r="M212" s="286"/>
      <c r="N212" s="287"/>
      <c r="O212" s="287"/>
      <c r="P212" s="287"/>
      <c r="Q212" s="287"/>
      <c r="R212" s="287"/>
      <c r="S212" s="287"/>
      <c r="T212" s="28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9" t="s">
        <v>235</v>
      </c>
      <c r="AU212" s="289" t="s">
        <v>241</v>
      </c>
      <c r="AV212" s="15" t="s">
        <v>92</v>
      </c>
      <c r="AW212" s="15" t="s">
        <v>40</v>
      </c>
      <c r="AX212" s="15" t="s">
        <v>85</v>
      </c>
      <c r="AY212" s="289" t="s">
        <v>226</v>
      </c>
    </row>
    <row r="213" s="15" customFormat="1">
      <c r="A213" s="15"/>
      <c r="B213" s="280"/>
      <c r="C213" s="281"/>
      <c r="D213" s="245" t="s">
        <v>235</v>
      </c>
      <c r="E213" s="282" t="s">
        <v>1</v>
      </c>
      <c r="F213" s="283" t="s">
        <v>2043</v>
      </c>
      <c r="G213" s="281"/>
      <c r="H213" s="282" t="s">
        <v>1</v>
      </c>
      <c r="I213" s="284"/>
      <c r="J213" s="281"/>
      <c r="K213" s="281"/>
      <c r="L213" s="285"/>
      <c r="M213" s="286"/>
      <c r="N213" s="287"/>
      <c r="O213" s="287"/>
      <c r="P213" s="287"/>
      <c r="Q213" s="287"/>
      <c r="R213" s="287"/>
      <c r="S213" s="287"/>
      <c r="T213" s="28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9" t="s">
        <v>235</v>
      </c>
      <c r="AU213" s="289" t="s">
        <v>241</v>
      </c>
      <c r="AV213" s="15" t="s">
        <v>92</v>
      </c>
      <c r="AW213" s="15" t="s">
        <v>40</v>
      </c>
      <c r="AX213" s="15" t="s">
        <v>85</v>
      </c>
      <c r="AY213" s="289" t="s">
        <v>226</v>
      </c>
    </row>
    <row r="214" s="15" customFormat="1">
      <c r="A214" s="15"/>
      <c r="B214" s="280"/>
      <c r="C214" s="281"/>
      <c r="D214" s="245" t="s">
        <v>235</v>
      </c>
      <c r="E214" s="282" t="s">
        <v>1</v>
      </c>
      <c r="F214" s="283" t="s">
        <v>2047</v>
      </c>
      <c r="G214" s="281"/>
      <c r="H214" s="282" t="s">
        <v>1</v>
      </c>
      <c r="I214" s="284"/>
      <c r="J214" s="281"/>
      <c r="K214" s="281"/>
      <c r="L214" s="285"/>
      <c r="M214" s="286"/>
      <c r="N214" s="287"/>
      <c r="O214" s="287"/>
      <c r="P214" s="287"/>
      <c r="Q214" s="287"/>
      <c r="R214" s="287"/>
      <c r="S214" s="287"/>
      <c r="T214" s="28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9" t="s">
        <v>235</v>
      </c>
      <c r="AU214" s="289" t="s">
        <v>241</v>
      </c>
      <c r="AV214" s="15" t="s">
        <v>92</v>
      </c>
      <c r="AW214" s="15" t="s">
        <v>40</v>
      </c>
      <c r="AX214" s="15" t="s">
        <v>85</v>
      </c>
      <c r="AY214" s="289" t="s">
        <v>226</v>
      </c>
    </row>
    <row r="215" s="15" customFormat="1">
      <c r="A215" s="15"/>
      <c r="B215" s="280"/>
      <c r="C215" s="281"/>
      <c r="D215" s="245" t="s">
        <v>235</v>
      </c>
      <c r="E215" s="282" t="s">
        <v>1</v>
      </c>
      <c r="F215" s="283" t="s">
        <v>2050</v>
      </c>
      <c r="G215" s="281"/>
      <c r="H215" s="282" t="s">
        <v>1</v>
      </c>
      <c r="I215" s="284"/>
      <c r="J215" s="281"/>
      <c r="K215" s="281"/>
      <c r="L215" s="285"/>
      <c r="M215" s="286"/>
      <c r="N215" s="287"/>
      <c r="O215" s="287"/>
      <c r="P215" s="287"/>
      <c r="Q215" s="287"/>
      <c r="R215" s="287"/>
      <c r="S215" s="287"/>
      <c r="T215" s="28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9" t="s">
        <v>235</v>
      </c>
      <c r="AU215" s="289" t="s">
        <v>241</v>
      </c>
      <c r="AV215" s="15" t="s">
        <v>92</v>
      </c>
      <c r="AW215" s="15" t="s">
        <v>40</v>
      </c>
      <c r="AX215" s="15" t="s">
        <v>85</v>
      </c>
      <c r="AY215" s="289" t="s">
        <v>226</v>
      </c>
    </row>
    <row r="216" s="15" customFormat="1">
      <c r="A216" s="15"/>
      <c r="B216" s="280"/>
      <c r="C216" s="281"/>
      <c r="D216" s="245" t="s">
        <v>235</v>
      </c>
      <c r="E216" s="282" t="s">
        <v>1</v>
      </c>
      <c r="F216" s="283" t="s">
        <v>2053</v>
      </c>
      <c r="G216" s="281"/>
      <c r="H216" s="282" t="s">
        <v>1</v>
      </c>
      <c r="I216" s="284"/>
      <c r="J216" s="281"/>
      <c r="K216" s="281"/>
      <c r="L216" s="285"/>
      <c r="M216" s="286"/>
      <c r="N216" s="287"/>
      <c r="O216" s="287"/>
      <c r="P216" s="287"/>
      <c r="Q216" s="287"/>
      <c r="R216" s="287"/>
      <c r="S216" s="287"/>
      <c r="T216" s="28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9" t="s">
        <v>235</v>
      </c>
      <c r="AU216" s="289" t="s">
        <v>241</v>
      </c>
      <c r="AV216" s="15" t="s">
        <v>92</v>
      </c>
      <c r="AW216" s="15" t="s">
        <v>40</v>
      </c>
      <c r="AX216" s="15" t="s">
        <v>85</v>
      </c>
      <c r="AY216" s="289" t="s">
        <v>226</v>
      </c>
    </row>
    <row r="217" s="15" customFormat="1">
      <c r="A217" s="15"/>
      <c r="B217" s="280"/>
      <c r="C217" s="281"/>
      <c r="D217" s="245" t="s">
        <v>235</v>
      </c>
      <c r="E217" s="282" t="s">
        <v>1</v>
      </c>
      <c r="F217" s="283" t="s">
        <v>2056</v>
      </c>
      <c r="G217" s="281"/>
      <c r="H217" s="282" t="s">
        <v>1</v>
      </c>
      <c r="I217" s="284"/>
      <c r="J217" s="281"/>
      <c r="K217" s="281"/>
      <c r="L217" s="285"/>
      <c r="M217" s="286"/>
      <c r="N217" s="287"/>
      <c r="O217" s="287"/>
      <c r="P217" s="287"/>
      <c r="Q217" s="287"/>
      <c r="R217" s="287"/>
      <c r="S217" s="287"/>
      <c r="T217" s="28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9" t="s">
        <v>235</v>
      </c>
      <c r="AU217" s="289" t="s">
        <v>241</v>
      </c>
      <c r="AV217" s="15" t="s">
        <v>92</v>
      </c>
      <c r="AW217" s="15" t="s">
        <v>40</v>
      </c>
      <c r="AX217" s="15" t="s">
        <v>85</v>
      </c>
      <c r="AY217" s="289" t="s">
        <v>226</v>
      </c>
    </row>
    <row r="218" s="15" customFormat="1">
      <c r="A218" s="15"/>
      <c r="B218" s="280"/>
      <c r="C218" s="281"/>
      <c r="D218" s="245" t="s">
        <v>235</v>
      </c>
      <c r="E218" s="282" t="s">
        <v>1</v>
      </c>
      <c r="F218" s="283" t="s">
        <v>2059</v>
      </c>
      <c r="G218" s="281"/>
      <c r="H218" s="282" t="s">
        <v>1</v>
      </c>
      <c r="I218" s="284"/>
      <c r="J218" s="281"/>
      <c r="K218" s="281"/>
      <c r="L218" s="285"/>
      <c r="M218" s="286"/>
      <c r="N218" s="287"/>
      <c r="O218" s="287"/>
      <c r="P218" s="287"/>
      <c r="Q218" s="287"/>
      <c r="R218" s="287"/>
      <c r="S218" s="287"/>
      <c r="T218" s="28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9" t="s">
        <v>235</v>
      </c>
      <c r="AU218" s="289" t="s">
        <v>241</v>
      </c>
      <c r="AV218" s="15" t="s">
        <v>92</v>
      </c>
      <c r="AW218" s="15" t="s">
        <v>40</v>
      </c>
      <c r="AX218" s="15" t="s">
        <v>85</v>
      </c>
      <c r="AY218" s="289" t="s">
        <v>226</v>
      </c>
    </row>
    <row r="219" s="15" customFormat="1">
      <c r="A219" s="15"/>
      <c r="B219" s="280"/>
      <c r="C219" s="281"/>
      <c r="D219" s="245" t="s">
        <v>235</v>
      </c>
      <c r="E219" s="282" t="s">
        <v>1</v>
      </c>
      <c r="F219" s="283" t="s">
        <v>2062</v>
      </c>
      <c r="G219" s="281"/>
      <c r="H219" s="282" t="s">
        <v>1</v>
      </c>
      <c r="I219" s="284"/>
      <c r="J219" s="281"/>
      <c r="K219" s="281"/>
      <c r="L219" s="285"/>
      <c r="M219" s="286"/>
      <c r="N219" s="287"/>
      <c r="O219" s="287"/>
      <c r="P219" s="287"/>
      <c r="Q219" s="287"/>
      <c r="R219" s="287"/>
      <c r="S219" s="287"/>
      <c r="T219" s="28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9" t="s">
        <v>235</v>
      </c>
      <c r="AU219" s="289" t="s">
        <v>241</v>
      </c>
      <c r="AV219" s="15" t="s">
        <v>92</v>
      </c>
      <c r="AW219" s="15" t="s">
        <v>40</v>
      </c>
      <c r="AX219" s="15" t="s">
        <v>85</v>
      </c>
      <c r="AY219" s="289" t="s">
        <v>226</v>
      </c>
    </row>
    <row r="220" s="13" customFormat="1">
      <c r="A220" s="13"/>
      <c r="B220" s="243"/>
      <c r="C220" s="244"/>
      <c r="D220" s="245" t="s">
        <v>235</v>
      </c>
      <c r="E220" s="246" t="s">
        <v>1</v>
      </c>
      <c r="F220" s="247" t="s">
        <v>2110</v>
      </c>
      <c r="G220" s="244"/>
      <c r="H220" s="248">
        <v>48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235</v>
      </c>
      <c r="AU220" s="254" t="s">
        <v>241</v>
      </c>
      <c r="AV220" s="13" t="s">
        <v>94</v>
      </c>
      <c r="AW220" s="13" t="s">
        <v>40</v>
      </c>
      <c r="AX220" s="13" t="s">
        <v>92</v>
      </c>
      <c r="AY220" s="254" t="s">
        <v>226</v>
      </c>
    </row>
    <row r="221" s="12" customFormat="1" ht="20.88" customHeight="1">
      <c r="A221" s="12"/>
      <c r="B221" s="214"/>
      <c r="C221" s="215"/>
      <c r="D221" s="216" t="s">
        <v>84</v>
      </c>
      <c r="E221" s="228" t="s">
        <v>2111</v>
      </c>
      <c r="F221" s="228" t="s">
        <v>2112</v>
      </c>
      <c r="G221" s="215"/>
      <c r="H221" s="215"/>
      <c r="I221" s="218"/>
      <c r="J221" s="229">
        <f>BK221</f>
        <v>0</v>
      </c>
      <c r="K221" s="215"/>
      <c r="L221" s="220"/>
      <c r="M221" s="221"/>
      <c r="N221" s="222"/>
      <c r="O221" s="222"/>
      <c r="P221" s="223">
        <f>SUM(P222:P384)</f>
        <v>0</v>
      </c>
      <c r="Q221" s="222"/>
      <c r="R221" s="223">
        <f>SUM(R222:R384)</f>
        <v>110.97653339999999</v>
      </c>
      <c r="S221" s="222"/>
      <c r="T221" s="224">
        <f>SUM(T222:T384)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92</v>
      </c>
      <c r="AT221" s="226" t="s">
        <v>84</v>
      </c>
      <c r="AU221" s="226" t="s">
        <v>94</v>
      </c>
      <c r="AY221" s="225" t="s">
        <v>226</v>
      </c>
      <c r="BK221" s="227">
        <f>SUM(BK222:BK384)</f>
        <v>0</v>
      </c>
    </row>
    <row r="222" s="2" customFormat="1" ht="16.5" customHeight="1">
      <c r="A222" s="41"/>
      <c r="B222" s="42"/>
      <c r="C222" s="266" t="s">
        <v>443</v>
      </c>
      <c r="D222" s="266" t="s">
        <v>301</v>
      </c>
      <c r="E222" s="267" t="s">
        <v>1461</v>
      </c>
      <c r="F222" s="268" t="s">
        <v>2113</v>
      </c>
      <c r="G222" s="269" t="s">
        <v>244</v>
      </c>
      <c r="H222" s="270">
        <v>30.704999999999998</v>
      </c>
      <c r="I222" s="271"/>
      <c r="J222" s="272">
        <f>ROUND(I222*H222,2)</f>
        <v>0</v>
      </c>
      <c r="K222" s="268" t="s">
        <v>1</v>
      </c>
      <c r="L222" s="273"/>
      <c r="M222" s="274" t="s">
        <v>1</v>
      </c>
      <c r="N222" s="275" t="s">
        <v>52</v>
      </c>
      <c r="O222" s="95"/>
      <c r="P222" s="239">
        <f>O222*H222</f>
        <v>0</v>
      </c>
      <c r="Q222" s="239">
        <v>2.0099999999999998</v>
      </c>
      <c r="R222" s="239">
        <f>Q222*H222</f>
        <v>61.717049999999993</v>
      </c>
      <c r="S222" s="239">
        <v>0</v>
      </c>
      <c r="T222" s="240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1" t="s">
        <v>266</v>
      </c>
      <c r="AT222" s="241" t="s">
        <v>301</v>
      </c>
      <c r="AU222" s="241" t="s">
        <v>241</v>
      </c>
      <c r="AY222" s="19" t="s">
        <v>226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233</v>
      </c>
      <c r="BK222" s="242">
        <f>ROUND(I222*H222,2)</f>
        <v>0</v>
      </c>
      <c r="BL222" s="19" t="s">
        <v>233</v>
      </c>
      <c r="BM222" s="241" t="s">
        <v>2114</v>
      </c>
    </row>
    <row r="223" s="2" customFormat="1" ht="16.5" customHeight="1">
      <c r="A223" s="41"/>
      <c r="B223" s="42"/>
      <c r="C223" s="266" t="s">
        <v>447</v>
      </c>
      <c r="D223" s="266" t="s">
        <v>301</v>
      </c>
      <c r="E223" s="267" t="s">
        <v>1480</v>
      </c>
      <c r="F223" s="268" t="s">
        <v>2115</v>
      </c>
      <c r="G223" s="269" t="s">
        <v>244</v>
      </c>
      <c r="H223" s="270">
        <v>8.0500000000000007</v>
      </c>
      <c r="I223" s="271"/>
      <c r="J223" s="272">
        <f>ROUND(I223*H223,2)</f>
        <v>0</v>
      </c>
      <c r="K223" s="268" t="s">
        <v>1</v>
      </c>
      <c r="L223" s="273"/>
      <c r="M223" s="274" t="s">
        <v>1</v>
      </c>
      <c r="N223" s="275" t="s">
        <v>52</v>
      </c>
      <c r="O223" s="95"/>
      <c r="P223" s="239">
        <f>O223*H223</f>
        <v>0</v>
      </c>
      <c r="Q223" s="239">
        <v>1.4099999999999999</v>
      </c>
      <c r="R223" s="239">
        <f>Q223*H223</f>
        <v>11.3505</v>
      </c>
      <c r="S223" s="239">
        <v>0</v>
      </c>
      <c r="T223" s="240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1" t="s">
        <v>266</v>
      </c>
      <c r="AT223" s="241" t="s">
        <v>301</v>
      </c>
      <c r="AU223" s="241" t="s">
        <v>241</v>
      </c>
      <c r="AY223" s="19" t="s">
        <v>226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233</v>
      </c>
      <c r="BK223" s="242">
        <f>ROUND(I223*H223,2)</f>
        <v>0</v>
      </c>
      <c r="BL223" s="19" t="s">
        <v>233</v>
      </c>
      <c r="BM223" s="241" t="s">
        <v>2116</v>
      </c>
    </row>
    <row r="224" s="2" customFormat="1" ht="16.5" customHeight="1">
      <c r="A224" s="41"/>
      <c r="B224" s="42"/>
      <c r="C224" s="266" t="s">
        <v>456</v>
      </c>
      <c r="D224" s="266" t="s">
        <v>301</v>
      </c>
      <c r="E224" s="267" t="s">
        <v>1483</v>
      </c>
      <c r="F224" s="268" t="s">
        <v>2117</v>
      </c>
      <c r="G224" s="269" t="s">
        <v>244</v>
      </c>
      <c r="H224" s="270">
        <v>10.35</v>
      </c>
      <c r="I224" s="271"/>
      <c r="J224" s="272">
        <f>ROUND(I224*H224,2)</f>
        <v>0</v>
      </c>
      <c r="K224" s="268" t="s">
        <v>1</v>
      </c>
      <c r="L224" s="273"/>
      <c r="M224" s="274" t="s">
        <v>1</v>
      </c>
      <c r="N224" s="275" t="s">
        <v>52</v>
      </c>
      <c r="O224" s="95"/>
      <c r="P224" s="239">
        <f>O224*H224</f>
        <v>0</v>
      </c>
      <c r="Q224" s="239">
        <v>0.89600000000000002</v>
      </c>
      <c r="R224" s="239">
        <f>Q224*H224</f>
        <v>9.2736000000000001</v>
      </c>
      <c r="S224" s="239">
        <v>0</v>
      </c>
      <c r="T224" s="240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1" t="s">
        <v>266</v>
      </c>
      <c r="AT224" s="241" t="s">
        <v>301</v>
      </c>
      <c r="AU224" s="241" t="s">
        <v>241</v>
      </c>
      <c r="AY224" s="19" t="s">
        <v>226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233</v>
      </c>
      <c r="BK224" s="242">
        <f>ROUND(I224*H224,2)</f>
        <v>0</v>
      </c>
      <c r="BL224" s="19" t="s">
        <v>233</v>
      </c>
      <c r="BM224" s="241" t="s">
        <v>2118</v>
      </c>
    </row>
    <row r="225" s="2" customFormat="1" ht="16.5" customHeight="1">
      <c r="A225" s="41"/>
      <c r="B225" s="42"/>
      <c r="C225" s="266" t="s">
        <v>461</v>
      </c>
      <c r="D225" s="266" t="s">
        <v>301</v>
      </c>
      <c r="E225" s="267" t="s">
        <v>1486</v>
      </c>
      <c r="F225" s="268" t="s">
        <v>2119</v>
      </c>
      <c r="G225" s="269" t="s">
        <v>244</v>
      </c>
      <c r="H225" s="270">
        <v>13.914999999999999</v>
      </c>
      <c r="I225" s="271"/>
      <c r="J225" s="272">
        <f>ROUND(I225*H225,2)</f>
        <v>0</v>
      </c>
      <c r="K225" s="268" t="s">
        <v>1</v>
      </c>
      <c r="L225" s="273"/>
      <c r="M225" s="274" t="s">
        <v>1</v>
      </c>
      <c r="N225" s="275" t="s">
        <v>52</v>
      </c>
      <c r="O225" s="95"/>
      <c r="P225" s="239">
        <f>O225*H225</f>
        <v>0</v>
      </c>
      <c r="Q225" s="239">
        <v>0.57499999999999996</v>
      </c>
      <c r="R225" s="239">
        <f>Q225*H225</f>
        <v>8.0011249999999983</v>
      </c>
      <c r="S225" s="239">
        <v>0</v>
      </c>
      <c r="T225" s="240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1" t="s">
        <v>266</v>
      </c>
      <c r="AT225" s="241" t="s">
        <v>301</v>
      </c>
      <c r="AU225" s="241" t="s">
        <v>241</v>
      </c>
      <c r="AY225" s="19" t="s">
        <v>226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233</v>
      </c>
      <c r="BK225" s="242">
        <f>ROUND(I225*H225,2)</f>
        <v>0</v>
      </c>
      <c r="BL225" s="19" t="s">
        <v>233</v>
      </c>
      <c r="BM225" s="241" t="s">
        <v>2120</v>
      </c>
    </row>
    <row r="226" s="2" customFormat="1" ht="16.5" customHeight="1">
      <c r="A226" s="41"/>
      <c r="B226" s="42"/>
      <c r="C226" s="266" t="s">
        <v>466</v>
      </c>
      <c r="D226" s="266" t="s">
        <v>301</v>
      </c>
      <c r="E226" s="267" t="s">
        <v>1490</v>
      </c>
      <c r="F226" s="268" t="s">
        <v>2121</v>
      </c>
      <c r="G226" s="269" t="s">
        <v>244</v>
      </c>
      <c r="H226" s="270">
        <v>12</v>
      </c>
      <c r="I226" s="271"/>
      <c r="J226" s="272">
        <f>ROUND(I226*H226,2)</f>
        <v>0</v>
      </c>
      <c r="K226" s="268" t="s">
        <v>1</v>
      </c>
      <c r="L226" s="273"/>
      <c r="M226" s="274" t="s">
        <v>1</v>
      </c>
      <c r="N226" s="275" t="s">
        <v>52</v>
      </c>
      <c r="O226" s="95"/>
      <c r="P226" s="239">
        <f>O226*H226</f>
        <v>0</v>
      </c>
      <c r="Q226" s="239">
        <v>0.37</v>
      </c>
      <c r="R226" s="239">
        <f>Q226*H226</f>
        <v>4.4399999999999995</v>
      </c>
      <c r="S226" s="239">
        <v>0</v>
      </c>
      <c r="T226" s="240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1" t="s">
        <v>266</v>
      </c>
      <c r="AT226" s="241" t="s">
        <v>301</v>
      </c>
      <c r="AU226" s="241" t="s">
        <v>241</v>
      </c>
      <c r="AY226" s="19" t="s">
        <v>226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233</v>
      </c>
      <c r="BK226" s="242">
        <f>ROUND(I226*H226,2)</f>
        <v>0</v>
      </c>
      <c r="BL226" s="19" t="s">
        <v>233</v>
      </c>
      <c r="BM226" s="241" t="s">
        <v>2122</v>
      </c>
    </row>
    <row r="227" s="2" customFormat="1" ht="16.5" customHeight="1">
      <c r="A227" s="41"/>
      <c r="B227" s="42"/>
      <c r="C227" s="266" t="s">
        <v>471</v>
      </c>
      <c r="D227" s="266" t="s">
        <v>301</v>
      </c>
      <c r="E227" s="267" t="s">
        <v>1493</v>
      </c>
      <c r="F227" s="268" t="s">
        <v>2123</v>
      </c>
      <c r="G227" s="269" t="s">
        <v>244</v>
      </c>
      <c r="H227" s="270">
        <v>1</v>
      </c>
      <c r="I227" s="271"/>
      <c r="J227" s="272">
        <f>ROUND(I227*H227,2)</f>
        <v>0</v>
      </c>
      <c r="K227" s="268" t="s">
        <v>1</v>
      </c>
      <c r="L227" s="273"/>
      <c r="M227" s="274" t="s">
        <v>1</v>
      </c>
      <c r="N227" s="275" t="s">
        <v>52</v>
      </c>
      <c r="O227" s="95"/>
      <c r="P227" s="239">
        <f>O227*H227</f>
        <v>0</v>
      </c>
      <c r="Q227" s="239">
        <v>0.23000000000000001</v>
      </c>
      <c r="R227" s="239">
        <f>Q227*H227</f>
        <v>0.23000000000000001</v>
      </c>
      <c r="S227" s="239">
        <v>0</v>
      </c>
      <c r="T227" s="240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1" t="s">
        <v>266</v>
      </c>
      <c r="AT227" s="241" t="s">
        <v>301</v>
      </c>
      <c r="AU227" s="241" t="s">
        <v>241</v>
      </c>
      <c r="AY227" s="19" t="s">
        <v>226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233</v>
      </c>
      <c r="BK227" s="242">
        <f>ROUND(I227*H227,2)</f>
        <v>0</v>
      </c>
      <c r="BL227" s="19" t="s">
        <v>233</v>
      </c>
      <c r="BM227" s="241" t="s">
        <v>2124</v>
      </c>
    </row>
    <row r="228" s="2" customFormat="1" ht="16.5" customHeight="1">
      <c r="A228" s="41"/>
      <c r="B228" s="42"/>
      <c r="C228" s="266" t="s">
        <v>476</v>
      </c>
      <c r="D228" s="266" t="s">
        <v>301</v>
      </c>
      <c r="E228" s="267" t="s">
        <v>1496</v>
      </c>
      <c r="F228" s="268" t="s">
        <v>2125</v>
      </c>
      <c r="G228" s="269" t="s">
        <v>244</v>
      </c>
      <c r="H228" s="270">
        <v>32.659999999999997</v>
      </c>
      <c r="I228" s="271"/>
      <c r="J228" s="272">
        <f>ROUND(I228*H228,2)</f>
        <v>0</v>
      </c>
      <c r="K228" s="268" t="s">
        <v>1</v>
      </c>
      <c r="L228" s="273"/>
      <c r="M228" s="274" t="s">
        <v>1</v>
      </c>
      <c r="N228" s="275" t="s">
        <v>52</v>
      </c>
      <c r="O228" s="95"/>
      <c r="P228" s="239">
        <f>O228*H228</f>
        <v>0</v>
      </c>
      <c r="Q228" s="239">
        <v>0.14799999999999999</v>
      </c>
      <c r="R228" s="239">
        <f>Q228*H228</f>
        <v>4.8336799999999993</v>
      </c>
      <c r="S228" s="239">
        <v>0</v>
      </c>
      <c r="T228" s="240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1" t="s">
        <v>266</v>
      </c>
      <c r="AT228" s="241" t="s">
        <v>301</v>
      </c>
      <c r="AU228" s="241" t="s">
        <v>241</v>
      </c>
      <c r="AY228" s="19" t="s">
        <v>226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233</v>
      </c>
      <c r="BK228" s="242">
        <f>ROUND(I228*H228,2)</f>
        <v>0</v>
      </c>
      <c r="BL228" s="19" t="s">
        <v>233</v>
      </c>
      <c r="BM228" s="241" t="s">
        <v>2126</v>
      </c>
    </row>
    <row r="229" s="2" customFormat="1" ht="16.5" customHeight="1">
      <c r="A229" s="41"/>
      <c r="B229" s="42"/>
      <c r="C229" s="266" t="s">
        <v>480</v>
      </c>
      <c r="D229" s="266" t="s">
        <v>301</v>
      </c>
      <c r="E229" s="267" t="s">
        <v>1500</v>
      </c>
      <c r="F229" s="268" t="s">
        <v>2127</v>
      </c>
      <c r="G229" s="269" t="s">
        <v>611</v>
      </c>
      <c r="H229" s="270">
        <v>1</v>
      </c>
      <c r="I229" s="271"/>
      <c r="J229" s="272">
        <f>ROUND(I229*H229,2)</f>
        <v>0</v>
      </c>
      <c r="K229" s="268" t="s">
        <v>1</v>
      </c>
      <c r="L229" s="273"/>
      <c r="M229" s="274" t="s">
        <v>1</v>
      </c>
      <c r="N229" s="275" t="s">
        <v>52</v>
      </c>
      <c r="O229" s="95"/>
      <c r="P229" s="239">
        <f>O229*H229</f>
        <v>0</v>
      </c>
      <c r="Q229" s="239">
        <v>0.063</v>
      </c>
      <c r="R229" s="239">
        <f>Q229*H229</f>
        <v>0.063</v>
      </c>
      <c r="S229" s="239">
        <v>0</v>
      </c>
      <c r="T229" s="240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1" t="s">
        <v>266</v>
      </c>
      <c r="AT229" s="241" t="s">
        <v>301</v>
      </c>
      <c r="AU229" s="241" t="s">
        <v>241</v>
      </c>
      <c r="AY229" s="19" t="s">
        <v>226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233</v>
      </c>
      <c r="BK229" s="242">
        <f>ROUND(I229*H229,2)</f>
        <v>0</v>
      </c>
      <c r="BL229" s="19" t="s">
        <v>233</v>
      </c>
      <c r="BM229" s="241" t="s">
        <v>2128</v>
      </c>
    </row>
    <row r="230" s="2" customFormat="1" ht="16.5" customHeight="1">
      <c r="A230" s="41"/>
      <c r="B230" s="42"/>
      <c r="C230" s="266" t="s">
        <v>486</v>
      </c>
      <c r="D230" s="266" t="s">
        <v>301</v>
      </c>
      <c r="E230" s="267" t="s">
        <v>1503</v>
      </c>
      <c r="F230" s="268" t="s">
        <v>2129</v>
      </c>
      <c r="G230" s="269" t="s">
        <v>611</v>
      </c>
      <c r="H230" s="270">
        <v>1</v>
      </c>
      <c r="I230" s="271"/>
      <c r="J230" s="272">
        <f>ROUND(I230*H230,2)</f>
        <v>0</v>
      </c>
      <c r="K230" s="268" t="s">
        <v>1</v>
      </c>
      <c r="L230" s="273"/>
      <c r="M230" s="274" t="s">
        <v>1</v>
      </c>
      <c r="N230" s="275" t="s">
        <v>52</v>
      </c>
      <c r="O230" s="95"/>
      <c r="P230" s="239">
        <f>O230*H230</f>
        <v>0</v>
      </c>
      <c r="Q230" s="239">
        <v>0.021000000000000001</v>
      </c>
      <c r="R230" s="239">
        <f>Q230*H230</f>
        <v>0.021000000000000001</v>
      </c>
      <c r="S230" s="239">
        <v>0</v>
      </c>
      <c r="T230" s="24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1" t="s">
        <v>266</v>
      </c>
      <c r="AT230" s="241" t="s">
        <v>301</v>
      </c>
      <c r="AU230" s="241" t="s">
        <v>241</v>
      </c>
      <c r="AY230" s="19" t="s">
        <v>226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233</v>
      </c>
      <c r="BK230" s="242">
        <f>ROUND(I230*H230,2)</f>
        <v>0</v>
      </c>
      <c r="BL230" s="19" t="s">
        <v>233</v>
      </c>
      <c r="BM230" s="241" t="s">
        <v>2130</v>
      </c>
    </row>
    <row r="231" s="2" customFormat="1" ht="16.5" customHeight="1">
      <c r="A231" s="41"/>
      <c r="B231" s="42"/>
      <c r="C231" s="266" t="s">
        <v>491</v>
      </c>
      <c r="D231" s="266" t="s">
        <v>301</v>
      </c>
      <c r="E231" s="267" t="s">
        <v>1506</v>
      </c>
      <c r="F231" s="268" t="s">
        <v>2131</v>
      </c>
      <c r="G231" s="269" t="s">
        <v>611</v>
      </c>
      <c r="H231" s="270">
        <v>5</v>
      </c>
      <c r="I231" s="271"/>
      <c r="J231" s="272">
        <f>ROUND(I231*H231,2)</f>
        <v>0</v>
      </c>
      <c r="K231" s="268" t="s">
        <v>1</v>
      </c>
      <c r="L231" s="273"/>
      <c r="M231" s="274" t="s">
        <v>1</v>
      </c>
      <c r="N231" s="275" t="s">
        <v>52</v>
      </c>
      <c r="O231" s="95"/>
      <c r="P231" s="239">
        <f>O231*H231</f>
        <v>0</v>
      </c>
      <c r="Q231" s="239">
        <v>0.496</v>
      </c>
      <c r="R231" s="239">
        <f>Q231*H231</f>
        <v>2.48</v>
      </c>
      <c r="S231" s="239">
        <v>0</v>
      </c>
      <c r="T231" s="240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1" t="s">
        <v>266</v>
      </c>
      <c r="AT231" s="241" t="s">
        <v>301</v>
      </c>
      <c r="AU231" s="241" t="s">
        <v>241</v>
      </c>
      <c r="AY231" s="19" t="s">
        <v>226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233</v>
      </c>
      <c r="BK231" s="242">
        <f>ROUND(I231*H231,2)</f>
        <v>0</v>
      </c>
      <c r="BL231" s="19" t="s">
        <v>233</v>
      </c>
      <c r="BM231" s="241" t="s">
        <v>2132</v>
      </c>
    </row>
    <row r="232" s="2" customFormat="1" ht="16.5" customHeight="1">
      <c r="A232" s="41"/>
      <c r="B232" s="42"/>
      <c r="C232" s="266" t="s">
        <v>495</v>
      </c>
      <c r="D232" s="266" t="s">
        <v>301</v>
      </c>
      <c r="E232" s="267" t="s">
        <v>1509</v>
      </c>
      <c r="F232" s="268" t="s">
        <v>2133</v>
      </c>
      <c r="G232" s="269" t="s">
        <v>611</v>
      </c>
      <c r="H232" s="270">
        <v>2</v>
      </c>
      <c r="I232" s="271"/>
      <c r="J232" s="272">
        <f>ROUND(I232*H232,2)</f>
        <v>0</v>
      </c>
      <c r="K232" s="268" t="s">
        <v>1</v>
      </c>
      <c r="L232" s="273"/>
      <c r="M232" s="274" t="s">
        <v>1</v>
      </c>
      <c r="N232" s="275" t="s">
        <v>52</v>
      </c>
      <c r="O232" s="95"/>
      <c r="P232" s="239">
        <f>O232*H232</f>
        <v>0</v>
      </c>
      <c r="Q232" s="239">
        <v>0.25900000000000001</v>
      </c>
      <c r="R232" s="239">
        <f>Q232*H232</f>
        <v>0.51800000000000002</v>
      </c>
      <c r="S232" s="239">
        <v>0</v>
      </c>
      <c r="T232" s="240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1" t="s">
        <v>266</v>
      </c>
      <c r="AT232" s="241" t="s">
        <v>301</v>
      </c>
      <c r="AU232" s="241" t="s">
        <v>241</v>
      </c>
      <c r="AY232" s="19" t="s">
        <v>226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233</v>
      </c>
      <c r="BK232" s="242">
        <f>ROUND(I232*H232,2)</f>
        <v>0</v>
      </c>
      <c r="BL232" s="19" t="s">
        <v>233</v>
      </c>
      <c r="BM232" s="241" t="s">
        <v>2134</v>
      </c>
    </row>
    <row r="233" s="2" customFormat="1" ht="16.5" customHeight="1">
      <c r="A233" s="41"/>
      <c r="B233" s="42"/>
      <c r="C233" s="266" t="s">
        <v>499</v>
      </c>
      <c r="D233" s="266" t="s">
        <v>301</v>
      </c>
      <c r="E233" s="267" t="s">
        <v>1512</v>
      </c>
      <c r="F233" s="268" t="s">
        <v>2135</v>
      </c>
      <c r="G233" s="269" t="s">
        <v>611</v>
      </c>
      <c r="H233" s="270">
        <v>1</v>
      </c>
      <c r="I233" s="271"/>
      <c r="J233" s="272">
        <f>ROUND(I233*H233,2)</f>
        <v>0</v>
      </c>
      <c r="K233" s="268" t="s">
        <v>1</v>
      </c>
      <c r="L233" s="273"/>
      <c r="M233" s="274" t="s">
        <v>1</v>
      </c>
      <c r="N233" s="275" t="s">
        <v>52</v>
      </c>
      <c r="O233" s="95"/>
      <c r="P233" s="239">
        <f>O233*H233</f>
        <v>0</v>
      </c>
      <c r="Q233" s="239">
        <v>0.14199999999999999</v>
      </c>
      <c r="R233" s="239">
        <f>Q233*H233</f>
        <v>0.14199999999999999</v>
      </c>
      <c r="S233" s="239">
        <v>0</v>
      </c>
      <c r="T233" s="240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1" t="s">
        <v>266</v>
      </c>
      <c r="AT233" s="241" t="s">
        <v>301</v>
      </c>
      <c r="AU233" s="241" t="s">
        <v>241</v>
      </c>
      <c r="AY233" s="19" t="s">
        <v>226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233</v>
      </c>
      <c r="BK233" s="242">
        <f>ROUND(I233*H233,2)</f>
        <v>0</v>
      </c>
      <c r="BL233" s="19" t="s">
        <v>233</v>
      </c>
      <c r="BM233" s="241" t="s">
        <v>2136</v>
      </c>
    </row>
    <row r="234" s="2" customFormat="1" ht="16.5" customHeight="1">
      <c r="A234" s="41"/>
      <c r="B234" s="42"/>
      <c r="C234" s="266" t="s">
        <v>505</v>
      </c>
      <c r="D234" s="266" t="s">
        <v>301</v>
      </c>
      <c r="E234" s="267" t="s">
        <v>1515</v>
      </c>
      <c r="F234" s="268" t="s">
        <v>2137</v>
      </c>
      <c r="G234" s="269" t="s">
        <v>611</v>
      </c>
      <c r="H234" s="270">
        <v>3</v>
      </c>
      <c r="I234" s="271"/>
      <c r="J234" s="272">
        <f>ROUND(I234*H234,2)</f>
        <v>0</v>
      </c>
      <c r="K234" s="268" t="s">
        <v>1</v>
      </c>
      <c r="L234" s="273"/>
      <c r="M234" s="274" t="s">
        <v>1</v>
      </c>
      <c r="N234" s="275" t="s">
        <v>52</v>
      </c>
      <c r="O234" s="95"/>
      <c r="P234" s="239">
        <f>O234*H234</f>
        <v>0</v>
      </c>
      <c r="Q234" s="239">
        <v>0.083000000000000004</v>
      </c>
      <c r="R234" s="239">
        <f>Q234*H234</f>
        <v>0.249</v>
      </c>
      <c r="S234" s="239">
        <v>0</v>
      </c>
      <c r="T234" s="240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1" t="s">
        <v>266</v>
      </c>
      <c r="AT234" s="241" t="s">
        <v>301</v>
      </c>
      <c r="AU234" s="241" t="s">
        <v>241</v>
      </c>
      <c r="AY234" s="19" t="s">
        <v>226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233</v>
      </c>
      <c r="BK234" s="242">
        <f>ROUND(I234*H234,2)</f>
        <v>0</v>
      </c>
      <c r="BL234" s="19" t="s">
        <v>233</v>
      </c>
      <c r="BM234" s="241" t="s">
        <v>2138</v>
      </c>
    </row>
    <row r="235" s="2" customFormat="1" ht="16.5" customHeight="1">
      <c r="A235" s="41"/>
      <c r="B235" s="42"/>
      <c r="C235" s="266" t="s">
        <v>509</v>
      </c>
      <c r="D235" s="266" t="s">
        <v>301</v>
      </c>
      <c r="E235" s="267" t="s">
        <v>1520</v>
      </c>
      <c r="F235" s="268" t="s">
        <v>2139</v>
      </c>
      <c r="G235" s="269" t="s">
        <v>611</v>
      </c>
      <c r="H235" s="270">
        <v>3</v>
      </c>
      <c r="I235" s="271"/>
      <c r="J235" s="272">
        <f>ROUND(I235*H235,2)</f>
        <v>0</v>
      </c>
      <c r="K235" s="268" t="s">
        <v>1</v>
      </c>
      <c r="L235" s="273"/>
      <c r="M235" s="274" t="s">
        <v>1</v>
      </c>
      <c r="N235" s="275" t="s">
        <v>52</v>
      </c>
      <c r="O235" s="95"/>
      <c r="P235" s="239">
        <f>O235*H235</f>
        <v>0</v>
      </c>
      <c r="Q235" s="239">
        <v>0.044999999999999998</v>
      </c>
      <c r="R235" s="239">
        <f>Q235*H235</f>
        <v>0.13500000000000001</v>
      </c>
      <c r="S235" s="239">
        <v>0</v>
      </c>
      <c r="T235" s="240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1" t="s">
        <v>266</v>
      </c>
      <c r="AT235" s="241" t="s">
        <v>301</v>
      </c>
      <c r="AU235" s="241" t="s">
        <v>241</v>
      </c>
      <c r="AY235" s="19" t="s">
        <v>226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233</v>
      </c>
      <c r="BK235" s="242">
        <f>ROUND(I235*H235,2)</f>
        <v>0</v>
      </c>
      <c r="BL235" s="19" t="s">
        <v>233</v>
      </c>
      <c r="BM235" s="241" t="s">
        <v>2140</v>
      </c>
    </row>
    <row r="236" s="2" customFormat="1" ht="16.5" customHeight="1">
      <c r="A236" s="41"/>
      <c r="B236" s="42"/>
      <c r="C236" s="266" t="s">
        <v>514</v>
      </c>
      <c r="D236" s="266" t="s">
        <v>301</v>
      </c>
      <c r="E236" s="267" t="s">
        <v>1530</v>
      </c>
      <c r="F236" s="268" t="s">
        <v>2141</v>
      </c>
      <c r="G236" s="269" t="s">
        <v>611</v>
      </c>
      <c r="H236" s="270">
        <v>1</v>
      </c>
      <c r="I236" s="271"/>
      <c r="J236" s="272">
        <f>ROUND(I236*H236,2)</f>
        <v>0</v>
      </c>
      <c r="K236" s="268" t="s">
        <v>1</v>
      </c>
      <c r="L236" s="273"/>
      <c r="M236" s="274" t="s">
        <v>1</v>
      </c>
      <c r="N236" s="275" t="s">
        <v>52</v>
      </c>
      <c r="O236" s="95"/>
      <c r="P236" s="239">
        <f>O236*H236</f>
        <v>0</v>
      </c>
      <c r="Q236" s="239">
        <v>0.083000000000000004</v>
      </c>
      <c r="R236" s="239">
        <f>Q236*H236</f>
        <v>0.083000000000000004</v>
      </c>
      <c r="S236" s="239">
        <v>0</v>
      </c>
      <c r="T236" s="240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1" t="s">
        <v>266</v>
      </c>
      <c r="AT236" s="241" t="s">
        <v>301</v>
      </c>
      <c r="AU236" s="241" t="s">
        <v>241</v>
      </c>
      <c r="AY236" s="19" t="s">
        <v>226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233</v>
      </c>
      <c r="BK236" s="242">
        <f>ROUND(I236*H236,2)</f>
        <v>0</v>
      </c>
      <c r="BL236" s="19" t="s">
        <v>233</v>
      </c>
      <c r="BM236" s="241" t="s">
        <v>2142</v>
      </c>
    </row>
    <row r="237" s="2" customFormat="1" ht="16.5" customHeight="1">
      <c r="A237" s="41"/>
      <c r="B237" s="42"/>
      <c r="C237" s="266" t="s">
        <v>518</v>
      </c>
      <c r="D237" s="266" t="s">
        <v>301</v>
      </c>
      <c r="E237" s="267" t="s">
        <v>1533</v>
      </c>
      <c r="F237" s="268" t="s">
        <v>2143</v>
      </c>
      <c r="G237" s="269" t="s">
        <v>611</v>
      </c>
      <c r="H237" s="270">
        <v>1</v>
      </c>
      <c r="I237" s="271"/>
      <c r="J237" s="272">
        <f>ROUND(I237*H237,2)</f>
        <v>0</v>
      </c>
      <c r="K237" s="268" t="s">
        <v>1</v>
      </c>
      <c r="L237" s="273"/>
      <c r="M237" s="274" t="s">
        <v>1</v>
      </c>
      <c r="N237" s="275" t="s">
        <v>52</v>
      </c>
      <c r="O237" s="95"/>
      <c r="P237" s="239">
        <f>O237*H237</f>
        <v>0</v>
      </c>
      <c r="Q237" s="239">
        <v>0.053999999999999999</v>
      </c>
      <c r="R237" s="239">
        <f>Q237*H237</f>
        <v>0.053999999999999999</v>
      </c>
      <c r="S237" s="239">
        <v>0</v>
      </c>
      <c r="T237" s="240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1" t="s">
        <v>266</v>
      </c>
      <c r="AT237" s="241" t="s">
        <v>301</v>
      </c>
      <c r="AU237" s="241" t="s">
        <v>241</v>
      </c>
      <c r="AY237" s="19" t="s">
        <v>226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233</v>
      </c>
      <c r="BK237" s="242">
        <f>ROUND(I237*H237,2)</f>
        <v>0</v>
      </c>
      <c r="BL237" s="19" t="s">
        <v>233</v>
      </c>
      <c r="BM237" s="241" t="s">
        <v>2144</v>
      </c>
    </row>
    <row r="238" s="2" customFormat="1" ht="16.5" customHeight="1">
      <c r="A238" s="41"/>
      <c r="B238" s="42"/>
      <c r="C238" s="266" t="s">
        <v>523</v>
      </c>
      <c r="D238" s="266" t="s">
        <v>301</v>
      </c>
      <c r="E238" s="267" t="s">
        <v>1536</v>
      </c>
      <c r="F238" s="268" t="s">
        <v>2145</v>
      </c>
      <c r="G238" s="269" t="s">
        <v>611</v>
      </c>
      <c r="H238" s="270">
        <v>1</v>
      </c>
      <c r="I238" s="271"/>
      <c r="J238" s="272">
        <f>ROUND(I238*H238,2)</f>
        <v>0</v>
      </c>
      <c r="K238" s="268" t="s">
        <v>1</v>
      </c>
      <c r="L238" s="273"/>
      <c r="M238" s="274" t="s">
        <v>1</v>
      </c>
      <c r="N238" s="275" t="s">
        <v>52</v>
      </c>
      <c r="O238" s="95"/>
      <c r="P238" s="239">
        <f>O238*H238</f>
        <v>0</v>
      </c>
      <c r="Q238" s="239">
        <v>0.043999999999999997</v>
      </c>
      <c r="R238" s="239">
        <f>Q238*H238</f>
        <v>0.043999999999999997</v>
      </c>
      <c r="S238" s="239">
        <v>0</v>
      </c>
      <c r="T238" s="240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1" t="s">
        <v>266</v>
      </c>
      <c r="AT238" s="241" t="s">
        <v>301</v>
      </c>
      <c r="AU238" s="241" t="s">
        <v>241</v>
      </c>
      <c r="AY238" s="19" t="s">
        <v>226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233</v>
      </c>
      <c r="BK238" s="242">
        <f>ROUND(I238*H238,2)</f>
        <v>0</v>
      </c>
      <c r="BL238" s="19" t="s">
        <v>233</v>
      </c>
      <c r="BM238" s="241" t="s">
        <v>2146</v>
      </c>
    </row>
    <row r="239" s="2" customFormat="1" ht="16.5" customHeight="1">
      <c r="A239" s="41"/>
      <c r="B239" s="42"/>
      <c r="C239" s="266" t="s">
        <v>531</v>
      </c>
      <c r="D239" s="266" t="s">
        <v>301</v>
      </c>
      <c r="E239" s="267" t="s">
        <v>1539</v>
      </c>
      <c r="F239" s="268" t="s">
        <v>2147</v>
      </c>
      <c r="G239" s="269" t="s">
        <v>611</v>
      </c>
      <c r="H239" s="270">
        <v>1</v>
      </c>
      <c r="I239" s="271"/>
      <c r="J239" s="272">
        <f>ROUND(I239*H239,2)</f>
        <v>0</v>
      </c>
      <c r="K239" s="268" t="s">
        <v>1</v>
      </c>
      <c r="L239" s="273"/>
      <c r="M239" s="274" t="s">
        <v>1</v>
      </c>
      <c r="N239" s="275" t="s">
        <v>52</v>
      </c>
      <c r="O239" s="95"/>
      <c r="P239" s="239">
        <f>O239*H239</f>
        <v>0</v>
      </c>
      <c r="Q239" s="239">
        <v>0.021000000000000001</v>
      </c>
      <c r="R239" s="239">
        <f>Q239*H239</f>
        <v>0.021000000000000001</v>
      </c>
      <c r="S239" s="239">
        <v>0</v>
      </c>
      <c r="T239" s="240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1" t="s">
        <v>266</v>
      </c>
      <c r="AT239" s="241" t="s">
        <v>301</v>
      </c>
      <c r="AU239" s="241" t="s">
        <v>241</v>
      </c>
      <c r="AY239" s="19" t="s">
        <v>226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233</v>
      </c>
      <c r="BK239" s="242">
        <f>ROUND(I239*H239,2)</f>
        <v>0</v>
      </c>
      <c r="BL239" s="19" t="s">
        <v>233</v>
      </c>
      <c r="BM239" s="241" t="s">
        <v>2148</v>
      </c>
    </row>
    <row r="240" s="2" customFormat="1" ht="16.5" customHeight="1">
      <c r="A240" s="41"/>
      <c r="B240" s="42"/>
      <c r="C240" s="266" t="s">
        <v>535</v>
      </c>
      <c r="D240" s="266" t="s">
        <v>301</v>
      </c>
      <c r="E240" s="267" t="s">
        <v>1542</v>
      </c>
      <c r="F240" s="268" t="s">
        <v>2149</v>
      </c>
      <c r="G240" s="269" t="s">
        <v>611</v>
      </c>
      <c r="H240" s="270">
        <v>1</v>
      </c>
      <c r="I240" s="271"/>
      <c r="J240" s="272">
        <f>ROUND(I240*H240,2)</f>
        <v>0</v>
      </c>
      <c r="K240" s="268" t="s">
        <v>1</v>
      </c>
      <c r="L240" s="273"/>
      <c r="M240" s="274" t="s">
        <v>1</v>
      </c>
      <c r="N240" s="275" t="s">
        <v>52</v>
      </c>
      <c r="O240" s="95"/>
      <c r="P240" s="239">
        <f>O240*H240</f>
        <v>0</v>
      </c>
      <c r="Q240" s="239">
        <v>0.017999999999999999</v>
      </c>
      <c r="R240" s="239">
        <f>Q240*H240</f>
        <v>0.017999999999999999</v>
      </c>
      <c r="S240" s="239">
        <v>0</v>
      </c>
      <c r="T240" s="240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1" t="s">
        <v>266</v>
      </c>
      <c r="AT240" s="241" t="s">
        <v>301</v>
      </c>
      <c r="AU240" s="241" t="s">
        <v>241</v>
      </c>
      <c r="AY240" s="19" t="s">
        <v>226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233</v>
      </c>
      <c r="BK240" s="242">
        <f>ROUND(I240*H240,2)</f>
        <v>0</v>
      </c>
      <c r="BL240" s="19" t="s">
        <v>233</v>
      </c>
      <c r="BM240" s="241" t="s">
        <v>2150</v>
      </c>
    </row>
    <row r="241" s="2" customFormat="1" ht="16.5" customHeight="1">
      <c r="A241" s="41"/>
      <c r="B241" s="42"/>
      <c r="C241" s="266" t="s">
        <v>541</v>
      </c>
      <c r="D241" s="266" t="s">
        <v>301</v>
      </c>
      <c r="E241" s="267" t="s">
        <v>1545</v>
      </c>
      <c r="F241" s="268" t="s">
        <v>2151</v>
      </c>
      <c r="G241" s="269" t="s">
        <v>611</v>
      </c>
      <c r="H241" s="270">
        <v>5</v>
      </c>
      <c r="I241" s="271"/>
      <c r="J241" s="272">
        <f>ROUND(I241*H241,2)</f>
        <v>0</v>
      </c>
      <c r="K241" s="268" t="s">
        <v>1</v>
      </c>
      <c r="L241" s="273"/>
      <c r="M241" s="274" t="s">
        <v>1</v>
      </c>
      <c r="N241" s="275" t="s">
        <v>52</v>
      </c>
      <c r="O241" s="95"/>
      <c r="P241" s="239">
        <f>O241*H241</f>
        <v>0</v>
      </c>
      <c r="Q241" s="239">
        <v>0.017000000000000001</v>
      </c>
      <c r="R241" s="239">
        <f>Q241*H241</f>
        <v>0.085000000000000006</v>
      </c>
      <c r="S241" s="239">
        <v>0</v>
      </c>
      <c r="T241" s="240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1" t="s">
        <v>266</v>
      </c>
      <c r="AT241" s="241" t="s">
        <v>301</v>
      </c>
      <c r="AU241" s="241" t="s">
        <v>241</v>
      </c>
      <c r="AY241" s="19" t="s">
        <v>226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233</v>
      </c>
      <c r="BK241" s="242">
        <f>ROUND(I241*H241,2)</f>
        <v>0</v>
      </c>
      <c r="BL241" s="19" t="s">
        <v>233</v>
      </c>
      <c r="BM241" s="241" t="s">
        <v>2152</v>
      </c>
    </row>
    <row r="242" s="2" customFormat="1" ht="16.5" customHeight="1">
      <c r="A242" s="41"/>
      <c r="B242" s="42"/>
      <c r="C242" s="266" t="s">
        <v>547</v>
      </c>
      <c r="D242" s="266" t="s">
        <v>301</v>
      </c>
      <c r="E242" s="267" t="s">
        <v>1548</v>
      </c>
      <c r="F242" s="268" t="s">
        <v>2153</v>
      </c>
      <c r="G242" s="269" t="s">
        <v>611</v>
      </c>
      <c r="H242" s="270">
        <v>2</v>
      </c>
      <c r="I242" s="271"/>
      <c r="J242" s="272">
        <f>ROUND(I242*H242,2)</f>
        <v>0</v>
      </c>
      <c r="K242" s="268" t="s">
        <v>1</v>
      </c>
      <c r="L242" s="273"/>
      <c r="M242" s="274" t="s">
        <v>1</v>
      </c>
      <c r="N242" s="275" t="s">
        <v>52</v>
      </c>
      <c r="O242" s="95"/>
      <c r="P242" s="239">
        <f>O242*H242</f>
        <v>0</v>
      </c>
      <c r="Q242" s="239">
        <v>0.084000000000000005</v>
      </c>
      <c r="R242" s="239">
        <f>Q242*H242</f>
        <v>0.16800000000000001</v>
      </c>
      <c r="S242" s="239">
        <v>0</v>
      </c>
      <c r="T242" s="240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1" t="s">
        <v>266</v>
      </c>
      <c r="AT242" s="241" t="s">
        <v>301</v>
      </c>
      <c r="AU242" s="241" t="s">
        <v>241</v>
      </c>
      <c r="AY242" s="19" t="s">
        <v>226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9" t="s">
        <v>233</v>
      </c>
      <c r="BK242" s="242">
        <f>ROUND(I242*H242,2)</f>
        <v>0</v>
      </c>
      <c r="BL242" s="19" t="s">
        <v>233</v>
      </c>
      <c r="BM242" s="241" t="s">
        <v>2154</v>
      </c>
    </row>
    <row r="243" s="2" customFormat="1" ht="16.5" customHeight="1">
      <c r="A243" s="41"/>
      <c r="B243" s="42"/>
      <c r="C243" s="266" t="s">
        <v>551</v>
      </c>
      <c r="D243" s="266" t="s">
        <v>301</v>
      </c>
      <c r="E243" s="267" t="s">
        <v>1551</v>
      </c>
      <c r="F243" s="268" t="s">
        <v>2155</v>
      </c>
      <c r="G243" s="269" t="s">
        <v>611</v>
      </c>
      <c r="H243" s="270">
        <v>3</v>
      </c>
      <c r="I243" s="271"/>
      <c r="J243" s="272">
        <f>ROUND(I243*H243,2)</f>
        <v>0</v>
      </c>
      <c r="K243" s="268" t="s">
        <v>1</v>
      </c>
      <c r="L243" s="273"/>
      <c r="M243" s="274" t="s">
        <v>1</v>
      </c>
      <c r="N243" s="275" t="s">
        <v>52</v>
      </c>
      <c r="O243" s="95"/>
      <c r="P243" s="239">
        <f>O243*H243</f>
        <v>0</v>
      </c>
      <c r="Q243" s="239">
        <v>0.45500000000000002</v>
      </c>
      <c r="R243" s="239">
        <f>Q243*H243</f>
        <v>1.365</v>
      </c>
      <c r="S243" s="239">
        <v>0</v>
      </c>
      <c r="T243" s="240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1" t="s">
        <v>266</v>
      </c>
      <c r="AT243" s="241" t="s">
        <v>301</v>
      </c>
      <c r="AU243" s="241" t="s">
        <v>241</v>
      </c>
      <c r="AY243" s="19" t="s">
        <v>226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233</v>
      </c>
      <c r="BK243" s="242">
        <f>ROUND(I243*H243,2)</f>
        <v>0</v>
      </c>
      <c r="BL243" s="19" t="s">
        <v>233</v>
      </c>
      <c r="BM243" s="241" t="s">
        <v>2156</v>
      </c>
    </row>
    <row r="244" s="2" customFormat="1" ht="16.5" customHeight="1">
      <c r="A244" s="41"/>
      <c r="B244" s="42"/>
      <c r="C244" s="266" t="s">
        <v>557</v>
      </c>
      <c r="D244" s="266" t="s">
        <v>301</v>
      </c>
      <c r="E244" s="267" t="s">
        <v>1554</v>
      </c>
      <c r="F244" s="268" t="s">
        <v>2157</v>
      </c>
      <c r="G244" s="269" t="s">
        <v>611</v>
      </c>
      <c r="H244" s="270">
        <v>1</v>
      </c>
      <c r="I244" s="271"/>
      <c r="J244" s="272">
        <f>ROUND(I244*H244,2)</f>
        <v>0</v>
      </c>
      <c r="K244" s="268" t="s">
        <v>1</v>
      </c>
      <c r="L244" s="273"/>
      <c r="M244" s="274" t="s">
        <v>1</v>
      </c>
      <c r="N244" s="275" t="s">
        <v>52</v>
      </c>
      <c r="O244" s="95"/>
      <c r="P244" s="239">
        <f>O244*H244</f>
        <v>0</v>
      </c>
      <c r="Q244" s="239">
        <v>0.25800000000000001</v>
      </c>
      <c r="R244" s="239">
        <f>Q244*H244</f>
        <v>0.25800000000000001</v>
      </c>
      <c r="S244" s="239">
        <v>0</v>
      </c>
      <c r="T244" s="240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1" t="s">
        <v>266</v>
      </c>
      <c r="AT244" s="241" t="s">
        <v>301</v>
      </c>
      <c r="AU244" s="241" t="s">
        <v>241</v>
      </c>
      <c r="AY244" s="19" t="s">
        <v>226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233</v>
      </c>
      <c r="BK244" s="242">
        <f>ROUND(I244*H244,2)</f>
        <v>0</v>
      </c>
      <c r="BL244" s="19" t="s">
        <v>233</v>
      </c>
      <c r="BM244" s="241" t="s">
        <v>2158</v>
      </c>
    </row>
    <row r="245" s="2" customFormat="1" ht="16.5" customHeight="1">
      <c r="A245" s="41"/>
      <c r="B245" s="42"/>
      <c r="C245" s="266" t="s">
        <v>562</v>
      </c>
      <c r="D245" s="266" t="s">
        <v>301</v>
      </c>
      <c r="E245" s="267" t="s">
        <v>1557</v>
      </c>
      <c r="F245" s="268" t="s">
        <v>2159</v>
      </c>
      <c r="G245" s="269" t="s">
        <v>611</v>
      </c>
      <c r="H245" s="270">
        <v>3</v>
      </c>
      <c r="I245" s="271"/>
      <c r="J245" s="272">
        <f>ROUND(I245*H245,2)</f>
        <v>0</v>
      </c>
      <c r="K245" s="268" t="s">
        <v>1</v>
      </c>
      <c r="L245" s="273"/>
      <c r="M245" s="274" t="s">
        <v>1</v>
      </c>
      <c r="N245" s="275" t="s">
        <v>52</v>
      </c>
      <c r="O245" s="95"/>
      <c r="P245" s="239">
        <f>O245*H245</f>
        <v>0</v>
      </c>
      <c r="Q245" s="239">
        <v>0.14099999999999999</v>
      </c>
      <c r="R245" s="239">
        <f>Q245*H245</f>
        <v>0.42299999999999993</v>
      </c>
      <c r="S245" s="239">
        <v>0</v>
      </c>
      <c r="T245" s="240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1" t="s">
        <v>266</v>
      </c>
      <c r="AT245" s="241" t="s">
        <v>301</v>
      </c>
      <c r="AU245" s="241" t="s">
        <v>241</v>
      </c>
      <c r="AY245" s="19" t="s">
        <v>226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233</v>
      </c>
      <c r="BK245" s="242">
        <f>ROUND(I245*H245,2)</f>
        <v>0</v>
      </c>
      <c r="BL245" s="19" t="s">
        <v>233</v>
      </c>
      <c r="BM245" s="241" t="s">
        <v>2160</v>
      </c>
    </row>
    <row r="246" s="2" customFormat="1" ht="16.5" customHeight="1">
      <c r="A246" s="41"/>
      <c r="B246" s="42"/>
      <c r="C246" s="266" t="s">
        <v>568</v>
      </c>
      <c r="D246" s="266" t="s">
        <v>301</v>
      </c>
      <c r="E246" s="267" t="s">
        <v>1560</v>
      </c>
      <c r="F246" s="268" t="s">
        <v>2161</v>
      </c>
      <c r="G246" s="269" t="s">
        <v>611</v>
      </c>
      <c r="H246" s="270">
        <v>2</v>
      </c>
      <c r="I246" s="271"/>
      <c r="J246" s="272">
        <f>ROUND(I246*H246,2)</f>
        <v>0</v>
      </c>
      <c r="K246" s="268" t="s">
        <v>1</v>
      </c>
      <c r="L246" s="273"/>
      <c r="M246" s="274" t="s">
        <v>1</v>
      </c>
      <c r="N246" s="275" t="s">
        <v>52</v>
      </c>
      <c r="O246" s="95"/>
      <c r="P246" s="239">
        <f>O246*H246</f>
        <v>0</v>
      </c>
      <c r="Q246" s="239">
        <v>0.084000000000000005</v>
      </c>
      <c r="R246" s="239">
        <f>Q246*H246</f>
        <v>0.16800000000000001</v>
      </c>
      <c r="S246" s="239">
        <v>0</v>
      </c>
      <c r="T246" s="240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1" t="s">
        <v>266</v>
      </c>
      <c r="AT246" s="241" t="s">
        <v>301</v>
      </c>
      <c r="AU246" s="241" t="s">
        <v>241</v>
      </c>
      <c r="AY246" s="19" t="s">
        <v>226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233</v>
      </c>
      <c r="BK246" s="242">
        <f>ROUND(I246*H246,2)</f>
        <v>0</v>
      </c>
      <c r="BL246" s="19" t="s">
        <v>233</v>
      </c>
      <c r="BM246" s="241" t="s">
        <v>2162</v>
      </c>
    </row>
    <row r="247" s="2" customFormat="1" ht="16.5" customHeight="1">
      <c r="A247" s="41"/>
      <c r="B247" s="42"/>
      <c r="C247" s="266" t="s">
        <v>574</v>
      </c>
      <c r="D247" s="266" t="s">
        <v>301</v>
      </c>
      <c r="E247" s="267" t="s">
        <v>1563</v>
      </c>
      <c r="F247" s="268" t="s">
        <v>2163</v>
      </c>
      <c r="G247" s="269" t="s">
        <v>611</v>
      </c>
      <c r="H247" s="270">
        <v>4</v>
      </c>
      <c r="I247" s="271"/>
      <c r="J247" s="272">
        <f>ROUND(I247*H247,2)</f>
        <v>0</v>
      </c>
      <c r="K247" s="268" t="s">
        <v>1</v>
      </c>
      <c r="L247" s="273"/>
      <c r="M247" s="274" t="s">
        <v>1</v>
      </c>
      <c r="N247" s="275" t="s">
        <v>52</v>
      </c>
      <c r="O247" s="95"/>
      <c r="P247" s="239">
        <f>O247*H247</f>
        <v>0</v>
      </c>
      <c r="Q247" s="239">
        <v>0.050000000000000003</v>
      </c>
      <c r="R247" s="239">
        <f>Q247*H247</f>
        <v>0.20000000000000001</v>
      </c>
      <c r="S247" s="239">
        <v>0</v>
      </c>
      <c r="T247" s="240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1" t="s">
        <v>266</v>
      </c>
      <c r="AT247" s="241" t="s">
        <v>301</v>
      </c>
      <c r="AU247" s="241" t="s">
        <v>241</v>
      </c>
      <c r="AY247" s="19" t="s">
        <v>226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233</v>
      </c>
      <c r="BK247" s="242">
        <f>ROUND(I247*H247,2)</f>
        <v>0</v>
      </c>
      <c r="BL247" s="19" t="s">
        <v>233</v>
      </c>
      <c r="BM247" s="241" t="s">
        <v>2164</v>
      </c>
    </row>
    <row r="248" s="2" customFormat="1" ht="16.5" customHeight="1">
      <c r="A248" s="41"/>
      <c r="B248" s="42"/>
      <c r="C248" s="266" t="s">
        <v>578</v>
      </c>
      <c r="D248" s="266" t="s">
        <v>301</v>
      </c>
      <c r="E248" s="267" t="s">
        <v>1566</v>
      </c>
      <c r="F248" s="268" t="s">
        <v>2165</v>
      </c>
      <c r="G248" s="269" t="s">
        <v>611</v>
      </c>
      <c r="H248" s="270">
        <v>13</v>
      </c>
      <c r="I248" s="271"/>
      <c r="J248" s="272">
        <f>ROUND(I248*H248,2)</f>
        <v>0</v>
      </c>
      <c r="K248" s="268" t="s">
        <v>1</v>
      </c>
      <c r="L248" s="273"/>
      <c r="M248" s="274" t="s">
        <v>1</v>
      </c>
      <c r="N248" s="275" t="s">
        <v>52</v>
      </c>
      <c r="O248" s="95"/>
      <c r="P248" s="239">
        <f>O248*H248</f>
        <v>0</v>
      </c>
      <c r="Q248" s="239">
        <v>0.014999999999999999</v>
      </c>
      <c r="R248" s="239">
        <f>Q248*H248</f>
        <v>0.19500000000000001</v>
      </c>
      <c r="S248" s="239">
        <v>0</v>
      </c>
      <c r="T248" s="24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1" t="s">
        <v>266</v>
      </c>
      <c r="AT248" s="241" t="s">
        <v>301</v>
      </c>
      <c r="AU248" s="241" t="s">
        <v>241</v>
      </c>
      <c r="AY248" s="19" t="s">
        <v>226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233</v>
      </c>
      <c r="BK248" s="242">
        <f>ROUND(I248*H248,2)</f>
        <v>0</v>
      </c>
      <c r="BL248" s="19" t="s">
        <v>233</v>
      </c>
      <c r="BM248" s="241" t="s">
        <v>2166</v>
      </c>
    </row>
    <row r="249" s="2" customFormat="1" ht="16.5" customHeight="1">
      <c r="A249" s="41"/>
      <c r="B249" s="42"/>
      <c r="C249" s="266" t="s">
        <v>583</v>
      </c>
      <c r="D249" s="266" t="s">
        <v>301</v>
      </c>
      <c r="E249" s="267" t="s">
        <v>1571</v>
      </c>
      <c r="F249" s="268" t="s">
        <v>2167</v>
      </c>
      <c r="G249" s="269" t="s">
        <v>611</v>
      </c>
      <c r="H249" s="270">
        <v>1</v>
      </c>
      <c r="I249" s="271"/>
      <c r="J249" s="272">
        <f>ROUND(I249*H249,2)</f>
        <v>0</v>
      </c>
      <c r="K249" s="268" t="s">
        <v>1</v>
      </c>
      <c r="L249" s="273"/>
      <c r="M249" s="274" t="s">
        <v>1</v>
      </c>
      <c r="N249" s="275" t="s">
        <v>52</v>
      </c>
      <c r="O249" s="95"/>
      <c r="P249" s="239">
        <f>O249*H249</f>
        <v>0</v>
      </c>
      <c r="Q249" s="239">
        <v>0.064000000000000001</v>
      </c>
      <c r="R249" s="239">
        <f>Q249*H249</f>
        <v>0.064000000000000001</v>
      </c>
      <c r="S249" s="239">
        <v>0</v>
      </c>
      <c r="T249" s="240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1" t="s">
        <v>266</v>
      </c>
      <c r="AT249" s="241" t="s">
        <v>301</v>
      </c>
      <c r="AU249" s="241" t="s">
        <v>241</v>
      </c>
      <c r="AY249" s="19" t="s">
        <v>226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233</v>
      </c>
      <c r="BK249" s="242">
        <f>ROUND(I249*H249,2)</f>
        <v>0</v>
      </c>
      <c r="BL249" s="19" t="s">
        <v>233</v>
      </c>
      <c r="BM249" s="241" t="s">
        <v>2168</v>
      </c>
    </row>
    <row r="250" s="2" customFormat="1" ht="16.5" customHeight="1">
      <c r="A250" s="41"/>
      <c r="B250" s="42"/>
      <c r="C250" s="266" t="s">
        <v>588</v>
      </c>
      <c r="D250" s="266" t="s">
        <v>301</v>
      </c>
      <c r="E250" s="267" t="s">
        <v>1577</v>
      </c>
      <c r="F250" s="268" t="s">
        <v>2169</v>
      </c>
      <c r="G250" s="269" t="s">
        <v>611</v>
      </c>
      <c r="H250" s="270">
        <v>3</v>
      </c>
      <c r="I250" s="271"/>
      <c r="J250" s="272">
        <f>ROUND(I250*H250,2)</f>
        <v>0</v>
      </c>
      <c r="K250" s="268" t="s">
        <v>1</v>
      </c>
      <c r="L250" s="273"/>
      <c r="M250" s="274" t="s">
        <v>1</v>
      </c>
      <c r="N250" s="275" t="s">
        <v>52</v>
      </c>
      <c r="O250" s="95"/>
      <c r="P250" s="239">
        <f>O250*H250</f>
        <v>0</v>
      </c>
      <c r="Q250" s="239">
        <v>0.52100000000000002</v>
      </c>
      <c r="R250" s="239">
        <f>Q250*H250</f>
        <v>1.5630000000000002</v>
      </c>
      <c r="S250" s="239">
        <v>0</v>
      </c>
      <c r="T250" s="240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1" t="s">
        <v>266</v>
      </c>
      <c r="AT250" s="241" t="s">
        <v>301</v>
      </c>
      <c r="AU250" s="241" t="s">
        <v>241</v>
      </c>
      <c r="AY250" s="19" t="s">
        <v>226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233</v>
      </c>
      <c r="BK250" s="242">
        <f>ROUND(I250*H250,2)</f>
        <v>0</v>
      </c>
      <c r="BL250" s="19" t="s">
        <v>233</v>
      </c>
      <c r="BM250" s="241" t="s">
        <v>2170</v>
      </c>
    </row>
    <row r="251" s="2" customFormat="1" ht="16.5" customHeight="1">
      <c r="A251" s="41"/>
      <c r="B251" s="42"/>
      <c r="C251" s="266" t="s">
        <v>593</v>
      </c>
      <c r="D251" s="266" t="s">
        <v>301</v>
      </c>
      <c r="E251" s="267" t="s">
        <v>1581</v>
      </c>
      <c r="F251" s="268" t="s">
        <v>2171</v>
      </c>
      <c r="G251" s="269" t="s">
        <v>611</v>
      </c>
      <c r="H251" s="270">
        <v>1</v>
      </c>
      <c r="I251" s="271"/>
      <c r="J251" s="272">
        <f>ROUND(I251*H251,2)</f>
        <v>0</v>
      </c>
      <c r="K251" s="268" t="s">
        <v>1</v>
      </c>
      <c r="L251" s="273"/>
      <c r="M251" s="274" t="s">
        <v>1</v>
      </c>
      <c r="N251" s="275" t="s">
        <v>52</v>
      </c>
      <c r="O251" s="95"/>
      <c r="P251" s="239">
        <f>O251*H251</f>
        <v>0</v>
      </c>
      <c r="Q251" s="239">
        <v>0.14499999999999999</v>
      </c>
      <c r="R251" s="239">
        <f>Q251*H251</f>
        <v>0.14499999999999999</v>
      </c>
      <c r="S251" s="239">
        <v>0</v>
      </c>
      <c r="T251" s="240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1" t="s">
        <v>266</v>
      </c>
      <c r="AT251" s="241" t="s">
        <v>301</v>
      </c>
      <c r="AU251" s="241" t="s">
        <v>241</v>
      </c>
      <c r="AY251" s="19" t="s">
        <v>226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233</v>
      </c>
      <c r="BK251" s="242">
        <f>ROUND(I251*H251,2)</f>
        <v>0</v>
      </c>
      <c r="BL251" s="19" t="s">
        <v>233</v>
      </c>
      <c r="BM251" s="241" t="s">
        <v>2172</v>
      </c>
    </row>
    <row r="252" s="2" customFormat="1" ht="16.5" customHeight="1">
      <c r="A252" s="41"/>
      <c r="B252" s="42"/>
      <c r="C252" s="266" t="s">
        <v>598</v>
      </c>
      <c r="D252" s="266" t="s">
        <v>301</v>
      </c>
      <c r="E252" s="267" t="s">
        <v>1586</v>
      </c>
      <c r="F252" s="268" t="s">
        <v>2173</v>
      </c>
      <c r="G252" s="269" t="s">
        <v>611</v>
      </c>
      <c r="H252" s="270">
        <v>10</v>
      </c>
      <c r="I252" s="271"/>
      <c r="J252" s="272">
        <f>ROUND(I252*H252,2)</f>
        <v>0</v>
      </c>
      <c r="K252" s="268" t="s">
        <v>1</v>
      </c>
      <c r="L252" s="273"/>
      <c r="M252" s="274" t="s">
        <v>1</v>
      </c>
      <c r="N252" s="275" t="s">
        <v>52</v>
      </c>
      <c r="O252" s="95"/>
      <c r="P252" s="239">
        <f>O252*H252</f>
        <v>0</v>
      </c>
      <c r="Q252" s="239">
        <v>0.065000000000000002</v>
      </c>
      <c r="R252" s="239">
        <f>Q252*H252</f>
        <v>0.65000000000000002</v>
      </c>
      <c r="S252" s="239">
        <v>0</v>
      </c>
      <c r="T252" s="240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1" t="s">
        <v>266</v>
      </c>
      <c r="AT252" s="241" t="s">
        <v>301</v>
      </c>
      <c r="AU252" s="241" t="s">
        <v>241</v>
      </c>
      <c r="AY252" s="19" t="s">
        <v>226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233</v>
      </c>
      <c r="BK252" s="242">
        <f>ROUND(I252*H252,2)</f>
        <v>0</v>
      </c>
      <c r="BL252" s="19" t="s">
        <v>233</v>
      </c>
      <c r="BM252" s="241" t="s">
        <v>2174</v>
      </c>
    </row>
    <row r="253" s="2" customFormat="1" ht="16.5" customHeight="1">
      <c r="A253" s="41"/>
      <c r="B253" s="42"/>
      <c r="C253" s="266" t="s">
        <v>603</v>
      </c>
      <c r="D253" s="266" t="s">
        <v>301</v>
      </c>
      <c r="E253" s="267" t="s">
        <v>1594</v>
      </c>
      <c r="F253" s="268" t="s">
        <v>2175</v>
      </c>
      <c r="G253" s="269" t="s">
        <v>611</v>
      </c>
      <c r="H253" s="270">
        <v>1</v>
      </c>
      <c r="I253" s="271"/>
      <c r="J253" s="272">
        <f>ROUND(I253*H253,2)</f>
        <v>0</v>
      </c>
      <c r="K253" s="268" t="s">
        <v>1</v>
      </c>
      <c r="L253" s="273"/>
      <c r="M253" s="274" t="s">
        <v>1</v>
      </c>
      <c r="N253" s="275" t="s">
        <v>52</v>
      </c>
      <c r="O253" s="95"/>
      <c r="P253" s="239">
        <f>O253*H253</f>
        <v>0</v>
      </c>
      <c r="Q253" s="239">
        <v>0.042999999999999997</v>
      </c>
      <c r="R253" s="239">
        <f>Q253*H253</f>
        <v>0.042999999999999997</v>
      </c>
      <c r="S253" s="239">
        <v>0</v>
      </c>
      <c r="T253" s="240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1" t="s">
        <v>266</v>
      </c>
      <c r="AT253" s="241" t="s">
        <v>301</v>
      </c>
      <c r="AU253" s="241" t="s">
        <v>241</v>
      </c>
      <c r="AY253" s="19" t="s">
        <v>226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233</v>
      </c>
      <c r="BK253" s="242">
        <f>ROUND(I253*H253,2)</f>
        <v>0</v>
      </c>
      <c r="BL253" s="19" t="s">
        <v>233</v>
      </c>
      <c r="BM253" s="241" t="s">
        <v>2176</v>
      </c>
    </row>
    <row r="254" s="2" customFormat="1" ht="16.5" customHeight="1">
      <c r="A254" s="41"/>
      <c r="B254" s="42"/>
      <c r="C254" s="266" t="s">
        <v>608</v>
      </c>
      <c r="D254" s="266" t="s">
        <v>301</v>
      </c>
      <c r="E254" s="267" t="s">
        <v>1599</v>
      </c>
      <c r="F254" s="268" t="s">
        <v>2177</v>
      </c>
      <c r="G254" s="269" t="s">
        <v>611</v>
      </c>
      <c r="H254" s="270">
        <v>3</v>
      </c>
      <c r="I254" s="271"/>
      <c r="J254" s="272">
        <f>ROUND(I254*H254,2)</f>
        <v>0</v>
      </c>
      <c r="K254" s="268" t="s">
        <v>1</v>
      </c>
      <c r="L254" s="273"/>
      <c r="M254" s="274" t="s">
        <v>1</v>
      </c>
      <c r="N254" s="275" t="s">
        <v>52</v>
      </c>
      <c r="O254" s="95"/>
      <c r="P254" s="239">
        <f>O254*H254</f>
        <v>0</v>
      </c>
      <c r="Q254" s="239">
        <v>0.042000000000000003</v>
      </c>
      <c r="R254" s="239">
        <f>Q254*H254</f>
        <v>0.126</v>
      </c>
      <c r="S254" s="239">
        <v>0</v>
      </c>
      <c r="T254" s="240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1" t="s">
        <v>266</v>
      </c>
      <c r="AT254" s="241" t="s">
        <v>301</v>
      </c>
      <c r="AU254" s="241" t="s">
        <v>241</v>
      </c>
      <c r="AY254" s="19" t="s">
        <v>226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233</v>
      </c>
      <c r="BK254" s="242">
        <f>ROUND(I254*H254,2)</f>
        <v>0</v>
      </c>
      <c r="BL254" s="19" t="s">
        <v>233</v>
      </c>
      <c r="BM254" s="241" t="s">
        <v>2178</v>
      </c>
    </row>
    <row r="255" s="2" customFormat="1" ht="16.5" customHeight="1">
      <c r="A255" s="41"/>
      <c r="B255" s="42"/>
      <c r="C255" s="266" t="s">
        <v>615</v>
      </c>
      <c r="D255" s="266" t="s">
        <v>301</v>
      </c>
      <c r="E255" s="267" t="s">
        <v>1602</v>
      </c>
      <c r="F255" s="268" t="s">
        <v>2179</v>
      </c>
      <c r="G255" s="269" t="s">
        <v>611</v>
      </c>
      <c r="H255" s="270">
        <v>1</v>
      </c>
      <c r="I255" s="271"/>
      <c r="J255" s="272">
        <f>ROUND(I255*H255,2)</f>
        <v>0</v>
      </c>
      <c r="K255" s="268" t="s">
        <v>1</v>
      </c>
      <c r="L255" s="273"/>
      <c r="M255" s="274" t="s">
        <v>1</v>
      </c>
      <c r="N255" s="275" t="s">
        <v>52</v>
      </c>
      <c r="O255" s="95"/>
      <c r="P255" s="239">
        <f>O255*H255</f>
        <v>0</v>
      </c>
      <c r="Q255" s="239">
        <v>0.029999999999999999</v>
      </c>
      <c r="R255" s="239">
        <f>Q255*H255</f>
        <v>0.029999999999999999</v>
      </c>
      <c r="S255" s="239">
        <v>0</v>
      </c>
      <c r="T255" s="240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1" t="s">
        <v>266</v>
      </c>
      <c r="AT255" s="241" t="s">
        <v>301</v>
      </c>
      <c r="AU255" s="241" t="s">
        <v>241</v>
      </c>
      <c r="AY255" s="19" t="s">
        <v>226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233</v>
      </c>
      <c r="BK255" s="242">
        <f>ROUND(I255*H255,2)</f>
        <v>0</v>
      </c>
      <c r="BL255" s="19" t="s">
        <v>233</v>
      </c>
      <c r="BM255" s="241" t="s">
        <v>2180</v>
      </c>
    </row>
    <row r="256" s="2" customFormat="1" ht="16.5" customHeight="1">
      <c r="A256" s="41"/>
      <c r="B256" s="42"/>
      <c r="C256" s="266" t="s">
        <v>620</v>
      </c>
      <c r="D256" s="266" t="s">
        <v>301</v>
      </c>
      <c r="E256" s="267" t="s">
        <v>1608</v>
      </c>
      <c r="F256" s="268" t="s">
        <v>2181</v>
      </c>
      <c r="G256" s="269" t="s">
        <v>611</v>
      </c>
      <c r="H256" s="270">
        <v>6</v>
      </c>
      <c r="I256" s="271"/>
      <c r="J256" s="272">
        <f>ROUND(I256*H256,2)</f>
        <v>0</v>
      </c>
      <c r="K256" s="268" t="s">
        <v>1</v>
      </c>
      <c r="L256" s="273"/>
      <c r="M256" s="274" t="s">
        <v>1</v>
      </c>
      <c r="N256" s="275" t="s">
        <v>52</v>
      </c>
      <c r="O256" s="95"/>
      <c r="P256" s="239">
        <f>O256*H256</f>
        <v>0</v>
      </c>
      <c r="Q256" s="239">
        <v>0.26000000000000001</v>
      </c>
      <c r="R256" s="239">
        <f>Q256*H256</f>
        <v>1.5600000000000001</v>
      </c>
      <c r="S256" s="239">
        <v>0</v>
      </c>
      <c r="T256" s="24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1" t="s">
        <v>266</v>
      </c>
      <c r="AT256" s="241" t="s">
        <v>301</v>
      </c>
      <c r="AU256" s="241" t="s">
        <v>241</v>
      </c>
      <c r="AY256" s="19" t="s">
        <v>226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233</v>
      </c>
      <c r="BK256" s="242">
        <f>ROUND(I256*H256,2)</f>
        <v>0</v>
      </c>
      <c r="BL256" s="19" t="s">
        <v>233</v>
      </c>
      <c r="BM256" s="241" t="s">
        <v>2182</v>
      </c>
    </row>
    <row r="257" s="2" customFormat="1" ht="16.5" customHeight="1">
      <c r="A257" s="41"/>
      <c r="B257" s="42"/>
      <c r="C257" s="266" t="s">
        <v>625</v>
      </c>
      <c r="D257" s="266" t="s">
        <v>301</v>
      </c>
      <c r="E257" s="267" t="s">
        <v>1611</v>
      </c>
      <c r="F257" s="268" t="s">
        <v>2183</v>
      </c>
      <c r="G257" s="269" t="s">
        <v>611</v>
      </c>
      <c r="H257" s="270">
        <v>2</v>
      </c>
      <c r="I257" s="271"/>
      <c r="J257" s="272">
        <f>ROUND(I257*H257,2)</f>
        <v>0</v>
      </c>
      <c r="K257" s="268" t="s">
        <v>1</v>
      </c>
      <c r="L257" s="273"/>
      <c r="M257" s="274" t="s">
        <v>1</v>
      </c>
      <c r="N257" s="275" t="s">
        <v>52</v>
      </c>
      <c r="O257" s="95"/>
      <c r="P257" s="239">
        <f>O257*H257</f>
        <v>0</v>
      </c>
      <c r="Q257" s="239">
        <v>0.024</v>
      </c>
      <c r="R257" s="239">
        <f>Q257*H257</f>
        <v>0.048000000000000001</v>
      </c>
      <c r="S257" s="239">
        <v>0</v>
      </c>
      <c r="T257" s="240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1" t="s">
        <v>266</v>
      </c>
      <c r="AT257" s="241" t="s">
        <v>301</v>
      </c>
      <c r="AU257" s="241" t="s">
        <v>241</v>
      </c>
      <c r="AY257" s="19" t="s">
        <v>226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233</v>
      </c>
      <c r="BK257" s="242">
        <f>ROUND(I257*H257,2)</f>
        <v>0</v>
      </c>
      <c r="BL257" s="19" t="s">
        <v>233</v>
      </c>
      <c r="BM257" s="241" t="s">
        <v>2184</v>
      </c>
    </row>
    <row r="258" s="2" customFormat="1" ht="16.5" customHeight="1">
      <c r="A258" s="41"/>
      <c r="B258" s="42"/>
      <c r="C258" s="266" t="s">
        <v>630</v>
      </c>
      <c r="D258" s="266" t="s">
        <v>301</v>
      </c>
      <c r="E258" s="267" t="s">
        <v>1614</v>
      </c>
      <c r="F258" s="268" t="s">
        <v>2185</v>
      </c>
      <c r="G258" s="269" t="s">
        <v>611</v>
      </c>
      <c r="H258" s="270">
        <v>2</v>
      </c>
      <c r="I258" s="271"/>
      <c r="J258" s="272">
        <f>ROUND(I258*H258,2)</f>
        <v>0</v>
      </c>
      <c r="K258" s="268" t="s">
        <v>1</v>
      </c>
      <c r="L258" s="273"/>
      <c r="M258" s="274" t="s">
        <v>1</v>
      </c>
      <c r="N258" s="275" t="s">
        <v>52</v>
      </c>
      <c r="O258" s="95"/>
      <c r="P258" s="239">
        <f>O258*H258</f>
        <v>0</v>
      </c>
      <c r="Q258" s="239">
        <v>0.010999999999999999</v>
      </c>
      <c r="R258" s="239">
        <f>Q258*H258</f>
        <v>0.021999999999999999</v>
      </c>
      <c r="S258" s="239">
        <v>0</v>
      </c>
      <c r="T258" s="240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1" t="s">
        <v>266</v>
      </c>
      <c r="AT258" s="241" t="s">
        <v>301</v>
      </c>
      <c r="AU258" s="241" t="s">
        <v>241</v>
      </c>
      <c r="AY258" s="19" t="s">
        <v>226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233</v>
      </c>
      <c r="BK258" s="242">
        <f>ROUND(I258*H258,2)</f>
        <v>0</v>
      </c>
      <c r="BL258" s="19" t="s">
        <v>233</v>
      </c>
      <c r="BM258" s="241" t="s">
        <v>2186</v>
      </c>
    </row>
    <row r="259" s="2" customFormat="1" ht="16.5" customHeight="1">
      <c r="A259" s="41"/>
      <c r="B259" s="42"/>
      <c r="C259" s="230" t="s">
        <v>639</v>
      </c>
      <c r="D259" s="230" t="s">
        <v>228</v>
      </c>
      <c r="E259" s="231" t="s">
        <v>2187</v>
      </c>
      <c r="F259" s="232" t="s">
        <v>2188</v>
      </c>
      <c r="G259" s="233" t="s">
        <v>244</v>
      </c>
      <c r="H259" s="234">
        <v>39.240000000000002</v>
      </c>
      <c r="I259" s="235"/>
      <c r="J259" s="236">
        <f>ROUND(I259*H259,2)</f>
        <v>0</v>
      </c>
      <c r="K259" s="232" t="s">
        <v>232</v>
      </c>
      <c r="L259" s="47"/>
      <c r="M259" s="237" t="s">
        <v>1</v>
      </c>
      <c r="N259" s="238" t="s">
        <v>52</v>
      </c>
      <c r="O259" s="95"/>
      <c r="P259" s="239">
        <f>O259*H259</f>
        <v>0</v>
      </c>
      <c r="Q259" s="239">
        <v>0.00034000000000000002</v>
      </c>
      <c r="R259" s="239">
        <f>Q259*H259</f>
        <v>0.013341600000000002</v>
      </c>
      <c r="S259" s="239">
        <v>0</v>
      </c>
      <c r="T259" s="240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1" t="s">
        <v>307</v>
      </c>
      <c r="AT259" s="241" t="s">
        <v>228</v>
      </c>
      <c r="AU259" s="241" t="s">
        <v>241</v>
      </c>
      <c r="AY259" s="19" t="s">
        <v>226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233</v>
      </c>
      <c r="BK259" s="242">
        <f>ROUND(I259*H259,2)</f>
        <v>0</v>
      </c>
      <c r="BL259" s="19" t="s">
        <v>307</v>
      </c>
      <c r="BM259" s="241" t="s">
        <v>2189</v>
      </c>
    </row>
    <row r="260" s="15" customFormat="1">
      <c r="A260" s="15"/>
      <c r="B260" s="280"/>
      <c r="C260" s="281"/>
      <c r="D260" s="245" t="s">
        <v>235</v>
      </c>
      <c r="E260" s="282" t="s">
        <v>1</v>
      </c>
      <c r="F260" s="283" t="s">
        <v>2125</v>
      </c>
      <c r="G260" s="281"/>
      <c r="H260" s="282" t="s">
        <v>1</v>
      </c>
      <c r="I260" s="284"/>
      <c r="J260" s="281"/>
      <c r="K260" s="281"/>
      <c r="L260" s="285"/>
      <c r="M260" s="286"/>
      <c r="N260" s="287"/>
      <c r="O260" s="287"/>
      <c r="P260" s="287"/>
      <c r="Q260" s="287"/>
      <c r="R260" s="287"/>
      <c r="S260" s="287"/>
      <c r="T260" s="28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9" t="s">
        <v>235</v>
      </c>
      <c r="AU260" s="289" t="s">
        <v>241</v>
      </c>
      <c r="AV260" s="15" t="s">
        <v>92</v>
      </c>
      <c r="AW260" s="15" t="s">
        <v>40</v>
      </c>
      <c r="AX260" s="15" t="s">
        <v>85</v>
      </c>
      <c r="AY260" s="289" t="s">
        <v>226</v>
      </c>
    </row>
    <row r="261" s="13" customFormat="1">
      <c r="A261" s="13"/>
      <c r="B261" s="243"/>
      <c r="C261" s="244"/>
      <c r="D261" s="245" t="s">
        <v>235</v>
      </c>
      <c r="E261" s="246" t="s">
        <v>1</v>
      </c>
      <c r="F261" s="247" t="s">
        <v>2190</v>
      </c>
      <c r="G261" s="244"/>
      <c r="H261" s="248">
        <v>32.700000000000003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235</v>
      </c>
      <c r="AU261" s="254" t="s">
        <v>241</v>
      </c>
      <c r="AV261" s="13" t="s">
        <v>94</v>
      </c>
      <c r="AW261" s="13" t="s">
        <v>40</v>
      </c>
      <c r="AX261" s="13" t="s">
        <v>85</v>
      </c>
      <c r="AY261" s="254" t="s">
        <v>226</v>
      </c>
    </row>
    <row r="262" s="15" customFormat="1">
      <c r="A262" s="15"/>
      <c r="B262" s="280"/>
      <c r="C262" s="281"/>
      <c r="D262" s="245" t="s">
        <v>235</v>
      </c>
      <c r="E262" s="282" t="s">
        <v>1</v>
      </c>
      <c r="F262" s="283" t="s">
        <v>2191</v>
      </c>
      <c r="G262" s="281"/>
      <c r="H262" s="282" t="s">
        <v>1</v>
      </c>
      <c r="I262" s="284"/>
      <c r="J262" s="281"/>
      <c r="K262" s="281"/>
      <c r="L262" s="285"/>
      <c r="M262" s="286"/>
      <c r="N262" s="287"/>
      <c r="O262" s="287"/>
      <c r="P262" s="287"/>
      <c r="Q262" s="287"/>
      <c r="R262" s="287"/>
      <c r="S262" s="287"/>
      <c r="T262" s="28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9" t="s">
        <v>235</v>
      </c>
      <c r="AU262" s="289" t="s">
        <v>241</v>
      </c>
      <c r="AV262" s="15" t="s">
        <v>92</v>
      </c>
      <c r="AW262" s="15" t="s">
        <v>40</v>
      </c>
      <c r="AX262" s="15" t="s">
        <v>85</v>
      </c>
      <c r="AY262" s="289" t="s">
        <v>226</v>
      </c>
    </row>
    <row r="263" s="13" customFormat="1">
      <c r="A263" s="13"/>
      <c r="B263" s="243"/>
      <c r="C263" s="244"/>
      <c r="D263" s="245" t="s">
        <v>235</v>
      </c>
      <c r="E263" s="246" t="s">
        <v>1</v>
      </c>
      <c r="F263" s="247" t="s">
        <v>2192</v>
      </c>
      <c r="G263" s="244"/>
      <c r="H263" s="248">
        <v>6.54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235</v>
      </c>
      <c r="AU263" s="254" t="s">
        <v>241</v>
      </c>
      <c r="AV263" s="13" t="s">
        <v>94</v>
      </c>
      <c r="AW263" s="13" t="s">
        <v>40</v>
      </c>
      <c r="AX263" s="13" t="s">
        <v>85</v>
      </c>
      <c r="AY263" s="254" t="s">
        <v>226</v>
      </c>
    </row>
    <row r="264" s="14" customFormat="1">
      <c r="A264" s="14"/>
      <c r="B264" s="255"/>
      <c r="C264" s="256"/>
      <c r="D264" s="245" t="s">
        <v>235</v>
      </c>
      <c r="E264" s="257" t="s">
        <v>1</v>
      </c>
      <c r="F264" s="258" t="s">
        <v>237</v>
      </c>
      <c r="G264" s="256"/>
      <c r="H264" s="259">
        <v>39.240000000000002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235</v>
      </c>
      <c r="AU264" s="265" t="s">
        <v>241</v>
      </c>
      <c r="AV264" s="14" t="s">
        <v>233</v>
      </c>
      <c r="AW264" s="14" t="s">
        <v>40</v>
      </c>
      <c r="AX264" s="14" t="s">
        <v>92</v>
      </c>
      <c r="AY264" s="265" t="s">
        <v>226</v>
      </c>
    </row>
    <row r="265" s="2" customFormat="1" ht="16.5" customHeight="1">
      <c r="A265" s="41"/>
      <c r="B265" s="42"/>
      <c r="C265" s="230" t="s">
        <v>644</v>
      </c>
      <c r="D265" s="230" t="s">
        <v>228</v>
      </c>
      <c r="E265" s="231" t="s">
        <v>2193</v>
      </c>
      <c r="F265" s="232" t="s">
        <v>2194</v>
      </c>
      <c r="G265" s="233" t="s">
        <v>244</v>
      </c>
      <c r="H265" s="234">
        <v>1</v>
      </c>
      <c r="I265" s="235"/>
      <c r="J265" s="236">
        <f>ROUND(I265*H265,2)</f>
        <v>0</v>
      </c>
      <c r="K265" s="232" t="s">
        <v>232</v>
      </c>
      <c r="L265" s="47"/>
      <c r="M265" s="237" t="s">
        <v>1</v>
      </c>
      <c r="N265" s="238" t="s">
        <v>52</v>
      </c>
      <c r="O265" s="95"/>
      <c r="P265" s="239">
        <f>O265*H265</f>
        <v>0</v>
      </c>
      <c r="Q265" s="239">
        <v>0.00042999999999999999</v>
      </c>
      <c r="R265" s="239">
        <f>Q265*H265</f>
        <v>0.00042999999999999999</v>
      </c>
      <c r="S265" s="239">
        <v>0</v>
      </c>
      <c r="T265" s="240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1" t="s">
        <v>307</v>
      </c>
      <c r="AT265" s="241" t="s">
        <v>228</v>
      </c>
      <c r="AU265" s="241" t="s">
        <v>241</v>
      </c>
      <c r="AY265" s="19" t="s">
        <v>226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233</v>
      </c>
      <c r="BK265" s="242">
        <f>ROUND(I265*H265,2)</f>
        <v>0</v>
      </c>
      <c r="BL265" s="19" t="s">
        <v>307</v>
      </c>
      <c r="BM265" s="241" t="s">
        <v>2195</v>
      </c>
    </row>
    <row r="266" s="15" customFormat="1">
      <c r="A266" s="15"/>
      <c r="B266" s="280"/>
      <c r="C266" s="281"/>
      <c r="D266" s="245" t="s">
        <v>235</v>
      </c>
      <c r="E266" s="282" t="s">
        <v>1</v>
      </c>
      <c r="F266" s="283" t="s">
        <v>2123</v>
      </c>
      <c r="G266" s="281"/>
      <c r="H266" s="282" t="s">
        <v>1</v>
      </c>
      <c r="I266" s="284"/>
      <c r="J266" s="281"/>
      <c r="K266" s="281"/>
      <c r="L266" s="285"/>
      <c r="M266" s="286"/>
      <c r="N266" s="287"/>
      <c r="O266" s="287"/>
      <c r="P266" s="287"/>
      <c r="Q266" s="287"/>
      <c r="R266" s="287"/>
      <c r="S266" s="287"/>
      <c r="T266" s="28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9" t="s">
        <v>235</v>
      </c>
      <c r="AU266" s="289" t="s">
        <v>241</v>
      </c>
      <c r="AV266" s="15" t="s">
        <v>92</v>
      </c>
      <c r="AW266" s="15" t="s">
        <v>40</v>
      </c>
      <c r="AX266" s="15" t="s">
        <v>85</v>
      </c>
      <c r="AY266" s="289" t="s">
        <v>226</v>
      </c>
    </row>
    <row r="267" s="13" customFormat="1">
      <c r="A267" s="13"/>
      <c r="B267" s="243"/>
      <c r="C267" s="244"/>
      <c r="D267" s="245" t="s">
        <v>235</v>
      </c>
      <c r="E267" s="246" t="s">
        <v>1</v>
      </c>
      <c r="F267" s="247" t="s">
        <v>92</v>
      </c>
      <c r="G267" s="244"/>
      <c r="H267" s="248">
        <v>1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235</v>
      </c>
      <c r="AU267" s="254" t="s">
        <v>241</v>
      </c>
      <c r="AV267" s="13" t="s">
        <v>94</v>
      </c>
      <c r="AW267" s="13" t="s">
        <v>40</v>
      </c>
      <c r="AX267" s="13" t="s">
        <v>92</v>
      </c>
      <c r="AY267" s="254" t="s">
        <v>226</v>
      </c>
    </row>
    <row r="268" s="2" customFormat="1" ht="16.5" customHeight="1">
      <c r="A268" s="41"/>
      <c r="B268" s="42"/>
      <c r="C268" s="230" t="s">
        <v>648</v>
      </c>
      <c r="D268" s="230" t="s">
        <v>228</v>
      </c>
      <c r="E268" s="231" t="s">
        <v>2196</v>
      </c>
      <c r="F268" s="232" t="s">
        <v>2197</v>
      </c>
      <c r="G268" s="233" t="s">
        <v>244</v>
      </c>
      <c r="H268" s="234">
        <v>14.4</v>
      </c>
      <c r="I268" s="235"/>
      <c r="J268" s="236">
        <f>ROUND(I268*H268,2)</f>
        <v>0</v>
      </c>
      <c r="K268" s="232" t="s">
        <v>232</v>
      </c>
      <c r="L268" s="47"/>
      <c r="M268" s="237" t="s">
        <v>1</v>
      </c>
      <c r="N268" s="238" t="s">
        <v>52</v>
      </c>
      <c r="O268" s="95"/>
      <c r="P268" s="239">
        <f>O268*H268</f>
        <v>0</v>
      </c>
      <c r="Q268" s="239">
        <v>0.00051000000000000004</v>
      </c>
      <c r="R268" s="239">
        <f>Q268*H268</f>
        <v>0.0073440000000000007</v>
      </c>
      <c r="S268" s="239">
        <v>0</v>
      </c>
      <c r="T268" s="240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1" t="s">
        <v>307</v>
      </c>
      <c r="AT268" s="241" t="s">
        <v>228</v>
      </c>
      <c r="AU268" s="241" t="s">
        <v>241</v>
      </c>
      <c r="AY268" s="19" t="s">
        <v>226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233</v>
      </c>
      <c r="BK268" s="242">
        <f>ROUND(I268*H268,2)</f>
        <v>0</v>
      </c>
      <c r="BL268" s="19" t="s">
        <v>307</v>
      </c>
      <c r="BM268" s="241" t="s">
        <v>2198</v>
      </c>
    </row>
    <row r="269" s="15" customFormat="1">
      <c r="A269" s="15"/>
      <c r="B269" s="280"/>
      <c r="C269" s="281"/>
      <c r="D269" s="245" t="s">
        <v>235</v>
      </c>
      <c r="E269" s="282" t="s">
        <v>1</v>
      </c>
      <c r="F269" s="283" t="s">
        <v>2121</v>
      </c>
      <c r="G269" s="281"/>
      <c r="H269" s="282" t="s">
        <v>1</v>
      </c>
      <c r="I269" s="284"/>
      <c r="J269" s="281"/>
      <c r="K269" s="281"/>
      <c r="L269" s="285"/>
      <c r="M269" s="286"/>
      <c r="N269" s="287"/>
      <c r="O269" s="287"/>
      <c r="P269" s="287"/>
      <c r="Q269" s="287"/>
      <c r="R269" s="287"/>
      <c r="S269" s="287"/>
      <c r="T269" s="28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9" t="s">
        <v>235</v>
      </c>
      <c r="AU269" s="289" t="s">
        <v>241</v>
      </c>
      <c r="AV269" s="15" t="s">
        <v>92</v>
      </c>
      <c r="AW269" s="15" t="s">
        <v>40</v>
      </c>
      <c r="AX269" s="15" t="s">
        <v>85</v>
      </c>
      <c r="AY269" s="289" t="s">
        <v>226</v>
      </c>
    </row>
    <row r="270" s="13" customFormat="1">
      <c r="A270" s="13"/>
      <c r="B270" s="243"/>
      <c r="C270" s="244"/>
      <c r="D270" s="245" t="s">
        <v>235</v>
      </c>
      <c r="E270" s="246" t="s">
        <v>1</v>
      </c>
      <c r="F270" s="247" t="s">
        <v>285</v>
      </c>
      <c r="G270" s="244"/>
      <c r="H270" s="248">
        <v>12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235</v>
      </c>
      <c r="AU270" s="254" t="s">
        <v>241</v>
      </c>
      <c r="AV270" s="13" t="s">
        <v>94</v>
      </c>
      <c r="AW270" s="13" t="s">
        <v>40</v>
      </c>
      <c r="AX270" s="13" t="s">
        <v>85</v>
      </c>
      <c r="AY270" s="254" t="s">
        <v>226</v>
      </c>
    </row>
    <row r="271" s="15" customFormat="1">
      <c r="A271" s="15"/>
      <c r="B271" s="280"/>
      <c r="C271" s="281"/>
      <c r="D271" s="245" t="s">
        <v>235</v>
      </c>
      <c r="E271" s="282" t="s">
        <v>1</v>
      </c>
      <c r="F271" s="283" t="s">
        <v>2199</v>
      </c>
      <c r="G271" s="281"/>
      <c r="H271" s="282" t="s">
        <v>1</v>
      </c>
      <c r="I271" s="284"/>
      <c r="J271" s="281"/>
      <c r="K271" s="281"/>
      <c r="L271" s="285"/>
      <c r="M271" s="286"/>
      <c r="N271" s="287"/>
      <c r="O271" s="287"/>
      <c r="P271" s="287"/>
      <c r="Q271" s="287"/>
      <c r="R271" s="287"/>
      <c r="S271" s="287"/>
      <c r="T271" s="28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9" t="s">
        <v>235</v>
      </c>
      <c r="AU271" s="289" t="s">
        <v>241</v>
      </c>
      <c r="AV271" s="15" t="s">
        <v>92</v>
      </c>
      <c r="AW271" s="15" t="s">
        <v>40</v>
      </c>
      <c r="AX271" s="15" t="s">
        <v>85</v>
      </c>
      <c r="AY271" s="289" t="s">
        <v>226</v>
      </c>
    </row>
    <row r="272" s="13" customFormat="1">
      <c r="A272" s="13"/>
      <c r="B272" s="243"/>
      <c r="C272" s="244"/>
      <c r="D272" s="245" t="s">
        <v>235</v>
      </c>
      <c r="E272" s="246" t="s">
        <v>1</v>
      </c>
      <c r="F272" s="247" t="s">
        <v>2200</v>
      </c>
      <c r="G272" s="244"/>
      <c r="H272" s="248">
        <v>2.3999999999999999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235</v>
      </c>
      <c r="AU272" s="254" t="s">
        <v>241</v>
      </c>
      <c r="AV272" s="13" t="s">
        <v>94</v>
      </c>
      <c r="AW272" s="13" t="s">
        <v>40</v>
      </c>
      <c r="AX272" s="13" t="s">
        <v>85</v>
      </c>
      <c r="AY272" s="254" t="s">
        <v>226</v>
      </c>
    </row>
    <row r="273" s="14" customFormat="1">
      <c r="A273" s="14"/>
      <c r="B273" s="255"/>
      <c r="C273" s="256"/>
      <c r="D273" s="245" t="s">
        <v>235</v>
      </c>
      <c r="E273" s="257" t="s">
        <v>1</v>
      </c>
      <c r="F273" s="258" t="s">
        <v>237</v>
      </c>
      <c r="G273" s="256"/>
      <c r="H273" s="259">
        <v>14.4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235</v>
      </c>
      <c r="AU273" s="265" t="s">
        <v>241</v>
      </c>
      <c r="AV273" s="14" t="s">
        <v>233</v>
      </c>
      <c r="AW273" s="14" t="s">
        <v>40</v>
      </c>
      <c r="AX273" s="14" t="s">
        <v>92</v>
      </c>
      <c r="AY273" s="265" t="s">
        <v>226</v>
      </c>
    </row>
    <row r="274" s="2" customFormat="1" ht="16.5" customHeight="1">
      <c r="A274" s="41"/>
      <c r="B274" s="42"/>
      <c r="C274" s="230" t="s">
        <v>653</v>
      </c>
      <c r="D274" s="230" t="s">
        <v>228</v>
      </c>
      <c r="E274" s="231" t="s">
        <v>2201</v>
      </c>
      <c r="F274" s="232" t="s">
        <v>2202</v>
      </c>
      <c r="G274" s="233" t="s">
        <v>244</v>
      </c>
      <c r="H274" s="234">
        <v>16.68</v>
      </c>
      <c r="I274" s="235"/>
      <c r="J274" s="236">
        <f>ROUND(I274*H274,2)</f>
        <v>0</v>
      </c>
      <c r="K274" s="232" t="s">
        <v>232</v>
      </c>
      <c r="L274" s="47"/>
      <c r="M274" s="237" t="s">
        <v>1</v>
      </c>
      <c r="N274" s="238" t="s">
        <v>52</v>
      </c>
      <c r="O274" s="95"/>
      <c r="P274" s="239">
        <f>O274*H274</f>
        <v>0</v>
      </c>
      <c r="Q274" s="239">
        <v>0.00066</v>
      </c>
      <c r="R274" s="239">
        <f>Q274*H274</f>
        <v>0.011008799999999999</v>
      </c>
      <c r="S274" s="239">
        <v>0</v>
      </c>
      <c r="T274" s="24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1" t="s">
        <v>307</v>
      </c>
      <c r="AT274" s="241" t="s">
        <v>228</v>
      </c>
      <c r="AU274" s="241" t="s">
        <v>241</v>
      </c>
      <c r="AY274" s="19" t="s">
        <v>226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233</v>
      </c>
      <c r="BK274" s="242">
        <f>ROUND(I274*H274,2)</f>
        <v>0</v>
      </c>
      <c r="BL274" s="19" t="s">
        <v>307</v>
      </c>
      <c r="BM274" s="241" t="s">
        <v>2203</v>
      </c>
    </row>
    <row r="275" s="15" customFormat="1">
      <c r="A275" s="15"/>
      <c r="B275" s="280"/>
      <c r="C275" s="281"/>
      <c r="D275" s="245" t="s">
        <v>235</v>
      </c>
      <c r="E275" s="282" t="s">
        <v>1</v>
      </c>
      <c r="F275" s="283" t="s">
        <v>2119</v>
      </c>
      <c r="G275" s="281"/>
      <c r="H275" s="282" t="s">
        <v>1</v>
      </c>
      <c r="I275" s="284"/>
      <c r="J275" s="281"/>
      <c r="K275" s="281"/>
      <c r="L275" s="285"/>
      <c r="M275" s="286"/>
      <c r="N275" s="287"/>
      <c r="O275" s="287"/>
      <c r="P275" s="287"/>
      <c r="Q275" s="287"/>
      <c r="R275" s="287"/>
      <c r="S275" s="287"/>
      <c r="T275" s="28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9" t="s">
        <v>235</v>
      </c>
      <c r="AU275" s="289" t="s">
        <v>241</v>
      </c>
      <c r="AV275" s="15" t="s">
        <v>92</v>
      </c>
      <c r="AW275" s="15" t="s">
        <v>40</v>
      </c>
      <c r="AX275" s="15" t="s">
        <v>85</v>
      </c>
      <c r="AY275" s="289" t="s">
        <v>226</v>
      </c>
    </row>
    <row r="276" s="13" customFormat="1">
      <c r="A276" s="13"/>
      <c r="B276" s="243"/>
      <c r="C276" s="244"/>
      <c r="D276" s="245" t="s">
        <v>235</v>
      </c>
      <c r="E276" s="246" t="s">
        <v>1</v>
      </c>
      <c r="F276" s="247" t="s">
        <v>2204</v>
      </c>
      <c r="G276" s="244"/>
      <c r="H276" s="248">
        <v>13.9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235</v>
      </c>
      <c r="AU276" s="254" t="s">
        <v>241</v>
      </c>
      <c r="AV276" s="13" t="s">
        <v>94</v>
      </c>
      <c r="AW276" s="13" t="s">
        <v>40</v>
      </c>
      <c r="AX276" s="13" t="s">
        <v>85</v>
      </c>
      <c r="AY276" s="254" t="s">
        <v>226</v>
      </c>
    </row>
    <row r="277" s="15" customFormat="1">
      <c r="A277" s="15"/>
      <c r="B277" s="280"/>
      <c r="C277" s="281"/>
      <c r="D277" s="245" t="s">
        <v>235</v>
      </c>
      <c r="E277" s="282" t="s">
        <v>1</v>
      </c>
      <c r="F277" s="283" t="s">
        <v>2191</v>
      </c>
      <c r="G277" s="281"/>
      <c r="H277" s="282" t="s">
        <v>1</v>
      </c>
      <c r="I277" s="284"/>
      <c r="J277" s="281"/>
      <c r="K277" s="281"/>
      <c r="L277" s="285"/>
      <c r="M277" s="286"/>
      <c r="N277" s="287"/>
      <c r="O277" s="287"/>
      <c r="P277" s="287"/>
      <c r="Q277" s="287"/>
      <c r="R277" s="287"/>
      <c r="S277" s="287"/>
      <c r="T277" s="28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9" t="s">
        <v>235</v>
      </c>
      <c r="AU277" s="289" t="s">
        <v>241</v>
      </c>
      <c r="AV277" s="15" t="s">
        <v>92</v>
      </c>
      <c r="AW277" s="15" t="s">
        <v>40</v>
      </c>
      <c r="AX277" s="15" t="s">
        <v>85</v>
      </c>
      <c r="AY277" s="289" t="s">
        <v>226</v>
      </c>
    </row>
    <row r="278" s="13" customFormat="1">
      <c r="A278" s="13"/>
      <c r="B278" s="243"/>
      <c r="C278" s="244"/>
      <c r="D278" s="245" t="s">
        <v>235</v>
      </c>
      <c r="E278" s="246" t="s">
        <v>1</v>
      </c>
      <c r="F278" s="247" t="s">
        <v>2205</v>
      </c>
      <c r="G278" s="244"/>
      <c r="H278" s="248">
        <v>2.7799999999999998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235</v>
      </c>
      <c r="AU278" s="254" t="s">
        <v>241</v>
      </c>
      <c r="AV278" s="13" t="s">
        <v>94</v>
      </c>
      <c r="AW278" s="13" t="s">
        <v>40</v>
      </c>
      <c r="AX278" s="13" t="s">
        <v>85</v>
      </c>
      <c r="AY278" s="254" t="s">
        <v>226</v>
      </c>
    </row>
    <row r="279" s="14" customFormat="1">
      <c r="A279" s="14"/>
      <c r="B279" s="255"/>
      <c r="C279" s="256"/>
      <c r="D279" s="245" t="s">
        <v>235</v>
      </c>
      <c r="E279" s="257" t="s">
        <v>1</v>
      </c>
      <c r="F279" s="258" t="s">
        <v>237</v>
      </c>
      <c r="G279" s="256"/>
      <c r="H279" s="259">
        <v>16.68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235</v>
      </c>
      <c r="AU279" s="265" t="s">
        <v>241</v>
      </c>
      <c r="AV279" s="14" t="s">
        <v>233</v>
      </c>
      <c r="AW279" s="14" t="s">
        <v>40</v>
      </c>
      <c r="AX279" s="14" t="s">
        <v>92</v>
      </c>
      <c r="AY279" s="265" t="s">
        <v>226</v>
      </c>
    </row>
    <row r="280" s="2" customFormat="1" ht="16.5" customHeight="1">
      <c r="A280" s="41"/>
      <c r="B280" s="42"/>
      <c r="C280" s="230" t="s">
        <v>657</v>
      </c>
      <c r="D280" s="230" t="s">
        <v>228</v>
      </c>
      <c r="E280" s="231" t="s">
        <v>2206</v>
      </c>
      <c r="F280" s="232" t="s">
        <v>2207</v>
      </c>
      <c r="G280" s="233" t="s">
        <v>244</v>
      </c>
      <c r="H280" s="234">
        <v>12.48</v>
      </c>
      <c r="I280" s="235"/>
      <c r="J280" s="236">
        <f>ROUND(I280*H280,2)</f>
        <v>0</v>
      </c>
      <c r="K280" s="232" t="s">
        <v>232</v>
      </c>
      <c r="L280" s="47"/>
      <c r="M280" s="237" t="s">
        <v>1</v>
      </c>
      <c r="N280" s="238" t="s">
        <v>52</v>
      </c>
      <c r="O280" s="95"/>
      <c r="P280" s="239">
        <f>O280*H280</f>
        <v>0</v>
      </c>
      <c r="Q280" s="239">
        <v>0.00080999999999999996</v>
      </c>
      <c r="R280" s="239">
        <f>Q280*H280</f>
        <v>0.010108799999999999</v>
      </c>
      <c r="S280" s="239">
        <v>0</v>
      </c>
      <c r="T280" s="240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1" t="s">
        <v>307</v>
      </c>
      <c r="AT280" s="241" t="s">
        <v>228</v>
      </c>
      <c r="AU280" s="241" t="s">
        <v>241</v>
      </c>
      <c r="AY280" s="19" t="s">
        <v>226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233</v>
      </c>
      <c r="BK280" s="242">
        <f>ROUND(I280*H280,2)</f>
        <v>0</v>
      </c>
      <c r="BL280" s="19" t="s">
        <v>307</v>
      </c>
      <c r="BM280" s="241" t="s">
        <v>2208</v>
      </c>
    </row>
    <row r="281" s="15" customFormat="1">
      <c r="A281" s="15"/>
      <c r="B281" s="280"/>
      <c r="C281" s="281"/>
      <c r="D281" s="245" t="s">
        <v>235</v>
      </c>
      <c r="E281" s="282" t="s">
        <v>1</v>
      </c>
      <c r="F281" s="283" t="s">
        <v>2117</v>
      </c>
      <c r="G281" s="281"/>
      <c r="H281" s="282" t="s">
        <v>1</v>
      </c>
      <c r="I281" s="284"/>
      <c r="J281" s="281"/>
      <c r="K281" s="281"/>
      <c r="L281" s="285"/>
      <c r="M281" s="286"/>
      <c r="N281" s="287"/>
      <c r="O281" s="287"/>
      <c r="P281" s="287"/>
      <c r="Q281" s="287"/>
      <c r="R281" s="287"/>
      <c r="S281" s="287"/>
      <c r="T281" s="28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9" t="s">
        <v>235</v>
      </c>
      <c r="AU281" s="289" t="s">
        <v>241</v>
      </c>
      <c r="AV281" s="15" t="s">
        <v>92</v>
      </c>
      <c r="AW281" s="15" t="s">
        <v>40</v>
      </c>
      <c r="AX281" s="15" t="s">
        <v>85</v>
      </c>
      <c r="AY281" s="289" t="s">
        <v>226</v>
      </c>
    </row>
    <row r="282" s="13" customFormat="1">
      <c r="A282" s="13"/>
      <c r="B282" s="243"/>
      <c r="C282" s="244"/>
      <c r="D282" s="245" t="s">
        <v>235</v>
      </c>
      <c r="E282" s="246" t="s">
        <v>1</v>
      </c>
      <c r="F282" s="247" t="s">
        <v>2209</v>
      </c>
      <c r="G282" s="244"/>
      <c r="H282" s="248">
        <v>10.4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235</v>
      </c>
      <c r="AU282" s="254" t="s">
        <v>241</v>
      </c>
      <c r="AV282" s="13" t="s">
        <v>94</v>
      </c>
      <c r="AW282" s="13" t="s">
        <v>40</v>
      </c>
      <c r="AX282" s="13" t="s">
        <v>85</v>
      </c>
      <c r="AY282" s="254" t="s">
        <v>226</v>
      </c>
    </row>
    <row r="283" s="15" customFormat="1">
      <c r="A283" s="15"/>
      <c r="B283" s="280"/>
      <c r="C283" s="281"/>
      <c r="D283" s="245" t="s">
        <v>235</v>
      </c>
      <c r="E283" s="282" t="s">
        <v>1</v>
      </c>
      <c r="F283" s="283" t="s">
        <v>2191</v>
      </c>
      <c r="G283" s="281"/>
      <c r="H283" s="282" t="s">
        <v>1</v>
      </c>
      <c r="I283" s="284"/>
      <c r="J283" s="281"/>
      <c r="K283" s="281"/>
      <c r="L283" s="285"/>
      <c r="M283" s="286"/>
      <c r="N283" s="287"/>
      <c r="O283" s="287"/>
      <c r="P283" s="287"/>
      <c r="Q283" s="287"/>
      <c r="R283" s="287"/>
      <c r="S283" s="287"/>
      <c r="T283" s="28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9" t="s">
        <v>235</v>
      </c>
      <c r="AU283" s="289" t="s">
        <v>241</v>
      </c>
      <c r="AV283" s="15" t="s">
        <v>92</v>
      </c>
      <c r="AW283" s="15" t="s">
        <v>40</v>
      </c>
      <c r="AX283" s="15" t="s">
        <v>85</v>
      </c>
      <c r="AY283" s="289" t="s">
        <v>226</v>
      </c>
    </row>
    <row r="284" s="13" customFormat="1">
      <c r="A284" s="13"/>
      <c r="B284" s="243"/>
      <c r="C284" s="244"/>
      <c r="D284" s="245" t="s">
        <v>235</v>
      </c>
      <c r="E284" s="246" t="s">
        <v>1</v>
      </c>
      <c r="F284" s="247" t="s">
        <v>2210</v>
      </c>
      <c r="G284" s="244"/>
      <c r="H284" s="248">
        <v>2.0800000000000001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235</v>
      </c>
      <c r="AU284" s="254" t="s">
        <v>241</v>
      </c>
      <c r="AV284" s="13" t="s">
        <v>94</v>
      </c>
      <c r="AW284" s="13" t="s">
        <v>40</v>
      </c>
      <c r="AX284" s="13" t="s">
        <v>85</v>
      </c>
      <c r="AY284" s="254" t="s">
        <v>226</v>
      </c>
    </row>
    <row r="285" s="14" customFormat="1">
      <c r="A285" s="14"/>
      <c r="B285" s="255"/>
      <c r="C285" s="256"/>
      <c r="D285" s="245" t="s">
        <v>235</v>
      </c>
      <c r="E285" s="257" t="s">
        <v>1</v>
      </c>
      <c r="F285" s="258" t="s">
        <v>237</v>
      </c>
      <c r="G285" s="256"/>
      <c r="H285" s="259">
        <v>12.48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235</v>
      </c>
      <c r="AU285" s="265" t="s">
        <v>241</v>
      </c>
      <c r="AV285" s="14" t="s">
        <v>233</v>
      </c>
      <c r="AW285" s="14" t="s">
        <v>40</v>
      </c>
      <c r="AX285" s="14" t="s">
        <v>92</v>
      </c>
      <c r="AY285" s="265" t="s">
        <v>226</v>
      </c>
    </row>
    <row r="286" s="2" customFormat="1" ht="16.5" customHeight="1">
      <c r="A286" s="41"/>
      <c r="B286" s="42"/>
      <c r="C286" s="230" t="s">
        <v>662</v>
      </c>
      <c r="D286" s="230" t="s">
        <v>228</v>
      </c>
      <c r="E286" s="231" t="s">
        <v>2211</v>
      </c>
      <c r="F286" s="232" t="s">
        <v>2212</v>
      </c>
      <c r="G286" s="233" t="s">
        <v>244</v>
      </c>
      <c r="H286" s="234">
        <v>9.7200000000000006</v>
      </c>
      <c r="I286" s="235"/>
      <c r="J286" s="236">
        <f>ROUND(I286*H286,2)</f>
        <v>0</v>
      </c>
      <c r="K286" s="232" t="s">
        <v>232</v>
      </c>
      <c r="L286" s="47"/>
      <c r="M286" s="237" t="s">
        <v>1</v>
      </c>
      <c r="N286" s="238" t="s">
        <v>52</v>
      </c>
      <c r="O286" s="95"/>
      <c r="P286" s="239">
        <f>O286*H286</f>
        <v>0</v>
      </c>
      <c r="Q286" s="239">
        <v>0.0010100000000000001</v>
      </c>
      <c r="R286" s="239">
        <f>Q286*H286</f>
        <v>0.0098172000000000016</v>
      </c>
      <c r="S286" s="239">
        <v>0</v>
      </c>
      <c r="T286" s="240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1" t="s">
        <v>307</v>
      </c>
      <c r="AT286" s="241" t="s">
        <v>228</v>
      </c>
      <c r="AU286" s="241" t="s">
        <v>241</v>
      </c>
      <c r="AY286" s="19" t="s">
        <v>226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9" t="s">
        <v>233</v>
      </c>
      <c r="BK286" s="242">
        <f>ROUND(I286*H286,2)</f>
        <v>0</v>
      </c>
      <c r="BL286" s="19" t="s">
        <v>307</v>
      </c>
      <c r="BM286" s="241" t="s">
        <v>2213</v>
      </c>
    </row>
    <row r="287" s="15" customFormat="1">
      <c r="A287" s="15"/>
      <c r="B287" s="280"/>
      <c r="C287" s="281"/>
      <c r="D287" s="245" t="s">
        <v>235</v>
      </c>
      <c r="E287" s="282" t="s">
        <v>1</v>
      </c>
      <c r="F287" s="283" t="s">
        <v>2115</v>
      </c>
      <c r="G287" s="281"/>
      <c r="H287" s="282" t="s">
        <v>1</v>
      </c>
      <c r="I287" s="284"/>
      <c r="J287" s="281"/>
      <c r="K287" s="281"/>
      <c r="L287" s="285"/>
      <c r="M287" s="286"/>
      <c r="N287" s="287"/>
      <c r="O287" s="287"/>
      <c r="P287" s="287"/>
      <c r="Q287" s="287"/>
      <c r="R287" s="287"/>
      <c r="S287" s="287"/>
      <c r="T287" s="28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9" t="s">
        <v>235</v>
      </c>
      <c r="AU287" s="289" t="s">
        <v>241</v>
      </c>
      <c r="AV287" s="15" t="s">
        <v>92</v>
      </c>
      <c r="AW287" s="15" t="s">
        <v>40</v>
      </c>
      <c r="AX287" s="15" t="s">
        <v>85</v>
      </c>
      <c r="AY287" s="289" t="s">
        <v>226</v>
      </c>
    </row>
    <row r="288" s="13" customFormat="1">
      <c r="A288" s="13"/>
      <c r="B288" s="243"/>
      <c r="C288" s="244"/>
      <c r="D288" s="245" t="s">
        <v>235</v>
      </c>
      <c r="E288" s="246" t="s">
        <v>1</v>
      </c>
      <c r="F288" s="247" t="s">
        <v>2214</v>
      </c>
      <c r="G288" s="244"/>
      <c r="H288" s="248">
        <v>8.0999999999999996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235</v>
      </c>
      <c r="AU288" s="254" t="s">
        <v>241</v>
      </c>
      <c r="AV288" s="13" t="s">
        <v>94</v>
      </c>
      <c r="AW288" s="13" t="s">
        <v>40</v>
      </c>
      <c r="AX288" s="13" t="s">
        <v>85</v>
      </c>
      <c r="AY288" s="254" t="s">
        <v>226</v>
      </c>
    </row>
    <row r="289" s="15" customFormat="1">
      <c r="A289" s="15"/>
      <c r="B289" s="280"/>
      <c r="C289" s="281"/>
      <c r="D289" s="245" t="s">
        <v>235</v>
      </c>
      <c r="E289" s="282" t="s">
        <v>1</v>
      </c>
      <c r="F289" s="283" t="s">
        <v>2191</v>
      </c>
      <c r="G289" s="281"/>
      <c r="H289" s="282" t="s">
        <v>1</v>
      </c>
      <c r="I289" s="284"/>
      <c r="J289" s="281"/>
      <c r="K289" s="281"/>
      <c r="L289" s="285"/>
      <c r="M289" s="286"/>
      <c r="N289" s="287"/>
      <c r="O289" s="287"/>
      <c r="P289" s="287"/>
      <c r="Q289" s="287"/>
      <c r="R289" s="287"/>
      <c r="S289" s="287"/>
      <c r="T289" s="28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9" t="s">
        <v>235</v>
      </c>
      <c r="AU289" s="289" t="s">
        <v>241</v>
      </c>
      <c r="AV289" s="15" t="s">
        <v>92</v>
      </c>
      <c r="AW289" s="15" t="s">
        <v>40</v>
      </c>
      <c r="AX289" s="15" t="s">
        <v>85</v>
      </c>
      <c r="AY289" s="289" t="s">
        <v>226</v>
      </c>
    </row>
    <row r="290" s="13" customFormat="1">
      <c r="A290" s="13"/>
      <c r="B290" s="243"/>
      <c r="C290" s="244"/>
      <c r="D290" s="245" t="s">
        <v>235</v>
      </c>
      <c r="E290" s="246" t="s">
        <v>1</v>
      </c>
      <c r="F290" s="247" t="s">
        <v>2215</v>
      </c>
      <c r="G290" s="244"/>
      <c r="H290" s="248">
        <v>1.6200000000000001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235</v>
      </c>
      <c r="AU290" s="254" t="s">
        <v>241</v>
      </c>
      <c r="AV290" s="13" t="s">
        <v>94</v>
      </c>
      <c r="AW290" s="13" t="s">
        <v>40</v>
      </c>
      <c r="AX290" s="13" t="s">
        <v>85</v>
      </c>
      <c r="AY290" s="254" t="s">
        <v>226</v>
      </c>
    </row>
    <row r="291" s="14" customFormat="1">
      <c r="A291" s="14"/>
      <c r="B291" s="255"/>
      <c r="C291" s="256"/>
      <c r="D291" s="245" t="s">
        <v>235</v>
      </c>
      <c r="E291" s="257" t="s">
        <v>1</v>
      </c>
      <c r="F291" s="258" t="s">
        <v>237</v>
      </c>
      <c r="G291" s="256"/>
      <c r="H291" s="259">
        <v>9.7200000000000006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235</v>
      </c>
      <c r="AU291" s="265" t="s">
        <v>241</v>
      </c>
      <c r="AV291" s="14" t="s">
        <v>233</v>
      </c>
      <c r="AW291" s="14" t="s">
        <v>40</v>
      </c>
      <c r="AX291" s="14" t="s">
        <v>92</v>
      </c>
      <c r="AY291" s="265" t="s">
        <v>226</v>
      </c>
    </row>
    <row r="292" s="2" customFormat="1" ht="16.5" customHeight="1">
      <c r="A292" s="41"/>
      <c r="B292" s="42"/>
      <c r="C292" s="230" t="s">
        <v>666</v>
      </c>
      <c r="D292" s="230" t="s">
        <v>228</v>
      </c>
      <c r="E292" s="231" t="s">
        <v>2216</v>
      </c>
      <c r="F292" s="232" t="s">
        <v>2217</v>
      </c>
      <c r="G292" s="233" t="s">
        <v>244</v>
      </c>
      <c r="H292" s="234">
        <v>36.840000000000003</v>
      </c>
      <c r="I292" s="235"/>
      <c r="J292" s="236">
        <f>ROUND(I292*H292,2)</f>
        <v>0</v>
      </c>
      <c r="K292" s="232" t="s">
        <v>232</v>
      </c>
      <c r="L292" s="47"/>
      <c r="M292" s="237" t="s">
        <v>1</v>
      </c>
      <c r="N292" s="238" t="s">
        <v>52</v>
      </c>
      <c r="O292" s="95"/>
      <c r="P292" s="239">
        <f>O292*H292</f>
        <v>0</v>
      </c>
      <c r="Q292" s="239">
        <v>0.0011999999999999999</v>
      </c>
      <c r="R292" s="239">
        <f>Q292*H292</f>
        <v>0.044207999999999997</v>
      </c>
      <c r="S292" s="239">
        <v>0</v>
      </c>
      <c r="T292" s="240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1" t="s">
        <v>307</v>
      </c>
      <c r="AT292" s="241" t="s">
        <v>228</v>
      </c>
      <c r="AU292" s="241" t="s">
        <v>241</v>
      </c>
      <c r="AY292" s="19" t="s">
        <v>226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233</v>
      </c>
      <c r="BK292" s="242">
        <f>ROUND(I292*H292,2)</f>
        <v>0</v>
      </c>
      <c r="BL292" s="19" t="s">
        <v>307</v>
      </c>
      <c r="BM292" s="241" t="s">
        <v>2218</v>
      </c>
    </row>
    <row r="293" s="15" customFormat="1">
      <c r="A293" s="15"/>
      <c r="B293" s="280"/>
      <c r="C293" s="281"/>
      <c r="D293" s="245" t="s">
        <v>235</v>
      </c>
      <c r="E293" s="282" t="s">
        <v>1</v>
      </c>
      <c r="F293" s="283" t="s">
        <v>2113</v>
      </c>
      <c r="G293" s="281"/>
      <c r="H293" s="282" t="s">
        <v>1</v>
      </c>
      <c r="I293" s="284"/>
      <c r="J293" s="281"/>
      <c r="K293" s="281"/>
      <c r="L293" s="285"/>
      <c r="M293" s="286"/>
      <c r="N293" s="287"/>
      <c r="O293" s="287"/>
      <c r="P293" s="287"/>
      <c r="Q293" s="287"/>
      <c r="R293" s="287"/>
      <c r="S293" s="287"/>
      <c r="T293" s="28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9" t="s">
        <v>235</v>
      </c>
      <c r="AU293" s="289" t="s">
        <v>241</v>
      </c>
      <c r="AV293" s="15" t="s">
        <v>92</v>
      </c>
      <c r="AW293" s="15" t="s">
        <v>40</v>
      </c>
      <c r="AX293" s="15" t="s">
        <v>85</v>
      </c>
      <c r="AY293" s="289" t="s">
        <v>226</v>
      </c>
    </row>
    <row r="294" s="13" customFormat="1">
      <c r="A294" s="13"/>
      <c r="B294" s="243"/>
      <c r="C294" s="244"/>
      <c r="D294" s="245" t="s">
        <v>235</v>
      </c>
      <c r="E294" s="246" t="s">
        <v>1</v>
      </c>
      <c r="F294" s="247" t="s">
        <v>2219</v>
      </c>
      <c r="G294" s="244"/>
      <c r="H294" s="248">
        <v>30.699999999999999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235</v>
      </c>
      <c r="AU294" s="254" t="s">
        <v>241</v>
      </c>
      <c r="AV294" s="13" t="s">
        <v>94</v>
      </c>
      <c r="AW294" s="13" t="s">
        <v>40</v>
      </c>
      <c r="AX294" s="13" t="s">
        <v>85</v>
      </c>
      <c r="AY294" s="254" t="s">
        <v>226</v>
      </c>
    </row>
    <row r="295" s="15" customFormat="1">
      <c r="A295" s="15"/>
      <c r="B295" s="280"/>
      <c r="C295" s="281"/>
      <c r="D295" s="245" t="s">
        <v>235</v>
      </c>
      <c r="E295" s="282" t="s">
        <v>1</v>
      </c>
      <c r="F295" s="283" t="s">
        <v>2191</v>
      </c>
      <c r="G295" s="281"/>
      <c r="H295" s="282" t="s">
        <v>1</v>
      </c>
      <c r="I295" s="284"/>
      <c r="J295" s="281"/>
      <c r="K295" s="281"/>
      <c r="L295" s="285"/>
      <c r="M295" s="286"/>
      <c r="N295" s="287"/>
      <c r="O295" s="287"/>
      <c r="P295" s="287"/>
      <c r="Q295" s="287"/>
      <c r="R295" s="287"/>
      <c r="S295" s="287"/>
      <c r="T295" s="28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9" t="s">
        <v>235</v>
      </c>
      <c r="AU295" s="289" t="s">
        <v>241</v>
      </c>
      <c r="AV295" s="15" t="s">
        <v>92</v>
      </c>
      <c r="AW295" s="15" t="s">
        <v>40</v>
      </c>
      <c r="AX295" s="15" t="s">
        <v>85</v>
      </c>
      <c r="AY295" s="289" t="s">
        <v>226</v>
      </c>
    </row>
    <row r="296" s="13" customFormat="1">
      <c r="A296" s="13"/>
      <c r="B296" s="243"/>
      <c r="C296" s="244"/>
      <c r="D296" s="245" t="s">
        <v>235</v>
      </c>
      <c r="E296" s="246" t="s">
        <v>1</v>
      </c>
      <c r="F296" s="247" t="s">
        <v>2220</v>
      </c>
      <c r="G296" s="244"/>
      <c r="H296" s="248">
        <v>6.1399999999999997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235</v>
      </c>
      <c r="AU296" s="254" t="s">
        <v>241</v>
      </c>
      <c r="AV296" s="13" t="s">
        <v>94</v>
      </c>
      <c r="AW296" s="13" t="s">
        <v>40</v>
      </c>
      <c r="AX296" s="13" t="s">
        <v>85</v>
      </c>
      <c r="AY296" s="254" t="s">
        <v>226</v>
      </c>
    </row>
    <row r="297" s="14" customFormat="1">
      <c r="A297" s="14"/>
      <c r="B297" s="255"/>
      <c r="C297" s="256"/>
      <c r="D297" s="245" t="s">
        <v>235</v>
      </c>
      <c r="E297" s="257" t="s">
        <v>1</v>
      </c>
      <c r="F297" s="258" t="s">
        <v>237</v>
      </c>
      <c r="G297" s="256"/>
      <c r="H297" s="259">
        <v>36.840000000000003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235</v>
      </c>
      <c r="AU297" s="265" t="s">
        <v>241</v>
      </c>
      <c r="AV297" s="14" t="s">
        <v>233</v>
      </c>
      <c r="AW297" s="14" t="s">
        <v>40</v>
      </c>
      <c r="AX297" s="14" t="s">
        <v>92</v>
      </c>
      <c r="AY297" s="265" t="s">
        <v>226</v>
      </c>
    </row>
    <row r="298" s="2" customFormat="1" ht="16.5" customHeight="1">
      <c r="A298" s="41"/>
      <c r="B298" s="42"/>
      <c r="C298" s="230" t="s">
        <v>670</v>
      </c>
      <c r="D298" s="230" t="s">
        <v>228</v>
      </c>
      <c r="E298" s="231" t="s">
        <v>2221</v>
      </c>
      <c r="F298" s="232" t="s">
        <v>2222</v>
      </c>
      <c r="G298" s="233" t="s">
        <v>369</v>
      </c>
      <c r="H298" s="234">
        <v>1</v>
      </c>
      <c r="I298" s="235"/>
      <c r="J298" s="236">
        <f>ROUND(I298*H298,2)</f>
        <v>0</v>
      </c>
      <c r="K298" s="232" t="s">
        <v>232</v>
      </c>
      <c r="L298" s="47"/>
      <c r="M298" s="237" t="s">
        <v>1</v>
      </c>
      <c r="N298" s="238" t="s">
        <v>52</v>
      </c>
      <c r="O298" s="95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1" t="s">
        <v>307</v>
      </c>
      <c r="AT298" s="241" t="s">
        <v>228</v>
      </c>
      <c r="AU298" s="241" t="s">
        <v>241</v>
      </c>
      <c r="AY298" s="19" t="s">
        <v>226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9" t="s">
        <v>233</v>
      </c>
      <c r="BK298" s="242">
        <f>ROUND(I298*H298,2)</f>
        <v>0</v>
      </c>
      <c r="BL298" s="19" t="s">
        <v>307</v>
      </c>
      <c r="BM298" s="241" t="s">
        <v>2223</v>
      </c>
    </row>
    <row r="299" s="15" customFormat="1">
      <c r="A299" s="15"/>
      <c r="B299" s="280"/>
      <c r="C299" s="281"/>
      <c r="D299" s="245" t="s">
        <v>235</v>
      </c>
      <c r="E299" s="282" t="s">
        <v>1</v>
      </c>
      <c r="F299" s="283" t="s">
        <v>2129</v>
      </c>
      <c r="G299" s="281"/>
      <c r="H299" s="282" t="s">
        <v>1</v>
      </c>
      <c r="I299" s="284"/>
      <c r="J299" s="281"/>
      <c r="K299" s="281"/>
      <c r="L299" s="285"/>
      <c r="M299" s="286"/>
      <c r="N299" s="287"/>
      <c r="O299" s="287"/>
      <c r="P299" s="287"/>
      <c r="Q299" s="287"/>
      <c r="R299" s="287"/>
      <c r="S299" s="287"/>
      <c r="T299" s="28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9" t="s">
        <v>235</v>
      </c>
      <c r="AU299" s="289" t="s">
        <v>241</v>
      </c>
      <c r="AV299" s="15" t="s">
        <v>92</v>
      </c>
      <c r="AW299" s="15" t="s">
        <v>40</v>
      </c>
      <c r="AX299" s="15" t="s">
        <v>85</v>
      </c>
      <c r="AY299" s="289" t="s">
        <v>226</v>
      </c>
    </row>
    <row r="300" s="13" customFormat="1">
      <c r="A300" s="13"/>
      <c r="B300" s="243"/>
      <c r="C300" s="244"/>
      <c r="D300" s="245" t="s">
        <v>235</v>
      </c>
      <c r="E300" s="246" t="s">
        <v>1</v>
      </c>
      <c r="F300" s="247" t="s">
        <v>92</v>
      </c>
      <c r="G300" s="244"/>
      <c r="H300" s="248">
        <v>1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235</v>
      </c>
      <c r="AU300" s="254" t="s">
        <v>241</v>
      </c>
      <c r="AV300" s="13" t="s">
        <v>94</v>
      </c>
      <c r="AW300" s="13" t="s">
        <v>40</v>
      </c>
      <c r="AX300" s="13" t="s">
        <v>92</v>
      </c>
      <c r="AY300" s="254" t="s">
        <v>226</v>
      </c>
    </row>
    <row r="301" s="2" customFormat="1" ht="16.5" customHeight="1">
      <c r="A301" s="41"/>
      <c r="B301" s="42"/>
      <c r="C301" s="230" t="s">
        <v>675</v>
      </c>
      <c r="D301" s="230" t="s">
        <v>228</v>
      </c>
      <c r="E301" s="231" t="s">
        <v>2224</v>
      </c>
      <c r="F301" s="232" t="s">
        <v>2225</v>
      </c>
      <c r="G301" s="233" t="s">
        <v>369</v>
      </c>
      <c r="H301" s="234">
        <v>8</v>
      </c>
      <c r="I301" s="235"/>
      <c r="J301" s="236">
        <f>ROUND(I301*H301,2)</f>
        <v>0</v>
      </c>
      <c r="K301" s="232" t="s">
        <v>232</v>
      </c>
      <c r="L301" s="47"/>
      <c r="M301" s="237" t="s">
        <v>1</v>
      </c>
      <c r="N301" s="238" t="s">
        <v>52</v>
      </c>
      <c r="O301" s="95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1" t="s">
        <v>307</v>
      </c>
      <c r="AT301" s="241" t="s">
        <v>228</v>
      </c>
      <c r="AU301" s="241" t="s">
        <v>241</v>
      </c>
      <c r="AY301" s="19" t="s">
        <v>226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233</v>
      </c>
      <c r="BK301" s="242">
        <f>ROUND(I301*H301,2)</f>
        <v>0</v>
      </c>
      <c r="BL301" s="19" t="s">
        <v>307</v>
      </c>
      <c r="BM301" s="241" t="s">
        <v>2226</v>
      </c>
    </row>
    <row r="302" s="15" customFormat="1">
      <c r="A302" s="15"/>
      <c r="B302" s="280"/>
      <c r="C302" s="281"/>
      <c r="D302" s="245" t="s">
        <v>235</v>
      </c>
      <c r="E302" s="282" t="s">
        <v>1</v>
      </c>
      <c r="F302" s="283" t="s">
        <v>2127</v>
      </c>
      <c r="G302" s="281"/>
      <c r="H302" s="282" t="s">
        <v>1</v>
      </c>
      <c r="I302" s="284"/>
      <c r="J302" s="281"/>
      <c r="K302" s="281"/>
      <c r="L302" s="285"/>
      <c r="M302" s="286"/>
      <c r="N302" s="287"/>
      <c r="O302" s="287"/>
      <c r="P302" s="287"/>
      <c r="Q302" s="287"/>
      <c r="R302" s="287"/>
      <c r="S302" s="287"/>
      <c r="T302" s="28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9" t="s">
        <v>235</v>
      </c>
      <c r="AU302" s="289" t="s">
        <v>241</v>
      </c>
      <c r="AV302" s="15" t="s">
        <v>92</v>
      </c>
      <c r="AW302" s="15" t="s">
        <v>40</v>
      </c>
      <c r="AX302" s="15" t="s">
        <v>85</v>
      </c>
      <c r="AY302" s="289" t="s">
        <v>226</v>
      </c>
    </row>
    <row r="303" s="13" customFormat="1">
      <c r="A303" s="13"/>
      <c r="B303" s="243"/>
      <c r="C303" s="244"/>
      <c r="D303" s="245" t="s">
        <v>235</v>
      </c>
      <c r="E303" s="246" t="s">
        <v>1</v>
      </c>
      <c r="F303" s="247" t="s">
        <v>92</v>
      </c>
      <c r="G303" s="244"/>
      <c r="H303" s="248">
        <v>1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235</v>
      </c>
      <c r="AU303" s="254" t="s">
        <v>241</v>
      </c>
      <c r="AV303" s="13" t="s">
        <v>94</v>
      </c>
      <c r="AW303" s="13" t="s">
        <v>40</v>
      </c>
      <c r="AX303" s="13" t="s">
        <v>85</v>
      </c>
      <c r="AY303" s="254" t="s">
        <v>226</v>
      </c>
    </row>
    <row r="304" s="15" customFormat="1">
      <c r="A304" s="15"/>
      <c r="B304" s="280"/>
      <c r="C304" s="281"/>
      <c r="D304" s="245" t="s">
        <v>235</v>
      </c>
      <c r="E304" s="282" t="s">
        <v>1</v>
      </c>
      <c r="F304" s="283" t="s">
        <v>2135</v>
      </c>
      <c r="G304" s="281"/>
      <c r="H304" s="282" t="s">
        <v>1</v>
      </c>
      <c r="I304" s="284"/>
      <c r="J304" s="281"/>
      <c r="K304" s="281"/>
      <c r="L304" s="285"/>
      <c r="M304" s="286"/>
      <c r="N304" s="287"/>
      <c r="O304" s="287"/>
      <c r="P304" s="287"/>
      <c r="Q304" s="287"/>
      <c r="R304" s="287"/>
      <c r="S304" s="287"/>
      <c r="T304" s="28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9" t="s">
        <v>235</v>
      </c>
      <c r="AU304" s="289" t="s">
        <v>241</v>
      </c>
      <c r="AV304" s="15" t="s">
        <v>92</v>
      </c>
      <c r="AW304" s="15" t="s">
        <v>40</v>
      </c>
      <c r="AX304" s="15" t="s">
        <v>85</v>
      </c>
      <c r="AY304" s="289" t="s">
        <v>226</v>
      </c>
    </row>
    <row r="305" s="13" customFormat="1">
      <c r="A305" s="13"/>
      <c r="B305" s="243"/>
      <c r="C305" s="244"/>
      <c r="D305" s="245" t="s">
        <v>235</v>
      </c>
      <c r="E305" s="246" t="s">
        <v>1</v>
      </c>
      <c r="F305" s="247" t="s">
        <v>92</v>
      </c>
      <c r="G305" s="244"/>
      <c r="H305" s="248">
        <v>1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235</v>
      </c>
      <c r="AU305" s="254" t="s">
        <v>241</v>
      </c>
      <c r="AV305" s="13" t="s">
        <v>94</v>
      </c>
      <c r="AW305" s="13" t="s">
        <v>40</v>
      </c>
      <c r="AX305" s="13" t="s">
        <v>85</v>
      </c>
      <c r="AY305" s="254" t="s">
        <v>226</v>
      </c>
    </row>
    <row r="306" s="15" customFormat="1">
      <c r="A306" s="15"/>
      <c r="B306" s="280"/>
      <c r="C306" s="281"/>
      <c r="D306" s="245" t="s">
        <v>235</v>
      </c>
      <c r="E306" s="282" t="s">
        <v>1</v>
      </c>
      <c r="F306" s="283" t="s">
        <v>2137</v>
      </c>
      <c r="G306" s="281"/>
      <c r="H306" s="282" t="s">
        <v>1</v>
      </c>
      <c r="I306" s="284"/>
      <c r="J306" s="281"/>
      <c r="K306" s="281"/>
      <c r="L306" s="285"/>
      <c r="M306" s="286"/>
      <c r="N306" s="287"/>
      <c r="O306" s="287"/>
      <c r="P306" s="287"/>
      <c r="Q306" s="287"/>
      <c r="R306" s="287"/>
      <c r="S306" s="287"/>
      <c r="T306" s="28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9" t="s">
        <v>235</v>
      </c>
      <c r="AU306" s="289" t="s">
        <v>241</v>
      </c>
      <c r="AV306" s="15" t="s">
        <v>92</v>
      </c>
      <c r="AW306" s="15" t="s">
        <v>40</v>
      </c>
      <c r="AX306" s="15" t="s">
        <v>85</v>
      </c>
      <c r="AY306" s="289" t="s">
        <v>226</v>
      </c>
    </row>
    <row r="307" s="13" customFormat="1">
      <c r="A307" s="13"/>
      <c r="B307" s="243"/>
      <c r="C307" s="244"/>
      <c r="D307" s="245" t="s">
        <v>235</v>
      </c>
      <c r="E307" s="246" t="s">
        <v>1</v>
      </c>
      <c r="F307" s="247" t="s">
        <v>241</v>
      </c>
      <c r="G307" s="244"/>
      <c r="H307" s="248">
        <v>3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235</v>
      </c>
      <c r="AU307" s="254" t="s">
        <v>241</v>
      </c>
      <c r="AV307" s="13" t="s">
        <v>94</v>
      </c>
      <c r="AW307" s="13" t="s">
        <v>40</v>
      </c>
      <c r="AX307" s="13" t="s">
        <v>85</v>
      </c>
      <c r="AY307" s="254" t="s">
        <v>226</v>
      </c>
    </row>
    <row r="308" s="15" customFormat="1">
      <c r="A308" s="15"/>
      <c r="B308" s="280"/>
      <c r="C308" s="281"/>
      <c r="D308" s="245" t="s">
        <v>235</v>
      </c>
      <c r="E308" s="282" t="s">
        <v>1</v>
      </c>
      <c r="F308" s="283" t="s">
        <v>2139</v>
      </c>
      <c r="G308" s="281"/>
      <c r="H308" s="282" t="s">
        <v>1</v>
      </c>
      <c r="I308" s="284"/>
      <c r="J308" s="281"/>
      <c r="K308" s="281"/>
      <c r="L308" s="285"/>
      <c r="M308" s="286"/>
      <c r="N308" s="287"/>
      <c r="O308" s="287"/>
      <c r="P308" s="287"/>
      <c r="Q308" s="287"/>
      <c r="R308" s="287"/>
      <c r="S308" s="287"/>
      <c r="T308" s="28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9" t="s">
        <v>235</v>
      </c>
      <c r="AU308" s="289" t="s">
        <v>241</v>
      </c>
      <c r="AV308" s="15" t="s">
        <v>92</v>
      </c>
      <c r="AW308" s="15" t="s">
        <v>40</v>
      </c>
      <c r="AX308" s="15" t="s">
        <v>85</v>
      </c>
      <c r="AY308" s="289" t="s">
        <v>226</v>
      </c>
    </row>
    <row r="309" s="13" customFormat="1">
      <c r="A309" s="13"/>
      <c r="B309" s="243"/>
      <c r="C309" s="244"/>
      <c r="D309" s="245" t="s">
        <v>235</v>
      </c>
      <c r="E309" s="246" t="s">
        <v>1</v>
      </c>
      <c r="F309" s="247" t="s">
        <v>241</v>
      </c>
      <c r="G309" s="244"/>
      <c r="H309" s="248">
        <v>3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235</v>
      </c>
      <c r="AU309" s="254" t="s">
        <v>241</v>
      </c>
      <c r="AV309" s="13" t="s">
        <v>94</v>
      </c>
      <c r="AW309" s="13" t="s">
        <v>40</v>
      </c>
      <c r="AX309" s="13" t="s">
        <v>85</v>
      </c>
      <c r="AY309" s="254" t="s">
        <v>226</v>
      </c>
    </row>
    <row r="310" s="14" customFormat="1">
      <c r="A310" s="14"/>
      <c r="B310" s="255"/>
      <c r="C310" s="256"/>
      <c r="D310" s="245" t="s">
        <v>235</v>
      </c>
      <c r="E310" s="257" t="s">
        <v>1</v>
      </c>
      <c r="F310" s="258" t="s">
        <v>237</v>
      </c>
      <c r="G310" s="256"/>
      <c r="H310" s="259">
        <v>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235</v>
      </c>
      <c r="AU310" s="265" t="s">
        <v>241</v>
      </c>
      <c r="AV310" s="14" t="s">
        <v>233</v>
      </c>
      <c r="AW310" s="14" t="s">
        <v>40</v>
      </c>
      <c r="AX310" s="14" t="s">
        <v>92</v>
      </c>
      <c r="AY310" s="265" t="s">
        <v>226</v>
      </c>
    </row>
    <row r="311" s="2" customFormat="1" ht="16.5" customHeight="1">
      <c r="A311" s="41"/>
      <c r="B311" s="42"/>
      <c r="C311" s="230" t="s">
        <v>679</v>
      </c>
      <c r="D311" s="230" t="s">
        <v>228</v>
      </c>
      <c r="E311" s="231" t="s">
        <v>2227</v>
      </c>
      <c r="F311" s="232" t="s">
        <v>2228</v>
      </c>
      <c r="G311" s="233" t="s">
        <v>369</v>
      </c>
      <c r="H311" s="234">
        <v>7</v>
      </c>
      <c r="I311" s="235"/>
      <c r="J311" s="236">
        <f>ROUND(I311*H311,2)</f>
        <v>0</v>
      </c>
      <c r="K311" s="232" t="s">
        <v>232</v>
      </c>
      <c r="L311" s="47"/>
      <c r="M311" s="237" t="s">
        <v>1</v>
      </c>
      <c r="N311" s="238" t="s">
        <v>52</v>
      </c>
      <c r="O311" s="95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1" t="s">
        <v>307</v>
      </c>
      <c r="AT311" s="241" t="s">
        <v>228</v>
      </c>
      <c r="AU311" s="241" t="s">
        <v>241</v>
      </c>
      <c r="AY311" s="19" t="s">
        <v>226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9" t="s">
        <v>233</v>
      </c>
      <c r="BK311" s="242">
        <f>ROUND(I311*H311,2)</f>
        <v>0</v>
      </c>
      <c r="BL311" s="19" t="s">
        <v>307</v>
      </c>
      <c r="BM311" s="241" t="s">
        <v>2229</v>
      </c>
    </row>
    <row r="312" s="15" customFormat="1">
      <c r="A312" s="15"/>
      <c r="B312" s="280"/>
      <c r="C312" s="281"/>
      <c r="D312" s="245" t="s">
        <v>235</v>
      </c>
      <c r="E312" s="282" t="s">
        <v>1</v>
      </c>
      <c r="F312" s="283" t="s">
        <v>2131</v>
      </c>
      <c r="G312" s="281"/>
      <c r="H312" s="282" t="s">
        <v>1</v>
      </c>
      <c r="I312" s="284"/>
      <c r="J312" s="281"/>
      <c r="K312" s="281"/>
      <c r="L312" s="285"/>
      <c r="M312" s="286"/>
      <c r="N312" s="287"/>
      <c r="O312" s="287"/>
      <c r="P312" s="287"/>
      <c r="Q312" s="287"/>
      <c r="R312" s="287"/>
      <c r="S312" s="287"/>
      <c r="T312" s="28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9" t="s">
        <v>235</v>
      </c>
      <c r="AU312" s="289" t="s">
        <v>241</v>
      </c>
      <c r="AV312" s="15" t="s">
        <v>92</v>
      </c>
      <c r="AW312" s="15" t="s">
        <v>40</v>
      </c>
      <c r="AX312" s="15" t="s">
        <v>85</v>
      </c>
      <c r="AY312" s="289" t="s">
        <v>226</v>
      </c>
    </row>
    <row r="313" s="13" customFormat="1">
      <c r="A313" s="13"/>
      <c r="B313" s="243"/>
      <c r="C313" s="244"/>
      <c r="D313" s="245" t="s">
        <v>235</v>
      </c>
      <c r="E313" s="246" t="s">
        <v>1</v>
      </c>
      <c r="F313" s="247" t="s">
        <v>251</v>
      </c>
      <c r="G313" s="244"/>
      <c r="H313" s="248">
        <v>5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235</v>
      </c>
      <c r="AU313" s="254" t="s">
        <v>241</v>
      </c>
      <c r="AV313" s="13" t="s">
        <v>94</v>
      </c>
      <c r="AW313" s="13" t="s">
        <v>40</v>
      </c>
      <c r="AX313" s="13" t="s">
        <v>85</v>
      </c>
      <c r="AY313" s="254" t="s">
        <v>226</v>
      </c>
    </row>
    <row r="314" s="15" customFormat="1">
      <c r="A314" s="15"/>
      <c r="B314" s="280"/>
      <c r="C314" s="281"/>
      <c r="D314" s="245" t="s">
        <v>235</v>
      </c>
      <c r="E314" s="282" t="s">
        <v>1</v>
      </c>
      <c r="F314" s="283" t="s">
        <v>2133</v>
      </c>
      <c r="G314" s="281"/>
      <c r="H314" s="282" t="s">
        <v>1</v>
      </c>
      <c r="I314" s="284"/>
      <c r="J314" s="281"/>
      <c r="K314" s="281"/>
      <c r="L314" s="285"/>
      <c r="M314" s="286"/>
      <c r="N314" s="287"/>
      <c r="O314" s="287"/>
      <c r="P314" s="287"/>
      <c r="Q314" s="287"/>
      <c r="R314" s="287"/>
      <c r="S314" s="287"/>
      <c r="T314" s="28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9" t="s">
        <v>235</v>
      </c>
      <c r="AU314" s="289" t="s">
        <v>241</v>
      </c>
      <c r="AV314" s="15" t="s">
        <v>92</v>
      </c>
      <c r="AW314" s="15" t="s">
        <v>40</v>
      </c>
      <c r="AX314" s="15" t="s">
        <v>85</v>
      </c>
      <c r="AY314" s="289" t="s">
        <v>226</v>
      </c>
    </row>
    <row r="315" s="13" customFormat="1">
      <c r="A315" s="13"/>
      <c r="B315" s="243"/>
      <c r="C315" s="244"/>
      <c r="D315" s="245" t="s">
        <v>235</v>
      </c>
      <c r="E315" s="246" t="s">
        <v>1</v>
      </c>
      <c r="F315" s="247" t="s">
        <v>94</v>
      </c>
      <c r="G315" s="244"/>
      <c r="H315" s="248">
        <v>2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235</v>
      </c>
      <c r="AU315" s="254" t="s">
        <v>241</v>
      </c>
      <c r="AV315" s="13" t="s">
        <v>94</v>
      </c>
      <c r="AW315" s="13" t="s">
        <v>40</v>
      </c>
      <c r="AX315" s="13" t="s">
        <v>85</v>
      </c>
      <c r="AY315" s="254" t="s">
        <v>226</v>
      </c>
    </row>
    <row r="316" s="14" customFormat="1">
      <c r="A316" s="14"/>
      <c r="B316" s="255"/>
      <c r="C316" s="256"/>
      <c r="D316" s="245" t="s">
        <v>235</v>
      </c>
      <c r="E316" s="257" t="s">
        <v>1</v>
      </c>
      <c r="F316" s="258" t="s">
        <v>237</v>
      </c>
      <c r="G316" s="256"/>
      <c r="H316" s="259">
        <v>7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235</v>
      </c>
      <c r="AU316" s="265" t="s">
        <v>241</v>
      </c>
      <c r="AV316" s="14" t="s">
        <v>233</v>
      </c>
      <c r="AW316" s="14" t="s">
        <v>40</v>
      </c>
      <c r="AX316" s="14" t="s">
        <v>92</v>
      </c>
      <c r="AY316" s="265" t="s">
        <v>226</v>
      </c>
    </row>
    <row r="317" s="2" customFormat="1" ht="16.5" customHeight="1">
      <c r="A317" s="41"/>
      <c r="B317" s="42"/>
      <c r="C317" s="230" t="s">
        <v>685</v>
      </c>
      <c r="D317" s="230" t="s">
        <v>228</v>
      </c>
      <c r="E317" s="231" t="s">
        <v>2230</v>
      </c>
      <c r="F317" s="232" t="s">
        <v>2231</v>
      </c>
      <c r="G317" s="233" t="s">
        <v>369</v>
      </c>
      <c r="H317" s="234">
        <v>33</v>
      </c>
      <c r="I317" s="235"/>
      <c r="J317" s="236">
        <f>ROUND(I317*H317,2)</f>
        <v>0</v>
      </c>
      <c r="K317" s="232" t="s">
        <v>232</v>
      </c>
      <c r="L317" s="47"/>
      <c r="M317" s="237" t="s">
        <v>1</v>
      </c>
      <c r="N317" s="238" t="s">
        <v>52</v>
      </c>
      <c r="O317" s="95"/>
      <c r="P317" s="239">
        <f>O317*H317</f>
        <v>0</v>
      </c>
      <c r="Q317" s="239">
        <v>0.00060999999999999997</v>
      </c>
      <c r="R317" s="239">
        <f>Q317*H317</f>
        <v>0.020129999999999999</v>
      </c>
      <c r="S317" s="239">
        <v>0</v>
      </c>
      <c r="T317" s="240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1" t="s">
        <v>307</v>
      </c>
      <c r="AT317" s="241" t="s">
        <v>228</v>
      </c>
      <c r="AU317" s="241" t="s">
        <v>241</v>
      </c>
      <c r="AY317" s="19" t="s">
        <v>226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9" t="s">
        <v>233</v>
      </c>
      <c r="BK317" s="242">
        <f>ROUND(I317*H317,2)</f>
        <v>0</v>
      </c>
      <c r="BL317" s="19" t="s">
        <v>307</v>
      </c>
      <c r="BM317" s="241" t="s">
        <v>2232</v>
      </c>
    </row>
    <row r="318" s="15" customFormat="1">
      <c r="A318" s="15"/>
      <c r="B318" s="280"/>
      <c r="C318" s="281"/>
      <c r="D318" s="245" t="s">
        <v>235</v>
      </c>
      <c r="E318" s="282" t="s">
        <v>1</v>
      </c>
      <c r="F318" s="283" t="s">
        <v>2153</v>
      </c>
      <c r="G318" s="281"/>
      <c r="H318" s="282" t="s">
        <v>1</v>
      </c>
      <c r="I318" s="284"/>
      <c r="J318" s="281"/>
      <c r="K318" s="281"/>
      <c r="L318" s="285"/>
      <c r="M318" s="286"/>
      <c r="N318" s="287"/>
      <c r="O318" s="287"/>
      <c r="P318" s="287"/>
      <c r="Q318" s="287"/>
      <c r="R318" s="287"/>
      <c r="S318" s="287"/>
      <c r="T318" s="28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9" t="s">
        <v>235</v>
      </c>
      <c r="AU318" s="289" t="s">
        <v>241</v>
      </c>
      <c r="AV318" s="15" t="s">
        <v>92</v>
      </c>
      <c r="AW318" s="15" t="s">
        <v>40</v>
      </c>
      <c r="AX318" s="15" t="s">
        <v>85</v>
      </c>
      <c r="AY318" s="289" t="s">
        <v>226</v>
      </c>
    </row>
    <row r="319" s="13" customFormat="1">
      <c r="A319" s="13"/>
      <c r="B319" s="243"/>
      <c r="C319" s="244"/>
      <c r="D319" s="245" t="s">
        <v>235</v>
      </c>
      <c r="E319" s="246" t="s">
        <v>1</v>
      </c>
      <c r="F319" s="247" t="s">
        <v>94</v>
      </c>
      <c r="G319" s="244"/>
      <c r="H319" s="248">
        <v>2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235</v>
      </c>
      <c r="AU319" s="254" t="s">
        <v>241</v>
      </c>
      <c r="AV319" s="13" t="s">
        <v>94</v>
      </c>
      <c r="AW319" s="13" t="s">
        <v>40</v>
      </c>
      <c r="AX319" s="13" t="s">
        <v>85</v>
      </c>
      <c r="AY319" s="254" t="s">
        <v>226</v>
      </c>
    </row>
    <row r="320" s="15" customFormat="1">
      <c r="A320" s="15"/>
      <c r="B320" s="280"/>
      <c r="C320" s="281"/>
      <c r="D320" s="245" t="s">
        <v>235</v>
      </c>
      <c r="E320" s="282" t="s">
        <v>1</v>
      </c>
      <c r="F320" s="283" t="s">
        <v>2165</v>
      </c>
      <c r="G320" s="281"/>
      <c r="H320" s="282" t="s">
        <v>1</v>
      </c>
      <c r="I320" s="284"/>
      <c r="J320" s="281"/>
      <c r="K320" s="281"/>
      <c r="L320" s="285"/>
      <c r="M320" s="286"/>
      <c r="N320" s="287"/>
      <c r="O320" s="287"/>
      <c r="P320" s="287"/>
      <c r="Q320" s="287"/>
      <c r="R320" s="287"/>
      <c r="S320" s="287"/>
      <c r="T320" s="28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9" t="s">
        <v>235</v>
      </c>
      <c r="AU320" s="289" t="s">
        <v>241</v>
      </c>
      <c r="AV320" s="15" t="s">
        <v>92</v>
      </c>
      <c r="AW320" s="15" t="s">
        <v>40</v>
      </c>
      <c r="AX320" s="15" t="s">
        <v>85</v>
      </c>
      <c r="AY320" s="289" t="s">
        <v>226</v>
      </c>
    </row>
    <row r="321" s="13" customFormat="1">
      <c r="A321" s="13"/>
      <c r="B321" s="243"/>
      <c r="C321" s="244"/>
      <c r="D321" s="245" t="s">
        <v>235</v>
      </c>
      <c r="E321" s="246" t="s">
        <v>1</v>
      </c>
      <c r="F321" s="247" t="s">
        <v>290</v>
      </c>
      <c r="G321" s="244"/>
      <c r="H321" s="248">
        <v>13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235</v>
      </c>
      <c r="AU321" s="254" t="s">
        <v>241</v>
      </c>
      <c r="AV321" s="13" t="s">
        <v>94</v>
      </c>
      <c r="AW321" s="13" t="s">
        <v>40</v>
      </c>
      <c r="AX321" s="13" t="s">
        <v>85</v>
      </c>
      <c r="AY321" s="254" t="s">
        <v>226</v>
      </c>
    </row>
    <row r="322" s="15" customFormat="1">
      <c r="A322" s="15"/>
      <c r="B322" s="280"/>
      <c r="C322" s="281"/>
      <c r="D322" s="245" t="s">
        <v>235</v>
      </c>
      <c r="E322" s="282" t="s">
        <v>1</v>
      </c>
      <c r="F322" s="283" t="s">
        <v>2129</v>
      </c>
      <c r="G322" s="281"/>
      <c r="H322" s="282" t="s">
        <v>1</v>
      </c>
      <c r="I322" s="284"/>
      <c r="J322" s="281"/>
      <c r="K322" s="281"/>
      <c r="L322" s="285"/>
      <c r="M322" s="286"/>
      <c r="N322" s="287"/>
      <c r="O322" s="287"/>
      <c r="P322" s="287"/>
      <c r="Q322" s="287"/>
      <c r="R322" s="287"/>
      <c r="S322" s="287"/>
      <c r="T322" s="28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9" t="s">
        <v>235</v>
      </c>
      <c r="AU322" s="289" t="s">
        <v>241</v>
      </c>
      <c r="AV322" s="15" t="s">
        <v>92</v>
      </c>
      <c r="AW322" s="15" t="s">
        <v>40</v>
      </c>
      <c r="AX322" s="15" t="s">
        <v>85</v>
      </c>
      <c r="AY322" s="289" t="s">
        <v>226</v>
      </c>
    </row>
    <row r="323" s="13" customFormat="1">
      <c r="A323" s="13"/>
      <c r="B323" s="243"/>
      <c r="C323" s="244"/>
      <c r="D323" s="245" t="s">
        <v>235</v>
      </c>
      <c r="E323" s="246" t="s">
        <v>1</v>
      </c>
      <c r="F323" s="247" t="s">
        <v>92</v>
      </c>
      <c r="G323" s="244"/>
      <c r="H323" s="248">
        <v>1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235</v>
      </c>
      <c r="AU323" s="254" t="s">
        <v>241</v>
      </c>
      <c r="AV323" s="13" t="s">
        <v>94</v>
      </c>
      <c r="AW323" s="13" t="s">
        <v>40</v>
      </c>
      <c r="AX323" s="13" t="s">
        <v>85</v>
      </c>
      <c r="AY323" s="254" t="s">
        <v>226</v>
      </c>
    </row>
    <row r="324" s="15" customFormat="1">
      <c r="A324" s="15"/>
      <c r="B324" s="280"/>
      <c r="C324" s="281"/>
      <c r="D324" s="245" t="s">
        <v>235</v>
      </c>
      <c r="E324" s="282" t="s">
        <v>1</v>
      </c>
      <c r="F324" s="283" t="s">
        <v>2167</v>
      </c>
      <c r="G324" s="281"/>
      <c r="H324" s="282" t="s">
        <v>1</v>
      </c>
      <c r="I324" s="284"/>
      <c r="J324" s="281"/>
      <c r="K324" s="281"/>
      <c r="L324" s="285"/>
      <c r="M324" s="286"/>
      <c r="N324" s="287"/>
      <c r="O324" s="287"/>
      <c r="P324" s="287"/>
      <c r="Q324" s="287"/>
      <c r="R324" s="287"/>
      <c r="S324" s="287"/>
      <c r="T324" s="28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9" t="s">
        <v>235</v>
      </c>
      <c r="AU324" s="289" t="s">
        <v>241</v>
      </c>
      <c r="AV324" s="15" t="s">
        <v>92</v>
      </c>
      <c r="AW324" s="15" t="s">
        <v>40</v>
      </c>
      <c r="AX324" s="15" t="s">
        <v>85</v>
      </c>
      <c r="AY324" s="289" t="s">
        <v>226</v>
      </c>
    </row>
    <row r="325" s="13" customFormat="1">
      <c r="A325" s="13"/>
      <c r="B325" s="243"/>
      <c r="C325" s="244"/>
      <c r="D325" s="245" t="s">
        <v>235</v>
      </c>
      <c r="E325" s="246" t="s">
        <v>1</v>
      </c>
      <c r="F325" s="247" t="s">
        <v>92</v>
      </c>
      <c r="G325" s="244"/>
      <c r="H325" s="248">
        <v>1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235</v>
      </c>
      <c r="AU325" s="254" t="s">
        <v>241</v>
      </c>
      <c r="AV325" s="13" t="s">
        <v>94</v>
      </c>
      <c r="AW325" s="13" t="s">
        <v>40</v>
      </c>
      <c r="AX325" s="13" t="s">
        <v>85</v>
      </c>
      <c r="AY325" s="254" t="s">
        <v>226</v>
      </c>
    </row>
    <row r="326" s="15" customFormat="1">
      <c r="A326" s="15"/>
      <c r="B326" s="280"/>
      <c r="C326" s="281"/>
      <c r="D326" s="245" t="s">
        <v>235</v>
      </c>
      <c r="E326" s="282" t="s">
        <v>1</v>
      </c>
      <c r="F326" s="283" t="s">
        <v>2173</v>
      </c>
      <c r="G326" s="281"/>
      <c r="H326" s="282" t="s">
        <v>1</v>
      </c>
      <c r="I326" s="284"/>
      <c r="J326" s="281"/>
      <c r="K326" s="281"/>
      <c r="L326" s="285"/>
      <c r="M326" s="286"/>
      <c r="N326" s="287"/>
      <c r="O326" s="287"/>
      <c r="P326" s="287"/>
      <c r="Q326" s="287"/>
      <c r="R326" s="287"/>
      <c r="S326" s="287"/>
      <c r="T326" s="28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9" t="s">
        <v>235</v>
      </c>
      <c r="AU326" s="289" t="s">
        <v>241</v>
      </c>
      <c r="AV326" s="15" t="s">
        <v>92</v>
      </c>
      <c r="AW326" s="15" t="s">
        <v>40</v>
      </c>
      <c r="AX326" s="15" t="s">
        <v>85</v>
      </c>
      <c r="AY326" s="289" t="s">
        <v>226</v>
      </c>
    </row>
    <row r="327" s="13" customFormat="1">
      <c r="A327" s="13"/>
      <c r="B327" s="243"/>
      <c r="C327" s="244"/>
      <c r="D327" s="245" t="s">
        <v>235</v>
      </c>
      <c r="E327" s="246" t="s">
        <v>1</v>
      </c>
      <c r="F327" s="247" t="s">
        <v>275</v>
      </c>
      <c r="G327" s="244"/>
      <c r="H327" s="248">
        <v>10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235</v>
      </c>
      <c r="AU327" s="254" t="s">
        <v>241</v>
      </c>
      <c r="AV327" s="13" t="s">
        <v>94</v>
      </c>
      <c r="AW327" s="13" t="s">
        <v>40</v>
      </c>
      <c r="AX327" s="13" t="s">
        <v>85</v>
      </c>
      <c r="AY327" s="254" t="s">
        <v>226</v>
      </c>
    </row>
    <row r="328" s="15" customFormat="1">
      <c r="A328" s="15"/>
      <c r="B328" s="280"/>
      <c r="C328" s="281"/>
      <c r="D328" s="245" t="s">
        <v>235</v>
      </c>
      <c r="E328" s="282" t="s">
        <v>1</v>
      </c>
      <c r="F328" s="283" t="s">
        <v>2177</v>
      </c>
      <c r="G328" s="281"/>
      <c r="H328" s="282" t="s">
        <v>1</v>
      </c>
      <c r="I328" s="284"/>
      <c r="J328" s="281"/>
      <c r="K328" s="281"/>
      <c r="L328" s="285"/>
      <c r="M328" s="286"/>
      <c r="N328" s="287"/>
      <c r="O328" s="287"/>
      <c r="P328" s="287"/>
      <c r="Q328" s="287"/>
      <c r="R328" s="287"/>
      <c r="S328" s="287"/>
      <c r="T328" s="28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9" t="s">
        <v>235</v>
      </c>
      <c r="AU328" s="289" t="s">
        <v>241</v>
      </c>
      <c r="AV328" s="15" t="s">
        <v>92</v>
      </c>
      <c r="AW328" s="15" t="s">
        <v>40</v>
      </c>
      <c r="AX328" s="15" t="s">
        <v>85</v>
      </c>
      <c r="AY328" s="289" t="s">
        <v>226</v>
      </c>
    </row>
    <row r="329" s="13" customFormat="1">
      <c r="A329" s="13"/>
      <c r="B329" s="243"/>
      <c r="C329" s="244"/>
      <c r="D329" s="245" t="s">
        <v>235</v>
      </c>
      <c r="E329" s="246" t="s">
        <v>1</v>
      </c>
      <c r="F329" s="247" t="s">
        <v>241</v>
      </c>
      <c r="G329" s="244"/>
      <c r="H329" s="248">
        <v>3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235</v>
      </c>
      <c r="AU329" s="254" t="s">
        <v>241</v>
      </c>
      <c r="AV329" s="13" t="s">
        <v>94</v>
      </c>
      <c r="AW329" s="13" t="s">
        <v>40</v>
      </c>
      <c r="AX329" s="13" t="s">
        <v>85</v>
      </c>
      <c r="AY329" s="254" t="s">
        <v>226</v>
      </c>
    </row>
    <row r="330" s="15" customFormat="1">
      <c r="A330" s="15"/>
      <c r="B330" s="280"/>
      <c r="C330" s="281"/>
      <c r="D330" s="245" t="s">
        <v>235</v>
      </c>
      <c r="E330" s="282" t="s">
        <v>1</v>
      </c>
      <c r="F330" s="283" t="s">
        <v>2179</v>
      </c>
      <c r="G330" s="281"/>
      <c r="H330" s="282" t="s">
        <v>1</v>
      </c>
      <c r="I330" s="284"/>
      <c r="J330" s="281"/>
      <c r="K330" s="281"/>
      <c r="L330" s="285"/>
      <c r="M330" s="286"/>
      <c r="N330" s="287"/>
      <c r="O330" s="287"/>
      <c r="P330" s="287"/>
      <c r="Q330" s="287"/>
      <c r="R330" s="287"/>
      <c r="S330" s="287"/>
      <c r="T330" s="28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9" t="s">
        <v>235</v>
      </c>
      <c r="AU330" s="289" t="s">
        <v>241</v>
      </c>
      <c r="AV330" s="15" t="s">
        <v>92</v>
      </c>
      <c r="AW330" s="15" t="s">
        <v>40</v>
      </c>
      <c r="AX330" s="15" t="s">
        <v>85</v>
      </c>
      <c r="AY330" s="289" t="s">
        <v>226</v>
      </c>
    </row>
    <row r="331" s="13" customFormat="1">
      <c r="A331" s="13"/>
      <c r="B331" s="243"/>
      <c r="C331" s="244"/>
      <c r="D331" s="245" t="s">
        <v>235</v>
      </c>
      <c r="E331" s="246" t="s">
        <v>1</v>
      </c>
      <c r="F331" s="247" t="s">
        <v>92</v>
      </c>
      <c r="G331" s="244"/>
      <c r="H331" s="248">
        <v>1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235</v>
      </c>
      <c r="AU331" s="254" t="s">
        <v>241</v>
      </c>
      <c r="AV331" s="13" t="s">
        <v>94</v>
      </c>
      <c r="AW331" s="13" t="s">
        <v>40</v>
      </c>
      <c r="AX331" s="13" t="s">
        <v>85</v>
      </c>
      <c r="AY331" s="254" t="s">
        <v>226</v>
      </c>
    </row>
    <row r="332" s="15" customFormat="1">
      <c r="A332" s="15"/>
      <c r="B332" s="280"/>
      <c r="C332" s="281"/>
      <c r="D332" s="245" t="s">
        <v>235</v>
      </c>
      <c r="E332" s="282" t="s">
        <v>1</v>
      </c>
      <c r="F332" s="283" t="s">
        <v>2185</v>
      </c>
      <c r="G332" s="281"/>
      <c r="H332" s="282" t="s">
        <v>1</v>
      </c>
      <c r="I332" s="284"/>
      <c r="J332" s="281"/>
      <c r="K332" s="281"/>
      <c r="L332" s="285"/>
      <c r="M332" s="286"/>
      <c r="N332" s="287"/>
      <c r="O332" s="287"/>
      <c r="P332" s="287"/>
      <c r="Q332" s="287"/>
      <c r="R332" s="287"/>
      <c r="S332" s="287"/>
      <c r="T332" s="28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9" t="s">
        <v>235</v>
      </c>
      <c r="AU332" s="289" t="s">
        <v>241</v>
      </c>
      <c r="AV332" s="15" t="s">
        <v>92</v>
      </c>
      <c r="AW332" s="15" t="s">
        <v>40</v>
      </c>
      <c r="AX332" s="15" t="s">
        <v>85</v>
      </c>
      <c r="AY332" s="289" t="s">
        <v>226</v>
      </c>
    </row>
    <row r="333" s="13" customFormat="1">
      <c r="A333" s="13"/>
      <c r="B333" s="243"/>
      <c r="C333" s="244"/>
      <c r="D333" s="245" t="s">
        <v>235</v>
      </c>
      <c r="E333" s="246" t="s">
        <v>1</v>
      </c>
      <c r="F333" s="247" t="s">
        <v>94</v>
      </c>
      <c r="G333" s="244"/>
      <c r="H333" s="248">
        <v>2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235</v>
      </c>
      <c r="AU333" s="254" t="s">
        <v>241</v>
      </c>
      <c r="AV333" s="13" t="s">
        <v>94</v>
      </c>
      <c r="AW333" s="13" t="s">
        <v>40</v>
      </c>
      <c r="AX333" s="13" t="s">
        <v>85</v>
      </c>
      <c r="AY333" s="254" t="s">
        <v>226</v>
      </c>
    </row>
    <row r="334" s="14" customFormat="1">
      <c r="A334" s="14"/>
      <c r="B334" s="255"/>
      <c r="C334" s="256"/>
      <c r="D334" s="245" t="s">
        <v>235</v>
      </c>
      <c r="E334" s="257" t="s">
        <v>1</v>
      </c>
      <c r="F334" s="258" t="s">
        <v>237</v>
      </c>
      <c r="G334" s="256"/>
      <c r="H334" s="259">
        <v>33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235</v>
      </c>
      <c r="AU334" s="265" t="s">
        <v>241</v>
      </c>
      <c r="AV334" s="14" t="s">
        <v>233</v>
      </c>
      <c r="AW334" s="14" t="s">
        <v>40</v>
      </c>
      <c r="AX334" s="14" t="s">
        <v>92</v>
      </c>
      <c r="AY334" s="265" t="s">
        <v>226</v>
      </c>
    </row>
    <row r="335" s="2" customFormat="1" ht="16.5" customHeight="1">
      <c r="A335" s="41"/>
      <c r="B335" s="42"/>
      <c r="C335" s="230" t="s">
        <v>689</v>
      </c>
      <c r="D335" s="230" t="s">
        <v>228</v>
      </c>
      <c r="E335" s="231" t="s">
        <v>2233</v>
      </c>
      <c r="F335" s="232" t="s">
        <v>2234</v>
      </c>
      <c r="G335" s="233" t="s">
        <v>369</v>
      </c>
      <c r="H335" s="234">
        <v>12</v>
      </c>
      <c r="I335" s="235"/>
      <c r="J335" s="236">
        <f>ROUND(I335*H335,2)</f>
        <v>0</v>
      </c>
      <c r="K335" s="232" t="s">
        <v>232</v>
      </c>
      <c r="L335" s="47"/>
      <c r="M335" s="237" t="s">
        <v>1</v>
      </c>
      <c r="N335" s="238" t="s">
        <v>52</v>
      </c>
      <c r="O335" s="95"/>
      <c r="P335" s="239">
        <f>O335*H335</f>
        <v>0</v>
      </c>
      <c r="Q335" s="239">
        <v>0.00093000000000000005</v>
      </c>
      <c r="R335" s="239">
        <f>Q335*H335</f>
        <v>0.01116</v>
      </c>
      <c r="S335" s="239">
        <v>0</v>
      </c>
      <c r="T335" s="240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1" t="s">
        <v>307</v>
      </c>
      <c r="AT335" s="241" t="s">
        <v>228</v>
      </c>
      <c r="AU335" s="241" t="s">
        <v>241</v>
      </c>
      <c r="AY335" s="19" t="s">
        <v>226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9" t="s">
        <v>233</v>
      </c>
      <c r="BK335" s="242">
        <f>ROUND(I335*H335,2)</f>
        <v>0</v>
      </c>
      <c r="BL335" s="19" t="s">
        <v>307</v>
      </c>
      <c r="BM335" s="241" t="s">
        <v>2235</v>
      </c>
    </row>
    <row r="336" s="15" customFormat="1">
      <c r="A336" s="15"/>
      <c r="B336" s="280"/>
      <c r="C336" s="281"/>
      <c r="D336" s="245" t="s">
        <v>235</v>
      </c>
      <c r="E336" s="282" t="s">
        <v>1</v>
      </c>
      <c r="F336" s="283" t="s">
        <v>2151</v>
      </c>
      <c r="G336" s="281"/>
      <c r="H336" s="282" t="s">
        <v>1</v>
      </c>
      <c r="I336" s="284"/>
      <c r="J336" s="281"/>
      <c r="K336" s="281"/>
      <c r="L336" s="285"/>
      <c r="M336" s="286"/>
      <c r="N336" s="287"/>
      <c r="O336" s="287"/>
      <c r="P336" s="287"/>
      <c r="Q336" s="287"/>
      <c r="R336" s="287"/>
      <c r="S336" s="287"/>
      <c r="T336" s="28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9" t="s">
        <v>235</v>
      </c>
      <c r="AU336" s="289" t="s">
        <v>241</v>
      </c>
      <c r="AV336" s="15" t="s">
        <v>92</v>
      </c>
      <c r="AW336" s="15" t="s">
        <v>40</v>
      </c>
      <c r="AX336" s="15" t="s">
        <v>85</v>
      </c>
      <c r="AY336" s="289" t="s">
        <v>226</v>
      </c>
    </row>
    <row r="337" s="13" customFormat="1">
      <c r="A337" s="13"/>
      <c r="B337" s="243"/>
      <c r="C337" s="244"/>
      <c r="D337" s="245" t="s">
        <v>235</v>
      </c>
      <c r="E337" s="246" t="s">
        <v>1</v>
      </c>
      <c r="F337" s="247" t="s">
        <v>251</v>
      </c>
      <c r="G337" s="244"/>
      <c r="H337" s="248">
        <v>5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235</v>
      </c>
      <c r="AU337" s="254" t="s">
        <v>241</v>
      </c>
      <c r="AV337" s="13" t="s">
        <v>94</v>
      </c>
      <c r="AW337" s="13" t="s">
        <v>40</v>
      </c>
      <c r="AX337" s="13" t="s">
        <v>85</v>
      </c>
      <c r="AY337" s="254" t="s">
        <v>226</v>
      </c>
    </row>
    <row r="338" s="15" customFormat="1">
      <c r="A338" s="15"/>
      <c r="B338" s="280"/>
      <c r="C338" s="281"/>
      <c r="D338" s="245" t="s">
        <v>235</v>
      </c>
      <c r="E338" s="282" t="s">
        <v>1</v>
      </c>
      <c r="F338" s="283" t="s">
        <v>2163</v>
      </c>
      <c r="G338" s="281"/>
      <c r="H338" s="282" t="s">
        <v>1</v>
      </c>
      <c r="I338" s="284"/>
      <c r="J338" s="281"/>
      <c r="K338" s="281"/>
      <c r="L338" s="285"/>
      <c r="M338" s="286"/>
      <c r="N338" s="287"/>
      <c r="O338" s="287"/>
      <c r="P338" s="287"/>
      <c r="Q338" s="287"/>
      <c r="R338" s="287"/>
      <c r="S338" s="287"/>
      <c r="T338" s="28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9" t="s">
        <v>235</v>
      </c>
      <c r="AU338" s="289" t="s">
        <v>241</v>
      </c>
      <c r="AV338" s="15" t="s">
        <v>92</v>
      </c>
      <c r="AW338" s="15" t="s">
        <v>40</v>
      </c>
      <c r="AX338" s="15" t="s">
        <v>85</v>
      </c>
      <c r="AY338" s="289" t="s">
        <v>226</v>
      </c>
    </row>
    <row r="339" s="13" customFormat="1">
      <c r="A339" s="13"/>
      <c r="B339" s="243"/>
      <c r="C339" s="244"/>
      <c r="D339" s="245" t="s">
        <v>235</v>
      </c>
      <c r="E339" s="246" t="s">
        <v>1</v>
      </c>
      <c r="F339" s="247" t="s">
        <v>233</v>
      </c>
      <c r="G339" s="244"/>
      <c r="H339" s="248">
        <v>4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235</v>
      </c>
      <c r="AU339" s="254" t="s">
        <v>241</v>
      </c>
      <c r="AV339" s="13" t="s">
        <v>94</v>
      </c>
      <c r="AW339" s="13" t="s">
        <v>40</v>
      </c>
      <c r="AX339" s="13" t="s">
        <v>85</v>
      </c>
      <c r="AY339" s="254" t="s">
        <v>226</v>
      </c>
    </row>
    <row r="340" s="15" customFormat="1">
      <c r="A340" s="15"/>
      <c r="B340" s="280"/>
      <c r="C340" s="281"/>
      <c r="D340" s="245" t="s">
        <v>235</v>
      </c>
      <c r="E340" s="282" t="s">
        <v>1</v>
      </c>
      <c r="F340" s="283" t="s">
        <v>2171</v>
      </c>
      <c r="G340" s="281"/>
      <c r="H340" s="282" t="s">
        <v>1</v>
      </c>
      <c r="I340" s="284"/>
      <c r="J340" s="281"/>
      <c r="K340" s="281"/>
      <c r="L340" s="285"/>
      <c r="M340" s="286"/>
      <c r="N340" s="287"/>
      <c r="O340" s="287"/>
      <c r="P340" s="287"/>
      <c r="Q340" s="287"/>
      <c r="R340" s="287"/>
      <c r="S340" s="287"/>
      <c r="T340" s="28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9" t="s">
        <v>235</v>
      </c>
      <c r="AU340" s="289" t="s">
        <v>241</v>
      </c>
      <c r="AV340" s="15" t="s">
        <v>92</v>
      </c>
      <c r="AW340" s="15" t="s">
        <v>40</v>
      </c>
      <c r="AX340" s="15" t="s">
        <v>85</v>
      </c>
      <c r="AY340" s="289" t="s">
        <v>226</v>
      </c>
    </row>
    <row r="341" s="13" customFormat="1">
      <c r="A341" s="13"/>
      <c r="B341" s="243"/>
      <c r="C341" s="244"/>
      <c r="D341" s="245" t="s">
        <v>235</v>
      </c>
      <c r="E341" s="246" t="s">
        <v>1</v>
      </c>
      <c r="F341" s="247" t="s">
        <v>92</v>
      </c>
      <c r="G341" s="244"/>
      <c r="H341" s="248">
        <v>1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235</v>
      </c>
      <c r="AU341" s="254" t="s">
        <v>241</v>
      </c>
      <c r="AV341" s="13" t="s">
        <v>94</v>
      </c>
      <c r="AW341" s="13" t="s">
        <v>40</v>
      </c>
      <c r="AX341" s="13" t="s">
        <v>85</v>
      </c>
      <c r="AY341" s="254" t="s">
        <v>226</v>
      </c>
    </row>
    <row r="342" s="15" customFormat="1">
      <c r="A342" s="15"/>
      <c r="B342" s="280"/>
      <c r="C342" s="281"/>
      <c r="D342" s="245" t="s">
        <v>235</v>
      </c>
      <c r="E342" s="282" t="s">
        <v>1</v>
      </c>
      <c r="F342" s="283" t="s">
        <v>2183</v>
      </c>
      <c r="G342" s="281"/>
      <c r="H342" s="282" t="s">
        <v>1</v>
      </c>
      <c r="I342" s="284"/>
      <c r="J342" s="281"/>
      <c r="K342" s="281"/>
      <c r="L342" s="285"/>
      <c r="M342" s="286"/>
      <c r="N342" s="287"/>
      <c r="O342" s="287"/>
      <c r="P342" s="287"/>
      <c r="Q342" s="287"/>
      <c r="R342" s="287"/>
      <c r="S342" s="287"/>
      <c r="T342" s="28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9" t="s">
        <v>235</v>
      </c>
      <c r="AU342" s="289" t="s">
        <v>241</v>
      </c>
      <c r="AV342" s="15" t="s">
        <v>92</v>
      </c>
      <c r="AW342" s="15" t="s">
        <v>40</v>
      </c>
      <c r="AX342" s="15" t="s">
        <v>85</v>
      </c>
      <c r="AY342" s="289" t="s">
        <v>226</v>
      </c>
    </row>
    <row r="343" s="13" customFormat="1">
      <c r="A343" s="13"/>
      <c r="B343" s="243"/>
      <c r="C343" s="244"/>
      <c r="D343" s="245" t="s">
        <v>235</v>
      </c>
      <c r="E343" s="246" t="s">
        <v>1</v>
      </c>
      <c r="F343" s="247" t="s">
        <v>94</v>
      </c>
      <c r="G343" s="244"/>
      <c r="H343" s="248">
        <v>2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235</v>
      </c>
      <c r="AU343" s="254" t="s">
        <v>241</v>
      </c>
      <c r="AV343" s="13" t="s">
        <v>94</v>
      </c>
      <c r="AW343" s="13" t="s">
        <v>40</v>
      </c>
      <c r="AX343" s="13" t="s">
        <v>85</v>
      </c>
      <c r="AY343" s="254" t="s">
        <v>226</v>
      </c>
    </row>
    <row r="344" s="14" customFormat="1">
      <c r="A344" s="14"/>
      <c r="B344" s="255"/>
      <c r="C344" s="256"/>
      <c r="D344" s="245" t="s">
        <v>235</v>
      </c>
      <c r="E344" s="257" t="s">
        <v>1</v>
      </c>
      <c r="F344" s="258" t="s">
        <v>237</v>
      </c>
      <c r="G344" s="256"/>
      <c r="H344" s="259">
        <v>12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235</v>
      </c>
      <c r="AU344" s="265" t="s">
        <v>241</v>
      </c>
      <c r="AV344" s="14" t="s">
        <v>233</v>
      </c>
      <c r="AW344" s="14" t="s">
        <v>40</v>
      </c>
      <c r="AX344" s="14" t="s">
        <v>92</v>
      </c>
      <c r="AY344" s="265" t="s">
        <v>226</v>
      </c>
    </row>
    <row r="345" s="2" customFormat="1" ht="16.5" customHeight="1">
      <c r="A345" s="41"/>
      <c r="B345" s="42"/>
      <c r="C345" s="230" t="s">
        <v>693</v>
      </c>
      <c r="D345" s="230" t="s">
        <v>228</v>
      </c>
      <c r="E345" s="231" t="s">
        <v>2236</v>
      </c>
      <c r="F345" s="232" t="s">
        <v>2237</v>
      </c>
      <c r="G345" s="233" t="s">
        <v>369</v>
      </c>
      <c r="H345" s="234">
        <v>7</v>
      </c>
      <c r="I345" s="235"/>
      <c r="J345" s="236">
        <f>ROUND(I345*H345,2)</f>
        <v>0</v>
      </c>
      <c r="K345" s="232" t="s">
        <v>232</v>
      </c>
      <c r="L345" s="47"/>
      <c r="M345" s="237" t="s">
        <v>1</v>
      </c>
      <c r="N345" s="238" t="s">
        <v>52</v>
      </c>
      <c r="O345" s="95"/>
      <c r="P345" s="239">
        <f>O345*H345</f>
        <v>0</v>
      </c>
      <c r="Q345" s="239">
        <v>0.00122</v>
      </c>
      <c r="R345" s="239">
        <f>Q345*H345</f>
        <v>0.008539999999999999</v>
      </c>
      <c r="S345" s="239">
        <v>0</v>
      </c>
      <c r="T345" s="240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1" t="s">
        <v>307</v>
      </c>
      <c r="AT345" s="241" t="s">
        <v>228</v>
      </c>
      <c r="AU345" s="241" t="s">
        <v>241</v>
      </c>
      <c r="AY345" s="19" t="s">
        <v>226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9" t="s">
        <v>233</v>
      </c>
      <c r="BK345" s="242">
        <f>ROUND(I345*H345,2)</f>
        <v>0</v>
      </c>
      <c r="BL345" s="19" t="s">
        <v>307</v>
      </c>
      <c r="BM345" s="241" t="s">
        <v>2238</v>
      </c>
    </row>
    <row r="346" s="15" customFormat="1">
      <c r="A346" s="15"/>
      <c r="B346" s="280"/>
      <c r="C346" s="281"/>
      <c r="D346" s="245" t="s">
        <v>235</v>
      </c>
      <c r="E346" s="282" t="s">
        <v>1</v>
      </c>
      <c r="F346" s="283" t="s">
        <v>2137</v>
      </c>
      <c r="G346" s="281"/>
      <c r="H346" s="282" t="s">
        <v>1</v>
      </c>
      <c r="I346" s="284"/>
      <c r="J346" s="281"/>
      <c r="K346" s="281"/>
      <c r="L346" s="285"/>
      <c r="M346" s="286"/>
      <c r="N346" s="287"/>
      <c r="O346" s="287"/>
      <c r="P346" s="287"/>
      <c r="Q346" s="287"/>
      <c r="R346" s="287"/>
      <c r="S346" s="287"/>
      <c r="T346" s="28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9" t="s">
        <v>235</v>
      </c>
      <c r="AU346" s="289" t="s">
        <v>241</v>
      </c>
      <c r="AV346" s="15" t="s">
        <v>92</v>
      </c>
      <c r="AW346" s="15" t="s">
        <v>40</v>
      </c>
      <c r="AX346" s="15" t="s">
        <v>85</v>
      </c>
      <c r="AY346" s="289" t="s">
        <v>226</v>
      </c>
    </row>
    <row r="347" s="13" customFormat="1">
      <c r="A347" s="13"/>
      <c r="B347" s="243"/>
      <c r="C347" s="244"/>
      <c r="D347" s="245" t="s">
        <v>235</v>
      </c>
      <c r="E347" s="246" t="s">
        <v>1</v>
      </c>
      <c r="F347" s="247" t="s">
        <v>241</v>
      </c>
      <c r="G347" s="244"/>
      <c r="H347" s="248">
        <v>3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235</v>
      </c>
      <c r="AU347" s="254" t="s">
        <v>241</v>
      </c>
      <c r="AV347" s="13" t="s">
        <v>94</v>
      </c>
      <c r="AW347" s="13" t="s">
        <v>40</v>
      </c>
      <c r="AX347" s="13" t="s">
        <v>85</v>
      </c>
      <c r="AY347" s="254" t="s">
        <v>226</v>
      </c>
    </row>
    <row r="348" s="15" customFormat="1">
      <c r="A348" s="15"/>
      <c r="B348" s="280"/>
      <c r="C348" s="281"/>
      <c r="D348" s="245" t="s">
        <v>235</v>
      </c>
      <c r="E348" s="282" t="s">
        <v>1</v>
      </c>
      <c r="F348" s="283" t="s">
        <v>2147</v>
      </c>
      <c r="G348" s="281"/>
      <c r="H348" s="282" t="s">
        <v>1</v>
      </c>
      <c r="I348" s="284"/>
      <c r="J348" s="281"/>
      <c r="K348" s="281"/>
      <c r="L348" s="285"/>
      <c r="M348" s="286"/>
      <c r="N348" s="287"/>
      <c r="O348" s="287"/>
      <c r="P348" s="287"/>
      <c r="Q348" s="287"/>
      <c r="R348" s="287"/>
      <c r="S348" s="287"/>
      <c r="T348" s="28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9" t="s">
        <v>235</v>
      </c>
      <c r="AU348" s="289" t="s">
        <v>241</v>
      </c>
      <c r="AV348" s="15" t="s">
        <v>92</v>
      </c>
      <c r="AW348" s="15" t="s">
        <v>40</v>
      </c>
      <c r="AX348" s="15" t="s">
        <v>85</v>
      </c>
      <c r="AY348" s="289" t="s">
        <v>226</v>
      </c>
    </row>
    <row r="349" s="13" customFormat="1">
      <c r="A349" s="13"/>
      <c r="B349" s="243"/>
      <c r="C349" s="244"/>
      <c r="D349" s="245" t="s">
        <v>235</v>
      </c>
      <c r="E349" s="246" t="s">
        <v>1</v>
      </c>
      <c r="F349" s="247" t="s">
        <v>92</v>
      </c>
      <c r="G349" s="244"/>
      <c r="H349" s="248">
        <v>1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235</v>
      </c>
      <c r="AU349" s="254" t="s">
        <v>241</v>
      </c>
      <c r="AV349" s="13" t="s">
        <v>94</v>
      </c>
      <c r="AW349" s="13" t="s">
        <v>40</v>
      </c>
      <c r="AX349" s="13" t="s">
        <v>85</v>
      </c>
      <c r="AY349" s="254" t="s">
        <v>226</v>
      </c>
    </row>
    <row r="350" s="15" customFormat="1">
      <c r="A350" s="15"/>
      <c r="B350" s="280"/>
      <c r="C350" s="281"/>
      <c r="D350" s="245" t="s">
        <v>235</v>
      </c>
      <c r="E350" s="282" t="s">
        <v>1</v>
      </c>
      <c r="F350" s="283" t="s">
        <v>2149</v>
      </c>
      <c r="G350" s="281"/>
      <c r="H350" s="282" t="s">
        <v>1</v>
      </c>
      <c r="I350" s="284"/>
      <c r="J350" s="281"/>
      <c r="K350" s="281"/>
      <c r="L350" s="285"/>
      <c r="M350" s="286"/>
      <c r="N350" s="287"/>
      <c r="O350" s="287"/>
      <c r="P350" s="287"/>
      <c r="Q350" s="287"/>
      <c r="R350" s="287"/>
      <c r="S350" s="287"/>
      <c r="T350" s="28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9" t="s">
        <v>235</v>
      </c>
      <c r="AU350" s="289" t="s">
        <v>241</v>
      </c>
      <c r="AV350" s="15" t="s">
        <v>92</v>
      </c>
      <c r="AW350" s="15" t="s">
        <v>40</v>
      </c>
      <c r="AX350" s="15" t="s">
        <v>85</v>
      </c>
      <c r="AY350" s="289" t="s">
        <v>226</v>
      </c>
    </row>
    <row r="351" s="13" customFormat="1">
      <c r="A351" s="13"/>
      <c r="B351" s="243"/>
      <c r="C351" s="244"/>
      <c r="D351" s="245" t="s">
        <v>235</v>
      </c>
      <c r="E351" s="246" t="s">
        <v>1</v>
      </c>
      <c r="F351" s="247" t="s">
        <v>92</v>
      </c>
      <c r="G351" s="244"/>
      <c r="H351" s="248">
        <v>1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235</v>
      </c>
      <c r="AU351" s="254" t="s">
        <v>241</v>
      </c>
      <c r="AV351" s="13" t="s">
        <v>94</v>
      </c>
      <c r="AW351" s="13" t="s">
        <v>40</v>
      </c>
      <c r="AX351" s="13" t="s">
        <v>85</v>
      </c>
      <c r="AY351" s="254" t="s">
        <v>226</v>
      </c>
    </row>
    <row r="352" s="15" customFormat="1">
      <c r="A352" s="15"/>
      <c r="B352" s="280"/>
      <c r="C352" s="281"/>
      <c r="D352" s="245" t="s">
        <v>235</v>
      </c>
      <c r="E352" s="282" t="s">
        <v>1</v>
      </c>
      <c r="F352" s="283" t="s">
        <v>2161</v>
      </c>
      <c r="G352" s="281"/>
      <c r="H352" s="282" t="s">
        <v>1</v>
      </c>
      <c r="I352" s="284"/>
      <c r="J352" s="281"/>
      <c r="K352" s="281"/>
      <c r="L352" s="285"/>
      <c r="M352" s="286"/>
      <c r="N352" s="287"/>
      <c r="O352" s="287"/>
      <c r="P352" s="287"/>
      <c r="Q352" s="287"/>
      <c r="R352" s="287"/>
      <c r="S352" s="287"/>
      <c r="T352" s="28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9" t="s">
        <v>235</v>
      </c>
      <c r="AU352" s="289" t="s">
        <v>241</v>
      </c>
      <c r="AV352" s="15" t="s">
        <v>92</v>
      </c>
      <c r="AW352" s="15" t="s">
        <v>40</v>
      </c>
      <c r="AX352" s="15" t="s">
        <v>85</v>
      </c>
      <c r="AY352" s="289" t="s">
        <v>226</v>
      </c>
    </row>
    <row r="353" s="13" customFormat="1">
      <c r="A353" s="13"/>
      <c r="B353" s="243"/>
      <c r="C353" s="244"/>
      <c r="D353" s="245" t="s">
        <v>235</v>
      </c>
      <c r="E353" s="246" t="s">
        <v>1</v>
      </c>
      <c r="F353" s="247" t="s">
        <v>94</v>
      </c>
      <c r="G353" s="244"/>
      <c r="H353" s="248">
        <v>2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235</v>
      </c>
      <c r="AU353" s="254" t="s">
        <v>241</v>
      </c>
      <c r="AV353" s="13" t="s">
        <v>94</v>
      </c>
      <c r="AW353" s="13" t="s">
        <v>40</v>
      </c>
      <c r="AX353" s="13" t="s">
        <v>85</v>
      </c>
      <c r="AY353" s="254" t="s">
        <v>226</v>
      </c>
    </row>
    <row r="354" s="14" customFormat="1">
      <c r="A354" s="14"/>
      <c r="B354" s="255"/>
      <c r="C354" s="256"/>
      <c r="D354" s="245" t="s">
        <v>235</v>
      </c>
      <c r="E354" s="257" t="s">
        <v>1</v>
      </c>
      <c r="F354" s="258" t="s">
        <v>237</v>
      </c>
      <c r="G354" s="256"/>
      <c r="H354" s="259">
        <v>7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235</v>
      </c>
      <c r="AU354" s="265" t="s">
        <v>241</v>
      </c>
      <c r="AV354" s="14" t="s">
        <v>233</v>
      </c>
      <c r="AW354" s="14" t="s">
        <v>40</v>
      </c>
      <c r="AX354" s="14" t="s">
        <v>92</v>
      </c>
      <c r="AY354" s="265" t="s">
        <v>226</v>
      </c>
    </row>
    <row r="355" s="2" customFormat="1" ht="16.5" customHeight="1">
      <c r="A355" s="41"/>
      <c r="B355" s="42"/>
      <c r="C355" s="230" t="s">
        <v>700</v>
      </c>
      <c r="D355" s="230" t="s">
        <v>228</v>
      </c>
      <c r="E355" s="231" t="s">
        <v>2239</v>
      </c>
      <c r="F355" s="232" t="s">
        <v>2240</v>
      </c>
      <c r="G355" s="233" t="s">
        <v>369</v>
      </c>
      <c r="H355" s="234">
        <v>9</v>
      </c>
      <c r="I355" s="235"/>
      <c r="J355" s="236">
        <f>ROUND(I355*H355,2)</f>
        <v>0</v>
      </c>
      <c r="K355" s="232" t="s">
        <v>232</v>
      </c>
      <c r="L355" s="47"/>
      <c r="M355" s="237" t="s">
        <v>1</v>
      </c>
      <c r="N355" s="238" t="s">
        <v>52</v>
      </c>
      <c r="O355" s="95"/>
      <c r="P355" s="239">
        <f>O355*H355</f>
        <v>0</v>
      </c>
      <c r="Q355" s="239">
        <v>0.0015100000000000001</v>
      </c>
      <c r="R355" s="239">
        <f>Q355*H355</f>
        <v>0.013590000000000001</v>
      </c>
      <c r="S355" s="239">
        <v>0</v>
      </c>
      <c r="T355" s="240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1" t="s">
        <v>307</v>
      </c>
      <c r="AT355" s="241" t="s">
        <v>228</v>
      </c>
      <c r="AU355" s="241" t="s">
        <v>241</v>
      </c>
      <c r="AY355" s="19" t="s">
        <v>226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9" t="s">
        <v>233</v>
      </c>
      <c r="BK355" s="242">
        <f>ROUND(I355*H355,2)</f>
        <v>0</v>
      </c>
      <c r="BL355" s="19" t="s">
        <v>307</v>
      </c>
      <c r="BM355" s="241" t="s">
        <v>2241</v>
      </c>
    </row>
    <row r="356" s="15" customFormat="1">
      <c r="A356" s="15"/>
      <c r="B356" s="280"/>
      <c r="C356" s="281"/>
      <c r="D356" s="245" t="s">
        <v>235</v>
      </c>
      <c r="E356" s="282" t="s">
        <v>1</v>
      </c>
      <c r="F356" s="283" t="s">
        <v>2135</v>
      </c>
      <c r="G356" s="281"/>
      <c r="H356" s="282" t="s">
        <v>1</v>
      </c>
      <c r="I356" s="284"/>
      <c r="J356" s="281"/>
      <c r="K356" s="281"/>
      <c r="L356" s="285"/>
      <c r="M356" s="286"/>
      <c r="N356" s="287"/>
      <c r="O356" s="287"/>
      <c r="P356" s="287"/>
      <c r="Q356" s="287"/>
      <c r="R356" s="287"/>
      <c r="S356" s="287"/>
      <c r="T356" s="28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9" t="s">
        <v>235</v>
      </c>
      <c r="AU356" s="289" t="s">
        <v>241</v>
      </c>
      <c r="AV356" s="15" t="s">
        <v>92</v>
      </c>
      <c r="AW356" s="15" t="s">
        <v>40</v>
      </c>
      <c r="AX356" s="15" t="s">
        <v>85</v>
      </c>
      <c r="AY356" s="289" t="s">
        <v>226</v>
      </c>
    </row>
    <row r="357" s="13" customFormat="1">
      <c r="A357" s="13"/>
      <c r="B357" s="243"/>
      <c r="C357" s="244"/>
      <c r="D357" s="245" t="s">
        <v>235</v>
      </c>
      <c r="E357" s="246" t="s">
        <v>1</v>
      </c>
      <c r="F357" s="247" t="s">
        <v>92</v>
      </c>
      <c r="G357" s="244"/>
      <c r="H357" s="248">
        <v>1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235</v>
      </c>
      <c r="AU357" s="254" t="s">
        <v>241</v>
      </c>
      <c r="AV357" s="13" t="s">
        <v>94</v>
      </c>
      <c r="AW357" s="13" t="s">
        <v>40</v>
      </c>
      <c r="AX357" s="13" t="s">
        <v>85</v>
      </c>
      <c r="AY357" s="254" t="s">
        <v>226</v>
      </c>
    </row>
    <row r="358" s="15" customFormat="1">
      <c r="A358" s="15"/>
      <c r="B358" s="280"/>
      <c r="C358" s="281"/>
      <c r="D358" s="245" t="s">
        <v>235</v>
      </c>
      <c r="E358" s="282" t="s">
        <v>1</v>
      </c>
      <c r="F358" s="283" t="s">
        <v>2145</v>
      </c>
      <c r="G358" s="281"/>
      <c r="H358" s="282" t="s">
        <v>1</v>
      </c>
      <c r="I358" s="284"/>
      <c r="J358" s="281"/>
      <c r="K358" s="281"/>
      <c r="L358" s="285"/>
      <c r="M358" s="286"/>
      <c r="N358" s="287"/>
      <c r="O358" s="287"/>
      <c r="P358" s="287"/>
      <c r="Q358" s="287"/>
      <c r="R358" s="287"/>
      <c r="S358" s="287"/>
      <c r="T358" s="28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9" t="s">
        <v>235</v>
      </c>
      <c r="AU358" s="289" t="s">
        <v>241</v>
      </c>
      <c r="AV358" s="15" t="s">
        <v>92</v>
      </c>
      <c r="AW358" s="15" t="s">
        <v>40</v>
      </c>
      <c r="AX358" s="15" t="s">
        <v>85</v>
      </c>
      <c r="AY358" s="289" t="s">
        <v>226</v>
      </c>
    </row>
    <row r="359" s="13" customFormat="1">
      <c r="A359" s="13"/>
      <c r="B359" s="243"/>
      <c r="C359" s="244"/>
      <c r="D359" s="245" t="s">
        <v>235</v>
      </c>
      <c r="E359" s="246" t="s">
        <v>1</v>
      </c>
      <c r="F359" s="247" t="s">
        <v>92</v>
      </c>
      <c r="G359" s="244"/>
      <c r="H359" s="248">
        <v>1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235</v>
      </c>
      <c r="AU359" s="254" t="s">
        <v>241</v>
      </c>
      <c r="AV359" s="13" t="s">
        <v>94</v>
      </c>
      <c r="AW359" s="13" t="s">
        <v>40</v>
      </c>
      <c r="AX359" s="13" t="s">
        <v>85</v>
      </c>
      <c r="AY359" s="254" t="s">
        <v>226</v>
      </c>
    </row>
    <row r="360" s="15" customFormat="1">
      <c r="A360" s="15"/>
      <c r="B360" s="280"/>
      <c r="C360" s="281"/>
      <c r="D360" s="245" t="s">
        <v>235</v>
      </c>
      <c r="E360" s="282" t="s">
        <v>1</v>
      </c>
      <c r="F360" s="283" t="s">
        <v>2143</v>
      </c>
      <c r="G360" s="281"/>
      <c r="H360" s="282" t="s">
        <v>1</v>
      </c>
      <c r="I360" s="284"/>
      <c r="J360" s="281"/>
      <c r="K360" s="281"/>
      <c r="L360" s="285"/>
      <c r="M360" s="286"/>
      <c r="N360" s="287"/>
      <c r="O360" s="287"/>
      <c r="P360" s="287"/>
      <c r="Q360" s="287"/>
      <c r="R360" s="287"/>
      <c r="S360" s="287"/>
      <c r="T360" s="28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9" t="s">
        <v>235</v>
      </c>
      <c r="AU360" s="289" t="s">
        <v>241</v>
      </c>
      <c r="AV360" s="15" t="s">
        <v>92</v>
      </c>
      <c r="AW360" s="15" t="s">
        <v>40</v>
      </c>
      <c r="AX360" s="15" t="s">
        <v>85</v>
      </c>
      <c r="AY360" s="289" t="s">
        <v>226</v>
      </c>
    </row>
    <row r="361" s="13" customFormat="1">
      <c r="A361" s="13"/>
      <c r="B361" s="243"/>
      <c r="C361" s="244"/>
      <c r="D361" s="245" t="s">
        <v>235</v>
      </c>
      <c r="E361" s="246" t="s">
        <v>1</v>
      </c>
      <c r="F361" s="247" t="s">
        <v>92</v>
      </c>
      <c r="G361" s="244"/>
      <c r="H361" s="248">
        <v>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235</v>
      </c>
      <c r="AU361" s="254" t="s">
        <v>241</v>
      </c>
      <c r="AV361" s="13" t="s">
        <v>94</v>
      </c>
      <c r="AW361" s="13" t="s">
        <v>40</v>
      </c>
      <c r="AX361" s="13" t="s">
        <v>85</v>
      </c>
      <c r="AY361" s="254" t="s">
        <v>226</v>
      </c>
    </row>
    <row r="362" s="15" customFormat="1">
      <c r="A362" s="15"/>
      <c r="B362" s="280"/>
      <c r="C362" s="281"/>
      <c r="D362" s="245" t="s">
        <v>235</v>
      </c>
      <c r="E362" s="282" t="s">
        <v>1</v>
      </c>
      <c r="F362" s="283" t="s">
        <v>2159</v>
      </c>
      <c r="G362" s="281"/>
      <c r="H362" s="282" t="s">
        <v>1</v>
      </c>
      <c r="I362" s="284"/>
      <c r="J362" s="281"/>
      <c r="K362" s="281"/>
      <c r="L362" s="285"/>
      <c r="M362" s="286"/>
      <c r="N362" s="287"/>
      <c r="O362" s="287"/>
      <c r="P362" s="287"/>
      <c r="Q362" s="287"/>
      <c r="R362" s="287"/>
      <c r="S362" s="287"/>
      <c r="T362" s="28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9" t="s">
        <v>235</v>
      </c>
      <c r="AU362" s="289" t="s">
        <v>241</v>
      </c>
      <c r="AV362" s="15" t="s">
        <v>92</v>
      </c>
      <c r="AW362" s="15" t="s">
        <v>40</v>
      </c>
      <c r="AX362" s="15" t="s">
        <v>85</v>
      </c>
      <c r="AY362" s="289" t="s">
        <v>226</v>
      </c>
    </row>
    <row r="363" s="13" customFormat="1">
      <c r="A363" s="13"/>
      <c r="B363" s="243"/>
      <c r="C363" s="244"/>
      <c r="D363" s="245" t="s">
        <v>235</v>
      </c>
      <c r="E363" s="246" t="s">
        <v>1</v>
      </c>
      <c r="F363" s="247" t="s">
        <v>241</v>
      </c>
      <c r="G363" s="244"/>
      <c r="H363" s="248">
        <v>3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235</v>
      </c>
      <c r="AU363" s="254" t="s">
        <v>241</v>
      </c>
      <c r="AV363" s="13" t="s">
        <v>94</v>
      </c>
      <c r="AW363" s="13" t="s">
        <v>40</v>
      </c>
      <c r="AX363" s="13" t="s">
        <v>85</v>
      </c>
      <c r="AY363" s="254" t="s">
        <v>226</v>
      </c>
    </row>
    <row r="364" s="15" customFormat="1">
      <c r="A364" s="15"/>
      <c r="B364" s="280"/>
      <c r="C364" s="281"/>
      <c r="D364" s="245" t="s">
        <v>235</v>
      </c>
      <c r="E364" s="282" t="s">
        <v>1</v>
      </c>
      <c r="F364" s="283" t="s">
        <v>2169</v>
      </c>
      <c r="G364" s="281"/>
      <c r="H364" s="282" t="s">
        <v>1</v>
      </c>
      <c r="I364" s="284"/>
      <c r="J364" s="281"/>
      <c r="K364" s="281"/>
      <c r="L364" s="285"/>
      <c r="M364" s="286"/>
      <c r="N364" s="287"/>
      <c r="O364" s="287"/>
      <c r="P364" s="287"/>
      <c r="Q364" s="287"/>
      <c r="R364" s="287"/>
      <c r="S364" s="287"/>
      <c r="T364" s="28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9" t="s">
        <v>235</v>
      </c>
      <c r="AU364" s="289" t="s">
        <v>241</v>
      </c>
      <c r="AV364" s="15" t="s">
        <v>92</v>
      </c>
      <c r="AW364" s="15" t="s">
        <v>40</v>
      </c>
      <c r="AX364" s="15" t="s">
        <v>85</v>
      </c>
      <c r="AY364" s="289" t="s">
        <v>226</v>
      </c>
    </row>
    <row r="365" s="13" customFormat="1">
      <c r="A365" s="13"/>
      <c r="B365" s="243"/>
      <c r="C365" s="244"/>
      <c r="D365" s="245" t="s">
        <v>235</v>
      </c>
      <c r="E365" s="246" t="s">
        <v>1</v>
      </c>
      <c r="F365" s="247" t="s">
        <v>241</v>
      </c>
      <c r="G365" s="244"/>
      <c r="H365" s="248">
        <v>3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235</v>
      </c>
      <c r="AU365" s="254" t="s">
        <v>241</v>
      </c>
      <c r="AV365" s="13" t="s">
        <v>94</v>
      </c>
      <c r="AW365" s="13" t="s">
        <v>40</v>
      </c>
      <c r="AX365" s="13" t="s">
        <v>85</v>
      </c>
      <c r="AY365" s="254" t="s">
        <v>226</v>
      </c>
    </row>
    <row r="366" s="14" customFormat="1">
      <c r="A366" s="14"/>
      <c r="B366" s="255"/>
      <c r="C366" s="256"/>
      <c r="D366" s="245" t="s">
        <v>235</v>
      </c>
      <c r="E366" s="257" t="s">
        <v>1</v>
      </c>
      <c r="F366" s="258" t="s">
        <v>237</v>
      </c>
      <c r="G366" s="256"/>
      <c r="H366" s="259">
        <v>9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5" t="s">
        <v>235</v>
      </c>
      <c r="AU366" s="265" t="s">
        <v>241</v>
      </c>
      <c r="AV366" s="14" t="s">
        <v>233</v>
      </c>
      <c r="AW366" s="14" t="s">
        <v>40</v>
      </c>
      <c r="AX366" s="14" t="s">
        <v>92</v>
      </c>
      <c r="AY366" s="265" t="s">
        <v>226</v>
      </c>
    </row>
    <row r="367" s="2" customFormat="1" ht="16.5" customHeight="1">
      <c r="A367" s="41"/>
      <c r="B367" s="42"/>
      <c r="C367" s="230" t="s">
        <v>704</v>
      </c>
      <c r="D367" s="230" t="s">
        <v>228</v>
      </c>
      <c r="E367" s="231" t="s">
        <v>2242</v>
      </c>
      <c r="F367" s="232" t="s">
        <v>2243</v>
      </c>
      <c r="G367" s="233" t="s">
        <v>369</v>
      </c>
      <c r="H367" s="234">
        <v>4</v>
      </c>
      <c r="I367" s="235"/>
      <c r="J367" s="236">
        <f>ROUND(I367*H367,2)</f>
        <v>0</v>
      </c>
      <c r="K367" s="232" t="s">
        <v>232</v>
      </c>
      <c r="L367" s="47"/>
      <c r="M367" s="237" t="s">
        <v>1</v>
      </c>
      <c r="N367" s="238" t="s">
        <v>52</v>
      </c>
      <c r="O367" s="95"/>
      <c r="P367" s="239">
        <f>O367*H367</f>
        <v>0</v>
      </c>
      <c r="Q367" s="239">
        <v>0.0019</v>
      </c>
      <c r="R367" s="239">
        <f>Q367*H367</f>
        <v>0.0076</v>
      </c>
      <c r="S367" s="239">
        <v>0</v>
      </c>
      <c r="T367" s="240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1" t="s">
        <v>307</v>
      </c>
      <c r="AT367" s="241" t="s">
        <v>228</v>
      </c>
      <c r="AU367" s="241" t="s">
        <v>241</v>
      </c>
      <c r="AY367" s="19" t="s">
        <v>226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9" t="s">
        <v>233</v>
      </c>
      <c r="BK367" s="242">
        <f>ROUND(I367*H367,2)</f>
        <v>0</v>
      </c>
      <c r="BL367" s="19" t="s">
        <v>307</v>
      </c>
      <c r="BM367" s="241" t="s">
        <v>2244</v>
      </c>
    </row>
    <row r="368" s="15" customFormat="1">
      <c r="A368" s="15"/>
      <c r="B368" s="280"/>
      <c r="C368" s="281"/>
      <c r="D368" s="245" t="s">
        <v>235</v>
      </c>
      <c r="E368" s="282" t="s">
        <v>1</v>
      </c>
      <c r="F368" s="283" t="s">
        <v>2133</v>
      </c>
      <c r="G368" s="281"/>
      <c r="H368" s="282" t="s">
        <v>1</v>
      </c>
      <c r="I368" s="284"/>
      <c r="J368" s="281"/>
      <c r="K368" s="281"/>
      <c r="L368" s="285"/>
      <c r="M368" s="286"/>
      <c r="N368" s="287"/>
      <c r="O368" s="287"/>
      <c r="P368" s="287"/>
      <c r="Q368" s="287"/>
      <c r="R368" s="287"/>
      <c r="S368" s="287"/>
      <c r="T368" s="28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9" t="s">
        <v>235</v>
      </c>
      <c r="AU368" s="289" t="s">
        <v>241</v>
      </c>
      <c r="AV368" s="15" t="s">
        <v>92</v>
      </c>
      <c r="AW368" s="15" t="s">
        <v>40</v>
      </c>
      <c r="AX368" s="15" t="s">
        <v>85</v>
      </c>
      <c r="AY368" s="289" t="s">
        <v>226</v>
      </c>
    </row>
    <row r="369" s="13" customFormat="1">
      <c r="A369" s="13"/>
      <c r="B369" s="243"/>
      <c r="C369" s="244"/>
      <c r="D369" s="245" t="s">
        <v>235</v>
      </c>
      <c r="E369" s="246" t="s">
        <v>1</v>
      </c>
      <c r="F369" s="247" t="s">
        <v>94</v>
      </c>
      <c r="G369" s="244"/>
      <c r="H369" s="248">
        <v>2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235</v>
      </c>
      <c r="AU369" s="254" t="s">
        <v>241</v>
      </c>
      <c r="AV369" s="13" t="s">
        <v>94</v>
      </c>
      <c r="AW369" s="13" t="s">
        <v>40</v>
      </c>
      <c r="AX369" s="13" t="s">
        <v>85</v>
      </c>
      <c r="AY369" s="254" t="s">
        <v>226</v>
      </c>
    </row>
    <row r="370" s="15" customFormat="1">
      <c r="A370" s="15"/>
      <c r="B370" s="280"/>
      <c r="C370" s="281"/>
      <c r="D370" s="245" t="s">
        <v>235</v>
      </c>
      <c r="E370" s="282" t="s">
        <v>1</v>
      </c>
      <c r="F370" s="283" t="s">
        <v>2141</v>
      </c>
      <c r="G370" s="281"/>
      <c r="H370" s="282" t="s">
        <v>1</v>
      </c>
      <c r="I370" s="284"/>
      <c r="J370" s="281"/>
      <c r="K370" s="281"/>
      <c r="L370" s="285"/>
      <c r="M370" s="286"/>
      <c r="N370" s="287"/>
      <c r="O370" s="287"/>
      <c r="P370" s="287"/>
      <c r="Q370" s="287"/>
      <c r="R370" s="287"/>
      <c r="S370" s="287"/>
      <c r="T370" s="28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9" t="s">
        <v>235</v>
      </c>
      <c r="AU370" s="289" t="s">
        <v>241</v>
      </c>
      <c r="AV370" s="15" t="s">
        <v>92</v>
      </c>
      <c r="AW370" s="15" t="s">
        <v>40</v>
      </c>
      <c r="AX370" s="15" t="s">
        <v>85</v>
      </c>
      <c r="AY370" s="289" t="s">
        <v>226</v>
      </c>
    </row>
    <row r="371" s="13" customFormat="1">
      <c r="A371" s="13"/>
      <c r="B371" s="243"/>
      <c r="C371" s="244"/>
      <c r="D371" s="245" t="s">
        <v>235</v>
      </c>
      <c r="E371" s="246" t="s">
        <v>1</v>
      </c>
      <c r="F371" s="247" t="s">
        <v>92</v>
      </c>
      <c r="G371" s="244"/>
      <c r="H371" s="248">
        <v>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235</v>
      </c>
      <c r="AU371" s="254" t="s">
        <v>241</v>
      </c>
      <c r="AV371" s="13" t="s">
        <v>94</v>
      </c>
      <c r="AW371" s="13" t="s">
        <v>40</v>
      </c>
      <c r="AX371" s="13" t="s">
        <v>85</v>
      </c>
      <c r="AY371" s="254" t="s">
        <v>226</v>
      </c>
    </row>
    <row r="372" s="15" customFormat="1">
      <c r="A372" s="15"/>
      <c r="B372" s="280"/>
      <c r="C372" s="281"/>
      <c r="D372" s="245" t="s">
        <v>235</v>
      </c>
      <c r="E372" s="282" t="s">
        <v>1</v>
      </c>
      <c r="F372" s="283" t="s">
        <v>2157</v>
      </c>
      <c r="G372" s="281"/>
      <c r="H372" s="282" t="s">
        <v>1</v>
      </c>
      <c r="I372" s="284"/>
      <c r="J372" s="281"/>
      <c r="K372" s="281"/>
      <c r="L372" s="285"/>
      <c r="M372" s="286"/>
      <c r="N372" s="287"/>
      <c r="O372" s="287"/>
      <c r="P372" s="287"/>
      <c r="Q372" s="287"/>
      <c r="R372" s="287"/>
      <c r="S372" s="287"/>
      <c r="T372" s="28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9" t="s">
        <v>235</v>
      </c>
      <c r="AU372" s="289" t="s">
        <v>241</v>
      </c>
      <c r="AV372" s="15" t="s">
        <v>92</v>
      </c>
      <c r="AW372" s="15" t="s">
        <v>40</v>
      </c>
      <c r="AX372" s="15" t="s">
        <v>85</v>
      </c>
      <c r="AY372" s="289" t="s">
        <v>226</v>
      </c>
    </row>
    <row r="373" s="13" customFormat="1">
      <c r="A373" s="13"/>
      <c r="B373" s="243"/>
      <c r="C373" s="244"/>
      <c r="D373" s="245" t="s">
        <v>235</v>
      </c>
      <c r="E373" s="246" t="s">
        <v>1</v>
      </c>
      <c r="F373" s="247" t="s">
        <v>92</v>
      </c>
      <c r="G373" s="244"/>
      <c r="H373" s="248">
        <v>1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235</v>
      </c>
      <c r="AU373" s="254" t="s">
        <v>241</v>
      </c>
      <c r="AV373" s="13" t="s">
        <v>94</v>
      </c>
      <c r="AW373" s="13" t="s">
        <v>40</v>
      </c>
      <c r="AX373" s="13" t="s">
        <v>85</v>
      </c>
      <c r="AY373" s="254" t="s">
        <v>226</v>
      </c>
    </row>
    <row r="374" s="14" customFormat="1">
      <c r="A374" s="14"/>
      <c r="B374" s="255"/>
      <c r="C374" s="256"/>
      <c r="D374" s="245" t="s">
        <v>235</v>
      </c>
      <c r="E374" s="257" t="s">
        <v>1</v>
      </c>
      <c r="F374" s="258" t="s">
        <v>237</v>
      </c>
      <c r="G374" s="256"/>
      <c r="H374" s="259">
        <v>4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5" t="s">
        <v>235</v>
      </c>
      <c r="AU374" s="265" t="s">
        <v>241</v>
      </c>
      <c r="AV374" s="14" t="s">
        <v>233</v>
      </c>
      <c r="AW374" s="14" t="s">
        <v>40</v>
      </c>
      <c r="AX374" s="14" t="s">
        <v>92</v>
      </c>
      <c r="AY374" s="265" t="s">
        <v>226</v>
      </c>
    </row>
    <row r="375" s="2" customFormat="1" ht="16.5" customHeight="1">
      <c r="A375" s="41"/>
      <c r="B375" s="42"/>
      <c r="C375" s="230" t="s">
        <v>708</v>
      </c>
      <c r="D375" s="230" t="s">
        <v>228</v>
      </c>
      <c r="E375" s="231" t="s">
        <v>2245</v>
      </c>
      <c r="F375" s="232" t="s">
        <v>2246</v>
      </c>
      <c r="G375" s="233" t="s">
        <v>369</v>
      </c>
      <c r="H375" s="234">
        <v>17</v>
      </c>
      <c r="I375" s="235"/>
      <c r="J375" s="236">
        <f>ROUND(I375*H375,2)</f>
        <v>0</v>
      </c>
      <c r="K375" s="232" t="s">
        <v>1</v>
      </c>
      <c r="L375" s="47"/>
      <c r="M375" s="237" t="s">
        <v>1</v>
      </c>
      <c r="N375" s="238" t="s">
        <v>52</v>
      </c>
      <c r="O375" s="95"/>
      <c r="P375" s="239">
        <f>O375*H375</f>
        <v>0</v>
      </c>
      <c r="Q375" s="239">
        <v>0.0019</v>
      </c>
      <c r="R375" s="239">
        <f>Q375*H375</f>
        <v>0.032300000000000002</v>
      </c>
      <c r="S375" s="239">
        <v>0</v>
      </c>
      <c r="T375" s="240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1" t="s">
        <v>307</v>
      </c>
      <c r="AT375" s="241" t="s">
        <v>228</v>
      </c>
      <c r="AU375" s="241" t="s">
        <v>241</v>
      </c>
      <c r="AY375" s="19" t="s">
        <v>226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9" t="s">
        <v>233</v>
      </c>
      <c r="BK375" s="242">
        <f>ROUND(I375*H375,2)</f>
        <v>0</v>
      </c>
      <c r="BL375" s="19" t="s">
        <v>307</v>
      </c>
      <c r="BM375" s="241" t="s">
        <v>2247</v>
      </c>
    </row>
    <row r="376" s="15" customFormat="1">
      <c r="A376" s="15"/>
      <c r="B376" s="280"/>
      <c r="C376" s="281"/>
      <c r="D376" s="245" t="s">
        <v>235</v>
      </c>
      <c r="E376" s="282" t="s">
        <v>1</v>
      </c>
      <c r="F376" s="283" t="s">
        <v>2131</v>
      </c>
      <c r="G376" s="281"/>
      <c r="H376" s="282" t="s">
        <v>1</v>
      </c>
      <c r="I376" s="284"/>
      <c r="J376" s="281"/>
      <c r="K376" s="281"/>
      <c r="L376" s="285"/>
      <c r="M376" s="286"/>
      <c r="N376" s="287"/>
      <c r="O376" s="287"/>
      <c r="P376" s="287"/>
      <c r="Q376" s="287"/>
      <c r="R376" s="287"/>
      <c r="S376" s="287"/>
      <c r="T376" s="28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9" t="s">
        <v>235</v>
      </c>
      <c r="AU376" s="289" t="s">
        <v>241</v>
      </c>
      <c r="AV376" s="15" t="s">
        <v>92</v>
      </c>
      <c r="AW376" s="15" t="s">
        <v>40</v>
      </c>
      <c r="AX376" s="15" t="s">
        <v>85</v>
      </c>
      <c r="AY376" s="289" t="s">
        <v>226</v>
      </c>
    </row>
    <row r="377" s="13" customFormat="1">
      <c r="A377" s="13"/>
      <c r="B377" s="243"/>
      <c r="C377" s="244"/>
      <c r="D377" s="245" t="s">
        <v>235</v>
      </c>
      <c r="E377" s="246" t="s">
        <v>1</v>
      </c>
      <c r="F377" s="247" t="s">
        <v>251</v>
      </c>
      <c r="G377" s="244"/>
      <c r="H377" s="248">
        <v>5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235</v>
      </c>
      <c r="AU377" s="254" t="s">
        <v>241</v>
      </c>
      <c r="AV377" s="13" t="s">
        <v>94</v>
      </c>
      <c r="AW377" s="13" t="s">
        <v>40</v>
      </c>
      <c r="AX377" s="13" t="s">
        <v>85</v>
      </c>
      <c r="AY377" s="254" t="s">
        <v>226</v>
      </c>
    </row>
    <row r="378" s="15" customFormat="1">
      <c r="A378" s="15"/>
      <c r="B378" s="280"/>
      <c r="C378" s="281"/>
      <c r="D378" s="245" t="s">
        <v>235</v>
      </c>
      <c r="E378" s="282" t="s">
        <v>1</v>
      </c>
      <c r="F378" s="283" t="s">
        <v>2155</v>
      </c>
      <c r="G378" s="281"/>
      <c r="H378" s="282" t="s">
        <v>1</v>
      </c>
      <c r="I378" s="284"/>
      <c r="J378" s="281"/>
      <c r="K378" s="281"/>
      <c r="L378" s="285"/>
      <c r="M378" s="286"/>
      <c r="N378" s="287"/>
      <c r="O378" s="287"/>
      <c r="P378" s="287"/>
      <c r="Q378" s="287"/>
      <c r="R378" s="287"/>
      <c r="S378" s="287"/>
      <c r="T378" s="28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9" t="s">
        <v>235</v>
      </c>
      <c r="AU378" s="289" t="s">
        <v>241</v>
      </c>
      <c r="AV378" s="15" t="s">
        <v>92</v>
      </c>
      <c r="AW378" s="15" t="s">
        <v>40</v>
      </c>
      <c r="AX378" s="15" t="s">
        <v>85</v>
      </c>
      <c r="AY378" s="289" t="s">
        <v>226</v>
      </c>
    </row>
    <row r="379" s="13" customFormat="1">
      <c r="A379" s="13"/>
      <c r="B379" s="243"/>
      <c r="C379" s="244"/>
      <c r="D379" s="245" t="s">
        <v>235</v>
      </c>
      <c r="E379" s="246" t="s">
        <v>1</v>
      </c>
      <c r="F379" s="247" t="s">
        <v>241</v>
      </c>
      <c r="G379" s="244"/>
      <c r="H379" s="248">
        <v>3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235</v>
      </c>
      <c r="AU379" s="254" t="s">
        <v>241</v>
      </c>
      <c r="AV379" s="13" t="s">
        <v>94</v>
      </c>
      <c r="AW379" s="13" t="s">
        <v>40</v>
      </c>
      <c r="AX379" s="13" t="s">
        <v>85</v>
      </c>
      <c r="AY379" s="254" t="s">
        <v>226</v>
      </c>
    </row>
    <row r="380" s="15" customFormat="1">
      <c r="A380" s="15"/>
      <c r="B380" s="280"/>
      <c r="C380" s="281"/>
      <c r="D380" s="245" t="s">
        <v>235</v>
      </c>
      <c r="E380" s="282" t="s">
        <v>1</v>
      </c>
      <c r="F380" s="283" t="s">
        <v>2169</v>
      </c>
      <c r="G380" s="281"/>
      <c r="H380" s="282" t="s">
        <v>1</v>
      </c>
      <c r="I380" s="284"/>
      <c r="J380" s="281"/>
      <c r="K380" s="281"/>
      <c r="L380" s="285"/>
      <c r="M380" s="286"/>
      <c r="N380" s="287"/>
      <c r="O380" s="287"/>
      <c r="P380" s="287"/>
      <c r="Q380" s="287"/>
      <c r="R380" s="287"/>
      <c r="S380" s="287"/>
      <c r="T380" s="28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9" t="s">
        <v>235</v>
      </c>
      <c r="AU380" s="289" t="s">
        <v>241</v>
      </c>
      <c r="AV380" s="15" t="s">
        <v>92</v>
      </c>
      <c r="AW380" s="15" t="s">
        <v>40</v>
      </c>
      <c r="AX380" s="15" t="s">
        <v>85</v>
      </c>
      <c r="AY380" s="289" t="s">
        <v>226</v>
      </c>
    </row>
    <row r="381" s="13" customFormat="1">
      <c r="A381" s="13"/>
      <c r="B381" s="243"/>
      <c r="C381" s="244"/>
      <c r="D381" s="245" t="s">
        <v>235</v>
      </c>
      <c r="E381" s="246" t="s">
        <v>1</v>
      </c>
      <c r="F381" s="247" t="s">
        <v>241</v>
      </c>
      <c r="G381" s="244"/>
      <c r="H381" s="248">
        <v>3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235</v>
      </c>
      <c r="AU381" s="254" t="s">
        <v>241</v>
      </c>
      <c r="AV381" s="13" t="s">
        <v>94</v>
      </c>
      <c r="AW381" s="13" t="s">
        <v>40</v>
      </c>
      <c r="AX381" s="13" t="s">
        <v>85</v>
      </c>
      <c r="AY381" s="254" t="s">
        <v>226</v>
      </c>
    </row>
    <row r="382" s="15" customFormat="1">
      <c r="A382" s="15"/>
      <c r="B382" s="280"/>
      <c r="C382" s="281"/>
      <c r="D382" s="245" t="s">
        <v>235</v>
      </c>
      <c r="E382" s="282" t="s">
        <v>1</v>
      </c>
      <c r="F382" s="283" t="s">
        <v>2181</v>
      </c>
      <c r="G382" s="281"/>
      <c r="H382" s="282" t="s">
        <v>1</v>
      </c>
      <c r="I382" s="284"/>
      <c r="J382" s="281"/>
      <c r="K382" s="281"/>
      <c r="L382" s="285"/>
      <c r="M382" s="286"/>
      <c r="N382" s="287"/>
      <c r="O382" s="287"/>
      <c r="P382" s="287"/>
      <c r="Q382" s="287"/>
      <c r="R382" s="287"/>
      <c r="S382" s="287"/>
      <c r="T382" s="28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9" t="s">
        <v>235</v>
      </c>
      <c r="AU382" s="289" t="s">
        <v>241</v>
      </c>
      <c r="AV382" s="15" t="s">
        <v>92</v>
      </c>
      <c r="AW382" s="15" t="s">
        <v>40</v>
      </c>
      <c r="AX382" s="15" t="s">
        <v>85</v>
      </c>
      <c r="AY382" s="289" t="s">
        <v>226</v>
      </c>
    </row>
    <row r="383" s="13" customFormat="1">
      <c r="A383" s="13"/>
      <c r="B383" s="243"/>
      <c r="C383" s="244"/>
      <c r="D383" s="245" t="s">
        <v>235</v>
      </c>
      <c r="E383" s="246" t="s">
        <v>1</v>
      </c>
      <c r="F383" s="247" t="s">
        <v>256</v>
      </c>
      <c r="G383" s="244"/>
      <c r="H383" s="248">
        <v>6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235</v>
      </c>
      <c r="AU383" s="254" t="s">
        <v>241</v>
      </c>
      <c r="AV383" s="13" t="s">
        <v>94</v>
      </c>
      <c r="AW383" s="13" t="s">
        <v>40</v>
      </c>
      <c r="AX383" s="13" t="s">
        <v>85</v>
      </c>
      <c r="AY383" s="254" t="s">
        <v>226</v>
      </c>
    </row>
    <row r="384" s="14" customFormat="1">
      <c r="A384" s="14"/>
      <c r="B384" s="255"/>
      <c r="C384" s="256"/>
      <c r="D384" s="245" t="s">
        <v>235</v>
      </c>
      <c r="E384" s="257" t="s">
        <v>1</v>
      </c>
      <c r="F384" s="258" t="s">
        <v>237</v>
      </c>
      <c r="G384" s="256"/>
      <c r="H384" s="259">
        <v>17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5" t="s">
        <v>235</v>
      </c>
      <c r="AU384" s="265" t="s">
        <v>241</v>
      </c>
      <c r="AV384" s="14" t="s">
        <v>233</v>
      </c>
      <c r="AW384" s="14" t="s">
        <v>40</v>
      </c>
      <c r="AX384" s="14" t="s">
        <v>92</v>
      </c>
      <c r="AY384" s="265" t="s">
        <v>226</v>
      </c>
    </row>
    <row r="385" s="12" customFormat="1" ht="20.88" customHeight="1">
      <c r="A385" s="12"/>
      <c r="B385" s="214"/>
      <c r="C385" s="215"/>
      <c r="D385" s="216" t="s">
        <v>84</v>
      </c>
      <c r="E385" s="228" t="s">
        <v>2248</v>
      </c>
      <c r="F385" s="228" t="s">
        <v>2249</v>
      </c>
      <c r="G385" s="215"/>
      <c r="H385" s="215"/>
      <c r="I385" s="218"/>
      <c r="J385" s="229">
        <f>BK385</f>
        <v>0</v>
      </c>
      <c r="K385" s="215"/>
      <c r="L385" s="220"/>
      <c r="M385" s="221"/>
      <c r="N385" s="222"/>
      <c r="O385" s="222"/>
      <c r="P385" s="223">
        <f>SUM(P386:P398)</f>
        <v>0</v>
      </c>
      <c r="Q385" s="222"/>
      <c r="R385" s="223">
        <f>SUM(R386:R398)</f>
        <v>8.8091099999999987</v>
      </c>
      <c r="S385" s="222"/>
      <c r="T385" s="224">
        <f>SUM(T386:T398)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5" t="s">
        <v>92</v>
      </c>
      <c r="AT385" s="226" t="s">
        <v>84</v>
      </c>
      <c r="AU385" s="226" t="s">
        <v>94</v>
      </c>
      <c r="AY385" s="225" t="s">
        <v>226</v>
      </c>
      <c r="BK385" s="227">
        <f>SUM(BK386:BK398)</f>
        <v>0</v>
      </c>
    </row>
    <row r="386" s="2" customFormat="1" ht="16.5" customHeight="1">
      <c r="A386" s="41"/>
      <c r="B386" s="42"/>
      <c r="C386" s="266" t="s">
        <v>716</v>
      </c>
      <c r="D386" s="266" t="s">
        <v>301</v>
      </c>
      <c r="E386" s="267" t="s">
        <v>1618</v>
      </c>
      <c r="F386" s="268" t="s">
        <v>2250</v>
      </c>
      <c r="G386" s="269" t="s">
        <v>611</v>
      </c>
      <c r="H386" s="270">
        <v>3</v>
      </c>
      <c r="I386" s="271"/>
      <c r="J386" s="272">
        <f>ROUND(I386*H386,2)</f>
        <v>0</v>
      </c>
      <c r="K386" s="268" t="s">
        <v>1</v>
      </c>
      <c r="L386" s="273"/>
      <c r="M386" s="274" t="s">
        <v>1</v>
      </c>
      <c r="N386" s="275" t="s">
        <v>52</v>
      </c>
      <c r="O386" s="95"/>
      <c r="P386" s="239">
        <f>O386*H386</f>
        <v>0</v>
      </c>
      <c r="Q386" s="239">
        <v>1.25</v>
      </c>
      <c r="R386" s="239">
        <f>Q386*H386</f>
        <v>3.75</v>
      </c>
      <c r="S386" s="239">
        <v>0</v>
      </c>
      <c r="T386" s="240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41" t="s">
        <v>266</v>
      </c>
      <c r="AT386" s="241" t="s">
        <v>301</v>
      </c>
      <c r="AU386" s="241" t="s">
        <v>241</v>
      </c>
      <c r="AY386" s="19" t="s">
        <v>226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9" t="s">
        <v>233</v>
      </c>
      <c r="BK386" s="242">
        <f>ROUND(I386*H386,2)</f>
        <v>0</v>
      </c>
      <c r="BL386" s="19" t="s">
        <v>233</v>
      </c>
      <c r="BM386" s="241" t="s">
        <v>2251</v>
      </c>
    </row>
    <row r="387" s="2" customFormat="1" ht="16.5" customHeight="1">
      <c r="A387" s="41"/>
      <c r="B387" s="42"/>
      <c r="C387" s="266" t="s">
        <v>722</v>
      </c>
      <c r="D387" s="266" t="s">
        <v>301</v>
      </c>
      <c r="E387" s="267" t="s">
        <v>2252</v>
      </c>
      <c r="F387" s="268" t="s">
        <v>2253</v>
      </c>
      <c r="G387" s="269" t="s">
        <v>611</v>
      </c>
      <c r="H387" s="270">
        <v>10</v>
      </c>
      <c r="I387" s="271"/>
      <c r="J387" s="272">
        <f>ROUND(I387*H387,2)</f>
        <v>0</v>
      </c>
      <c r="K387" s="268" t="s">
        <v>1</v>
      </c>
      <c r="L387" s="273"/>
      <c r="M387" s="274" t="s">
        <v>1</v>
      </c>
      <c r="N387" s="275" t="s">
        <v>52</v>
      </c>
      <c r="O387" s="95"/>
      <c r="P387" s="239">
        <f>O387*H387</f>
        <v>0</v>
      </c>
      <c r="Q387" s="239">
        <v>0.35499999999999998</v>
      </c>
      <c r="R387" s="239">
        <f>Q387*H387</f>
        <v>3.5499999999999998</v>
      </c>
      <c r="S387" s="239">
        <v>0</v>
      </c>
      <c r="T387" s="240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41" t="s">
        <v>266</v>
      </c>
      <c r="AT387" s="241" t="s">
        <v>301</v>
      </c>
      <c r="AU387" s="241" t="s">
        <v>241</v>
      </c>
      <c r="AY387" s="19" t="s">
        <v>226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9" t="s">
        <v>233</v>
      </c>
      <c r="BK387" s="242">
        <f>ROUND(I387*H387,2)</f>
        <v>0</v>
      </c>
      <c r="BL387" s="19" t="s">
        <v>233</v>
      </c>
      <c r="BM387" s="241" t="s">
        <v>2254</v>
      </c>
    </row>
    <row r="388" s="2" customFormat="1" ht="16.5" customHeight="1">
      <c r="A388" s="41"/>
      <c r="B388" s="42"/>
      <c r="C388" s="230" t="s">
        <v>726</v>
      </c>
      <c r="D388" s="230" t="s">
        <v>228</v>
      </c>
      <c r="E388" s="231" t="s">
        <v>2255</v>
      </c>
      <c r="F388" s="232" t="s">
        <v>2256</v>
      </c>
      <c r="G388" s="233" t="s">
        <v>369</v>
      </c>
      <c r="H388" s="234">
        <v>3</v>
      </c>
      <c r="I388" s="235"/>
      <c r="J388" s="236">
        <f>ROUND(I388*H388,2)</f>
        <v>0</v>
      </c>
      <c r="K388" s="232" t="s">
        <v>232</v>
      </c>
      <c r="L388" s="47"/>
      <c r="M388" s="237" t="s">
        <v>1</v>
      </c>
      <c r="N388" s="238" t="s">
        <v>52</v>
      </c>
      <c r="O388" s="95"/>
      <c r="P388" s="239">
        <f>O388*H388</f>
        <v>0</v>
      </c>
      <c r="Q388" s="239">
        <v>0.0015200000000000001</v>
      </c>
      <c r="R388" s="239">
        <f>Q388*H388</f>
        <v>0.0045599999999999998</v>
      </c>
      <c r="S388" s="239">
        <v>0</v>
      </c>
      <c r="T388" s="240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41" t="s">
        <v>307</v>
      </c>
      <c r="AT388" s="241" t="s">
        <v>228</v>
      </c>
      <c r="AU388" s="241" t="s">
        <v>241</v>
      </c>
      <c r="AY388" s="19" t="s">
        <v>226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9" t="s">
        <v>233</v>
      </c>
      <c r="BK388" s="242">
        <f>ROUND(I388*H388,2)</f>
        <v>0</v>
      </c>
      <c r="BL388" s="19" t="s">
        <v>307</v>
      </c>
      <c r="BM388" s="241" t="s">
        <v>2257</v>
      </c>
    </row>
    <row r="389" s="15" customFormat="1">
      <c r="A389" s="15"/>
      <c r="B389" s="280"/>
      <c r="C389" s="281"/>
      <c r="D389" s="245" t="s">
        <v>235</v>
      </c>
      <c r="E389" s="282" t="s">
        <v>1</v>
      </c>
      <c r="F389" s="283" t="s">
        <v>2250</v>
      </c>
      <c r="G389" s="281"/>
      <c r="H389" s="282" t="s">
        <v>1</v>
      </c>
      <c r="I389" s="284"/>
      <c r="J389" s="281"/>
      <c r="K389" s="281"/>
      <c r="L389" s="285"/>
      <c r="M389" s="286"/>
      <c r="N389" s="287"/>
      <c r="O389" s="287"/>
      <c r="P389" s="287"/>
      <c r="Q389" s="287"/>
      <c r="R389" s="287"/>
      <c r="S389" s="287"/>
      <c r="T389" s="28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9" t="s">
        <v>235</v>
      </c>
      <c r="AU389" s="289" t="s">
        <v>241</v>
      </c>
      <c r="AV389" s="15" t="s">
        <v>92</v>
      </c>
      <c r="AW389" s="15" t="s">
        <v>40</v>
      </c>
      <c r="AX389" s="15" t="s">
        <v>85</v>
      </c>
      <c r="AY389" s="289" t="s">
        <v>226</v>
      </c>
    </row>
    <row r="390" s="13" customFormat="1">
      <c r="A390" s="13"/>
      <c r="B390" s="243"/>
      <c r="C390" s="244"/>
      <c r="D390" s="245" t="s">
        <v>235</v>
      </c>
      <c r="E390" s="246" t="s">
        <v>1</v>
      </c>
      <c r="F390" s="247" t="s">
        <v>241</v>
      </c>
      <c r="G390" s="244"/>
      <c r="H390" s="248">
        <v>3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235</v>
      </c>
      <c r="AU390" s="254" t="s">
        <v>241</v>
      </c>
      <c r="AV390" s="13" t="s">
        <v>94</v>
      </c>
      <c r="AW390" s="13" t="s">
        <v>40</v>
      </c>
      <c r="AX390" s="13" t="s">
        <v>92</v>
      </c>
      <c r="AY390" s="254" t="s">
        <v>226</v>
      </c>
    </row>
    <row r="391" s="2" customFormat="1" ht="16.5" customHeight="1">
      <c r="A391" s="41"/>
      <c r="B391" s="42"/>
      <c r="C391" s="266" t="s">
        <v>731</v>
      </c>
      <c r="D391" s="266" t="s">
        <v>301</v>
      </c>
      <c r="E391" s="267" t="s">
        <v>2258</v>
      </c>
      <c r="F391" s="268" t="s">
        <v>2259</v>
      </c>
      <c r="G391" s="269" t="s">
        <v>611</v>
      </c>
      <c r="H391" s="270">
        <v>3</v>
      </c>
      <c r="I391" s="271"/>
      <c r="J391" s="272">
        <f>ROUND(I391*H391,2)</f>
        <v>0</v>
      </c>
      <c r="K391" s="268" t="s">
        <v>1</v>
      </c>
      <c r="L391" s="273"/>
      <c r="M391" s="274" t="s">
        <v>1</v>
      </c>
      <c r="N391" s="275" t="s">
        <v>52</v>
      </c>
      <c r="O391" s="95"/>
      <c r="P391" s="239">
        <f>O391*H391</f>
        <v>0</v>
      </c>
      <c r="Q391" s="239">
        <v>0.5</v>
      </c>
      <c r="R391" s="239">
        <f>Q391*H391</f>
        <v>1.5</v>
      </c>
      <c r="S391" s="239">
        <v>0</v>
      </c>
      <c r="T391" s="240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41" t="s">
        <v>266</v>
      </c>
      <c r="AT391" s="241" t="s">
        <v>301</v>
      </c>
      <c r="AU391" s="241" t="s">
        <v>241</v>
      </c>
      <c r="AY391" s="19" t="s">
        <v>226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9" t="s">
        <v>233</v>
      </c>
      <c r="BK391" s="242">
        <f>ROUND(I391*H391,2)</f>
        <v>0</v>
      </c>
      <c r="BL391" s="19" t="s">
        <v>233</v>
      </c>
      <c r="BM391" s="241" t="s">
        <v>2260</v>
      </c>
    </row>
    <row r="392" s="2" customFormat="1">
      <c r="A392" s="41"/>
      <c r="B392" s="42"/>
      <c r="C392" s="43"/>
      <c r="D392" s="245" t="s">
        <v>503</v>
      </c>
      <c r="E392" s="43"/>
      <c r="F392" s="276" t="s">
        <v>2261</v>
      </c>
      <c r="G392" s="43"/>
      <c r="H392" s="43"/>
      <c r="I392" s="277"/>
      <c r="J392" s="43"/>
      <c r="K392" s="43"/>
      <c r="L392" s="47"/>
      <c r="M392" s="278"/>
      <c r="N392" s="279"/>
      <c r="O392" s="95"/>
      <c r="P392" s="95"/>
      <c r="Q392" s="95"/>
      <c r="R392" s="95"/>
      <c r="S392" s="95"/>
      <c r="T392" s="96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19" t="s">
        <v>503</v>
      </c>
      <c r="AU392" s="19" t="s">
        <v>241</v>
      </c>
    </row>
    <row r="393" s="2" customFormat="1" ht="16.5" customHeight="1">
      <c r="A393" s="41"/>
      <c r="B393" s="42"/>
      <c r="C393" s="230" t="s">
        <v>738</v>
      </c>
      <c r="D393" s="230" t="s">
        <v>228</v>
      </c>
      <c r="E393" s="231" t="s">
        <v>2262</v>
      </c>
      <c r="F393" s="232" t="s">
        <v>2263</v>
      </c>
      <c r="G393" s="233" t="s">
        <v>369</v>
      </c>
      <c r="H393" s="234">
        <v>13</v>
      </c>
      <c r="I393" s="235"/>
      <c r="J393" s="236">
        <f>ROUND(I393*H393,2)</f>
        <v>0</v>
      </c>
      <c r="K393" s="232" t="s">
        <v>232</v>
      </c>
      <c r="L393" s="47"/>
      <c r="M393" s="237" t="s">
        <v>1</v>
      </c>
      <c r="N393" s="238" t="s">
        <v>52</v>
      </c>
      <c r="O393" s="95"/>
      <c r="P393" s="239">
        <f>O393*H393</f>
        <v>0</v>
      </c>
      <c r="Q393" s="239">
        <v>0.00035</v>
      </c>
      <c r="R393" s="239">
        <f>Q393*H393</f>
        <v>0.0045500000000000002</v>
      </c>
      <c r="S393" s="239">
        <v>0</v>
      </c>
      <c r="T393" s="240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41" t="s">
        <v>307</v>
      </c>
      <c r="AT393" s="241" t="s">
        <v>228</v>
      </c>
      <c r="AU393" s="241" t="s">
        <v>241</v>
      </c>
      <c r="AY393" s="19" t="s">
        <v>226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9" t="s">
        <v>233</v>
      </c>
      <c r="BK393" s="242">
        <f>ROUND(I393*H393,2)</f>
        <v>0</v>
      </c>
      <c r="BL393" s="19" t="s">
        <v>307</v>
      </c>
      <c r="BM393" s="241" t="s">
        <v>2264</v>
      </c>
    </row>
    <row r="394" s="15" customFormat="1">
      <c r="A394" s="15"/>
      <c r="B394" s="280"/>
      <c r="C394" s="281"/>
      <c r="D394" s="245" t="s">
        <v>235</v>
      </c>
      <c r="E394" s="282" t="s">
        <v>1</v>
      </c>
      <c r="F394" s="283" t="s">
        <v>2253</v>
      </c>
      <c r="G394" s="281"/>
      <c r="H394" s="282" t="s">
        <v>1</v>
      </c>
      <c r="I394" s="284"/>
      <c r="J394" s="281"/>
      <c r="K394" s="281"/>
      <c r="L394" s="285"/>
      <c r="M394" s="286"/>
      <c r="N394" s="287"/>
      <c r="O394" s="287"/>
      <c r="P394" s="287"/>
      <c r="Q394" s="287"/>
      <c r="R394" s="287"/>
      <c r="S394" s="287"/>
      <c r="T394" s="28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9" t="s">
        <v>235</v>
      </c>
      <c r="AU394" s="289" t="s">
        <v>241</v>
      </c>
      <c r="AV394" s="15" t="s">
        <v>92</v>
      </c>
      <c r="AW394" s="15" t="s">
        <v>40</v>
      </c>
      <c r="AX394" s="15" t="s">
        <v>85</v>
      </c>
      <c r="AY394" s="289" t="s">
        <v>226</v>
      </c>
    </row>
    <row r="395" s="13" customFormat="1">
      <c r="A395" s="13"/>
      <c r="B395" s="243"/>
      <c r="C395" s="244"/>
      <c r="D395" s="245" t="s">
        <v>235</v>
      </c>
      <c r="E395" s="246" t="s">
        <v>1</v>
      </c>
      <c r="F395" s="247" t="s">
        <v>275</v>
      </c>
      <c r="G395" s="244"/>
      <c r="H395" s="248">
        <v>10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235</v>
      </c>
      <c r="AU395" s="254" t="s">
        <v>241</v>
      </c>
      <c r="AV395" s="13" t="s">
        <v>94</v>
      </c>
      <c r="AW395" s="13" t="s">
        <v>40</v>
      </c>
      <c r="AX395" s="13" t="s">
        <v>85</v>
      </c>
      <c r="AY395" s="254" t="s">
        <v>226</v>
      </c>
    </row>
    <row r="396" s="15" customFormat="1">
      <c r="A396" s="15"/>
      <c r="B396" s="280"/>
      <c r="C396" s="281"/>
      <c r="D396" s="245" t="s">
        <v>235</v>
      </c>
      <c r="E396" s="282" t="s">
        <v>1</v>
      </c>
      <c r="F396" s="283" t="s">
        <v>2259</v>
      </c>
      <c r="G396" s="281"/>
      <c r="H396" s="282" t="s">
        <v>1</v>
      </c>
      <c r="I396" s="284"/>
      <c r="J396" s="281"/>
      <c r="K396" s="281"/>
      <c r="L396" s="285"/>
      <c r="M396" s="286"/>
      <c r="N396" s="287"/>
      <c r="O396" s="287"/>
      <c r="P396" s="287"/>
      <c r="Q396" s="287"/>
      <c r="R396" s="287"/>
      <c r="S396" s="287"/>
      <c r="T396" s="28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9" t="s">
        <v>235</v>
      </c>
      <c r="AU396" s="289" t="s">
        <v>241</v>
      </c>
      <c r="AV396" s="15" t="s">
        <v>92</v>
      </c>
      <c r="AW396" s="15" t="s">
        <v>40</v>
      </c>
      <c r="AX396" s="15" t="s">
        <v>85</v>
      </c>
      <c r="AY396" s="289" t="s">
        <v>226</v>
      </c>
    </row>
    <row r="397" s="13" customFormat="1">
      <c r="A397" s="13"/>
      <c r="B397" s="243"/>
      <c r="C397" s="244"/>
      <c r="D397" s="245" t="s">
        <v>235</v>
      </c>
      <c r="E397" s="246" t="s">
        <v>1</v>
      </c>
      <c r="F397" s="247" t="s">
        <v>241</v>
      </c>
      <c r="G397" s="244"/>
      <c r="H397" s="248">
        <v>3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235</v>
      </c>
      <c r="AU397" s="254" t="s">
        <v>241</v>
      </c>
      <c r="AV397" s="13" t="s">
        <v>94</v>
      </c>
      <c r="AW397" s="13" t="s">
        <v>40</v>
      </c>
      <c r="AX397" s="13" t="s">
        <v>85</v>
      </c>
      <c r="AY397" s="254" t="s">
        <v>226</v>
      </c>
    </row>
    <row r="398" s="14" customFormat="1">
      <c r="A398" s="14"/>
      <c r="B398" s="255"/>
      <c r="C398" s="256"/>
      <c r="D398" s="245" t="s">
        <v>235</v>
      </c>
      <c r="E398" s="257" t="s">
        <v>1</v>
      </c>
      <c r="F398" s="258" t="s">
        <v>237</v>
      </c>
      <c r="G398" s="256"/>
      <c r="H398" s="259">
        <v>13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235</v>
      </c>
      <c r="AU398" s="265" t="s">
        <v>241</v>
      </c>
      <c r="AV398" s="14" t="s">
        <v>233</v>
      </c>
      <c r="AW398" s="14" t="s">
        <v>40</v>
      </c>
      <c r="AX398" s="14" t="s">
        <v>92</v>
      </c>
      <c r="AY398" s="265" t="s">
        <v>226</v>
      </c>
    </row>
    <row r="399" s="12" customFormat="1" ht="22.8" customHeight="1">
      <c r="A399" s="12"/>
      <c r="B399" s="214"/>
      <c r="C399" s="215"/>
      <c r="D399" s="216" t="s">
        <v>84</v>
      </c>
      <c r="E399" s="228" t="s">
        <v>2265</v>
      </c>
      <c r="F399" s="228" t="s">
        <v>2266</v>
      </c>
      <c r="G399" s="215"/>
      <c r="H399" s="215"/>
      <c r="I399" s="218"/>
      <c r="J399" s="229">
        <f>BK399</f>
        <v>0</v>
      </c>
      <c r="K399" s="215"/>
      <c r="L399" s="220"/>
      <c r="M399" s="221"/>
      <c r="N399" s="222"/>
      <c r="O399" s="222"/>
      <c r="P399" s="223">
        <f>P400+SUM(P401:P404)+P427</f>
        <v>0</v>
      </c>
      <c r="Q399" s="222"/>
      <c r="R399" s="223">
        <f>R400+SUM(R401:R404)+R427</f>
        <v>106.04288457999999</v>
      </c>
      <c r="S399" s="222"/>
      <c r="T399" s="224">
        <f>T400+SUM(T401:T404)+T427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5" t="s">
        <v>92</v>
      </c>
      <c r="AT399" s="226" t="s">
        <v>84</v>
      </c>
      <c r="AU399" s="226" t="s">
        <v>92</v>
      </c>
      <c r="AY399" s="225" t="s">
        <v>226</v>
      </c>
      <c r="BK399" s="227">
        <f>BK400+SUM(BK401:BK404)+BK427</f>
        <v>0</v>
      </c>
    </row>
    <row r="400" s="2" customFormat="1" ht="16.5" customHeight="1">
      <c r="A400" s="41"/>
      <c r="B400" s="42"/>
      <c r="C400" s="230" t="s">
        <v>743</v>
      </c>
      <c r="D400" s="230" t="s">
        <v>228</v>
      </c>
      <c r="E400" s="231" t="s">
        <v>2267</v>
      </c>
      <c r="F400" s="232" t="s">
        <v>2268</v>
      </c>
      <c r="G400" s="233" t="s">
        <v>387</v>
      </c>
      <c r="H400" s="234">
        <v>1</v>
      </c>
      <c r="I400" s="235"/>
      <c r="J400" s="236">
        <f>ROUND(I400*H400,2)</f>
        <v>0</v>
      </c>
      <c r="K400" s="232" t="s">
        <v>1</v>
      </c>
      <c r="L400" s="47"/>
      <c r="M400" s="237" t="s">
        <v>1</v>
      </c>
      <c r="N400" s="238" t="s">
        <v>52</v>
      </c>
      <c r="O400" s="95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41" t="s">
        <v>233</v>
      </c>
      <c r="AT400" s="241" t="s">
        <v>228</v>
      </c>
      <c r="AU400" s="241" t="s">
        <v>94</v>
      </c>
      <c r="AY400" s="19" t="s">
        <v>226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9" t="s">
        <v>233</v>
      </c>
      <c r="BK400" s="242">
        <f>ROUND(I400*H400,2)</f>
        <v>0</v>
      </c>
      <c r="BL400" s="19" t="s">
        <v>233</v>
      </c>
      <c r="BM400" s="241" t="s">
        <v>2269</v>
      </c>
    </row>
    <row r="401" s="2" customFormat="1" ht="16.5" customHeight="1">
      <c r="A401" s="41"/>
      <c r="B401" s="42"/>
      <c r="C401" s="230" t="s">
        <v>748</v>
      </c>
      <c r="D401" s="230" t="s">
        <v>228</v>
      </c>
      <c r="E401" s="231" t="s">
        <v>2270</v>
      </c>
      <c r="F401" s="232" t="s">
        <v>2271</v>
      </c>
      <c r="G401" s="233" t="s">
        <v>611</v>
      </c>
      <c r="H401" s="234">
        <v>1</v>
      </c>
      <c r="I401" s="235"/>
      <c r="J401" s="236">
        <f>ROUND(I401*H401,2)</f>
        <v>0</v>
      </c>
      <c r="K401" s="232" t="s">
        <v>1</v>
      </c>
      <c r="L401" s="47"/>
      <c r="M401" s="237" t="s">
        <v>1</v>
      </c>
      <c r="N401" s="238" t="s">
        <v>52</v>
      </c>
      <c r="O401" s="95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41" t="s">
        <v>233</v>
      </c>
      <c r="AT401" s="241" t="s">
        <v>228</v>
      </c>
      <c r="AU401" s="241" t="s">
        <v>94</v>
      </c>
      <c r="AY401" s="19" t="s">
        <v>226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9" t="s">
        <v>233</v>
      </c>
      <c r="BK401" s="242">
        <f>ROUND(I401*H401,2)</f>
        <v>0</v>
      </c>
      <c r="BL401" s="19" t="s">
        <v>233</v>
      </c>
      <c r="BM401" s="241" t="s">
        <v>2272</v>
      </c>
    </row>
    <row r="402" s="2" customFormat="1" ht="16.5" customHeight="1">
      <c r="A402" s="41"/>
      <c r="B402" s="42"/>
      <c r="C402" s="230" t="s">
        <v>753</v>
      </c>
      <c r="D402" s="230" t="s">
        <v>228</v>
      </c>
      <c r="E402" s="231" t="s">
        <v>2273</v>
      </c>
      <c r="F402" s="232" t="s">
        <v>2274</v>
      </c>
      <c r="G402" s="233" t="s">
        <v>369</v>
      </c>
      <c r="H402" s="234">
        <v>1</v>
      </c>
      <c r="I402" s="235"/>
      <c r="J402" s="236">
        <f>ROUND(I402*H402,2)</f>
        <v>0</v>
      </c>
      <c r="K402" s="232" t="s">
        <v>1</v>
      </c>
      <c r="L402" s="47"/>
      <c r="M402" s="237" t="s">
        <v>1</v>
      </c>
      <c r="N402" s="238" t="s">
        <v>52</v>
      </c>
      <c r="O402" s="95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41" t="s">
        <v>233</v>
      </c>
      <c r="AT402" s="241" t="s">
        <v>228</v>
      </c>
      <c r="AU402" s="241" t="s">
        <v>94</v>
      </c>
      <c r="AY402" s="19" t="s">
        <v>226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9" t="s">
        <v>233</v>
      </c>
      <c r="BK402" s="242">
        <f>ROUND(I402*H402,2)</f>
        <v>0</v>
      </c>
      <c r="BL402" s="19" t="s">
        <v>233</v>
      </c>
      <c r="BM402" s="241" t="s">
        <v>2275</v>
      </c>
    </row>
    <row r="403" s="2" customFormat="1" ht="49.05" customHeight="1">
      <c r="A403" s="41"/>
      <c r="B403" s="42"/>
      <c r="C403" s="266" t="s">
        <v>758</v>
      </c>
      <c r="D403" s="266" t="s">
        <v>301</v>
      </c>
      <c r="E403" s="267" t="s">
        <v>2276</v>
      </c>
      <c r="F403" s="268" t="s">
        <v>2277</v>
      </c>
      <c r="G403" s="269" t="s">
        <v>611</v>
      </c>
      <c r="H403" s="270">
        <v>1</v>
      </c>
      <c r="I403" s="271"/>
      <c r="J403" s="272">
        <f>ROUND(I403*H403,2)</f>
        <v>0</v>
      </c>
      <c r="K403" s="268" t="s">
        <v>1</v>
      </c>
      <c r="L403" s="273"/>
      <c r="M403" s="274" t="s">
        <v>1</v>
      </c>
      <c r="N403" s="275" t="s">
        <v>52</v>
      </c>
      <c r="O403" s="95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41" t="s">
        <v>266</v>
      </c>
      <c r="AT403" s="241" t="s">
        <v>301</v>
      </c>
      <c r="AU403" s="241" t="s">
        <v>94</v>
      </c>
      <c r="AY403" s="19" t="s">
        <v>226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9" t="s">
        <v>233</v>
      </c>
      <c r="BK403" s="242">
        <f>ROUND(I403*H403,2)</f>
        <v>0</v>
      </c>
      <c r="BL403" s="19" t="s">
        <v>233</v>
      </c>
      <c r="BM403" s="241" t="s">
        <v>2278</v>
      </c>
    </row>
    <row r="404" s="12" customFormat="1" ht="20.88" customHeight="1">
      <c r="A404" s="12"/>
      <c r="B404" s="214"/>
      <c r="C404" s="215"/>
      <c r="D404" s="216" t="s">
        <v>84</v>
      </c>
      <c r="E404" s="228" t="s">
        <v>2279</v>
      </c>
      <c r="F404" s="228" t="s">
        <v>2280</v>
      </c>
      <c r="G404" s="215"/>
      <c r="H404" s="215"/>
      <c r="I404" s="218"/>
      <c r="J404" s="229">
        <f>BK404</f>
        <v>0</v>
      </c>
      <c r="K404" s="215"/>
      <c r="L404" s="220"/>
      <c r="M404" s="221"/>
      <c r="N404" s="222"/>
      <c r="O404" s="222"/>
      <c r="P404" s="223">
        <f>SUM(P405:P426)</f>
        <v>0</v>
      </c>
      <c r="Q404" s="222"/>
      <c r="R404" s="223">
        <f>SUM(R405:R426)</f>
        <v>46.578184579999991</v>
      </c>
      <c r="S404" s="222"/>
      <c r="T404" s="224">
        <f>SUM(T405:T426)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5" t="s">
        <v>92</v>
      </c>
      <c r="AT404" s="226" t="s">
        <v>84</v>
      </c>
      <c r="AU404" s="226" t="s">
        <v>94</v>
      </c>
      <c r="AY404" s="225" t="s">
        <v>226</v>
      </c>
      <c r="BK404" s="227">
        <f>SUM(BK405:BK426)</f>
        <v>0</v>
      </c>
    </row>
    <row r="405" s="2" customFormat="1" ht="16.5" customHeight="1">
      <c r="A405" s="41"/>
      <c r="B405" s="42"/>
      <c r="C405" s="266" t="s">
        <v>763</v>
      </c>
      <c r="D405" s="266" t="s">
        <v>301</v>
      </c>
      <c r="E405" s="267" t="s">
        <v>2281</v>
      </c>
      <c r="F405" s="268" t="s">
        <v>2282</v>
      </c>
      <c r="G405" s="269" t="s">
        <v>244</v>
      </c>
      <c r="H405" s="270">
        <v>37.719999999999999</v>
      </c>
      <c r="I405" s="271"/>
      <c r="J405" s="272">
        <f>ROUND(I405*H405,2)</f>
        <v>0</v>
      </c>
      <c r="K405" s="268" t="s">
        <v>1</v>
      </c>
      <c r="L405" s="273"/>
      <c r="M405" s="274" t="s">
        <v>1</v>
      </c>
      <c r="N405" s="275" t="s">
        <v>52</v>
      </c>
      <c r="O405" s="95"/>
      <c r="P405" s="239">
        <f>O405*H405</f>
        <v>0</v>
      </c>
      <c r="Q405" s="239">
        <v>1.03</v>
      </c>
      <c r="R405" s="239">
        <f>Q405*H405</f>
        <v>38.851599999999998</v>
      </c>
      <c r="S405" s="239">
        <v>0</v>
      </c>
      <c r="T405" s="240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41" t="s">
        <v>266</v>
      </c>
      <c r="AT405" s="241" t="s">
        <v>301</v>
      </c>
      <c r="AU405" s="241" t="s">
        <v>241</v>
      </c>
      <c r="AY405" s="19" t="s">
        <v>226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9" t="s">
        <v>233</v>
      </c>
      <c r="BK405" s="242">
        <f>ROUND(I405*H405,2)</f>
        <v>0</v>
      </c>
      <c r="BL405" s="19" t="s">
        <v>233</v>
      </c>
      <c r="BM405" s="241" t="s">
        <v>2283</v>
      </c>
    </row>
    <row r="406" s="2" customFormat="1" ht="16.5" customHeight="1">
      <c r="A406" s="41"/>
      <c r="B406" s="42"/>
      <c r="C406" s="266" t="s">
        <v>768</v>
      </c>
      <c r="D406" s="266" t="s">
        <v>301</v>
      </c>
      <c r="E406" s="267" t="s">
        <v>2284</v>
      </c>
      <c r="F406" s="268" t="s">
        <v>2285</v>
      </c>
      <c r="G406" s="269" t="s">
        <v>244</v>
      </c>
      <c r="H406" s="270">
        <v>6.9000000000000004</v>
      </c>
      <c r="I406" s="271"/>
      <c r="J406" s="272">
        <f>ROUND(I406*H406,2)</f>
        <v>0</v>
      </c>
      <c r="K406" s="268" t="s">
        <v>1</v>
      </c>
      <c r="L406" s="273"/>
      <c r="M406" s="274" t="s">
        <v>1</v>
      </c>
      <c r="N406" s="275" t="s">
        <v>52</v>
      </c>
      <c r="O406" s="95"/>
      <c r="P406" s="239">
        <f>O406*H406</f>
        <v>0</v>
      </c>
      <c r="Q406" s="239">
        <v>0.23999999999999999</v>
      </c>
      <c r="R406" s="239">
        <f>Q406*H406</f>
        <v>1.6559999999999999</v>
      </c>
      <c r="S406" s="239">
        <v>0</v>
      </c>
      <c r="T406" s="240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41" t="s">
        <v>266</v>
      </c>
      <c r="AT406" s="241" t="s">
        <v>301</v>
      </c>
      <c r="AU406" s="241" t="s">
        <v>241</v>
      </c>
      <c r="AY406" s="19" t="s">
        <v>226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9" t="s">
        <v>233</v>
      </c>
      <c r="BK406" s="242">
        <f>ROUND(I406*H406,2)</f>
        <v>0</v>
      </c>
      <c r="BL406" s="19" t="s">
        <v>233</v>
      </c>
      <c r="BM406" s="241" t="s">
        <v>2286</v>
      </c>
    </row>
    <row r="407" s="2" customFormat="1" ht="16.5" customHeight="1">
      <c r="A407" s="41"/>
      <c r="B407" s="42"/>
      <c r="C407" s="266" t="s">
        <v>773</v>
      </c>
      <c r="D407" s="266" t="s">
        <v>301</v>
      </c>
      <c r="E407" s="267" t="s">
        <v>2287</v>
      </c>
      <c r="F407" s="268" t="s">
        <v>2288</v>
      </c>
      <c r="G407" s="269" t="s">
        <v>611</v>
      </c>
      <c r="H407" s="270">
        <v>6</v>
      </c>
      <c r="I407" s="271"/>
      <c r="J407" s="272">
        <f>ROUND(I407*H407,2)</f>
        <v>0</v>
      </c>
      <c r="K407" s="268" t="s">
        <v>1</v>
      </c>
      <c r="L407" s="273"/>
      <c r="M407" s="274" t="s">
        <v>1</v>
      </c>
      <c r="N407" s="275" t="s">
        <v>52</v>
      </c>
      <c r="O407" s="95"/>
      <c r="P407" s="239">
        <f>O407*H407</f>
        <v>0</v>
      </c>
      <c r="Q407" s="239">
        <v>0.23999999999999999</v>
      </c>
      <c r="R407" s="239">
        <f>Q407*H407</f>
        <v>1.44</v>
      </c>
      <c r="S407" s="239">
        <v>0</v>
      </c>
      <c r="T407" s="240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41" t="s">
        <v>266</v>
      </c>
      <c r="AT407" s="241" t="s">
        <v>301</v>
      </c>
      <c r="AU407" s="241" t="s">
        <v>241</v>
      </c>
      <c r="AY407" s="19" t="s">
        <v>226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9" t="s">
        <v>233</v>
      </c>
      <c r="BK407" s="242">
        <f>ROUND(I407*H407,2)</f>
        <v>0</v>
      </c>
      <c r="BL407" s="19" t="s">
        <v>233</v>
      </c>
      <c r="BM407" s="241" t="s">
        <v>2289</v>
      </c>
    </row>
    <row r="408" s="2" customFormat="1" ht="16.5" customHeight="1">
      <c r="A408" s="41"/>
      <c r="B408" s="42"/>
      <c r="C408" s="266" t="s">
        <v>778</v>
      </c>
      <c r="D408" s="266" t="s">
        <v>301</v>
      </c>
      <c r="E408" s="267" t="s">
        <v>2290</v>
      </c>
      <c r="F408" s="268" t="s">
        <v>2291</v>
      </c>
      <c r="G408" s="269" t="s">
        <v>611</v>
      </c>
      <c r="H408" s="270">
        <v>2</v>
      </c>
      <c r="I408" s="271"/>
      <c r="J408" s="272">
        <f>ROUND(I408*H408,2)</f>
        <v>0</v>
      </c>
      <c r="K408" s="268" t="s">
        <v>1</v>
      </c>
      <c r="L408" s="273"/>
      <c r="M408" s="274" t="s">
        <v>1</v>
      </c>
      <c r="N408" s="275" t="s">
        <v>52</v>
      </c>
      <c r="O408" s="95"/>
      <c r="P408" s="239">
        <f>O408*H408</f>
        <v>0</v>
      </c>
      <c r="Q408" s="239">
        <v>0.040000000000000001</v>
      </c>
      <c r="R408" s="239">
        <f>Q408*H408</f>
        <v>0.080000000000000002</v>
      </c>
      <c r="S408" s="239">
        <v>0</v>
      </c>
      <c r="T408" s="240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41" t="s">
        <v>266</v>
      </c>
      <c r="AT408" s="241" t="s">
        <v>301</v>
      </c>
      <c r="AU408" s="241" t="s">
        <v>241</v>
      </c>
      <c r="AY408" s="19" t="s">
        <v>226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9" t="s">
        <v>233</v>
      </c>
      <c r="BK408" s="242">
        <f>ROUND(I408*H408,2)</f>
        <v>0</v>
      </c>
      <c r="BL408" s="19" t="s">
        <v>233</v>
      </c>
      <c r="BM408" s="241" t="s">
        <v>2292</v>
      </c>
    </row>
    <row r="409" s="2" customFormat="1" ht="16.5" customHeight="1">
      <c r="A409" s="41"/>
      <c r="B409" s="42"/>
      <c r="C409" s="266" t="s">
        <v>784</v>
      </c>
      <c r="D409" s="266" t="s">
        <v>301</v>
      </c>
      <c r="E409" s="267" t="s">
        <v>2293</v>
      </c>
      <c r="F409" s="268" t="s">
        <v>2294</v>
      </c>
      <c r="G409" s="269" t="s">
        <v>611</v>
      </c>
      <c r="H409" s="270">
        <v>12</v>
      </c>
      <c r="I409" s="271"/>
      <c r="J409" s="272">
        <f>ROUND(I409*H409,2)</f>
        <v>0</v>
      </c>
      <c r="K409" s="268" t="s">
        <v>1</v>
      </c>
      <c r="L409" s="273"/>
      <c r="M409" s="274" t="s">
        <v>1</v>
      </c>
      <c r="N409" s="275" t="s">
        <v>52</v>
      </c>
      <c r="O409" s="95"/>
      <c r="P409" s="239">
        <f>O409*H409</f>
        <v>0</v>
      </c>
      <c r="Q409" s="239">
        <v>0.33000000000000002</v>
      </c>
      <c r="R409" s="239">
        <f>Q409*H409</f>
        <v>3.96</v>
      </c>
      <c r="S409" s="239">
        <v>0</v>
      </c>
      <c r="T409" s="240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41" t="s">
        <v>266</v>
      </c>
      <c r="AT409" s="241" t="s">
        <v>301</v>
      </c>
      <c r="AU409" s="241" t="s">
        <v>241</v>
      </c>
      <c r="AY409" s="19" t="s">
        <v>226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9" t="s">
        <v>233</v>
      </c>
      <c r="BK409" s="242">
        <f>ROUND(I409*H409,2)</f>
        <v>0</v>
      </c>
      <c r="BL409" s="19" t="s">
        <v>233</v>
      </c>
      <c r="BM409" s="241" t="s">
        <v>2295</v>
      </c>
    </row>
    <row r="410" s="2" customFormat="1" ht="16.5" customHeight="1">
      <c r="A410" s="41"/>
      <c r="B410" s="42"/>
      <c r="C410" s="266" t="s">
        <v>792</v>
      </c>
      <c r="D410" s="266" t="s">
        <v>301</v>
      </c>
      <c r="E410" s="267" t="s">
        <v>2296</v>
      </c>
      <c r="F410" s="268" t="s">
        <v>2297</v>
      </c>
      <c r="G410" s="269" t="s">
        <v>611</v>
      </c>
      <c r="H410" s="270">
        <v>1</v>
      </c>
      <c r="I410" s="271"/>
      <c r="J410" s="272">
        <f>ROUND(I410*H410,2)</f>
        <v>0</v>
      </c>
      <c r="K410" s="268" t="s">
        <v>1</v>
      </c>
      <c r="L410" s="273"/>
      <c r="M410" s="274" t="s">
        <v>1</v>
      </c>
      <c r="N410" s="275" t="s">
        <v>52</v>
      </c>
      <c r="O410" s="95"/>
      <c r="P410" s="239">
        <f>O410*H410</f>
        <v>0</v>
      </c>
      <c r="Q410" s="239">
        <v>0.17999999999999999</v>
      </c>
      <c r="R410" s="239">
        <f>Q410*H410</f>
        <v>0.17999999999999999</v>
      </c>
      <c r="S410" s="239">
        <v>0</v>
      </c>
      <c r="T410" s="240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41" t="s">
        <v>266</v>
      </c>
      <c r="AT410" s="241" t="s">
        <v>301</v>
      </c>
      <c r="AU410" s="241" t="s">
        <v>241</v>
      </c>
      <c r="AY410" s="19" t="s">
        <v>226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9" t="s">
        <v>233</v>
      </c>
      <c r="BK410" s="242">
        <f>ROUND(I410*H410,2)</f>
        <v>0</v>
      </c>
      <c r="BL410" s="19" t="s">
        <v>233</v>
      </c>
      <c r="BM410" s="241" t="s">
        <v>2298</v>
      </c>
    </row>
    <row r="411" s="2" customFormat="1" ht="16.5" customHeight="1">
      <c r="A411" s="41"/>
      <c r="B411" s="42"/>
      <c r="C411" s="266" t="s">
        <v>797</v>
      </c>
      <c r="D411" s="266" t="s">
        <v>301</v>
      </c>
      <c r="E411" s="267" t="s">
        <v>2299</v>
      </c>
      <c r="F411" s="268" t="s">
        <v>2300</v>
      </c>
      <c r="G411" s="269" t="s">
        <v>611</v>
      </c>
      <c r="H411" s="270">
        <v>2</v>
      </c>
      <c r="I411" s="271"/>
      <c r="J411" s="272">
        <f>ROUND(I411*H411,2)</f>
        <v>0</v>
      </c>
      <c r="K411" s="268" t="s">
        <v>1</v>
      </c>
      <c r="L411" s="273"/>
      <c r="M411" s="274" t="s">
        <v>1</v>
      </c>
      <c r="N411" s="275" t="s">
        <v>52</v>
      </c>
      <c r="O411" s="95"/>
      <c r="P411" s="239">
        <f>O411*H411</f>
        <v>0</v>
      </c>
      <c r="Q411" s="239">
        <v>0.059999999999999998</v>
      </c>
      <c r="R411" s="239">
        <f>Q411*H411</f>
        <v>0.12</v>
      </c>
      <c r="S411" s="239">
        <v>0</v>
      </c>
      <c r="T411" s="240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41" t="s">
        <v>266</v>
      </c>
      <c r="AT411" s="241" t="s">
        <v>301</v>
      </c>
      <c r="AU411" s="241" t="s">
        <v>241</v>
      </c>
      <c r="AY411" s="19" t="s">
        <v>226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9" t="s">
        <v>233</v>
      </c>
      <c r="BK411" s="242">
        <f>ROUND(I411*H411,2)</f>
        <v>0</v>
      </c>
      <c r="BL411" s="19" t="s">
        <v>233</v>
      </c>
      <c r="BM411" s="241" t="s">
        <v>2301</v>
      </c>
    </row>
    <row r="412" s="2" customFormat="1" ht="16.5" customHeight="1">
      <c r="A412" s="41"/>
      <c r="B412" s="42"/>
      <c r="C412" s="266" t="s">
        <v>803</v>
      </c>
      <c r="D412" s="266" t="s">
        <v>301</v>
      </c>
      <c r="E412" s="267" t="s">
        <v>2302</v>
      </c>
      <c r="F412" s="268" t="s">
        <v>2303</v>
      </c>
      <c r="G412" s="269" t="s">
        <v>611</v>
      </c>
      <c r="H412" s="270">
        <v>1</v>
      </c>
      <c r="I412" s="271"/>
      <c r="J412" s="272">
        <f>ROUND(I412*H412,2)</f>
        <v>0</v>
      </c>
      <c r="K412" s="268" t="s">
        <v>1</v>
      </c>
      <c r="L412" s="273"/>
      <c r="M412" s="274" t="s">
        <v>1</v>
      </c>
      <c r="N412" s="275" t="s">
        <v>52</v>
      </c>
      <c r="O412" s="95"/>
      <c r="P412" s="239">
        <f>O412*H412</f>
        <v>0</v>
      </c>
      <c r="Q412" s="239">
        <v>0.089999999999999997</v>
      </c>
      <c r="R412" s="239">
        <f>Q412*H412</f>
        <v>0.089999999999999997</v>
      </c>
      <c r="S412" s="239">
        <v>0</v>
      </c>
      <c r="T412" s="240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41" t="s">
        <v>266</v>
      </c>
      <c r="AT412" s="241" t="s">
        <v>301</v>
      </c>
      <c r="AU412" s="241" t="s">
        <v>241</v>
      </c>
      <c r="AY412" s="19" t="s">
        <v>226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9" t="s">
        <v>233</v>
      </c>
      <c r="BK412" s="242">
        <f>ROUND(I412*H412,2)</f>
        <v>0</v>
      </c>
      <c r="BL412" s="19" t="s">
        <v>233</v>
      </c>
      <c r="BM412" s="241" t="s">
        <v>2304</v>
      </c>
    </row>
    <row r="413" s="2" customFormat="1" ht="16.5" customHeight="1">
      <c r="A413" s="41"/>
      <c r="B413" s="42"/>
      <c r="C413" s="266" t="s">
        <v>807</v>
      </c>
      <c r="D413" s="266" t="s">
        <v>301</v>
      </c>
      <c r="E413" s="267" t="s">
        <v>2305</v>
      </c>
      <c r="F413" s="268" t="s">
        <v>2306</v>
      </c>
      <c r="G413" s="269" t="s">
        <v>611</v>
      </c>
      <c r="H413" s="270">
        <v>1</v>
      </c>
      <c r="I413" s="271"/>
      <c r="J413" s="272">
        <f>ROUND(I413*H413,2)</f>
        <v>0</v>
      </c>
      <c r="K413" s="268" t="s">
        <v>1</v>
      </c>
      <c r="L413" s="273"/>
      <c r="M413" s="274" t="s">
        <v>1</v>
      </c>
      <c r="N413" s="275" t="s">
        <v>52</v>
      </c>
      <c r="O413" s="95"/>
      <c r="P413" s="239">
        <f>O413*H413</f>
        <v>0</v>
      </c>
      <c r="Q413" s="239">
        <v>0.089999999999999997</v>
      </c>
      <c r="R413" s="239">
        <f>Q413*H413</f>
        <v>0.089999999999999997</v>
      </c>
      <c r="S413" s="239">
        <v>0</v>
      </c>
      <c r="T413" s="240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41" t="s">
        <v>266</v>
      </c>
      <c r="AT413" s="241" t="s">
        <v>301</v>
      </c>
      <c r="AU413" s="241" t="s">
        <v>241</v>
      </c>
      <c r="AY413" s="19" t="s">
        <v>226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9" t="s">
        <v>233</v>
      </c>
      <c r="BK413" s="242">
        <f>ROUND(I413*H413,2)</f>
        <v>0</v>
      </c>
      <c r="BL413" s="19" t="s">
        <v>233</v>
      </c>
      <c r="BM413" s="241" t="s">
        <v>2307</v>
      </c>
    </row>
    <row r="414" s="2" customFormat="1" ht="16.5" customHeight="1">
      <c r="A414" s="41"/>
      <c r="B414" s="42"/>
      <c r="C414" s="266" t="s">
        <v>813</v>
      </c>
      <c r="D414" s="266" t="s">
        <v>301</v>
      </c>
      <c r="E414" s="267" t="s">
        <v>2308</v>
      </c>
      <c r="F414" s="268" t="s">
        <v>2309</v>
      </c>
      <c r="G414" s="269" t="s">
        <v>611</v>
      </c>
      <c r="H414" s="270">
        <v>1</v>
      </c>
      <c r="I414" s="271"/>
      <c r="J414" s="272">
        <f>ROUND(I414*H414,2)</f>
        <v>0</v>
      </c>
      <c r="K414" s="268" t="s">
        <v>1</v>
      </c>
      <c r="L414" s="273"/>
      <c r="M414" s="274" t="s">
        <v>1</v>
      </c>
      <c r="N414" s="275" t="s">
        <v>52</v>
      </c>
      <c r="O414" s="95"/>
      <c r="P414" s="239">
        <f>O414*H414</f>
        <v>0</v>
      </c>
      <c r="Q414" s="239">
        <v>0.02</v>
      </c>
      <c r="R414" s="239">
        <f>Q414*H414</f>
        <v>0.02</v>
      </c>
      <c r="S414" s="239">
        <v>0</v>
      </c>
      <c r="T414" s="240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41" t="s">
        <v>266</v>
      </c>
      <c r="AT414" s="241" t="s">
        <v>301</v>
      </c>
      <c r="AU414" s="241" t="s">
        <v>241</v>
      </c>
      <c r="AY414" s="19" t="s">
        <v>226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9" t="s">
        <v>233</v>
      </c>
      <c r="BK414" s="242">
        <f>ROUND(I414*H414,2)</f>
        <v>0</v>
      </c>
      <c r="BL414" s="19" t="s">
        <v>233</v>
      </c>
      <c r="BM414" s="241" t="s">
        <v>2310</v>
      </c>
    </row>
    <row r="415" s="2" customFormat="1" ht="16.5" customHeight="1">
      <c r="A415" s="41"/>
      <c r="B415" s="42"/>
      <c r="C415" s="230" t="s">
        <v>817</v>
      </c>
      <c r="D415" s="230" t="s">
        <v>228</v>
      </c>
      <c r="E415" s="231" t="s">
        <v>2311</v>
      </c>
      <c r="F415" s="232" t="s">
        <v>2312</v>
      </c>
      <c r="G415" s="233" t="s">
        <v>244</v>
      </c>
      <c r="H415" s="234">
        <v>43.378</v>
      </c>
      <c r="I415" s="235"/>
      <c r="J415" s="236">
        <f>ROUND(I415*H415,2)</f>
        <v>0</v>
      </c>
      <c r="K415" s="232" t="s">
        <v>232</v>
      </c>
      <c r="L415" s="47"/>
      <c r="M415" s="237" t="s">
        <v>1</v>
      </c>
      <c r="N415" s="238" t="s">
        <v>52</v>
      </c>
      <c r="O415" s="95"/>
      <c r="P415" s="239">
        <f>O415*H415</f>
        <v>0</v>
      </c>
      <c r="Q415" s="239">
        <v>0.0020100000000000001</v>
      </c>
      <c r="R415" s="239">
        <f>Q415*H415</f>
        <v>0.087189780000000008</v>
      </c>
      <c r="S415" s="239">
        <v>0</v>
      </c>
      <c r="T415" s="240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41" t="s">
        <v>307</v>
      </c>
      <c r="AT415" s="241" t="s">
        <v>228</v>
      </c>
      <c r="AU415" s="241" t="s">
        <v>241</v>
      </c>
      <c r="AY415" s="19" t="s">
        <v>226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9" t="s">
        <v>233</v>
      </c>
      <c r="BK415" s="242">
        <f>ROUND(I415*H415,2)</f>
        <v>0</v>
      </c>
      <c r="BL415" s="19" t="s">
        <v>307</v>
      </c>
      <c r="BM415" s="241" t="s">
        <v>2313</v>
      </c>
    </row>
    <row r="416" s="15" customFormat="1">
      <c r="A416" s="15"/>
      <c r="B416" s="280"/>
      <c r="C416" s="281"/>
      <c r="D416" s="245" t="s">
        <v>235</v>
      </c>
      <c r="E416" s="282" t="s">
        <v>1</v>
      </c>
      <c r="F416" s="283" t="s">
        <v>2282</v>
      </c>
      <c r="G416" s="281"/>
      <c r="H416" s="282" t="s">
        <v>1</v>
      </c>
      <c r="I416" s="284"/>
      <c r="J416" s="281"/>
      <c r="K416" s="281"/>
      <c r="L416" s="285"/>
      <c r="M416" s="286"/>
      <c r="N416" s="287"/>
      <c r="O416" s="287"/>
      <c r="P416" s="287"/>
      <c r="Q416" s="287"/>
      <c r="R416" s="287"/>
      <c r="S416" s="287"/>
      <c r="T416" s="28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9" t="s">
        <v>235</v>
      </c>
      <c r="AU416" s="289" t="s">
        <v>241</v>
      </c>
      <c r="AV416" s="15" t="s">
        <v>92</v>
      </c>
      <c r="AW416" s="15" t="s">
        <v>40</v>
      </c>
      <c r="AX416" s="15" t="s">
        <v>85</v>
      </c>
      <c r="AY416" s="289" t="s">
        <v>226</v>
      </c>
    </row>
    <row r="417" s="13" customFormat="1">
      <c r="A417" s="13"/>
      <c r="B417" s="243"/>
      <c r="C417" s="244"/>
      <c r="D417" s="245" t="s">
        <v>235</v>
      </c>
      <c r="E417" s="246" t="s">
        <v>1</v>
      </c>
      <c r="F417" s="247" t="s">
        <v>2314</v>
      </c>
      <c r="G417" s="244"/>
      <c r="H417" s="248">
        <v>37.719999999999999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235</v>
      </c>
      <c r="AU417" s="254" t="s">
        <v>241</v>
      </c>
      <c r="AV417" s="13" t="s">
        <v>94</v>
      </c>
      <c r="AW417" s="13" t="s">
        <v>40</v>
      </c>
      <c r="AX417" s="13" t="s">
        <v>85</v>
      </c>
      <c r="AY417" s="254" t="s">
        <v>226</v>
      </c>
    </row>
    <row r="418" s="15" customFormat="1">
      <c r="A418" s="15"/>
      <c r="B418" s="280"/>
      <c r="C418" s="281"/>
      <c r="D418" s="245" t="s">
        <v>235</v>
      </c>
      <c r="E418" s="282" t="s">
        <v>1</v>
      </c>
      <c r="F418" s="283" t="s">
        <v>2315</v>
      </c>
      <c r="G418" s="281"/>
      <c r="H418" s="282" t="s">
        <v>1</v>
      </c>
      <c r="I418" s="284"/>
      <c r="J418" s="281"/>
      <c r="K418" s="281"/>
      <c r="L418" s="285"/>
      <c r="M418" s="286"/>
      <c r="N418" s="287"/>
      <c r="O418" s="287"/>
      <c r="P418" s="287"/>
      <c r="Q418" s="287"/>
      <c r="R418" s="287"/>
      <c r="S418" s="287"/>
      <c r="T418" s="288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9" t="s">
        <v>235</v>
      </c>
      <c r="AU418" s="289" t="s">
        <v>241</v>
      </c>
      <c r="AV418" s="15" t="s">
        <v>92</v>
      </c>
      <c r="AW418" s="15" t="s">
        <v>40</v>
      </c>
      <c r="AX418" s="15" t="s">
        <v>85</v>
      </c>
      <c r="AY418" s="289" t="s">
        <v>226</v>
      </c>
    </row>
    <row r="419" s="13" customFormat="1">
      <c r="A419" s="13"/>
      <c r="B419" s="243"/>
      <c r="C419" s="244"/>
      <c r="D419" s="245" t="s">
        <v>235</v>
      </c>
      <c r="E419" s="246" t="s">
        <v>1</v>
      </c>
      <c r="F419" s="247" t="s">
        <v>2316</v>
      </c>
      <c r="G419" s="244"/>
      <c r="H419" s="248">
        <v>5.6580000000000004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235</v>
      </c>
      <c r="AU419" s="254" t="s">
        <v>241</v>
      </c>
      <c r="AV419" s="13" t="s">
        <v>94</v>
      </c>
      <c r="AW419" s="13" t="s">
        <v>40</v>
      </c>
      <c r="AX419" s="13" t="s">
        <v>85</v>
      </c>
      <c r="AY419" s="254" t="s">
        <v>226</v>
      </c>
    </row>
    <row r="420" s="14" customFormat="1">
      <c r="A420" s="14"/>
      <c r="B420" s="255"/>
      <c r="C420" s="256"/>
      <c r="D420" s="245" t="s">
        <v>235</v>
      </c>
      <c r="E420" s="257" t="s">
        <v>1</v>
      </c>
      <c r="F420" s="258" t="s">
        <v>237</v>
      </c>
      <c r="G420" s="256"/>
      <c r="H420" s="259">
        <v>43.378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235</v>
      </c>
      <c r="AU420" s="265" t="s">
        <v>241</v>
      </c>
      <c r="AV420" s="14" t="s">
        <v>233</v>
      </c>
      <c r="AW420" s="14" t="s">
        <v>40</v>
      </c>
      <c r="AX420" s="14" t="s">
        <v>92</v>
      </c>
      <c r="AY420" s="265" t="s">
        <v>226</v>
      </c>
    </row>
    <row r="421" s="2" customFormat="1" ht="16.5" customHeight="1">
      <c r="A421" s="41"/>
      <c r="B421" s="42"/>
      <c r="C421" s="230" t="s">
        <v>823</v>
      </c>
      <c r="D421" s="230" t="s">
        <v>228</v>
      </c>
      <c r="E421" s="231" t="s">
        <v>2317</v>
      </c>
      <c r="F421" s="232" t="s">
        <v>2318</v>
      </c>
      <c r="G421" s="233" t="s">
        <v>244</v>
      </c>
      <c r="H421" s="234">
        <v>8.2799999999999994</v>
      </c>
      <c r="I421" s="235"/>
      <c r="J421" s="236">
        <f>ROUND(I421*H421,2)</f>
        <v>0</v>
      </c>
      <c r="K421" s="232" t="s">
        <v>232</v>
      </c>
      <c r="L421" s="47"/>
      <c r="M421" s="237" t="s">
        <v>1</v>
      </c>
      <c r="N421" s="238" t="s">
        <v>52</v>
      </c>
      <c r="O421" s="95"/>
      <c r="P421" s="239">
        <f>O421*H421</f>
        <v>0</v>
      </c>
      <c r="Q421" s="239">
        <v>0.00040999999999999999</v>
      </c>
      <c r="R421" s="239">
        <f>Q421*H421</f>
        <v>0.0033947999999999995</v>
      </c>
      <c r="S421" s="239">
        <v>0</v>
      </c>
      <c r="T421" s="240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41" t="s">
        <v>307</v>
      </c>
      <c r="AT421" s="241" t="s">
        <v>228</v>
      </c>
      <c r="AU421" s="241" t="s">
        <v>241</v>
      </c>
      <c r="AY421" s="19" t="s">
        <v>226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9" t="s">
        <v>233</v>
      </c>
      <c r="BK421" s="242">
        <f>ROUND(I421*H421,2)</f>
        <v>0</v>
      </c>
      <c r="BL421" s="19" t="s">
        <v>307</v>
      </c>
      <c r="BM421" s="241" t="s">
        <v>2319</v>
      </c>
    </row>
    <row r="422" s="15" customFormat="1">
      <c r="A422" s="15"/>
      <c r="B422" s="280"/>
      <c r="C422" s="281"/>
      <c r="D422" s="245" t="s">
        <v>235</v>
      </c>
      <c r="E422" s="282" t="s">
        <v>1</v>
      </c>
      <c r="F422" s="283" t="s">
        <v>2285</v>
      </c>
      <c r="G422" s="281"/>
      <c r="H422" s="282" t="s">
        <v>1</v>
      </c>
      <c r="I422" s="284"/>
      <c r="J422" s="281"/>
      <c r="K422" s="281"/>
      <c r="L422" s="285"/>
      <c r="M422" s="286"/>
      <c r="N422" s="287"/>
      <c r="O422" s="287"/>
      <c r="P422" s="287"/>
      <c r="Q422" s="287"/>
      <c r="R422" s="287"/>
      <c r="S422" s="287"/>
      <c r="T422" s="28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89" t="s">
        <v>235</v>
      </c>
      <c r="AU422" s="289" t="s">
        <v>241</v>
      </c>
      <c r="AV422" s="15" t="s">
        <v>92</v>
      </c>
      <c r="AW422" s="15" t="s">
        <v>40</v>
      </c>
      <c r="AX422" s="15" t="s">
        <v>85</v>
      </c>
      <c r="AY422" s="289" t="s">
        <v>226</v>
      </c>
    </row>
    <row r="423" s="13" customFormat="1">
      <c r="A423" s="13"/>
      <c r="B423" s="243"/>
      <c r="C423" s="244"/>
      <c r="D423" s="245" t="s">
        <v>235</v>
      </c>
      <c r="E423" s="246" t="s">
        <v>1</v>
      </c>
      <c r="F423" s="247" t="s">
        <v>2320</v>
      </c>
      <c r="G423" s="244"/>
      <c r="H423" s="248">
        <v>6.9000000000000004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235</v>
      </c>
      <c r="AU423" s="254" t="s">
        <v>241</v>
      </c>
      <c r="AV423" s="13" t="s">
        <v>94</v>
      </c>
      <c r="AW423" s="13" t="s">
        <v>40</v>
      </c>
      <c r="AX423" s="13" t="s">
        <v>85</v>
      </c>
      <c r="AY423" s="254" t="s">
        <v>226</v>
      </c>
    </row>
    <row r="424" s="15" customFormat="1">
      <c r="A424" s="15"/>
      <c r="B424" s="280"/>
      <c r="C424" s="281"/>
      <c r="D424" s="245" t="s">
        <v>235</v>
      </c>
      <c r="E424" s="282" t="s">
        <v>1</v>
      </c>
      <c r="F424" s="283" t="s">
        <v>2191</v>
      </c>
      <c r="G424" s="281"/>
      <c r="H424" s="282" t="s">
        <v>1</v>
      </c>
      <c r="I424" s="284"/>
      <c r="J424" s="281"/>
      <c r="K424" s="281"/>
      <c r="L424" s="285"/>
      <c r="M424" s="286"/>
      <c r="N424" s="287"/>
      <c r="O424" s="287"/>
      <c r="P424" s="287"/>
      <c r="Q424" s="287"/>
      <c r="R424" s="287"/>
      <c r="S424" s="287"/>
      <c r="T424" s="28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9" t="s">
        <v>235</v>
      </c>
      <c r="AU424" s="289" t="s">
        <v>241</v>
      </c>
      <c r="AV424" s="15" t="s">
        <v>92</v>
      </c>
      <c r="AW424" s="15" t="s">
        <v>40</v>
      </c>
      <c r="AX424" s="15" t="s">
        <v>85</v>
      </c>
      <c r="AY424" s="289" t="s">
        <v>226</v>
      </c>
    </row>
    <row r="425" s="13" customFormat="1">
      <c r="A425" s="13"/>
      <c r="B425" s="243"/>
      <c r="C425" s="244"/>
      <c r="D425" s="245" t="s">
        <v>235</v>
      </c>
      <c r="E425" s="246" t="s">
        <v>1</v>
      </c>
      <c r="F425" s="247" t="s">
        <v>2321</v>
      </c>
      <c r="G425" s="244"/>
      <c r="H425" s="248">
        <v>1.3799999999999999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235</v>
      </c>
      <c r="AU425" s="254" t="s">
        <v>241</v>
      </c>
      <c r="AV425" s="13" t="s">
        <v>94</v>
      </c>
      <c r="AW425" s="13" t="s">
        <v>40</v>
      </c>
      <c r="AX425" s="13" t="s">
        <v>85</v>
      </c>
      <c r="AY425" s="254" t="s">
        <v>226</v>
      </c>
    </row>
    <row r="426" s="14" customFormat="1">
      <c r="A426" s="14"/>
      <c r="B426" s="255"/>
      <c r="C426" s="256"/>
      <c r="D426" s="245" t="s">
        <v>235</v>
      </c>
      <c r="E426" s="257" t="s">
        <v>1</v>
      </c>
      <c r="F426" s="258" t="s">
        <v>237</v>
      </c>
      <c r="G426" s="256"/>
      <c r="H426" s="259">
        <v>8.2799999999999994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5" t="s">
        <v>235</v>
      </c>
      <c r="AU426" s="265" t="s">
        <v>241</v>
      </c>
      <c r="AV426" s="14" t="s">
        <v>233</v>
      </c>
      <c r="AW426" s="14" t="s">
        <v>40</v>
      </c>
      <c r="AX426" s="14" t="s">
        <v>92</v>
      </c>
      <c r="AY426" s="265" t="s">
        <v>226</v>
      </c>
    </row>
    <row r="427" s="12" customFormat="1" ht="20.88" customHeight="1">
      <c r="A427" s="12"/>
      <c r="B427" s="214"/>
      <c r="C427" s="215"/>
      <c r="D427" s="216" t="s">
        <v>84</v>
      </c>
      <c r="E427" s="228" t="s">
        <v>2322</v>
      </c>
      <c r="F427" s="228" t="s">
        <v>2323</v>
      </c>
      <c r="G427" s="215"/>
      <c r="H427" s="215"/>
      <c r="I427" s="218"/>
      <c r="J427" s="229">
        <f>BK427</f>
        <v>0</v>
      </c>
      <c r="K427" s="215"/>
      <c r="L427" s="220"/>
      <c r="M427" s="221"/>
      <c r="N427" s="222"/>
      <c r="O427" s="222"/>
      <c r="P427" s="223">
        <f>SUM(P428:P434)</f>
        <v>0</v>
      </c>
      <c r="Q427" s="222"/>
      <c r="R427" s="223">
        <f>SUM(R428:R434)</f>
        <v>59.464700000000001</v>
      </c>
      <c r="S427" s="222"/>
      <c r="T427" s="224">
        <f>SUM(T428:T434)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5" t="s">
        <v>92</v>
      </c>
      <c r="AT427" s="226" t="s">
        <v>84</v>
      </c>
      <c r="AU427" s="226" t="s">
        <v>94</v>
      </c>
      <c r="AY427" s="225" t="s">
        <v>226</v>
      </c>
      <c r="BK427" s="227">
        <f>SUM(BK428:BK434)</f>
        <v>0</v>
      </c>
    </row>
    <row r="428" s="2" customFormat="1" ht="16.5" customHeight="1">
      <c r="A428" s="41"/>
      <c r="B428" s="42"/>
      <c r="C428" s="266" t="s">
        <v>828</v>
      </c>
      <c r="D428" s="266" t="s">
        <v>301</v>
      </c>
      <c r="E428" s="267" t="s">
        <v>2324</v>
      </c>
      <c r="F428" s="268" t="s">
        <v>2325</v>
      </c>
      <c r="G428" s="269" t="s">
        <v>244</v>
      </c>
      <c r="H428" s="270">
        <v>25</v>
      </c>
      <c r="I428" s="271"/>
      <c r="J428" s="272">
        <f>ROUND(I428*H428,2)</f>
        <v>0</v>
      </c>
      <c r="K428" s="268" t="s">
        <v>1</v>
      </c>
      <c r="L428" s="273"/>
      <c r="M428" s="274" t="s">
        <v>1</v>
      </c>
      <c r="N428" s="275" t="s">
        <v>52</v>
      </c>
      <c r="O428" s="95"/>
      <c r="P428" s="239">
        <f>O428*H428</f>
        <v>0</v>
      </c>
      <c r="Q428" s="239">
        <v>2.1600000000000001</v>
      </c>
      <c r="R428" s="239">
        <f>Q428*H428</f>
        <v>54</v>
      </c>
      <c r="S428" s="239">
        <v>0</v>
      </c>
      <c r="T428" s="240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41" t="s">
        <v>266</v>
      </c>
      <c r="AT428" s="241" t="s">
        <v>301</v>
      </c>
      <c r="AU428" s="241" t="s">
        <v>241</v>
      </c>
      <c r="AY428" s="19" t="s">
        <v>226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9" t="s">
        <v>233</v>
      </c>
      <c r="BK428" s="242">
        <f>ROUND(I428*H428,2)</f>
        <v>0</v>
      </c>
      <c r="BL428" s="19" t="s">
        <v>233</v>
      </c>
      <c r="BM428" s="241" t="s">
        <v>2326</v>
      </c>
    </row>
    <row r="429" s="2" customFormat="1" ht="16.5" customHeight="1">
      <c r="A429" s="41"/>
      <c r="B429" s="42"/>
      <c r="C429" s="266" t="s">
        <v>835</v>
      </c>
      <c r="D429" s="266" t="s">
        <v>301</v>
      </c>
      <c r="E429" s="267" t="s">
        <v>2327</v>
      </c>
      <c r="F429" s="268" t="s">
        <v>2328</v>
      </c>
      <c r="G429" s="269" t="s">
        <v>611</v>
      </c>
      <c r="H429" s="270">
        <v>2</v>
      </c>
      <c r="I429" s="271"/>
      <c r="J429" s="272">
        <f>ROUND(I429*H429,2)</f>
        <v>0</v>
      </c>
      <c r="K429" s="268" t="s">
        <v>1</v>
      </c>
      <c r="L429" s="273"/>
      <c r="M429" s="274" t="s">
        <v>1</v>
      </c>
      <c r="N429" s="275" t="s">
        <v>52</v>
      </c>
      <c r="O429" s="95"/>
      <c r="P429" s="239">
        <f>O429*H429</f>
        <v>0</v>
      </c>
      <c r="Q429" s="239">
        <v>0.93000000000000005</v>
      </c>
      <c r="R429" s="239">
        <f>Q429*H429</f>
        <v>1.8600000000000001</v>
      </c>
      <c r="S429" s="239">
        <v>0</v>
      </c>
      <c r="T429" s="240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41" t="s">
        <v>266</v>
      </c>
      <c r="AT429" s="241" t="s">
        <v>301</v>
      </c>
      <c r="AU429" s="241" t="s">
        <v>241</v>
      </c>
      <c r="AY429" s="19" t="s">
        <v>226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9" t="s">
        <v>233</v>
      </c>
      <c r="BK429" s="242">
        <f>ROUND(I429*H429,2)</f>
        <v>0</v>
      </c>
      <c r="BL429" s="19" t="s">
        <v>233</v>
      </c>
      <c r="BM429" s="241" t="s">
        <v>2329</v>
      </c>
    </row>
    <row r="430" s="2" customFormat="1" ht="16.5" customHeight="1">
      <c r="A430" s="41"/>
      <c r="B430" s="42"/>
      <c r="C430" s="266" t="s">
        <v>839</v>
      </c>
      <c r="D430" s="266" t="s">
        <v>301</v>
      </c>
      <c r="E430" s="267" t="s">
        <v>2330</v>
      </c>
      <c r="F430" s="268" t="s">
        <v>2331</v>
      </c>
      <c r="G430" s="269" t="s">
        <v>611</v>
      </c>
      <c r="H430" s="270">
        <v>3</v>
      </c>
      <c r="I430" s="271"/>
      <c r="J430" s="272">
        <f>ROUND(I430*H430,2)</f>
        <v>0</v>
      </c>
      <c r="K430" s="268" t="s">
        <v>1</v>
      </c>
      <c r="L430" s="273"/>
      <c r="M430" s="274" t="s">
        <v>1</v>
      </c>
      <c r="N430" s="275" t="s">
        <v>52</v>
      </c>
      <c r="O430" s="95"/>
      <c r="P430" s="239">
        <f>O430*H430</f>
        <v>0</v>
      </c>
      <c r="Q430" s="239">
        <v>0.88</v>
      </c>
      <c r="R430" s="239">
        <f>Q430*H430</f>
        <v>2.6400000000000001</v>
      </c>
      <c r="S430" s="239">
        <v>0</v>
      </c>
      <c r="T430" s="240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41" t="s">
        <v>266</v>
      </c>
      <c r="AT430" s="241" t="s">
        <v>301</v>
      </c>
      <c r="AU430" s="241" t="s">
        <v>241</v>
      </c>
      <c r="AY430" s="19" t="s">
        <v>226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9" t="s">
        <v>233</v>
      </c>
      <c r="BK430" s="242">
        <f>ROUND(I430*H430,2)</f>
        <v>0</v>
      </c>
      <c r="BL430" s="19" t="s">
        <v>233</v>
      </c>
      <c r="BM430" s="241" t="s">
        <v>2332</v>
      </c>
    </row>
    <row r="431" s="2" customFormat="1" ht="16.5" customHeight="1">
      <c r="A431" s="41"/>
      <c r="B431" s="42"/>
      <c r="C431" s="266" t="s">
        <v>842</v>
      </c>
      <c r="D431" s="266" t="s">
        <v>301</v>
      </c>
      <c r="E431" s="267" t="s">
        <v>2333</v>
      </c>
      <c r="F431" s="268" t="s">
        <v>2334</v>
      </c>
      <c r="G431" s="269" t="s">
        <v>611</v>
      </c>
      <c r="H431" s="270">
        <v>2</v>
      </c>
      <c r="I431" s="271"/>
      <c r="J431" s="272">
        <f>ROUND(I431*H431,2)</f>
        <v>0</v>
      </c>
      <c r="K431" s="268" t="s">
        <v>1</v>
      </c>
      <c r="L431" s="273"/>
      <c r="M431" s="274" t="s">
        <v>1</v>
      </c>
      <c r="N431" s="275" t="s">
        <v>52</v>
      </c>
      <c r="O431" s="95"/>
      <c r="P431" s="239">
        <f>O431*H431</f>
        <v>0</v>
      </c>
      <c r="Q431" s="239">
        <v>0.44</v>
      </c>
      <c r="R431" s="239">
        <f>Q431*H431</f>
        <v>0.88</v>
      </c>
      <c r="S431" s="239">
        <v>0</v>
      </c>
      <c r="T431" s="240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41" t="s">
        <v>266</v>
      </c>
      <c r="AT431" s="241" t="s">
        <v>301</v>
      </c>
      <c r="AU431" s="241" t="s">
        <v>241</v>
      </c>
      <c r="AY431" s="19" t="s">
        <v>226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9" t="s">
        <v>233</v>
      </c>
      <c r="BK431" s="242">
        <f>ROUND(I431*H431,2)</f>
        <v>0</v>
      </c>
      <c r="BL431" s="19" t="s">
        <v>233</v>
      </c>
      <c r="BM431" s="241" t="s">
        <v>2335</v>
      </c>
    </row>
    <row r="432" s="2" customFormat="1" ht="16.5" customHeight="1">
      <c r="A432" s="41"/>
      <c r="B432" s="42"/>
      <c r="C432" s="230" t="s">
        <v>846</v>
      </c>
      <c r="D432" s="230" t="s">
        <v>228</v>
      </c>
      <c r="E432" s="231" t="s">
        <v>2336</v>
      </c>
      <c r="F432" s="232" t="s">
        <v>2337</v>
      </c>
      <c r="G432" s="233" t="s">
        <v>244</v>
      </c>
      <c r="H432" s="234">
        <v>27.5</v>
      </c>
      <c r="I432" s="235"/>
      <c r="J432" s="236">
        <f>ROUND(I432*H432,2)</f>
        <v>0</v>
      </c>
      <c r="K432" s="232" t="s">
        <v>232</v>
      </c>
      <c r="L432" s="47"/>
      <c r="M432" s="237" t="s">
        <v>1</v>
      </c>
      <c r="N432" s="238" t="s">
        <v>52</v>
      </c>
      <c r="O432" s="95"/>
      <c r="P432" s="239">
        <f>O432*H432</f>
        <v>0</v>
      </c>
      <c r="Q432" s="239">
        <v>0.0030799999999999998</v>
      </c>
      <c r="R432" s="239">
        <f>Q432*H432</f>
        <v>0.084699999999999998</v>
      </c>
      <c r="S432" s="239">
        <v>0</v>
      </c>
      <c r="T432" s="240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41" t="s">
        <v>307</v>
      </c>
      <c r="AT432" s="241" t="s">
        <v>228</v>
      </c>
      <c r="AU432" s="241" t="s">
        <v>241</v>
      </c>
      <c r="AY432" s="19" t="s">
        <v>226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9" t="s">
        <v>233</v>
      </c>
      <c r="BK432" s="242">
        <f>ROUND(I432*H432,2)</f>
        <v>0</v>
      </c>
      <c r="BL432" s="19" t="s">
        <v>307</v>
      </c>
      <c r="BM432" s="241" t="s">
        <v>2338</v>
      </c>
    </row>
    <row r="433" s="15" customFormat="1">
      <c r="A433" s="15"/>
      <c r="B433" s="280"/>
      <c r="C433" s="281"/>
      <c r="D433" s="245" t="s">
        <v>235</v>
      </c>
      <c r="E433" s="282" t="s">
        <v>1</v>
      </c>
      <c r="F433" s="283" t="s">
        <v>2325</v>
      </c>
      <c r="G433" s="281"/>
      <c r="H433" s="282" t="s">
        <v>1</v>
      </c>
      <c r="I433" s="284"/>
      <c r="J433" s="281"/>
      <c r="K433" s="281"/>
      <c r="L433" s="285"/>
      <c r="M433" s="286"/>
      <c r="N433" s="287"/>
      <c r="O433" s="287"/>
      <c r="P433" s="287"/>
      <c r="Q433" s="287"/>
      <c r="R433" s="287"/>
      <c r="S433" s="287"/>
      <c r="T433" s="28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9" t="s">
        <v>235</v>
      </c>
      <c r="AU433" s="289" t="s">
        <v>241</v>
      </c>
      <c r="AV433" s="15" t="s">
        <v>92</v>
      </c>
      <c r="AW433" s="15" t="s">
        <v>40</v>
      </c>
      <c r="AX433" s="15" t="s">
        <v>85</v>
      </c>
      <c r="AY433" s="289" t="s">
        <v>226</v>
      </c>
    </row>
    <row r="434" s="13" customFormat="1">
      <c r="A434" s="13"/>
      <c r="B434" s="243"/>
      <c r="C434" s="244"/>
      <c r="D434" s="245" t="s">
        <v>235</v>
      </c>
      <c r="E434" s="246" t="s">
        <v>1</v>
      </c>
      <c r="F434" s="247" t="s">
        <v>2339</v>
      </c>
      <c r="G434" s="244"/>
      <c r="H434" s="248">
        <v>27.5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235</v>
      </c>
      <c r="AU434" s="254" t="s">
        <v>241</v>
      </c>
      <c r="AV434" s="13" t="s">
        <v>94</v>
      </c>
      <c r="AW434" s="13" t="s">
        <v>40</v>
      </c>
      <c r="AX434" s="13" t="s">
        <v>92</v>
      </c>
      <c r="AY434" s="254" t="s">
        <v>226</v>
      </c>
    </row>
    <row r="435" s="12" customFormat="1" ht="22.8" customHeight="1">
      <c r="A435" s="12"/>
      <c r="B435" s="214"/>
      <c r="C435" s="215"/>
      <c r="D435" s="216" t="s">
        <v>84</v>
      </c>
      <c r="E435" s="228" t="s">
        <v>2340</v>
      </c>
      <c r="F435" s="228" t="s">
        <v>2341</v>
      </c>
      <c r="G435" s="215"/>
      <c r="H435" s="215"/>
      <c r="I435" s="218"/>
      <c r="J435" s="229">
        <f>BK435</f>
        <v>0</v>
      </c>
      <c r="K435" s="215"/>
      <c r="L435" s="220"/>
      <c r="M435" s="221"/>
      <c r="N435" s="222"/>
      <c r="O435" s="222"/>
      <c r="P435" s="223">
        <f>SUM(P436:P449)</f>
        <v>0</v>
      </c>
      <c r="Q435" s="222"/>
      <c r="R435" s="223">
        <f>SUM(R436:R449)</f>
        <v>0.10746</v>
      </c>
      <c r="S435" s="222"/>
      <c r="T435" s="224">
        <f>SUM(T436:T449)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5" t="s">
        <v>92</v>
      </c>
      <c r="AT435" s="226" t="s">
        <v>84</v>
      </c>
      <c r="AU435" s="226" t="s">
        <v>92</v>
      </c>
      <c r="AY435" s="225" t="s">
        <v>226</v>
      </c>
      <c r="BK435" s="227">
        <f>SUM(BK436:BK449)</f>
        <v>0</v>
      </c>
    </row>
    <row r="436" s="2" customFormat="1" ht="16.5" customHeight="1">
      <c r="A436" s="41"/>
      <c r="B436" s="42"/>
      <c r="C436" s="230" t="s">
        <v>852</v>
      </c>
      <c r="D436" s="230" t="s">
        <v>228</v>
      </c>
      <c r="E436" s="231" t="s">
        <v>2342</v>
      </c>
      <c r="F436" s="232" t="s">
        <v>2343</v>
      </c>
      <c r="G436" s="233" t="s">
        <v>369</v>
      </c>
      <c r="H436" s="234">
        <v>6</v>
      </c>
      <c r="I436" s="235"/>
      <c r="J436" s="236">
        <f>ROUND(I436*H436,2)</f>
        <v>0</v>
      </c>
      <c r="K436" s="232" t="s">
        <v>232</v>
      </c>
      <c r="L436" s="47"/>
      <c r="M436" s="237" t="s">
        <v>1</v>
      </c>
      <c r="N436" s="238" t="s">
        <v>52</v>
      </c>
      <c r="O436" s="95"/>
      <c r="P436" s="239">
        <f>O436*H436</f>
        <v>0</v>
      </c>
      <c r="Q436" s="239">
        <v>0.00050000000000000001</v>
      </c>
      <c r="R436" s="239">
        <f>Q436*H436</f>
        <v>0.0030000000000000001</v>
      </c>
      <c r="S436" s="239">
        <v>0</v>
      </c>
      <c r="T436" s="240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41" t="s">
        <v>307</v>
      </c>
      <c r="AT436" s="241" t="s">
        <v>228</v>
      </c>
      <c r="AU436" s="241" t="s">
        <v>94</v>
      </c>
      <c r="AY436" s="19" t="s">
        <v>226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9" t="s">
        <v>233</v>
      </c>
      <c r="BK436" s="242">
        <f>ROUND(I436*H436,2)</f>
        <v>0</v>
      </c>
      <c r="BL436" s="19" t="s">
        <v>307</v>
      </c>
      <c r="BM436" s="241" t="s">
        <v>2344</v>
      </c>
    </row>
    <row r="437" s="2" customFormat="1" ht="16.5" customHeight="1">
      <c r="A437" s="41"/>
      <c r="B437" s="42"/>
      <c r="C437" s="230" t="s">
        <v>857</v>
      </c>
      <c r="D437" s="230" t="s">
        <v>228</v>
      </c>
      <c r="E437" s="231" t="s">
        <v>2345</v>
      </c>
      <c r="F437" s="232" t="s">
        <v>2346</v>
      </c>
      <c r="G437" s="233" t="s">
        <v>369</v>
      </c>
      <c r="H437" s="234">
        <v>6</v>
      </c>
      <c r="I437" s="235"/>
      <c r="J437" s="236">
        <f>ROUND(I437*H437,2)</f>
        <v>0</v>
      </c>
      <c r="K437" s="232" t="s">
        <v>232</v>
      </c>
      <c r="L437" s="47"/>
      <c r="M437" s="237" t="s">
        <v>1</v>
      </c>
      <c r="N437" s="238" t="s">
        <v>52</v>
      </c>
      <c r="O437" s="95"/>
      <c r="P437" s="239">
        <f>O437*H437</f>
        <v>0</v>
      </c>
      <c r="Q437" s="239">
        <v>6.0000000000000002E-05</v>
      </c>
      <c r="R437" s="239">
        <f>Q437*H437</f>
        <v>0.00036000000000000002</v>
      </c>
      <c r="S437" s="239">
        <v>0</v>
      </c>
      <c r="T437" s="240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41" t="s">
        <v>307</v>
      </c>
      <c r="AT437" s="241" t="s">
        <v>228</v>
      </c>
      <c r="AU437" s="241" t="s">
        <v>94</v>
      </c>
      <c r="AY437" s="19" t="s">
        <v>226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9" t="s">
        <v>233</v>
      </c>
      <c r="BK437" s="242">
        <f>ROUND(I437*H437,2)</f>
        <v>0</v>
      </c>
      <c r="BL437" s="19" t="s">
        <v>307</v>
      </c>
      <c r="BM437" s="241" t="s">
        <v>2347</v>
      </c>
    </row>
    <row r="438" s="2" customFormat="1" ht="16.5" customHeight="1">
      <c r="A438" s="41"/>
      <c r="B438" s="42"/>
      <c r="C438" s="230" t="s">
        <v>863</v>
      </c>
      <c r="D438" s="230" t="s">
        <v>228</v>
      </c>
      <c r="E438" s="231" t="s">
        <v>2348</v>
      </c>
      <c r="F438" s="232" t="s">
        <v>2349</v>
      </c>
      <c r="G438" s="233" t="s">
        <v>369</v>
      </c>
      <c r="H438" s="234">
        <v>6</v>
      </c>
      <c r="I438" s="235"/>
      <c r="J438" s="236">
        <f>ROUND(I438*H438,2)</f>
        <v>0</v>
      </c>
      <c r="K438" s="232" t="s">
        <v>232</v>
      </c>
      <c r="L438" s="47"/>
      <c r="M438" s="237" t="s">
        <v>1</v>
      </c>
      <c r="N438" s="238" t="s">
        <v>52</v>
      </c>
      <c r="O438" s="95"/>
      <c r="P438" s="239">
        <f>O438*H438</f>
        <v>0</v>
      </c>
      <c r="Q438" s="239">
        <v>0</v>
      </c>
      <c r="R438" s="239">
        <f>Q438*H438</f>
        <v>0</v>
      </c>
      <c r="S438" s="239">
        <v>0</v>
      </c>
      <c r="T438" s="240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41" t="s">
        <v>307</v>
      </c>
      <c r="AT438" s="241" t="s">
        <v>228</v>
      </c>
      <c r="AU438" s="241" t="s">
        <v>94</v>
      </c>
      <c r="AY438" s="19" t="s">
        <v>226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9" t="s">
        <v>233</v>
      </c>
      <c r="BK438" s="242">
        <f>ROUND(I438*H438,2)</f>
        <v>0</v>
      </c>
      <c r="BL438" s="19" t="s">
        <v>307</v>
      </c>
      <c r="BM438" s="241" t="s">
        <v>2350</v>
      </c>
    </row>
    <row r="439" s="2" customFormat="1" ht="16.5" customHeight="1">
      <c r="A439" s="41"/>
      <c r="B439" s="42"/>
      <c r="C439" s="266" t="s">
        <v>869</v>
      </c>
      <c r="D439" s="266" t="s">
        <v>301</v>
      </c>
      <c r="E439" s="267" t="s">
        <v>2351</v>
      </c>
      <c r="F439" s="268" t="s">
        <v>2352</v>
      </c>
      <c r="G439" s="269" t="s">
        <v>244</v>
      </c>
      <c r="H439" s="270">
        <v>210</v>
      </c>
      <c r="I439" s="271"/>
      <c r="J439" s="272">
        <f>ROUND(I439*H439,2)</f>
        <v>0</v>
      </c>
      <c r="K439" s="268" t="s">
        <v>232</v>
      </c>
      <c r="L439" s="273"/>
      <c r="M439" s="274" t="s">
        <v>1</v>
      </c>
      <c r="N439" s="275" t="s">
        <v>52</v>
      </c>
      <c r="O439" s="95"/>
      <c r="P439" s="239">
        <f>O439*H439</f>
        <v>0</v>
      </c>
      <c r="Q439" s="239">
        <v>0.00040999999999999999</v>
      </c>
      <c r="R439" s="239">
        <f>Q439*H439</f>
        <v>0.086099999999999996</v>
      </c>
      <c r="S439" s="239">
        <v>0</v>
      </c>
      <c r="T439" s="240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41" t="s">
        <v>389</v>
      </c>
      <c r="AT439" s="241" t="s">
        <v>301</v>
      </c>
      <c r="AU439" s="241" t="s">
        <v>94</v>
      </c>
      <c r="AY439" s="19" t="s">
        <v>226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9" t="s">
        <v>233</v>
      </c>
      <c r="BK439" s="242">
        <f>ROUND(I439*H439,2)</f>
        <v>0</v>
      </c>
      <c r="BL439" s="19" t="s">
        <v>307</v>
      </c>
      <c r="BM439" s="241" t="s">
        <v>2353</v>
      </c>
    </row>
    <row r="440" s="15" customFormat="1">
      <c r="A440" s="15"/>
      <c r="B440" s="280"/>
      <c r="C440" s="281"/>
      <c r="D440" s="245" t="s">
        <v>235</v>
      </c>
      <c r="E440" s="282" t="s">
        <v>1</v>
      </c>
      <c r="F440" s="283" t="s">
        <v>2354</v>
      </c>
      <c r="G440" s="281"/>
      <c r="H440" s="282" t="s">
        <v>1</v>
      </c>
      <c r="I440" s="284"/>
      <c r="J440" s="281"/>
      <c r="K440" s="281"/>
      <c r="L440" s="285"/>
      <c r="M440" s="286"/>
      <c r="N440" s="287"/>
      <c r="O440" s="287"/>
      <c r="P440" s="287"/>
      <c r="Q440" s="287"/>
      <c r="R440" s="287"/>
      <c r="S440" s="287"/>
      <c r="T440" s="28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9" t="s">
        <v>235</v>
      </c>
      <c r="AU440" s="289" t="s">
        <v>94</v>
      </c>
      <c r="AV440" s="15" t="s">
        <v>92</v>
      </c>
      <c r="AW440" s="15" t="s">
        <v>40</v>
      </c>
      <c r="AX440" s="15" t="s">
        <v>85</v>
      </c>
      <c r="AY440" s="289" t="s">
        <v>226</v>
      </c>
    </row>
    <row r="441" s="15" customFormat="1">
      <c r="A441" s="15"/>
      <c r="B441" s="280"/>
      <c r="C441" s="281"/>
      <c r="D441" s="245" t="s">
        <v>235</v>
      </c>
      <c r="E441" s="282" t="s">
        <v>1</v>
      </c>
      <c r="F441" s="283" t="s">
        <v>2355</v>
      </c>
      <c r="G441" s="281"/>
      <c r="H441" s="282" t="s">
        <v>1</v>
      </c>
      <c r="I441" s="284"/>
      <c r="J441" s="281"/>
      <c r="K441" s="281"/>
      <c r="L441" s="285"/>
      <c r="M441" s="286"/>
      <c r="N441" s="287"/>
      <c r="O441" s="287"/>
      <c r="P441" s="287"/>
      <c r="Q441" s="287"/>
      <c r="R441" s="287"/>
      <c r="S441" s="287"/>
      <c r="T441" s="28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9" t="s">
        <v>235</v>
      </c>
      <c r="AU441" s="289" t="s">
        <v>94</v>
      </c>
      <c r="AV441" s="15" t="s">
        <v>92</v>
      </c>
      <c r="AW441" s="15" t="s">
        <v>40</v>
      </c>
      <c r="AX441" s="15" t="s">
        <v>85</v>
      </c>
      <c r="AY441" s="289" t="s">
        <v>226</v>
      </c>
    </row>
    <row r="442" s="13" customFormat="1">
      <c r="A442" s="13"/>
      <c r="B442" s="243"/>
      <c r="C442" s="244"/>
      <c r="D442" s="245" t="s">
        <v>235</v>
      </c>
      <c r="E442" s="246" t="s">
        <v>1</v>
      </c>
      <c r="F442" s="247" t="s">
        <v>2356</v>
      </c>
      <c r="G442" s="244"/>
      <c r="H442" s="248">
        <v>30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235</v>
      </c>
      <c r="AU442" s="254" t="s">
        <v>94</v>
      </c>
      <c r="AV442" s="13" t="s">
        <v>94</v>
      </c>
      <c r="AW442" s="13" t="s">
        <v>40</v>
      </c>
      <c r="AX442" s="13" t="s">
        <v>85</v>
      </c>
      <c r="AY442" s="254" t="s">
        <v>226</v>
      </c>
    </row>
    <row r="443" s="15" customFormat="1">
      <c r="A443" s="15"/>
      <c r="B443" s="280"/>
      <c r="C443" s="281"/>
      <c r="D443" s="245" t="s">
        <v>235</v>
      </c>
      <c r="E443" s="282" t="s">
        <v>1</v>
      </c>
      <c r="F443" s="283" t="s">
        <v>2357</v>
      </c>
      <c r="G443" s="281"/>
      <c r="H443" s="282" t="s">
        <v>1</v>
      </c>
      <c r="I443" s="284"/>
      <c r="J443" s="281"/>
      <c r="K443" s="281"/>
      <c r="L443" s="285"/>
      <c r="M443" s="286"/>
      <c r="N443" s="287"/>
      <c r="O443" s="287"/>
      <c r="P443" s="287"/>
      <c r="Q443" s="287"/>
      <c r="R443" s="287"/>
      <c r="S443" s="287"/>
      <c r="T443" s="288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9" t="s">
        <v>235</v>
      </c>
      <c r="AU443" s="289" t="s">
        <v>94</v>
      </c>
      <c r="AV443" s="15" t="s">
        <v>92</v>
      </c>
      <c r="AW443" s="15" t="s">
        <v>40</v>
      </c>
      <c r="AX443" s="15" t="s">
        <v>85</v>
      </c>
      <c r="AY443" s="289" t="s">
        <v>226</v>
      </c>
    </row>
    <row r="444" s="15" customFormat="1">
      <c r="A444" s="15"/>
      <c r="B444" s="280"/>
      <c r="C444" s="281"/>
      <c r="D444" s="245" t="s">
        <v>235</v>
      </c>
      <c r="E444" s="282" t="s">
        <v>1</v>
      </c>
      <c r="F444" s="283" t="s">
        <v>2358</v>
      </c>
      <c r="G444" s="281"/>
      <c r="H444" s="282" t="s">
        <v>1</v>
      </c>
      <c r="I444" s="284"/>
      <c r="J444" s="281"/>
      <c r="K444" s="281"/>
      <c r="L444" s="285"/>
      <c r="M444" s="286"/>
      <c r="N444" s="287"/>
      <c r="O444" s="287"/>
      <c r="P444" s="287"/>
      <c r="Q444" s="287"/>
      <c r="R444" s="287"/>
      <c r="S444" s="287"/>
      <c r="T444" s="28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9" t="s">
        <v>235</v>
      </c>
      <c r="AU444" s="289" t="s">
        <v>94</v>
      </c>
      <c r="AV444" s="15" t="s">
        <v>92</v>
      </c>
      <c r="AW444" s="15" t="s">
        <v>40</v>
      </c>
      <c r="AX444" s="15" t="s">
        <v>85</v>
      </c>
      <c r="AY444" s="289" t="s">
        <v>226</v>
      </c>
    </row>
    <row r="445" s="13" customFormat="1">
      <c r="A445" s="13"/>
      <c r="B445" s="243"/>
      <c r="C445" s="244"/>
      <c r="D445" s="245" t="s">
        <v>235</v>
      </c>
      <c r="E445" s="246" t="s">
        <v>1</v>
      </c>
      <c r="F445" s="247" t="s">
        <v>2359</v>
      </c>
      <c r="G445" s="244"/>
      <c r="H445" s="248">
        <v>180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235</v>
      </c>
      <c r="AU445" s="254" t="s">
        <v>94</v>
      </c>
      <c r="AV445" s="13" t="s">
        <v>94</v>
      </c>
      <c r="AW445" s="13" t="s">
        <v>40</v>
      </c>
      <c r="AX445" s="13" t="s">
        <v>85</v>
      </c>
      <c r="AY445" s="254" t="s">
        <v>226</v>
      </c>
    </row>
    <row r="446" s="14" customFormat="1">
      <c r="A446" s="14"/>
      <c r="B446" s="255"/>
      <c r="C446" s="256"/>
      <c r="D446" s="245" t="s">
        <v>235</v>
      </c>
      <c r="E446" s="257" t="s">
        <v>1</v>
      </c>
      <c r="F446" s="258" t="s">
        <v>237</v>
      </c>
      <c r="G446" s="256"/>
      <c r="H446" s="259">
        <v>210</v>
      </c>
      <c r="I446" s="260"/>
      <c r="J446" s="256"/>
      <c r="K446" s="256"/>
      <c r="L446" s="261"/>
      <c r="M446" s="262"/>
      <c r="N446" s="263"/>
      <c r="O446" s="263"/>
      <c r="P446" s="263"/>
      <c r="Q446" s="263"/>
      <c r="R446" s="263"/>
      <c r="S446" s="263"/>
      <c r="T446" s="26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5" t="s">
        <v>235</v>
      </c>
      <c r="AU446" s="265" t="s">
        <v>94</v>
      </c>
      <c r="AV446" s="14" t="s">
        <v>233</v>
      </c>
      <c r="AW446" s="14" t="s">
        <v>40</v>
      </c>
      <c r="AX446" s="14" t="s">
        <v>92</v>
      </c>
      <c r="AY446" s="265" t="s">
        <v>226</v>
      </c>
    </row>
    <row r="447" s="2" customFormat="1" ht="16.5" customHeight="1">
      <c r="A447" s="41"/>
      <c r="B447" s="42"/>
      <c r="C447" s="230" t="s">
        <v>874</v>
      </c>
      <c r="D447" s="230" t="s">
        <v>228</v>
      </c>
      <c r="E447" s="231" t="s">
        <v>2360</v>
      </c>
      <c r="F447" s="232" t="s">
        <v>2361</v>
      </c>
      <c r="G447" s="233" t="s">
        <v>244</v>
      </c>
      <c r="H447" s="234">
        <v>30</v>
      </c>
      <c r="I447" s="235"/>
      <c r="J447" s="236">
        <f>ROUND(I447*H447,2)</f>
        <v>0</v>
      </c>
      <c r="K447" s="232" t="s">
        <v>232</v>
      </c>
      <c r="L447" s="47"/>
      <c r="M447" s="237" t="s">
        <v>1</v>
      </c>
      <c r="N447" s="238" t="s">
        <v>52</v>
      </c>
      <c r="O447" s="95"/>
      <c r="P447" s="239">
        <f>O447*H447</f>
        <v>0</v>
      </c>
      <c r="Q447" s="239">
        <v>0.00059999999999999995</v>
      </c>
      <c r="R447" s="239">
        <f>Q447*H447</f>
        <v>0.017999999999999999</v>
      </c>
      <c r="S447" s="239">
        <v>0</v>
      </c>
      <c r="T447" s="240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41" t="s">
        <v>307</v>
      </c>
      <c r="AT447" s="241" t="s">
        <v>228</v>
      </c>
      <c r="AU447" s="241" t="s">
        <v>94</v>
      </c>
      <c r="AY447" s="19" t="s">
        <v>226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9" t="s">
        <v>233</v>
      </c>
      <c r="BK447" s="242">
        <f>ROUND(I447*H447,2)</f>
        <v>0</v>
      </c>
      <c r="BL447" s="19" t="s">
        <v>307</v>
      </c>
      <c r="BM447" s="241" t="s">
        <v>2362</v>
      </c>
    </row>
    <row r="448" s="13" customFormat="1">
      <c r="A448" s="13"/>
      <c r="B448" s="243"/>
      <c r="C448" s="244"/>
      <c r="D448" s="245" t="s">
        <v>235</v>
      </c>
      <c r="E448" s="246" t="s">
        <v>1</v>
      </c>
      <c r="F448" s="247" t="s">
        <v>2356</v>
      </c>
      <c r="G448" s="244"/>
      <c r="H448" s="248">
        <v>30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235</v>
      </c>
      <c r="AU448" s="254" t="s">
        <v>94</v>
      </c>
      <c r="AV448" s="13" t="s">
        <v>94</v>
      </c>
      <c r="AW448" s="13" t="s">
        <v>40</v>
      </c>
      <c r="AX448" s="13" t="s">
        <v>92</v>
      </c>
      <c r="AY448" s="254" t="s">
        <v>226</v>
      </c>
    </row>
    <row r="449" s="2" customFormat="1" ht="16.5" customHeight="1">
      <c r="A449" s="41"/>
      <c r="B449" s="42"/>
      <c r="C449" s="230" t="s">
        <v>879</v>
      </c>
      <c r="D449" s="230" t="s">
        <v>228</v>
      </c>
      <c r="E449" s="231" t="s">
        <v>2363</v>
      </c>
      <c r="F449" s="232" t="s">
        <v>2364</v>
      </c>
      <c r="G449" s="233" t="s">
        <v>387</v>
      </c>
      <c r="H449" s="234">
        <v>6</v>
      </c>
      <c r="I449" s="235"/>
      <c r="J449" s="236">
        <f>ROUND(I449*H449,2)</f>
        <v>0</v>
      </c>
      <c r="K449" s="232" t="s">
        <v>1</v>
      </c>
      <c r="L449" s="47"/>
      <c r="M449" s="237" t="s">
        <v>1</v>
      </c>
      <c r="N449" s="238" t="s">
        <v>52</v>
      </c>
      <c r="O449" s="95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41" t="s">
        <v>307</v>
      </c>
      <c r="AT449" s="241" t="s">
        <v>228</v>
      </c>
      <c r="AU449" s="241" t="s">
        <v>94</v>
      </c>
      <c r="AY449" s="19" t="s">
        <v>226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9" t="s">
        <v>233</v>
      </c>
      <c r="BK449" s="242">
        <f>ROUND(I449*H449,2)</f>
        <v>0</v>
      </c>
      <c r="BL449" s="19" t="s">
        <v>307</v>
      </c>
      <c r="BM449" s="241" t="s">
        <v>2365</v>
      </c>
    </row>
    <row r="450" s="12" customFormat="1" ht="22.8" customHeight="1">
      <c r="A450" s="12"/>
      <c r="B450" s="214"/>
      <c r="C450" s="215"/>
      <c r="D450" s="216" t="s">
        <v>84</v>
      </c>
      <c r="E450" s="228" t="s">
        <v>2366</v>
      </c>
      <c r="F450" s="228" t="s">
        <v>2367</v>
      </c>
      <c r="G450" s="215"/>
      <c r="H450" s="215"/>
      <c r="I450" s="218"/>
      <c r="J450" s="229">
        <f>BK450</f>
        <v>0</v>
      </c>
      <c r="K450" s="215"/>
      <c r="L450" s="220"/>
      <c r="M450" s="221"/>
      <c r="N450" s="222"/>
      <c r="O450" s="222"/>
      <c r="P450" s="223">
        <f>SUM(P451:P457)</f>
        <v>0</v>
      </c>
      <c r="Q450" s="222"/>
      <c r="R450" s="223">
        <f>SUM(R451:R457)</f>
        <v>0.029239999999999999</v>
      </c>
      <c r="S450" s="222"/>
      <c r="T450" s="224">
        <f>SUM(T451:T457)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5" t="s">
        <v>92</v>
      </c>
      <c r="AT450" s="226" t="s">
        <v>84</v>
      </c>
      <c r="AU450" s="226" t="s">
        <v>92</v>
      </c>
      <c r="AY450" s="225" t="s">
        <v>226</v>
      </c>
      <c r="BK450" s="227">
        <f>SUM(BK451:BK457)</f>
        <v>0</v>
      </c>
    </row>
    <row r="451" s="2" customFormat="1" ht="16.5" customHeight="1">
      <c r="A451" s="41"/>
      <c r="B451" s="42"/>
      <c r="C451" s="230" t="s">
        <v>884</v>
      </c>
      <c r="D451" s="230" t="s">
        <v>228</v>
      </c>
      <c r="E451" s="231" t="s">
        <v>2368</v>
      </c>
      <c r="F451" s="232" t="s">
        <v>2369</v>
      </c>
      <c r="G451" s="233" t="s">
        <v>927</v>
      </c>
      <c r="H451" s="234">
        <v>1</v>
      </c>
      <c r="I451" s="235"/>
      <c r="J451" s="236">
        <f>ROUND(I451*H451,2)</f>
        <v>0</v>
      </c>
      <c r="K451" s="232" t="s">
        <v>232</v>
      </c>
      <c r="L451" s="47"/>
      <c r="M451" s="237" t="s">
        <v>1</v>
      </c>
      <c r="N451" s="238" t="s">
        <v>52</v>
      </c>
      <c r="O451" s="95"/>
      <c r="P451" s="239">
        <f>O451*H451</f>
        <v>0</v>
      </c>
      <c r="Q451" s="239">
        <v>0.02852</v>
      </c>
      <c r="R451" s="239">
        <f>Q451*H451</f>
        <v>0.02852</v>
      </c>
      <c r="S451" s="239">
        <v>0</v>
      </c>
      <c r="T451" s="240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41" t="s">
        <v>307</v>
      </c>
      <c r="AT451" s="241" t="s">
        <v>228</v>
      </c>
      <c r="AU451" s="241" t="s">
        <v>94</v>
      </c>
      <c r="AY451" s="19" t="s">
        <v>226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9" t="s">
        <v>233</v>
      </c>
      <c r="BK451" s="242">
        <f>ROUND(I451*H451,2)</f>
        <v>0</v>
      </c>
      <c r="BL451" s="19" t="s">
        <v>307</v>
      </c>
      <c r="BM451" s="241" t="s">
        <v>2370</v>
      </c>
    </row>
    <row r="452" s="2" customFormat="1" ht="16.5" customHeight="1">
      <c r="A452" s="41"/>
      <c r="B452" s="42"/>
      <c r="C452" s="266" t="s">
        <v>888</v>
      </c>
      <c r="D452" s="266" t="s">
        <v>301</v>
      </c>
      <c r="E452" s="267" t="s">
        <v>2371</v>
      </c>
      <c r="F452" s="268" t="s">
        <v>2372</v>
      </c>
      <c r="G452" s="269" t="s">
        <v>611</v>
      </c>
      <c r="H452" s="270">
        <v>1</v>
      </c>
      <c r="I452" s="271"/>
      <c r="J452" s="272">
        <f>ROUND(I452*H452,2)</f>
        <v>0</v>
      </c>
      <c r="K452" s="268" t="s">
        <v>1</v>
      </c>
      <c r="L452" s="273"/>
      <c r="M452" s="274" t="s">
        <v>1</v>
      </c>
      <c r="N452" s="275" t="s">
        <v>52</v>
      </c>
      <c r="O452" s="95"/>
      <c r="P452" s="239">
        <f>O452*H452</f>
        <v>0</v>
      </c>
      <c r="Q452" s="239">
        <v>0</v>
      </c>
      <c r="R452" s="239">
        <f>Q452*H452</f>
        <v>0</v>
      </c>
      <c r="S452" s="239">
        <v>0</v>
      </c>
      <c r="T452" s="240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41" t="s">
        <v>389</v>
      </c>
      <c r="AT452" s="241" t="s">
        <v>301</v>
      </c>
      <c r="AU452" s="241" t="s">
        <v>94</v>
      </c>
      <c r="AY452" s="19" t="s">
        <v>226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9" t="s">
        <v>233</v>
      </c>
      <c r="BK452" s="242">
        <f>ROUND(I452*H452,2)</f>
        <v>0</v>
      </c>
      <c r="BL452" s="19" t="s">
        <v>307</v>
      </c>
      <c r="BM452" s="241" t="s">
        <v>2373</v>
      </c>
    </row>
    <row r="453" s="2" customFormat="1" ht="16.5" customHeight="1">
      <c r="A453" s="41"/>
      <c r="B453" s="42"/>
      <c r="C453" s="230" t="s">
        <v>894</v>
      </c>
      <c r="D453" s="230" t="s">
        <v>228</v>
      </c>
      <c r="E453" s="231" t="s">
        <v>2374</v>
      </c>
      <c r="F453" s="232" t="s">
        <v>2375</v>
      </c>
      <c r="G453" s="233" t="s">
        <v>369</v>
      </c>
      <c r="H453" s="234">
        <v>1</v>
      </c>
      <c r="I453" s="235"/>
      <c r="J453" s="236">
        <f>ROUND(I453*H453,2)</f>
        <v>0</v>
      </c>
      <c r="K453" s="232" t="s">
        <v>232</v>
      </c>
      <c r="L453" s="47"/>
      <c r="M453" s="237" t="s">
        <v>1</v>
      </c>
      <c r="N453" s="238" t="s">
        <v>52</v>
      </c>
      <c r="O453" s="95"/>
      <c r="P453" s="239">
        <f>O453*H453</f>
        <v>0</v>
      </c>
      <c r="Q453" s="239">
        <v>0.00072000000000000005</v>
      </c>
      <c r="R453" s="239">
        <f>Q453*H453</f>
        <v>0.00072000000000000005</v>
      </c>
      <c r="S453" s="239">
        <v>0</v>
      </c>
      <c r="T453" s="240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41" t="s">
        <v>307</v>
      </c>
      <c r="AT453" s="241" t="s">
        <v>228</v>
      </c>
      <c r="AU453" s="241" t="s">
        <v>94</v>
      </c>
      <c r="AY453" s="19" t="s">
        <v>226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9" t="s">
        <v>233</v>
      </c>
      <c r="BK453" s="242">
        <f>ROUND(I453*H453,2)</f>
        <v>0</v>
      </c>
      <c r="BL453" s="19" t="s">
        <v>307</v>
      </c>
      <c r="BM453" s="241" t="s">
        <v>2376</v>
      </c>
    </row>
    <row r="454" s="2" customFormat="1" ht="49.05" customHeight="1">
      <c r="A454" s="41"/>
      <c r="B454" s="42"/>
      <c r="C454" s="266" t="s">
        <v>898</v>
      </c>
      <c r="D454" s="266" t="s">
        <v>301</v>
      </c>
      <c r="E454" s="267" t="s">
        <v>2377</v>
      </c>
      <c r="F454" s="268" t="s">
        <v>2378</v>
      </c>
      <c r="G454" s="269" t="s">
        <v>611</v>
      </c>
      <c r="H454" s="270">
        <v>3</v>
      </c>
      <c r="I454" s="271"/>
      <c r="J454" s="272">
        <f>ROUND(I454*H454,2)</f>
        <v>0</v>
      </c>
      <c r="K454" s="268" t="s">
        <v>1</v>
      </c>
      <c r="L454" s="273"/>
      <c r="M454" s="274" t="s">
        <v>1</v>
      </c>
      <c r="N454" s="275" t="s">
        <v>52</v>
      </c>
      <c r="O454" s="95"/>
      <c r="P454" s="239">
        <f>O454*H454</f>
        <v>0</v>
      </c>
      <c r="Q454" s="239">
        <v>0</v>
      </c>
      <c r="R454" s="239">
        <f>Q454*H454</f>
        <v>0</v>
      </c>
      <c r="S454" s="239">
        <v>0</v>
      </c>
      <c r="T454" s="240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41" t="s">
        <v>389</v>
      </c>
      <c r="AT454" s="241" t="s">
        <v>301</v>
      </c>
      <c r="AU454" s="241" t="s">
        <v>94</v>
      </c>
      <c r="AY454" s="19" t="s">
        <v>226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9" t="s">
        <v>233</v>
      </c>
      <c r="BK454" s="242">
        <f>ROUND(I454*H454,2)</f>
        <v>0</v>
      </c>
      <c r="BL454" s="19" t="s">
        <v>307</v>
      </c>
      <c r="BM454" s="241" t="s">
        <v>2379</v>
      </c>
    </row>
    <row r="455" s="2" customFormat="1" ht="16.5" customHeight="1">
      <c r="A455" s="41"/>
      <c r="B455" s="42"/>
      <c r="C455" s="230" t="s">
        <v>904</v>
      </c>
      <c r="D455" s="230" t="s">
        <v>228</v>
      </c>
      <c r="E455" s="231" t="s">
        <v>524</v>
      </c>
      <c r="F455" s="232" t="s">
        <v>525</v>
      </c>
      <c r="G455" s="233" t="s">
        <v>526</v>
      </c>
      <c r="H455" s="234">
        <v>12</v>
      </c>
      <c r="I455" s="235"/>
      <c r="J455" s="236">
        <f>ROUND(I455*H455,2)</f>
        <v>0</v>
      </c>
      <c r="K455" s="232" t="s">
        <v>232</v>
      </c>
      <c r="L455" s="47"/>
      <c r="M455" s="237" t="s">
        <v>1</v>
      </c>
      <c r="N455" s="238" t="s">
        <v>52</v>
      </c>
      <c r="O455" s="95"/>
      <c r="P455" s="239">
        <f>O455*H455</f>
        <v>0</v>
      </c>
      <c r="Q455" s="239">
        <v>0</v>
      </c>
      <c r="R455" s="239">
        <f>Q455*H455</f>
        <v>0</v>
      </c>
      <c r="S455" s="239">
        <v>0</v>
      </c>
      <c r="T455" s="240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41" t="s">
        <v>719</v>
      </c>
      <c r="AT455" s="241" t="s">
        <v>228</v>
      </c>
      <c r="AU455" s="241" t="s">
        <v>94</v>
      </c>
      <c r="AY455" s="19" t="s">
        <v>226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9" t="s">
        <v>233</v>
      </c>
      <c r="BK455" s="242">
        <f>ROUND(I455*H455,2)</f>
        <v>0</v>
      </c>
      <c r="BL455" s="19" t="s">
        <v>719</v>
      </c>
      <c r="BM455" s="241" t="s">
        <v>2380</v>
      </c>
    </row>
    <row r="456" s="15" customFormat="1">
      <c r="A456" s="15"/>
      <c r="B456" s="280"/>
      <c r="C456" s="281"/>
      <c r="D456" s="245" t="s">
        <v>235</v>
      </c>
      <c r="E456" s="282" t="s">
        <v>1</v>
      </c>
      <c r="F456" s="283" t="s">
        <v>2381</v>
      </c>
      <c r="G456" s="281"/>
      <c r="H456" s="282" t="s">
        <v>1</v>
      </c>
      <c r="I456" s="284"/>
      <c r="J456" s="281"/>
      <c r="K456" s="281"/>
      <c r="L456" s="285"/>
      <c r="M456" s="286"/>
      <c r="N456" s="287"/>
      <c r="O456" s="287"/>
      <c r="P456" s="287"/>
      <c r="Q456" s="287"/>
      <c r="R456" s="287"/>
      <c r="S456" s="287"/>
      <c r="T456" s="28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9" t="s">
        <v>235</v>
      </c>
      <c r="AU456" s="289" t="s">
        <v>94</v>
      </c>
      <c r="AV456" s="15" t="s">
        <v>92</v>
      </c>
      <c r="AW456" s="15" t="s">
        <v>40</v>
      </c>
      <c r="AX456" s="15" t="s">
        <v>85</v>
      </c>
      <c r="AY456" s="289" t="s">
        <v>226</v>
      </c>
    </row>
    <row r="457" s="13" customFormat="1">
      <c r="A457" s="13"/>
      <c r="B457" s="243"/>
      <c r="C457" s="244"/>
      <c r="D457" s="245" t="s">
        <v>235</v>
      </c>
      <c r="E457" s="246" t="s">
        <v>1</v>
      </c>
      <c r="F457" s="247" t="s">
        <v>2382</v>
      </c>
      <c r="G457" s="244"/>
      <c r="H457" s="248">
        <v>12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235</v>
      </c>
      <c r="AU457" s="254" t="s">
        <v>94</v>
      </c>
      <c r="AV457" s="13" t="s">
        <v>94</v>
      </c>
      <c r="AW457" s="13" t="s">
        <v>40</v>
      </c>
      <c r="AX457" s="13" t="s">
        <v>92</v>
      </c>
      <c r="AY457" s="254" t="s">
        <v>226</v>
      </c>
    </row>
    <row r="458" s="12" customFormat="1" ht="22.8" customHeight="1">
      <c r="A458" s="12"/>
      <c r="B458" s="214"/>
      <c r="C458" s="215"/>
      <c r="D458" s="216" t="s">
        <v>84</v>
      </c>
      <c r="E458" s="228" t="s">
        <v>2383</v>
      </c>
      <c r="F458" s="228" t="s">
        <v>2384</v>
      </c>
      <c r="G458" s="215"/>
      <c r="H458" s="215"/>
      <c r="I458" s="218"/>
      <c r="J458" s="229">
        <f>BK458</f>
        <v>0</v>
      </c>
      <c r="K458" s="215"/>
      <c r="L458" s="220"/>
      <c r="M458" s="221"/>
      <c r="N458" s="222"/>
      <c r="O458" s="222"/>
      <c r="P458" s="223">
        <f>P459+SUM(P460:P465)+P469</f>
        <v>0</v>
      </c>
      <c r="Q458" s="222"/>
      <c r="R458" s="223">
        <f>R459+SUM(R460:R465)+R469</f>
        <v>0.0206</v>
      </c>
      <c r="S458" s="222"/>
      <c r="T458" s="224">
        <f>T459+SUM(T460:T465)+T469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5" t="s">
        <v>92</v>
      </c>
      <c r="AT458" s="226" t="s">
        <v>84</v>
      </c>
      <c r="AU458" s="226" t="s">
        <v>92</v>
      </c>
      <c r="AY458" s="225" t="s">
        <v>226</v>
      </c>
      <c r="BK458" s="227">
        <f>BK459+SUM(BK460:BK465)+BK469</f>
        <v>0</v>
      </c>
    </row>
    <row r="459" s="2" customFormat="1" ht="16.5" customHeight="1">
      <c r="A459" s="41"/>
      <c r="B459" s="42"/>
      <c r="C459" s="266" t="s">
        <v>909</v>
      </c>
      <c r="D459" s="266" t="s">
        <v>301</v>
      </c>
      <c r="E459" s="267" t="s">
        <v>2385</v>
      </c>
      <c r="F459" s="268" t="s">
        <v>2386</v>
      </c>
      <c r="G459" s="269" t="s">
        <v>611</v>
      </c>
      <c r="H459" s="270">
        <v>1</v>
      </c>
      <c r="I459" s="271"/>
      <c r="J459" s="272">
        <f>ROUND(I459*H459,2)</f>
        <v>0</v>
      </c>
      <c r="K459" s="268" t="s">
        <v>1</v>
      </c>
      <c r="L459" s="273"/>
      <c r="M459" s="274" t="s">
        <v>1</v>
      </c>
      <c r="N459" s="275" t="s">
        <v>52</v>
      </c>
      <c r="O459" s="95"/>
      <c r="P459" s="239">
        <f>O459*H459</f>
        <v>0</v>
      </c>
      <c r="Q459" s="239">
        <v>0.0019499999999999999</v>
      </c>
      <c r="R459" s="239">
        <f>Q459*H459</f>
        <v>0.0019499999999999999</v>
      </c>
      <c r="S459" s="239">
        <v>0</v>
      </c>
      <c r="T459" s="240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41" t="s">
        <v>266</v>
      </c>
      <c r="AT459" s="241" t="s">
        <v>301</v>
      </c>
      <c r="AU459" s="241" t="s">
        <v>94</v>
      </c>
      <c r="AY459" s="19" t="s">
        <v>226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9" t="s">
        <v>233</v>
      </c>
      <c r="BK459" s="242">
        <f>ROUND(I459*H459,2)</f>
        <v>0</v>
      </c>
      <c r="BL459" s="19" t="s">
        <v>233</v>
      </c>
      <c r="BM459" s="241" t="s">
        <v>2387</v>
      </c>
    </row>
    <row r="460" s="2" customFormat="1" ht="16.5" customHeight="1">
      <c r="A460" s="41"/>
      <c r="B460" s="42"/>
      <c r="C460" s="266" t="s">
        <v>917</v>
      </c>
      <c r="D460" s="266" t="s">
        <v>301</v>
      </c>
      <c r="E460" s="267" t="s">
        <v>2388</v>
      </c>
      <c r="F460" s="268" t="s">
        <v>2389</v>
      </c>
      <c r="G460" s="269" t="s">
        <v>611</v>
      </c>
      <c r="H460" s="270">
        <v>7</v>
      </c>
      <c r="I460" s="271"/>
      <c r="J460" s="272">
        <f>ROUND(I460*H460,2)</f>
        <v>0</v>
      </c>
      <c r="K460" s="268" t="s">
        <v>1</v>
      </c>
      <c r="L460" s="273"/>
      <c r="M460" s="274" t="s">
        <v>1</v>
      </c>
      <c r="N460" s="275" t="s">
        <v>52</v>
      </c>
      <c r="O460" s="95"/>
      <c r="P460" s="239">
        <f>O460*H460</f>
        <v>0</v>
      </c>
      <c r="Q460" s="239">
        <v>0.00097999999999999997</v>
      </c>
      <c r="R460" s="239">
        <f>Q460*H460</f>
        <v>0.0068599999999999998</v>
      </c>
      <c r="S460" s="239">
        <v>0</v>
      </c>
      <c r="T460" s="240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41" t="s">
        <v>266</v>
      </c>
      <c r="AT460" s="241" t="s">
        <v>301</v>
      </c>
      <c r="AU460" s="241" t="s">
        <v>94</v>
      </c>
      <c r="AY460" s="19" t="s">
        <v>226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9" t="s">
        <v>233</v>
      </c>
      <c r="BK460" s="242">
        <f>ROUND(I460*H460,2)</f>
        <v>0</v>
      </c>
      <c r="BL460" s="19" t="s">
        <v>233</v>
      </c>
      <c r="BM460" s="241" t="s">
        <v>2390</v>
      </c>
    </row>
    <row r="461" s="2" customFormat="1" ht="16.5" customHeight="1">
      <c r="A461" s="41"/>
      <c r="B461" s="42"/>
      <c r="C461" s="230" t="s">
        <v>924</v>
      </c>
      <c r="D461" s="230" t="s">
        <v>228</v>
      </c>
      <c r="E461" s="231" t="s">
        <v>2391</v>
      </c>
      <c r="F461" s="232" t="s">
        <v>2392</v>
      </c>
      <c r="G461" s="233" t="s">
        <v>369</v>
      </c>
      <c r="H461" s="234">
        <v>6</v>
      </c>
      <c r="I461" s="235"/>
      <c r="J461" s="236">
        <f>ROUND(I461*H461,2)</f>
        <v>0</v>
      </c>
      <c r="K461" s="232" t="s">
        <v>232</v>
      </c>
      <c r="L461" s="47"/>
      <c r="M461" s="237" t="s">
        <v>1</v>
      </c>
      <c r="N461" s="238" t="s">
        <v>52</v>
      </c>
      <c r="O461" s="95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41" t="s">
        <v>557</v>
      </c>
      <c r="AT461" s="241" t="s">
        <v>228</v>
      </c>
      <c r="AU461" s="241" t="s">
        <v>94</v>
      </c>
      <c r="AY461" s="19" t="s">
        <v>226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9" t="s">
        <v>233</v>
      </c>
      <c r="BK461" s="242">
        <f>ROUND(I461*H461,2)</f>
        <v>0</v>
      </c>
      <c r="BL461" s="19" t="s">
        <v>557</v>
      </c>
      <c r="BM461" s="241" t="s">
        <v>2393</v>
      </c>
    </row>
    <row r="462" s="2" customFormat="1" ht="16.5" customHeight="1">
      <c r="A462" s="41"/>
      <c r="B462" s="42"/>
      <c r="C462" s="230" t="s">
        <v>929</v>
      </c>
      <c r="D462" s="230" t="s">
        <v>228</v>
      </c>
      <c r="E462" s="231" t="s">
        <v>2394</v>
      </c>
      <c r="F462" s="232" t="s">
        <v>2395</v>
      </c>
      <c r="G462" s="233" t="s">
        <v>369</v>
      </c>
      <c r="H462" s="234">
        <v>1</v>
      </c>
      <c r="I462" s="235"/>
      <c r="J462" s="236">
        <f>ROUND(I462*H462,2)</f>
        <v>0</v>
      </c>
      <c r="K462" s="232" t="s">
        <v>232</v>
      </c>
      <c r="L462" s="47"/>
      <c r="M462" s="237" t="s">
        <v>1</v>
      </c>
      <c r="N462" s="238" t="s">
        <v>52</v>
      </c>
      <c r="O462" s="95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41" t="s">
        <v>557</v>
      </c>
      <c r="AT462" s="241" t="s">
        <v>228</v>
      </c>
      <c r="AU462" s="241" t="s">
        <v>94</v>
      </c>
      <c r="AY462" s="19" t="s">
        <v>226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9" t="s">
        <v>233</v>
      </c>
      <c r="BK462" s="242">
        <f>ROUND(I462*H462,2)</f>
        <v>0</v>
      </c>
      <c r="BL462" s="19" t="s">
        <v>557</v>
      </c>
      <c r="BM462" s="241" t="s">
        <v>2396</v>
      </c>
    </row>
    <row r="463" s="2" customFormat="1" ht="16.5" customHeight="1">
      <c r="A463" s="41"/>
      <c r="B463" s="42"/>
      <c r="C463" s="266" t="s">
        <v>933</v>
      </c>
      <c r="D463" s="266" t="s">
        <v>301</v>
      </c>
      <c r="E463" s="267" t="s">
        <v>2397</v>
      </c>
      <c r="F463" s="268" t="s">
        <v>2398</v>
      </c>
      <c r="G463" s="269" t="s">
        <v>611</v>
      </c>
      <c r="H463" s="270">
        <v>1</v>
      </c>
      <c r="I463" s="271"/>
      <c r="J463" s="272">
        <f>ROUND(I463*H463,2)</f>
        <v>0</v>
      </c>
      <c r="K463" s="268" t="s">
        <v>1</v>
      </c>
      <c r="L463" s="273"/>
      <c r="M463" s="274" t="s">
        <v>1</v>
      </c>
      <c r="N463" s="275" t="s">
        <v>52</v>
      </c>
      <c r="O463" s="95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41" t="s">
        <v>266</v>
      </c>
      <c r="AT463" s="241" t="s">
        <v>301</v>
      </c>
      <c r="AU463" s="241" t="s">
        <v>94</v>
      </c>
      <c r="AY463" s="19" t="s">
        <v>226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9" t="s">
        <v>233</v>
      </c>
      <c r="BK463" s="242">
        <f>ROUND(I463*H463,2)</f>
        <v>0</v>
      </c>
      <c r="BL463" s="19" t="s">
        <v>233</v>
      </c>
      <c r="BM463" s="241" t="s">
        <v>2399</v>
      </c>
    </row>
    <row r="464" s="2" customFormat="1" ht="16.5" customHeight="1">
      <c r="A464" s="41"/>
      <c r="B464" s="42"/>
      <c r="C464" s="266" t="s">
        <v>937</v>
      </c>
      <c r="D464" s="266" t="s">
        <v>301</v>
      </c>
      <c r="E464" s="267" t="s">
        <v>2400</v>
      </c>
      <c r="F464" s="268" t="s">
        <v>2401</v>
      </c>
      <c r="G464" s="269" t="s">
        <v>611</v>
      </c>
      <c r="H464" s="270">
        <v>1</v>
      </c>
      <c r="I464" s="271"/>
      <c r="J464" s="272">
        <f>ROUND(I464*H464,2)</f>
        <v>0</v>
      </c>
      <c r="K464" s="268" t="s">
        <v>1</v>
      </c>
      <c r="L464" s="273"/>
      <c r="M464" s="274" t="s">
        <v>1</v>
      </c>
      <c r="N464" s="275" t="s">
        <v>52</v>
      </c>
      <c r="O464" s="95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41" t="s">
        <v>266</v>
      </c>
      <c r="AT464" s="241" t="s">
        <v>301</v>
      </c>
      <c r="AU464" s="241" t="s">
        <v>94</v>
      </c>
      <c r="AY464" s="19" t="s">
        <v>226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9" t="s">
        <v>233</v>
      </c>
      <c r="BK464" s="242">
        <f>ROUND(I464*H464,2)</f>
        <v>0</v>
      </c>
      <c r="BL464" s="19" t="s">
        <v>233</v>
      </c>
      <c r="BM464" s="241" t="s">
        <v>2402</v>
      </c>
    </row>
    <row r="465" s="12" customFormat="1" ht="20.88" customHeight="1">
      <c r="A465" s="12"/>
      <c r="B465" s="214"/>
      <c r="C465" s="215"/>
      <c r="D465" s="216" t="s">
        <v>84</v>
      </c>
      <c r="E465" s="228" t="s">
        <v>2403</v>
      </c>
      <c r="F465" s="228" t="s">
        <v>2404</v>
      </c>
      <c r="G465" s="215"/>
      <c r="H465" s="215"/>
      <c r="I465" s="218"/>
      <c r="J465" s="229">
        <f>BK465</f>
        <v>0</v>
      </c>
      <c r="K465" s="215"/>
      <c r="L465" s="220"/>
      <c r="M465" s="221"/>
      <c r="N465" s="222"/>
      <c r="O465" s="222"/>
      <c r="P465" s="223">
        <f>SUM(P466:P468)</f>
        <v>0</v>
      </c>
      <c r="Q465" s="222"/>
      <c r="R465" s="223">
        <f>SUM(R466:R468)</f>
        <v>0</v>
      </c>
      <c r="S465" s="222"/>
      <c r="T465" s="224">
        <f>SUM(T466:T468)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25" t="s">
        <v>92</v>
      </c>
      <c r="AT465" s="226" t="s">
        <v>84</v>
      </c>
      <c r="AU465" s="226" t="s">
        <v>94</v>
      </c>
      <c r="AY465" s="225" t="s">
        <v>226</v>
      </c>
      <c r="BK465" s="227">
        <f>SUM(BK466:BK468)</f>
        <v>0</v>
      </c>
    </row>
    <row r="466" s="2" customFormat="1" ht="37.8" customHeight="1">
      <c r="A466" s="41"/>
      <c r="B466" s="42"/>
      <c r="C466" s="230" t="s">
        <v>943</v>
      </c>
      <c r="D466" s="230" t="s">
        <v>228</v>
      </c>
      <c r="E466" s="231" t="s">
        <v>1764</v>
      </c>
      <c r="F466" s="232" t="s">
        <v>2405</v>
      </c>
      <c r="G466" s="233" t="s">
        <v>1630</v>
      </c>
      <c r="H466" s="234">
        <v>1</v>
      </c>
      <c r="I466" s="235"/>
      <c r="J466" s="236">
        <f>ROUND(I466*H466,2)</f>
        <v>0</v>
      </c>
      <c r="K466" s="232" t="s">
        <v>1</v>
      </c>
      <c r="L466" s="47"/>
      <c r="M466" s="237" t="s">
        <v>1</v>
      </c>
      <c r="N466" s="238" t="s">
        <v>52</v>
      </c>
      <c r="O466" s="95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41" t="s">
        <v>557</v>
      </c>
      <c r="AT466" s="241" t="s">
        <v>228</v>
      </c>
      <c r="AU466" s="241" t="s">
        <v>241</v>
      </c>
      <c r="AY466" s="19" t="s">
        <v>226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9" t="s">
        <v>233</v>
      </c>
      <c r="BK466" s="242">
        <f>ROUND(I466*H466,2)</f>
        <v>0</v>
      </c>
      <c r="BL466" s="19" t="s">
        <v>557</v>
      </c>
      <c r="BM466" s="241" t="s">
        <v>2406</v>
      </c>
    </row>
    <row r="467" s="2" customFormat="1" ht="37.8" customHeight="1">
      <c r="A467" s="41"/>
      <c r="B467" s="42"/>
      <c r="C467" s="230" t="s">
        <v>949</v>
      </c>
      <c r="D467" s="230" t="s">
        <v>228</v>
      </c>
      <c r="E467" s="231" t="s">
        <v>2407</v>
      </c>
      <c r="F467" s="232" t="s">
        <v>2408</v>
      </c>
      <c r="G467" s="233" t="s">
        <v>1630</v>
      </c>
      <c r="H467" s="234">
        <v>1</v>
      </c>
      <c r="I467" s="235"/>
      <c r="J467" s="236">
        <f>ROUND(I467*H467,2)</f>
        <v>0</v>
      </c>
      <c r="K467" s="232" t="s">
        <v>1</v>
      </c>
      <c r="L467" s="47"/>
      <c r="M467" s="237" t="s">
        <v>1</v>
      </c>
      <c r="N467" s="238" t="s">
        <v>52</v>
      </c>
      <c r="O467" s="95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41" t="s">
        <v>557</v>
      </c>
      <c r="AT467" s="241" t="s">
        <v>228</v>
      </c>
      <c r="AU467" s="241" t="s">
        <v>241</v>
      </c>
      <c r="AY467" s="19" t="s">
        <v>226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9" t="s">
        <v>233</v>
      </c>
      <c r="BK467" s="242">
        <f>ROUND(I467*H467,2)</f>
        <v>0</v>
      </c>
      <c r="BL467" s="19" t="s">
        <v>557</v>
      </c>
      <c r="BM467" s="241" t="s">
        <v>2409</v>
      </c>
    </row>
    <row r="468" s="2" customFormat="1" ht="37.8" customHeight="1">
      <c r="A468" s="41"/>
      <c r="B468" s="42"/>
      <c r="C468" s="230" t="s">
        <v>954</v>
      </c>
      <c r="D468" s="230" t="s">
        <v>228</v>
      </c>
      <c r="E468" s="231" t="s">
        <v>2410</v>
      </c>
      <c r="F468" s="232" t="s">
        <v>2411</v>
      </c>
      <c r="G468" s="233" t="s">
        <v>1630</v>
      </c>
      <c r="H468" s="234">
        <v>1</v>
      </c>
      <c r="I468" s="235"/>
      <c r="J468" s="236">
        <f>ROUND(I468*H468,2)</f>
        <v>0</v>
      </c>
      <c r="K468" s="232" t="s">
        <v>1</v>
      </c>
      <c r="L468" s="47"/>
      <c r="M468" s="237" t="s">
        <v>1</v>
      </c>
      <c r="N468" s="238" t="s">
        <v>52</v>
      </c>
      <c r="O468" s="95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41" t="s">
        <v>557</v>
      </c>
      <c r="AT468" s="241" t="s">
        <v>228</v>
      </c>
      <c r="AU468" s="241" t="s">
        <v>241</v>
      </c>
      <c r="AY468" s="19" t="s">
        <v>226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9" t="s">
        <v>233</v>
      </c>
      <c r="BK468" s="242">
        <f>ROUND(I468*H468,2)</f>
        <v>0</v>
      </c>
      <c r="BL468" s="19" t="s">
        <v>557</v>
      </c>
      <c r="BM468" s="241" t="s">
        <v>2412</v>
      </c>
    </row>
    <row r="469" s="12" customFormat="1" ht="20.88" customHeight="1">
      <c r="A469" s="12"/>
      <c r="B469" s="214"/>
      <c r="C469" s="215"/>
      <c r="D469" s="216" t="s">
        <v>84</v>
      </c>
      <c r="E469" s="228" t="s">
        <v>2413</v>
      </c>
      <c r="F469" s="228" t="s">
        <v>2414</v>
      </c>
      <c r="G469" s="215"/>
      <c r="H469" s="215"/>
      <c r="I469" s="218"/>
      <c r="J469" s="229">
        <f>BK469</f>
        <v>0</v>
      </c>
      <c r="K469" s="215"/>
      <c r="L469" s="220"/>
      <c r="M469" s="221"/>
      <c r="N469" s="222"/>
      <c r="O469" s="222"/>
      <c r="P469" s="223">
        <f>SUM(P470:P489)</f>
        <v>0</v>
      </c>
      <c r="Q469" s="222"/>
      <c r="R469" s="223">
        <f>SUM(R470:R489)</f>
        <v>0.01179</v>
      </c>
      <c r="S469" s="222"/>
      <c r="T469" s="224">
        <f>SUM(T470:T489)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5" t="s">
        <v>92</v>
      </c>
      <c r="AT469" s="226" t="s">
        <v>84</v>
      </c>
      <c r="AU469" s="226" t="s">
        <v>94</v>
      </c>
      <c r="AY469" s="225" t="s">
        <v>226</v>
      </c>
      <c r="BK469" s="227">
        <f>SUM(BK470:BK489)</f>
        <v>0</v>
      </c>
    </row>
    <row r="470" s="2" customFormat="1" ht="21.75" customHeight="1">
      <c r="A470" s="41"/>
      <c r="B470" s="42"/>
      <c r="C470" s="230" t="s">
        <v>958</v>
      </c>
      <c r="D470" s="230" t="s">
        <v>228</v>
      </c>
      <c r="E470" s="231" t="s">
        <v>2415</v>
      </c>
      <c r="F470" s="232" t="s">
        <v>2416</v>
      </c>
      <c r="G470" s="233" t="s">
        <v>244</v>
      </c>
      <c r="H470" s="234">
        <v>33</v>
      </c>
      <c r="I470" s="235"/>
      <c r="J470" s="236">
        <f>ROUND(I470*H470,2)</f>
        <v>0</v>
      </c>
      <c r="K470" s="232" t="s">
        <v>232</v>
      </c>
      <c r="L470" s="47"/>
      <c r="M470" s="237" t="s">
        <v>1</v>
      </c>
      <c r="N470" s="238" t="s">
        <v>52</v>
      </c>
      <c r="O470" s="95"/>
      <c r="P470" s="239">
        <f>O470*H470</f>
        <v>0</v>
      </c>
      <c r="Q470" s="239">
        <v>6.9999999999999994E-05</v>
      </c>
      <c r="R470" s="239">
        <f>Q470*H470</f>
        <v>0.00231</v>
      </c>
      <c r="S470" s="239">
        <v>0</v>
      </c>
      <c r="T470" s="240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41" t="s">
        <v>307</v>
      </c>
      <c r="AT470" s="241" t="s">
        <v>228</v>
      </c>
      <c r="AU470" s="241" t="s">
        <v>241</v>
      </c>
      <c r="AY470" s="19" t="s">
        <v>226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9" t="s">
        <v>233</v>
      </c>
      <c r="BK470" s="242">
        <f>ROUND(I470*H470,2)</f>
        <v>0</v>
      </c>
      <c r="BL470" s="19" t="s">
        <v>307</v>
      </c>
      <c r="BM470" s="241" t="s">
        <v>2417</v>
      </c>
    </row>
    <row r="471" s="15" customFormat="1">
      <c r="A471" s="15"/>
      <c r="B471" s="280"/>
      <c r="C471" s="281"/>
      <c r="D471" s="245" t="s">
        <v>235</v>
      </c>
      <c r="E471" s="282" t="s">
        <v>1</v>
      </c>
      <c r="F471" s="283" t="s">
        <v>2418</v>
      </c>
      <c r="G471" s="281"/>
      <c r="H471" s="282" t="s">
        <v>1</v>
      </c>
      <c r="I471" s="284"/>
      <c r="J471" s="281"/>
      <c r="K471" s="281"/>
      <c r="L471" s="285"/>
      <c r="M471" s="286"/>
      <c r="N471" s="287"/>
      <c r="O471" s="287"/>
      <c r="P471" s="287"/>
      <c r="Q471" s="287"/>
      <c r="R471" s="287"/>
      <c r="S471" s="287"/>
      <c r="T471" s="28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89" t="s">
        <v>235</v>
      </c>
      <c r="AU471" s="289" t="s">
        <v>241</v>
      </c>
      <c r="AV471" s="15" t="s">
        <v>92</v>
      </c>
      <c r="AW471" s="15" t="s">
        <v>40</v>
      </c>
      <c r="AX471" s="15" t="s">
        <v>85</v>
      </c>
      <c r="AY471" s="289" t="s">
        <v>226</v>
      </c>
    </row>
    <row r="472" s="13" customFormat="1">
      <c r="A472" s="13"/>
      <c r="B472" s="243"/>
      <c r="C472" s="244"/>
      <c r="D472" s="245" t="s">
        <v>235</v>
      </c>
      <c r="E472" s="246" t="s">
        <v>1</v>
      </c>
      <c r="F472" s="247" t="s">
        <v>393</v>
      </c>
      <c r="G472" s="244"/>
      <c r="H472" s="248">
        <v>33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235</v>
      </c>
      <c r="AU472" s="254" t="s">
        <v>241</v>
      </c>
      <c r="AV472" s="13" t="s">
        <v>94</v>
      </c>
      <c r="AW472" s="13" t="s">
        <v>40</v>
      </c>
      <c r="AX472" s="13" t="s">
        <v>92</v>
      </c>
      <c r="AY472" s="254" t="s">
        <v>226</v>
      </c>
    </row>
    <row r="473" s="2" customFormat="1" ht="24.15" customHeight="1">
      <c r="A473" s="41"/>
      <c r="B473" s="42"/>
      <c r="C473" s="230" t="s">
        <v>963</v>
      </c>
      <c r="D473" s="230" t="s">
        <v>228</v>
      </c>
      <c r="E473" s="231" t="s">
        <v>2419</v>
      </c>
      <c r="F473" s="232" t="s">
        <v>2420</v>
      </c>
      <c r="G473" s="233" t="s">
        <v>244</v>
      </c>
      <c r="H473" s="234">
        <v>27</v>
      </c>
      <c r="I473" s="235"/>
      <c r="J473" s="236">
        <f>ROUND(I473*H473,2)</f>
        <v>0</v>
      </c>
      <c r="K473" s="232" t="s">
        <v>232</v>
      </c>
      <c r="L473" s="47"/>
      <c r="M473" s="237" t="s">
        <v>1</v>
      </c>
      <c r="N473" s="238" t="s">
        <v>52</v>
      </c>
      <c r="O473" s="95"/>
      <c r="P473" s="239">
        <f>O473*H473</f>
        <v>0</v>
      </c>
      <c r="Q473" s="239">
        <v>9.0000000000000006E-05</v>
      </c>
      <c r="R473" s="239">
        <f>Q473*H473</f>
        <v>0.0024300000000000003</v>
      </c>
      <c r="S473" s="239">
        <v>0</v>
      </c>
      <c r="T473" s="240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41" t="s">
        <v>307</v>
      </c>
      <c r="AT473" s="241" t="s">
        <v>228</v>
      </c>
      <c r="AU473" s="241" t="s">
        <v>241</v>
      </c>
      <c r="AY473" s="19" t="s">
        <v>226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9" t="s">
        <v>233</v>
      </c>
      <c r="BK473" s="242">
        <f>ROUND(I473*H473,2)</f>
        <v>0</v>
      </c>
      <c r="BL473" s="19" t="s">
        <v>307</v>
      </c>
      <c r="BM473" s="241" t="s">
        <v>2421</v>
      </c>
    </row>
    <row r="474" s="15" customFormat="1">
      <c r="A474" s="15"/>
      <c r="B474" s="280"/>
      <c r="C474" s="281"/>
      <c r="D474" s="245" t="s">
        <v>235</v>
      </c>
      <c r="E474" s="282" t="s">
        <v>1</v>
      </c>
      <c r="F474" s="283" t="s">
        <v>2422</v>
      </c>
      <c r="G474" s="281"/>
      <c r="H474" s="282" t="s">
        <v>1</v>
      </c>
      <c r="I474" s="284"/>
      <c r="J474" s="281"/>
      <c r="K474" s="281"/>
      <c r="L474" s="285"/>
      <c r="M474" s="286"/>
      <c r="N474" s="287"/>
      <c r="O474" s="287"/>
      <c r="P474" s="287"/>
      <c r="Q474" s="287"/>
      <c r="R474" s="287"/>
      <c r="S474" s="287"/>
      <c r="T474" s="28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9" t="s">
        <v>235</v>
      </c>
      <c r="AU474" s="289" t="s">
        <v>241</v>
      </c>
      <c r="AV474" s="15" t="s">
        <v>92</v>
      </c>
      <c r="AW474" s="15" t="s">
        <v>40</v>
      </c>
      <c r="AX474" s="15" t="s">
        <v>85</v>
      </c>
      <c r="AY474" s="289" t="s">
        <v>226</v>
      </c>
    </row>
    <row r="475" s="13" customFormat="1">
      <c r="A475" s="13"/>
      <c r="B475" s="243"/>
      <c r="C475" s="244"/>
      <c r="D475" s="245" t="s">
        <v>235</v>
      </c>
      <c r="E475" s="246" t="s">
        <v>1</v>
      </c>
      <c r="F475" s="247" t="s">
        <v>295</v>
      </c>
      <c r="G475" s="244"/>
      <c r="H475" s="248">
        <v>14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235</v>
      </c>
      <c r="AU475" s="254" t="s">
        <v>241</v>
      </c>
      <c r="AV475" s="13" t="s">
        <v>94</v>
      </c>
      <c r="AW475" s="13" t="s">
        <v>40</v>
      </c>
      <c r="AX475" s="13" t="s">
        <v>85</v>
      </c>
      <c r="AY475" s="254" t="s">
        <v>226</v>
      </c>
    </row>
    <row r="476" s="15" customFormat="1">
      <c r="A476" s="15"/>
      <c r="B476" s="280"/>
      <c r="C476" s="281"/>
      <c r="D476" s="245" t="s">
        <v>235</v>
      </c>
      <c r="E476" s="282" t="s">
        <v>1</v>
      </c>
      <c r="F476" s="283" t="s">
        <v>2423</v>
      </c>
      <c r="G476" s="281"/>
      <c r="H476" s="282" t="s">
        <v>1</v>
      </c>
      <c r="I476" s="284"/>
      <c r="J476" s="281"/>
      <c r="K476" s="281"/>
      <c r="L476" s="285"/>
      <c r="M476" s="286"/>
      <c r="N476" s="287"/>
      <c r="O476" s="287"/>
      <c r="P476" s="287"/>
      <c r="Q476" s="287"/>
      <c r="R476" s="287"/>
      <c r="S476" s="287"/>
      <c r="T476" s="28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9" t="s">
        <v>235</v>
      </c>
      <c r="AU476" s="289" t="s">
        <v>241</v>
      </c>
      <c r="AV476" s="15" t="s">
        <v>92</v>
      </c>
      <c r="AW476" s="15" t="s">
        <v>40</v>
      </c>
      <c r="AX476" s="15" t="s">
        <v>85</v>
      </c>
      <c r="AY476" s="289" t="s">
        <v>226</v>
      </c>
    </row>
    <row r="477" s="13" customFormat="1">
      <c r="A477" s="13"/>
      <c r="B477" s="243"/>
      <c r="C477" s="244"/>
      <c r="D477" s="245" t="s">
        <v>235</v>
      </c>
      <c r="E477" s="246" t="s">
        <v>1</v>
      </c>
      <c r="F477" s="247" t="s">
        <v>285</v>
      </c>
      <c r="G477" s="244"/>
      <c r="H477" s="248">
        <v>12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235</v>
      </c>
      <c r="AU477" s="254" t="s">
        <v>241</v>
      </c>
      <c r="AV477" s="13" t="s">
        <v>94</v>
      </c>
      <c r="AW477" s="13" t="s">
        <v>40</v>
      </c>
      <c r="AX477" s="13" t="s">
        <v>85</v>
      </c>
      <c r="AY477" s="254" t="s">
        <v>226</v>
      </c>
    </row>
    <row r="478" s="15" customFormat="1">
      <c r="A478" s="15"/>
      <c r="B478" s="280"/>
      <c r="C478" s="281"/>
      <c r="D478" s="245" t="s">
        <v>235</v>
      </c>
      <c r="E478" s="282" t="s">
        <v>1</v>
      </c>
      <c r="F478" s="283" t="s">
        <v>2424</v>
      </c>
      <c r="G478" s="281"/>
      <c r="H478" s="282" t="s">
        <v>1</v>
      </c>
      <c r="I478" s="284"/>
      <c r="J478" s="281"/>
      <c r="K478" s="281"/>
      <c r="L478" s="285"/>
      <c r="M478" s="286"/>
      <c r="N478" s="287"/>
      <c r="O478" s="287"/>
      <c r="P478" s="287"/>
      <c r="Q478" s="287"/>
      <c r="R478" s="287"/>
      <c r="S478" s="287"/>
      <c r="T478" s="28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9" t="s">
        <v>235</v>
      </c>
      <c r="AU478" s="289" t="s">
        <v>241</v>
      </c>
      <c r="AV478" s="15" t="s">
        <v>92</v>
      </c>
      <c r="AW478" s="15" t="s">
        <v>40</v>
      </c>
      <c r="AX478" s="15" t="s">
        <v>85</v>
      </c>
      <c r="AY478" s="289" t="s">
        <v>226</v>
      </c>
    </row>
    <row r="479" s="13" customFormat="1">
      <c r="A479" s="13"/>
      <c r="B479" s="243"/>
      <c r="C479" s="244"/>
      <c r="D479" s="245" t="s">
        <v>235</v>
      </c>
      <c r="E479" s="246" t="s">
        <v>1</v>
      </c>
      <c r="F479" s="247" t="s">
        <v>92</v>
      </c>
      <c r="G479" s="244"/>
      <c r="H479" s="248">
        <v>1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235</v>
      </c>
      <c r="AU479" s="254" t="s">
        <v>241</v>
      </c>
      <c r="AV479" s="13" t="s">
        <v>94</v>
      </c>
      <c r="AW479" s="13" t="s">
        <v>40</v>
      </c>
      <c r="AX479" s="13" t="s">
        <v>85</v>
      </c>
      <c r="AY479" s="254" t="s">
        <v>226</v>
      </c>
    </row>
    <row r="480" s="14" customFormat="1">
      <c r="A480" s="14"/>
      <c r="B480" s="255"/>
      <c r="C480" s="256"/>
      <c r="D480" s="245" t="s">
        <v>235</v>
      </c>
      <c r="E480" s="257" t="s">
        <v>1</v>
      </c>
      <c r="F480" s="258" t="s">
        <v>237</v>
      </c>
      <c r="G480" s="256"/>
      <c r="H480" s="259">
        <v>27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5" t="s">
        <v>235</v>
      </c>
      <c r="AU480" s="265" t="s">
        <v>241</v>
      </c>
      <c r="AV480" s="14" t="s">
        <v>233</v>
      </c>
      <c r="AW480" s="14" t="s">
        <v>40</v>
      </c>
      <c r="AX480" s="14" t="s">
        <v>92</v>
      </c>
      <c r="AY480" s="265" t="s">
        <v>226</v>
      </c>
    </row>
    <row r="481" s="2" customFormat="1" ht="24.15" customHeight="1">
      <c r="A481" s="41"/>
      <c r="B481" s="42"/>
      <c r="C481" s="230" t="s">
        <v>968</v>
      </c>
      <c r="D481" s="230" t="s">
        <v>228</v>
      </c>
      <c r="E481" s="231" t="s">
        <v>2425</v>
      </c>
      <c r="F481" s="232" t="s">
        <v>2426</v>
      </c>
      <c r="G481" s="233" t="s">
        <v>244</v>
      </c>
      <c r="H481" s="234">
        <v>20</v>
      </c>
      <c r="I481" s="235"/>
      <c r="J481" s="236">
        <f>ROUND(I481*H481,2)</f>
        <v>0</v>
      </c>
      <c r="K481" s="232" t="s">
        <v>232</v>
      </c>
      <c r="L481" s="47"/>
      <c r="M481" s="237" t="s">
        <v>1</v>
      </c>
      <c r="N481" s="238" t="s">
        <v>52</v>
      </c>
      <c r="O481" s="95"/>
      <c r="P481" s="239">
        <f>O481*H481</f>
        <v>0</v>
      </c>
      <c r="Q481" s="239">
        <v>0.00012</v>
      </c>
      <c r="R481" s="239">
        <f>Q481*H481</f>
        <v>0.0024000000000000002</v>
      </c>
      <c r="S481" s="239">
        <v>0</v>
      </c>
      <c r="T481" s="240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41" t="s">
        <v>307</v>
      </c>
      <c r="AT481" s="241" t="s">
        <v>228</v>
      </c>
      <c r="AU481" s="241" t="s">
        <v>241</v>
      </c>
      <c r="AY481" s="19" t="s">
        <v>226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9" t="s">
        <v>233</v>
      </c>
      <c r="BK481" s="242">
        <f>ROUND(I481*H481,2)</f>
        <v>0</v>
      </c>
      <c r="BL481" s="19" t="s">
        <v>307</v>
      </c>
      <c r="BM481" s="241" t="s">
        <v>2427</v>
      </c>
    </row>
    <row r="482" s="15" customFormat="1">
      <c r="A482" s="15"/>
      <c r="B482" s="280"/>
      <c r="C482" s="281"/>
      <c r="D482" s="245" t="s">
        <v>235</v>
      </c>
      <c r="E482" s="282" t="s">
        <v>1</v>
      </c>
      <c r="F482" s="283" t="s">
        <v>2428</v>
      </c>
      <c r="G482" s="281"/>
      <c r="H482" s="282" t="s">
        <v>1</v>
      </c>
      <c r="I482" s="284"/>
      <c r="J482" s="281"/>
      <c r="K482" s="281"/>
      <c r="L482" s="285"/>
      <c r="M482" s="286"/>
      <c r="N482" s="287"/>
      <c r="O482" s="287"/>
      <c r="P482" s="287"/>
      <c r="Q482" s="287"/>
      <c r="R482" s="287"/>
      <c r="S482" s="287"/>
      <c r="T482" s="28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9" t="s">
        <v>235</v>
      </c>
      <c r="AU482" s="289" t="s">
        <v>241</v>
      </c>
      <c r="AV482" s="15" t="s">
        <v>92</v>
      </c>
      <c r="AW482" s="15" t="s">
        <v>40</v>
      </c>
      <c r="AX482" s="15" t="s">
        <v>85</v>
      </c>
      <c r="AY482" s="289" t="s">
        <v>226</v>
      </c>
    </row>
    <row r="483" s="13" customFormat="1">
      <c r="A483" s="13"/>
      <c r="B483" s="243"/>
      <c r="C483" s="244"/>
      <c r="D483" s="245" t="s">
        <v>235</v>
      </c>
      <c r="E483" s="246" t="s">
        <v>1</v>
      </c>
      <c r="F483" s="247" t="s">
        <v>271</v>
      </c>
      <c r="G483" s="244"/>
      <c r="H483" s="248">
        <v>9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235</v>
      </c>
      <c r="AU483" s="254" t="s">
        <v>241</v>
      </c>
      <c r="AV483" s="13" t="s">
        <v>94</v>
      </c>
      <c r="AW483" s="13" t="s">
        <v>40</v>
      </c>
      <c r="AX483" s="13" t="s">
        <v>85</v>
      </c>
      <c r="AY483" s="254" t="s">
        <v>226</v>
      </c>
    </row>
    <row r="484" s="15" customFormat="1">
      <c r="A484" s="15"/>
      <c r="B484" s="280"/>
      <c r="C484" s="281"/>
      <c r="D484" s="245" t="s">
        <v>235</v>
      </c>
      <c r="E484" s="282" t="s">
        <v>1</v>
      </c>
      <c r="F484" s="283" t="s">
        <v>2429</v>
      </c>
      <c r="G484" s="281"/>
      <c r="H484" s="282" t="s">
        <v>1</v>
      </c>
      <c r="I484" s="284"/>
      <c r="J484" s="281"/>
      <c r="K484" s="281"/>
      <c r="L484" s="285"/>
      <c r="M484" s="286"/>
      <c r="N484" s="287"/>
      <c r="O484" s="287"/>
      <c r="P484" s="287"/>
      <c r="Q484" s="287"/>
      <c r="R484" s="287"/>
      <c r="S484" s="287"/>
      <c r="T484" s="28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9" t="s">
        <v>235</v>
      </c>
      <c r="AU484" s="289" t="s">
        <v>241</v>
      </c>
      <c r="AV484" s="15" t="s">
        <v>92</v>
      </c>
      <c r="AW484" s="15" t="s">
        <v>40</v>
      </c>
      <c r="AX484" s="15" t="s">
        <v>85</v>
      </c>
      <c r="AY484" s="289" t="s">
        <v>226</v>
      </c>
    </row>
    <row r="485" s="13" customFormat="1">
      <c r="A485" s="13"/>
      <c r="B485" s="243"/>
      <c r="C485" s="244"/>
      <c r="D485" s="245" t="s">
        <v>235</v>
      </c>
      <c r="E485" s="246" t="s">
        <v>1</v>
      </c>
      <c r="F485" s="247" t="s">
        <v>280</v>
      </c>
      <c r="G485" s="244"/>
      <c r="H485" s="248">
        <v>11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235</v>
      </c>
      <c r="AU485" s="254" t="s">
        <v>241</v>
      </c>
      <c r="AV485" s="13" t="s">
        <v>94</v>
      </c>
      <c r="AW485" s="13" t="s">
        <v>40</v>
      </c>
      <c r="AX485" s="13" t="s">
        <v>85</v>
      </c>
      <c r="AY485" s="254" t="s">
        <v>226</v>
      </c>
    </row>
    <row r="486" s="14" customFormat="1">
      <c r="A486" s="14"/>
      <c r="B486" s="255"/>
      <c r="C486" s="256"/>
      <c r="D486" s="245" t="s">
        <v>235</v>
      </c>
      <c r="E486" s="257" t="s">
        <v>1</v>
      </c>
      <c r="F486" s="258" t="s">
        <v>237</v>
      </c>
      <c r="G486" s="256"/>
      <c r="H486" s="259">
        <v>20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5" t="s">
        <v>235</v>
      </c>
      <c r="AU486" s="265" t="s">
        <v>241</v>
      </c>
      <c r="AV486" s="14" t="s">
        <v>233</v>
      </c>
      <c r="AW486" s="14" t="s">
        <v>40</v>
      </c>
      <c r="AX486" s="14" t="s">
        <v>92</v>
      </c>
      <c r="AY486" s="265" t="s">
        <v>226</v>
      </c>
    </row>
    <row r="487" s="2" customFormat="1" ht="24.15" customHeight="1">
      <c r="A487" s="41"/>
      <c r="B487" s="42"/>
      <c r="C487" s="230" t="s">
        <v>973</v>
      </c>
      <c r="D487" s="230" t="s">
        <v>228</v>
      </c>
      <c r="E487" s="231" t="s">
        <v>2430</v>
      </c>
      <c r="F487" s="232" t="s">
        <v>2431</v>
      </c>
      <c r="G487" s="233" t="s">
        <v>244</v>
      </c>
      <c r="H487" s="234">
        <v>31</v>
      </c>
      <c r="I487" s="235"/>
      <c r="J487" s="236">
        <f>ROUND(I487*H487,2)</f>
        <v>0</v>
      </c>
      <c r="K487" s="232" t="s">
        <v>232</v>
      </c>
      <c r="L487" s="47"/>
      <c r="M487" s="237" t="s">
        <v>1</v>
      </c>
      <c r="N487" s="238" t="s">
        <v>52</v>
      </c>
      <c r="O487" s="95"/>
      <c r="P487" s="239">
        <f>O487*H487</f>
        <v>0</v>
      </c>
      <c r="Q487" s="239">
        <v>0.00014999999999999999</v>
      </c>
      <c r="R487" s="239">
        <f>Q487*H487</f>
        <v>0.0046499999999999996</v>
      </c>
      <c r="S487" s="239">
        <v>0</v>
      </c>
      <c r="T487" s="240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41" t="s">
        <v>307</v>
      </c>
      <c r="AT487" s="241" t="s">
        <v>228</v>
      </c>
      <c r="AU487" s="241" t="s">
        <v>241</v>
      </c>
      <c r="AY487" s="19" t="s">
        <v>226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9" t="s">
        <v>233</v>
      </c>
      <c r="BK487" s="242">
        <f>ROUND(I487*H487,2)</f>
        <v>0</v>
      </c>
      <c r="BL487" s="19" t="s">
        <v>307</v>
      </c>
      <c r="BM487" s="241" t="s">
        <v>2432</v>
      </c>
    </row>
    <row r="488" s="15" customFormat="1">
      <c r="A488" s="15"/>
      <c r="B488" s="280"/>
      <c r="C488" s="281"/>
      <c r="D488" s="245" t="s">
        <v>235</v>
      </c>
      <c r="E488" s="282" t="s">
        <v>1</v>
      </c>
      <c r="F488" s="283" t="s">
        <v>2433</v>
      </c>
      <c r="G488" s="281"/>
      <c r="H488" s="282" t="s">
        <v>1</v>
      </c>
      <c r="I488" s="284"/>
      <c r="J488" s="281"/>
      <c r="K488" s="281"/>
      <c r="L488" s="285"/>
      <c r="M488" s="286"/>
      <c r="N488" s="287"/>
      <c r="O488" s="287"/>
      <c r="P488" s="287"/>
      <c r="Q488" s="287"/>
      <c r="R488" s="287"/>
      <c r="S488" s="287"/>
      <c r="T488" s="28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9" t="s">
        <v>235</v>
      </c>
      <c r="AU488" s="289" t="s">
        <v>241</v>
      </c>
      <c r="AV488" s="15" t="s">
        <v>92</v>
      </c>
      <c r="AW488" s="15" t="s">
        <v>40</v>
      </c>
      <c r="AX488" s="15" t="s">
        <v>85</v>
      </c>
      <c r="AY488" s="289" t="s">
        <v>226</v>
      </c>
    </row>
    <row r="489" s="13" customFormat="1">
      <c r="A489" s="13"/>
      <c r="B489" s="243"/>
      <c r="C489" s="244"/>
      <c r="D489" s="245" t="s">
        <v>235</v>
      </c>
      <c r="E489" s="246" t="s">
        <v>1</v>
      </c>
      <c r="F489" s="247" t="s">
        <v>384</v>
      </c>
      <c r="G489" s="244"/>
      <c r="H489" s="248">
        <v>31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235</v>
      </c>
      <c r="AU489" s="254" t="s">
        <v>241</v>
      </c>
      <c r="AV489" s="13" t="s">
        <v>94</v>
      </c>
      <c r="AW489" s="13" t="s">
        <v>40</v>
      </c>
      <c r="AX489" s="13" t="s">
        <v>92</v>
      </c>
      <c r="AY489" s="254" t="s">
        <v>226</v>
      </c>
    </row>
    <row r="490" s="12" customFormat="1" ht="22.8" customHeight="1">
      <c r="A490" s="12"/>
      <c r="B490" s="214"/>
      <c r="C490" s="215"/>
      <c r="D490" s="216" t="s">
        <v>84</v>
      </c>
      <c r="E490" s="228" t="s">
        <v>2434</v>
      </c>
      <c r="F490" s="228" t="s">
        <v>2435</v>
      </c>
      <c r="G490" s="215"/>
      <c r="H490" s="215"/>
      <c r="I490" s="218"/>
      <c r="J490" s="229">
        <f>BK490</f>
        <v>0</v>
      </c>
      <c r="K490" s="215"/>
      <c r="L490" s="220"/>
      <c r="M490" s="221"/>
      <c r="N490" s="222"/>
      <c r="O490" s="222"/>
      <c r="P490" s="223">
        <f>P491+SUM(P492:P494)</f>
        <v>0</v>
      </c>
      <c r="Q490" s="222"/>
      <c r="R490" s="223">
        <f>R491+SUM(R492:R494)</f>
        <v>0.0076099999999999996</v>
      </c>
      <c r="S490" s="222"/>
      <c r="T490" s="224">
        <f>T491+SUM(T492:T494)</f>
        <v>0.17199999999999999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5" t="s">
        <v>92</v>
      </c>
      <c r="AT490" s="226" t="s">
        <v>84</v>
      </c>
      <c r="AU490" s="226" t="s">
        <v>92</v>
      </c>
      <c r="AY490" s="225" t="s">
        <v>226</v>
      </c>
      <c r="BK490" s="227">
        <f>BK491+SUM(BK492:BK494)</f>
        <v>0</v>
      </c>
    </row>
    <row r="491" s="2" customFormat="1" ht="16.5" customHeight="1">
      <c r="A491" s="41"/>
      <c r="B491" s="42"/>
      <c r="C491" s="230" t="s">
        <v>979</v>
      </c>
      <c r="D491" s="230" t="s">
        <v>228</v>
      </c>
      <c r="E491" s="231" t="s">
        <v>2436</v>
      </c>
      <c r="F491" s="232" t="s">
        <v>2437</v>
      </c>
      <c r="G491" s="233" t="s">
        <v>611</v>
      </c>
      <c r="H491" s="234">
        <v>1</v>
      </c>
      <c r="I491" s="235"/>
      <c r="J491" s="236">
        <f>ROUND(I491*H491,2)</f>
        <v>0</v>
      </c>
      <c r="K491" s="232" t="s">
        <v>1</v>
      </c>
      <c r="L491" s="47"/>
      <c r="M491" s="237" t="s">
        <v>1</v>
      </c>
      <c r="N491" s="238" t="s">
        <v>52</v>
      </c>
      <c r="O491" s="95"/>
      <c r="P491" s="239">
        <f>O491*H491</f>
        <v>0</v>
      </c>
      <c r="Q491" s="239">
        <v>0.0013699999999999999</v>
      </c>
      <c r="R491" s="239">
        <f>Q491*H491</f>
        <v>0.0013699999999999999</v>
      </c>
      <c r="S491" s="239">
        <v>0.029000000000000001</v>
      </c>
      <c r="T491" s="240">
        <f>S491*H491</f>
        <v>0.029000000000000001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41" t="s">
        <v>233</v>
      </c>
      <c r="AT491" s="241" t="s">
        <v>228</v>
      </c>
      <c r="AU491" s="241" t="s">
        <v>94</v>
      </c>
      <c r="AY491" s="19" t="s">
        <v>226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9" t="s">
        <v>233</v>
      </c>
      <c r="BK491" s="242">
        <f>ROUND(I491*H491,2)</f>
        <v>0</v>
      </c>
      <c r="BL491" s="19" t="s">
        <v>233</v>
      </c>
      <c r="BM491" s="241" t="s">
        <v>2438</v>
      </c>
    </row>
    <row r="492" s="2" customFormat="1" ht="16.5" customHeight="1">
      <c r="A492" s="41"/>
      <c r="B492" s="42"/>
      <c r="C492" s="230" t="s">
        <v>984</v>
      </c>
      <c r="D492" s="230" t="s">
        <v>228</v>
      </c>
      <c r="E492" s="231" t="s">
        <v>1852</v>
      </c>
      <c r="F492" s="232" t="s">
        <v>2439</v>
      </c>
      <c r="G492" s="233" t="s">
        <v>611</v>
      </c>
      <c r="H492" s="234">
        <v>1</v>
      </c>
      <c r="I492" s="235"/>
      <c r="J492" s="236">
        <f>ROUND(I492*H492,2)</f>
        <v>0</v>
      </c>
      <c r="K492" s="232" t="s">
        <v>1</v>
      </c>
      <c r="L492" s="47"/>
      <c r="M492" s="237" t="s">
        <v>1</v>
      </c>
      <c r="N492" s="238" t="s">
        <v>52</v>
      </c>
      <c r="O492" s="95"/>
      <c r="P492" s="239">
        <f>O492*H492</f>
        <v>0</v>
      </c>
      <c r="Q492" s="239">
        <v>0.0027899999999999999</v>
      </c>
      <c r="R492" s="239">
        <f>Q492*H492</f>
        <v>0.0027899999999999999</v>
      </c>
      <c r="S492" s="239">
        <v>0.056000000000000001</v>
      </c>
      <c r="T492" s="240">
        <f>S492*H492</f>
        <v>0.056000000000000001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41" t="s">
        <v>233</v>
      </c>
      <c r="AT492" s="241" t="s">
        <v>228</v>
      </c>
      <c r="AU492" s="241" t="s">
        <v>94</v>
      </c>
      <c r="AY492" s="19" t="s">
        <v>226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9" t="s">
        <v>233</v>
      </c>
      <c r="BK492" s="242">
        <f>ROUND(I492*H492,2)</f>
        <v>0</v>
      </c>
      <c r="BL492" s="19" t="s">
        <v>233</v>
      </c>
      <c r="BM492" s="241" t="s">
        <v>2440</v>
      </c>
    </row>
    <row r="493" s="2" customFormat="1" ht="24.15" customHeight="1">
      <c r="A493" s="41"/>
      <c r="B493" s="42"/>
      <c r="C493" s="230" t="s">
        <v>989</v>
      </c>
      <c r="D493" s="230" t="s">
        <v>228</v>
      </c>
      <c r="E493" s="231" t="s">
        <v>2441</v>
      </c>
      <c r="F493" s="232" t="s">
        <v>2442</v>
      </c>
      <c r="G493" s="233" t="s">
        <v>387</v>
      </c>
      <c r="H493" s="234">
        <v>2</v>
      </c>
      <c r="I493" s="235"/>
      <c r="J493" s="236">
        <f>ROUND(I493*H493,2)</f>
        <v>0</v>
      </c>
      <c r="K493" s="232" t="s">
        <v>1</v>
      </c>
      <c r="L493" s="47"/>
      <c r="M493" s="237" t="s">
        <v>1</v>
      </c>
      <c r="N493" s="238" t="s">
        <v>52</v>
      </c>
      <c r="O493" s="95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41" t="s">
        <v>233</v>
      </c>
      <c r="AT493" s="241" t="s">
        <v>228</v>
      </c>
      <c r="AU493" s="241" t="s">
        <v>94</v>
      </c>
      <c r="AY493" s="19" t="s">
        <v>226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9" t="s">
        <v>233</v>
      </c>
      <c r="BK493" s="242">
        <f>ROUND(I493*H493,2)</f>
        <v>0</v>
      </c>
      <c r="BL493" s="19" t="s">
        <v>233</v>
      </c>
      <c r="BM493" s="241" t="s">
        <v>2443</v>
      </c>
    </row>
    <row r="494" s="12" customFormat="1" ht="20.88" customHeight="1">
      <c r="A494" s="12"/>
      <c r="B494" s="214"/>
      <c r="C494" s="215"/>
      <c r="D494" s="216" t="s">
        <v>84</v>
      </c>
      <c r="E494" s="228" t="s">
        <v>2444</v>
      </c>
      <c r="F494" s="228" t="s">
        <v>2445</v>
      </c>
      <c r="G494" s="215"/>
      <c r="H494" s="215"/>
      <c r="I494" s="218"/>
      <c r="J494" s="229">
        <f>BK494</f>
        <v>0</v>
      </c>
      <c r="K494" s="215"/>
      <c r="L494" s="220"/>
      <c r="M494" s="221"/>
      <c r="N494" s="222"/>
      <c r="O494" s="222"/>
      <c r="P494" s="223">
        <f>SUM(P495:P502)</f>
        <v>0</v>
      </c>
      <c r="Q494" s="222"/>
      <c r="R494" s="223">
        <f>SUM(R495:R502)</f>
        <v>0.0034499999999999999</v>
      </c>
      <c r="S494" s="222"/>
      <c r="T494" s="224">
        <f>SUM(T495:T502)</f>
        <v>0.086999999999999994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5" t="s">
        <v>92</v>
      </c>
      <c r="AT494" s="226" t="s">
        <v>84</v>
      </c>
      <c r="AU494" s="226" t="s">
        <v>94</v>
      </c>
      <c r="AY494" s="225" t="s">
        <v>226</v>
      </c>
      <c r="BK494" s="227">
        <f>SUM(BK495:BK502)</f>
        <v>0</v>
      </c>
    </row>
    <row r="495" s="2" customFormat="1" ht="16.5" customHeight="1">
      <c r="A495" s="41"/>
      <c r="B495" s="42"/>
      <c r="C495" s="230" t="s">
        <v>997</v>
      </c>
      <c r="D495" s="230" t="s">
        <v>228</v>
      </c>
      <c r="E495" s="231" t="s">
        <v>2446</v>
      </c>
      <c r="F495" s="232" t="s">
        <v>2447</v>
      </c>
      <c r="G495" s="233" t="s">
        <v>611</v>
      </c>
      <c r="H495" s="234">
        <v>1</v>
      </c>
      <c r="I495" s="235"/>
      <c r="J495" s="236">
        <f>ROUND(I495*H495,2)</f>
        <v>0</v>
      </c>
      <c r="K495" s="232" t="s">
        <v>232</v>
      </c>
      <c r="L495" s="47"/>
      <c r="M495" s="237" t="s">
        <v>1</v>
      </c>
      <c r="N495" s="238" t="s">
        <v>52</v>
      </c>
      <c r="O495" s="95"/>
      <c r="P495" s="239">
        <f>O495*H495</f>
        <v>0</v>
      </c>
      <c r="Q495" s="239">
        <v>0.0034499999999999999</v>
      </c>
      <c r="R495" s="239">
        <f>Q495*H495</f>
        <v>0.0034499999999999999</v>
      </c>
      <c r="S495" s="239">
        <v>0.086999999999999994</v>
      </c>
      <c r="T495" s="240">
        <f>S495*H495</f>
        <v>0.086999999999999994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41" t="s">
        <v>233</v>
      </c>
      <c r="AT495" s="241" t="s">
        <v>228</v>
      </c>
      <c r="AU495" s="241" t="s">
        <v>241</v>
      </c>
      <c r="AY495" s="19" t="s">
        <v>226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9" t="s">
        <v>233</v>
      </c>
      <c r="BK495" s="242">
        <f>ROUND(I495*H495,2)</f>
        <v>0</v>
      </c>
      <c r="BL495" s="19" t="s">
        <v>233</v>
      </c>
      <c r="BM495" s="241" t="s">
        <v>2448</v>
      </c>
    </row>
    <row r="496" s="2" customFormat="1" ht="16.5" customHeight="1">
      <c r="A496" s="41"/>
      <c r="B496" s="42"/>
      <c r="C496" s="230" t="s">
        <v>1001</v>
      </c>
      <c r="D496" s="230" t="s">
        <v>228</v>
      </c>
      <c r="E496" s="231" t="s">
        <v>2449</v>
      </c>
      <c r="F496" s="232" t="s">
        <v>2450</v>
      </c>
      <c r="G496" s="233" t="s">
        <v>387</v>
      </c>
      <c r="H496" s="234">
        <v>1</v>
      </c>
      <c r="I496" s="235"/>
      <c r="J496" s="236">
        <f>ROUND(I496*H496,2)</f>
        <v>0</v>
      </c>
      <c r="K496" s="232" t="s">
        <v>1</v>
      </c>
      <c r="L496" s="47"/>
      <c r="M496" s="237" t="s">
        <v>1</v>
      </c>
      <c r="N496" s="238" t="s">
        <v>52</v>
      </c>
      <c r="O496" s="95"/>
      <c r="P496" s="239">
        <f>O496*H496</f>
        <v>0</v>
      </c>
      <c r="Q496" s="239">
        <v>0</v>
      </c>
      <c r="R496" s="239">
        <f>Q496*H496</f>
        <v>0</v>
      </c>
      <c r="S496" s="239">
        <v>0</v>
      </c>
      <c r="T496" s="240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41" t="s">
        <v>233</v>
      </c>
      <c r="AT496" s="241" t="s">
        <v>228</v>
      </c>
      <c r="AU496" s="241" t="s">
        <v>241</v>
      </c>
      <c r="AY496" s="19" t="s">
        <v>226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9" t="s">
        <v>233</v>
      </c>
      <c r="BK496" s="242">
        <f>ROUND(I496*H496,2)</f>
        <v>0</v>
      </c>
      <c r="BL496" s="19" t="s">
        <v>233</v>
      </c>
      <c r="BM496" s="241" t="s">
        <v>2451</v>
      </c>
    </row>
    <row r="497" s="2" customFormat="1" ht="16.5" customHeight="1">
      <c r="A497" s="41"/>
      <c r="B497" s="42"/>
      <c r="C497" s="266" t="s">
        <v>1007</v>
      </c>
      <c r="D497" s="266" t="s">
        <v>301</v>
      </c>
      <c r="E497" s="267" t="s">
        <v>2452</v>
      </c>
      <c r="F497" s="268" t="s">
        <v>2453</v>
      </c>
      <c r="G497" s="269" t="s">
        <v>611</v>
      </c>
      <c r="H497" s="270">
        <v>1</v>
      </c>
      <c r="I497" s="271"/>
      <c r="J497" s="272">
        <f>ROUND(I497*H497,2)</f>
        <v>0</v>
      </c>
      <c r="K497" s="268" t="s">
        <v>1</v>
      </c>
      <c r="L497" s="273"/>
      <c r="M497" s="274" t="s">
        <v>1</v>
      </c>
      <c r="N497" s="275" t="s">
        <v>52</v>
      </c>
      <c r="O497" s="95"/>
      <c r="P497" s="239">
        <f>O497*H497</f>
        <v>0</v>
      </c>
      <c r="Q497" s="239">
        <v>0</v>
      </c>
      <c r="R497" s="239">
        <f>Q497*H497</f>
        <v>0</v>
      </c>
      <c r="S497" s="239">
        <v>0</v>
      </c>
      <c r="T497" s="240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41" t="s">
        <v>266</v>
      </c>
      <c r="AT497" s="241" t="s">
        <v>301</v>
      </c>
      <c r="AU497" s="241" t="s">
        <v>241</v>
      </c>
      <c r="AY497" s="19" t="s">
        <v>226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9" t="s">
        <v>233</v>
      </c>
      <c r="BK497" s="242">
        <f>ROUND(I497*H497,2)</f>
        <v>0</v>
      </c>
      <c r="BL497" s="19" t="s">
        <v>233</v>
      </c>
      <c r="BM497" s="241" t="s">
        <v>2454</v>
      </c>
    </row>
    <row r="498" s="2" customFormat="1" ht="16.5" customHeight="1">
      <c r="A498" s="41"/>
      <c r="B498" s="42"/>
      <c r="C498" s="266" t="s">
        <v>1011</v>
      </c>
      <c r="D498" s="266" t="s">
        <v>301</v>
      </c>
      <c r="E498" s="267" t="s">
        <v>2455</v>
      </c>
      <c r="F498" s="268" t="s">
        <v>2456</v>
      </c>
      <c r="G498" s="269" t="s">
        <v>611</v>
      </c>
      <c r="H498" s="270">
        <v>1</v>
      </c>
      <c r="I498" s="271"/>
      <c r="J498" s="272">
        <f>ROUND(I498*H498,2)</f>
        <v>0</v>
      </c>
      <c r="K498" s="268" t="s">
        <v>1</v>
      </c>
      <c r="L498" s="273"/>
      <c r="M498" s="274" t="s">
        <v>1</v>
      </c>
      <c r="N498" s="275" t="s">
        <v>52</v>
      </c>
      <c r="O498" s="95"/>
      <c r="P498" s="239">
        <f>O498*H498</f>
        <v>0</v>
      </c>
      <c r="Q498" s="239">
        <v>0</v>
      </c>
      <c r="R498" s="239">
        <f>Q498*H498</f>
        <v>0</v>
      </c>
      <c r="S498" s="239">
        <v>0</v>
      </c>
      <c r="T498" s="240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41" t="s">
        <v>266</v>
      </c>
      <c r="AT498" s="241" t="s">
        <v>301</v>
      </c>
      <c r="AU498" s="241" t="s">
        <v>241</v>
      </c>
      <c r="AY498" s="19" t="s">
        <v>226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9" t="s">
        <v>233</v>
      </c>
      <c r="BK498" s="242">
        <f>ROUND(I498*H498,2)</f>
        <v>0</v>
      </c>
      <c r="BL498" s="19" t="s">
        <v>233</v>
      </c>
      <c r="BM498" s="241" t="s">
        <v>2457</v>
      </c>
    </row>
    <row r="499" s="2" customFormat="1" ht="16.5" customHeight="1">
      <c r="A499" s="41"/>
      <c r="B499" s="42"/>
      <c r="C499" s="230" t="s">
        <v>1015</v>
      </c>
      <c r="D499" s="230" t="s">
        <v>228</v>
      </c>
      <c r="E499" s="231" t="s">
        <v>524</v>
      </c>
      <c r="F499" s="232" t="s">
        <v>525</v>
      </c>
      <c r="G499" s="233" t="s">
        <v>526</v>
      </c>
      <c r="H499" s="234">
        <v>16</v>
      </c>
      <c r="I499" s="235"/>
      <c r="J499" s="236">
        <f>ROUND(I499*H499,2)</f>
        <v>0</v>
      </c>
      <c r="K499" s="232" t="s">
        <v>232</v>
      </c>
      <c r="L499" s="47"/>
      <c r="M499" s="237" t="s">
        <v>1</v>
      </c>
      <c r="N499" s="238" t="s">
        <v>52</v>
      </c>
      <c r="O499" s="95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41" t="s">
        <v>719</v>
      </c>
      <c r="AT499" s="241" t="s">
        <v>228</v>
      </c>
      <c r="AU499" s="241" t="s">
        <v>241</v>
      </c>
      <c r="AY499" s="19" t="s">
        <v>226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9" t="s">
        <v>233</v>
      </c>
      <c r="BK499" s="242">
        <f>ROUND(I499*H499,2)</f>
        <v>0</v>
      </c>
      <c r="BL499" s="19" t="s">
        <v>719</v>
      </c>
      <c r="BM499" s="241" t="s">
        <v>2458</v>
      </c>
    </row>
    <row r="500" s="15" customFormat="1">
      <c r="A500" s="15"/>
      <c r="B500" s="280"/>
      <c r="C500" s="281"/>
      <c r="D500" s="245" t="s">
        <v>235</v>
      </c>
      <c r="E500" s="282" t="s">
        <v>1</v>
      </c>
      <c r="F500" s="283" t="s">
        <v>2459</v>
      </c>
      <c r="G500" s="281"/>
      <c r="H500" s="282" t="s">
        <v>1</v>
      </c>
      <c r="I500" s="284"/>
      <c r="J500" s="281"/>
      <c r="K500" s="281"/>
      <c r="L500" s="285"/>
      <c r="M500" s="286"/>
      <c r="N500" s="287"/>
      <c r="O500" s="287"/>
      <c r="P500" s="287"/>
      <c r="Q500" s="287"/>
      <c r="R500" s="287"/>
      <c r="S500" s="287"/>
      <c r="T500" s="28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9" t="s">
        <v>235</v>
      </c>
      <c r="AU500" s="289" t="s">
        <v>241</v>
      </c>
      <c r="AV500" s="15" t="s">
        <v>92</v>
      </c>
      <c r="AW500" s="15" t="s">
        <v>40</v>
      </c>
      <c r="AX500" s="15" t="s">
        <v>85</v>
      </c>
      <c r="AY500" s="289" t="s">
        <v>226</v>
      </c>
    </row>
    <row r="501" s="15" customFormat="1">
      <c r="A501" s="15"/>
      <c r="B501" s="280"/>
      <c r="C501" s="281"/>
      <c r="D501" s="245" t="s">
        <v>235</v>
      </c>
      <c r="E501" s="282" t="s">
        <v>1</v>
      </c>
      <c r="F501" s="283" t="s">
        <v>2460</v>
      </c>
      <c r="G501" s="281"/>
      <c r="H501" s="282" t="s">
        <v>1</v>
      </c>
      <c r="I501" s="284"/>
      <c r="J501" s="281"/>
      <c r="K501" s="281"/>
      <c r="L501" s="285"/>
      <c r="M501" s="286"/>
      <c r="N501" s="287"/>
      <c r="O501" s="287"/>
      <c r="P501" s="287"/>
      <c r="Q501" s="287"/>
      <c r="R501" s="287"/>
      <c r="S501" s="287"/>
      <c r="T501" s="28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9" t="s">
        <v>235</v>
      </c>
      <c r="AU501" s="289" t="s">
        <v>241</v>
      </c>
      <c r="AV501" s="15" t="s">
        <v>92</v>
      </c>
      <c r="AW501" s="15" t="s">
        <v>40</v>
      </c>
      <c r="AX501" s="15" t="s">
        <v>85</v>
      </c>
      <c r="AY501" s="289" t="s">
        <v>226</v>
      </c>
    </row>
    <row r="502" s="13" customFormat="1">
      <c r="A502" s="13"/>
      <c r="B502" s="243"/>
      <c r="C502" s="244"/>
      <c r="D502" s="245" t="s">
        <v>235</v>
      </c>
      <c r="E502" s="246" t="s">
        <v>1</v>
      </c>
      <c r="F502" s="247" t="s">
        <v>2461</v>
      </c>
      <c r="G502" s="244"/>
      <c r="H502" s="248">
        <v>16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235</v>
      </c>
      <c r="AU502" s="254" t="s">
        <v>241</v>
      </c>
      <c r="AV502" s="13" t="s">
        <v>94</v>
      </c>
      <c r="AW502" s="13" t="s">
        <v>40</v>
      </c>
      <c r="AX502" s="13" t="s">
        <v>92</v>
      </c>
      <c r="AY502" s="254" t="s">
        <v>226</v>
      </c>
    </row>
    <row r="503" s="12" customFormat="1" ht="22.8" customHeight="1">
      <c r="A503" s="12"/>
      <c r="B503" s="214"/>
      <c r="C503" s="215"/>
      <c r="D503" s="216" t="s">
        <v>84</v>
      </c>
      <c r="E503" s="228" t="s">
        <v>2462</v>
      </c>
      <c r="F503" s="228" t="s">
        <v>2463</v>
      </c>
      <c r="G503" s="215"/>
      <c r="H503" s="215"/>
      <c r="I503" s="218"/>
      <c r="J503" s="229">
        <f>BK503</f>
        <v>0</v>
      </c>
      <c r="K503" s="215"/>
      <c r="L503" s="220"/>
      <c r="M503" s="221"/>
      <c r="N503" s="222"/>
      <c r="O503" s="222"/>
      <c r="P503" s="223">
        <f>SUM(P504:P508)</f>
        <v>0</v>
      </c>
      <c r="Q503" s="222"/>
      <c r="R503" s="223">
        <f>SUM(R504:R508)</f>
        <v>0.01039</v>
      </c>
      <c r="S503" s="222"/>
      <c r="T503" s="224">
        <f>SUM(T504:T508)</f>
        <v>0.17600000000000002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5" t="s">
        <v>92</v>
      </c>
      <c r="AT503" s="226" t="s">
        <v>84</v>
      </c>
      <c r="AU503" s="226" t="s">
        <v>92</v>
      </c>
      <c r="AY503" s="225" t="s">
        <v>226</v>
      </c>
      <c r="BK503" s="227">
        <f>SUM(BK504:BK508)</f>
        <v>0</v>
      </c>
    </row>
    <row r="504" s="2" customFormat="1" ht="16.5" customHeight="1">
      <c r="A504" s="41"/>
      <c r="B504" s="42"/>
      <c r="C504" s="230" t="s">
        <v>1019</v>
      </c>
      <c r="D504" s="230" t="s">
        <v>228</v>
      </c>
      <c r="E504" s="231" t="s">
        <v>2464</v>
      </c>
      <c r="F504" s="232" t="s">
        <v>2465</v>
      </c>
      <c r="G504" s="233" t="s">
        <v>244</v>
      </c>
      <c r="H504" s="234">
        <v>2</v>
      </c>
      <c r="I504" s="235"/>
      <c r="J504" s="236">
        <f>ROUND(I504*H504,2)</f>
        <v>0</v>
      </c>
      <c r="K504" s="232" t="s">
        <v>1</v>
      </c>
      <c r="L504" s="47"/>
      <c r="M504" s="237" t="s">
        <v>1</v>
      </c>
      <c r="N504" s="238" t="s">
        <v>52</v>
      </c>
      <c r="O504" s="95"/>
      <c r="P504" s="239">
        <f>O504*H504</f>
        <v>0</v>
      </c>
      <c r="Q504" s="239">
        <v>0.0027899999999999999</v>
      </c>
      <c r="R504" s="239">
        <f>Q504*H504</f>
        <v>0.0055799999999999999</v>
      </c>
      <c r="S504" s="239">
        <v>0.056000000000000001</v>
      </c>
      <c r="T504" s="240">
        <f>S504*H504</f>
        <v>0.112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41" t="s">
        <v>233</v>
      </c>
      <c r="AT504" s="241" t="s">
        <v>228</v>
      </c>
      <c r="AU504" s="241" t="s">
        <v>94</v>
      </c>
      <c r="AY504" s="19" t="s">
        <v>226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9" t="s">
        <v>233</v>
      </c>
      <c r="BK504" s="242">
        <f>ROUND(I504*H504,2)</f>
        <v>0</v>
      </c>
      <c r="BL504" s="19" t="s">
        <v>233</v>
      </c>
      <c r="BM504" s="241" t="s">
        <v>2466</v>
      </c>
    </row>
    <row r="505" s="2" customFormat="1" ht="16.5" customHeight="1">
      <c r="A505" s="41"/>
      <c r="B505" s="42"/>
      <c r="C505" s="230" t="s">
        <v>1023</v>
      </c>
      <c r="D505" s="230" t="s">
        <v>228</v>
      </c>
      <c r="E505" s="231" t="s">
        <v>1849</v>
      </c>
      <c r="F505" s="232" t="s">
        <v>2467</v>
      </c>
      <c r="G505" s="233" t="s">
        <v>611</v>
      </c>
      <c r="H505" s="234">
        <v>1</v>
      </c>
      <c r="I505" s="235"/>
      <c r="J505" s="236">
        <f>ROUND(I505*H505,2)</f>
        <v>0</v>
      </c>
      <c r="K505" s="232" t="s">
        <v>1</v>
      </c>
      <c r="L505" s="47"/>
      <c r="M505" s="237" t="s">
        <v>1</v>
      </c>
      <c r="N505" s="238" t="s">
        <v>52</v>
      </c>
      <c r="O505" s="95"/>
      <c r="P505" s="239">
        <f>O505*H505</f>
        <v>0</v>
      </c>
      <c r="Q505" s="239">
        <v>0.00132</v>
      </c>
      <c r="R505" s="239">
        <f>Q505*H505</f>
        <v>0.00132</v>
      </c>
      <c r="S505" s="239">
        <v>0.025000000000000001</v>
      </c>
      <c r="T505" s="240">
        <f>S505*H505</f>
        <v>0.025000000000000001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41" t="s">
        <v>233</v>
      </c>
      <c r="AT505" s="241" t="s">
        <v>228</v>
      </c>
      <c r="AU505" s="241" t="s">
        <v>94</v>
      </c>
      <c r="AY505" s="19" t="s">
        <v>226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9" t="s">
        <v>233</v>
      </c>
      <c r="BK505" s="242">
        <f>ROUND(I505*H505,2)</f>
        <v>0</v>
      </c>
      <c r="BL505" s="19" t="s">
        <v>233</v>
      </c>
      <c r="BM505" s="241" t="s">
        <v>2468</v>
      </c>
    </row>
    <row r="506" s="2" customFormat="1" ht="16.5" customHeight="1">
      <c r="A506" s="41"/>
      <c r="B506" s="42"/>
      <c r="C506" s="230" t="s">
        <v>1027</v>
      </c>
      <c r="D506" s="230" t="s">
        <v>228</v>
      </c>
      <c r="E506" s="231" t="s">
        <v>2469</v>
      </c>
      <c r="F506" s="232" t="s">
        <v>2470</v>
      </c>
      <c r="G506" s="233" t="s">
        <v>611</v>
      </c>
      <c r="H506" s="234">
        <v>2</v>
      </c>
      <c r="I506" s="235"/>
      <c r="J506" s="236">
        <f>ROUND(I506*H506,2)</f>
        <v>0</v>
      </c>
      <c r="K506" s="232" t="s">
        <v>1</v>
      </c>
      <c r="L506" s="47"/>
      <c r="M506" s="237" t="s">
        <v>1</v>
      </c>
      <c r="N506" s="238" t="s">
        <v>52</v>
      </c>
      <c r="O506" s="95"/>
      <c r="P506" s="239">
        <f>O506*H506</f>
        <v>0</v>
      </c>
      <c r="Q506" s="239">
        <v>0.0011800000000000001</v>
      </c>
      <c r="R506" s="239">
        <f>Q506*H506</f>
        <v>0.0023600000000000001</v>
      </c>
      <c r="S506" s="239">
        <v>0.014</v>
      </c>
      <c r="T506" s="240">
        <f>S506*H506</f>
        <v>0.028000000000000001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41" t="s">
        <v>233</v>
      </c>
      <c r="AT506" s="241" t="s">
        <v>228</v>
      </c>
      <c r="AU506" s="241" t="s">
        <v>94</v>
      </c>
      <c r="AY506" s="19" t="s">
        <v>226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9" t="s">
        <v>233</v>
      </c>
      <c r="BK506" s="242">
        <f>ROUND(I506*H506,2)</f>
        <v>0</v>
      </c>
      <c r="BL506" s="19" t="s">
        <v>233</v>
      </c>
      <c r="BM506" s="241" t="s">
        <v>2471</v>
      </c>
    </row>
    <row r="507" s="2" customFormat="1" ht="16.5" customHeight="1">
      <c r="A507" s="41"/>
      <c r="B507" s="42"/>
      <c r="C507" s="230" t="s">
        <v>1032</v>
      </c>
      <c r="D507" s="230" t="s">
        <v>228</v>
      </c>
      <c r="E507" s="231" t="s">
        <v>2472</v>
      </c>
      <c r="F507" s="232" t="s">
        <v>2473</v>
      </c>
      <c r="G507" s="233" t="s">
        <v>611</v>
      </c>
      <c r="H507" s="234">
        <v>1</v>
      </c>
      <c r="I507" s="235"/>
      <c r="J507" s="236">
        <f>ROUND(I507*H507,2)</f>
        <v>0</v>
      </c>
      <c r="K507" s="232" t="s">
        <v>1</v>
      </c>
      <c r="L507" s="47"/>
      <c r="M507" s="237" t="s">
        <v>1</v>
      </c>
      <c r="N507" s="238" t="s">
        <v>52</v>
      </c>
      <c r="O507" s="95"/>
      <c r="P507" s="239">
        <f>O507*H507</f>
        <v>0</v>
      </c>
      <c r="Q507" s="239">
        <v>0.0011299999999999999</v>
      </c>
      <c r="R507" s="239">
        <f>Q507*H507</f>
        <v>0.0011299999999999999</v>
      </c>
      <c r="S507" s="239">
        <v>0.010999999999999999</v>
      </c>
      <c r="T507" s="240">
        <f>S507*H507</f>
        <v>0.010999999999999999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41" t="s">
        <v>233</v>
      </c>
      <c r="AT507" s="241" t="s">
        <v>228</v>
      </c>
      <c r="AU507" s="241" t="s">
        <v>94</v>
      </c>
      <c r="AY507" s="19" t="s">
        <v>226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9" t="s">
        <v>233</v>
      </c>
      <c r="BK507" s="242">
        <f>ROUND(I507*H507,2)</f>
        <v>0</v>
      </c>
      <c r="BL507" s="19" t="s">
        <v>233</v>
      </c>
      <c r="BM507" s="241" t="s">
        <v>2474</v>
      </c>
    </row>
    <row r="508" s="2" customFormat="1" ht="16.5" customHeight="1">
      <c r="A508" s="41"/>
      <c r="B508" s="42"/>
      <c r="C508" s="230" t="s">
        <v>1037</v>
      </c>
      <c r="D508" s="230" t="s">
        <v>228</v>
      </c>
      <c r="E508" s="231" t="s">
        <v>2475</v>
      </c>
      <c r="F508" s="232" t="s">
        <v>2476</v>
      </c>
      <c r="G508" s="233" t="s">
        <v>387</v>
      </c>
      <c r="H508" s="234">
        <v>6</v>
      </c>
      <c r="I508" s="235"/>
      <c r="J508" s="236">
        <f>ROUND(I508*H508,2)</f>
        <v>0</v>
      </c>
      <c r="K508" s="232" t="s">
        <v>1</v>
      </c>
      <c r="L508" s="47"/>
      <c r="M508" s="237" t="s">
        <v>1</v>
      </c>
      <c r="N508" s="238" t="s">
        <v>52</v>
      </c>
      <c r="O508" s="95"/>
      <c r="P508" s="239">
        <f>O508*H508</f>
        <v>0</v>
      </c>
      <c r="Q508" s="239">
        <v>0</v>
      </c>
      <c r="R508" s="239">
        <f>Q508*H508</f>
        <v>0</v>
      </c>
      <c r="S508" s="239">
        <v>0</v>
      </c>
      <c r="T508" s="240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41" t="s">
        <v>233</v>
      </c>
      <c r="AT508" s="241" t="s">
        <v>228</v>
      </c>
      <c r="AU508" s="241" t="s">
        <v>94</v>
      </c>
      <c r="AY508" s="19" t="s">
        <v>226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9" t="s">
        <v>233</v>
      </c>
      <c r="BK508" s="242">
        <f>ROUND(I508*H508,2)</f>
        <v>0</v>
      </c>
      <c r="BL508" s="19" t="s">
        <v>233</v>
      </c>
      <c r="BM508" s="241" t="s">
        <v>2477</v>
      </c>
    </row>
    <row r="509" s="12" customFormat="1" ht="22.8" customHeight="1">
      <c r="A509" s="12"/>
      <c r="B509" s="214"/>
      <c r="C509" s="215"/>
      <c r="D509" s="216" t="s">
        <v>84</v>
      </c>
      <c r="E509" s="228" t="s">
        <v>683</v>
      </c>
      <c r="F509" s="228" t="s">
        <v>684</v>
      </c>
      <c r="G509" s="215"/>
      <c r="H509" s="215"/>
      <c r="I509" s="218"/>
      <c r="J509" s="229">
        <f>BK509</f>
        <v>0</v>
      </c>
      <c r="K509" s="215"/>
      <c r="L509" s="220"/>
      <c r="M509" s="221"/>
      <c r="N509" s="222"/>
      <c r="O509" s="222"/>
      <c r="P509" s="223">
        <f>P510+SUM(P511:P558)</f>
        <v>0</v>
      </c>
      <c r="Q509" s="222"/>
      <c r="R509" s="223">
        <f>R510+SUM(R511:R558)</f>
        <v>0.017226000000000002</v>
      </c>
      <c r="S509" s="222"/>
      <c r="T509" s="224">
        <f>T510+SUM(T511:T558)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5" t="s">
        <v>92</v>
      </c>
      <c r="AT509" s="226" t="s">
        <v>84</v>
      </c>
      <c r="AU509" s="226" t="s">
        <v>92</v>
      </c>
      <c r="AY509" s="225" t="s">
        <v>226</v>
      </c>
      <c r="BK509" s="227">
        <f>BK510+SUM(BK511:BK558)</f>
        <v>0</v>
      </c>
    </row>
    <row r="510" s="2" customFormat="1" ht="16.5" customHeight="1">
      <c r="A510" s="41"/>
      <c r="B510" s="42"/>
      <c r="C510" s="230" t="s">
        <v>1042</v>
      </c>
      <c r="D510" s="230" t="s">
        <v>228</v>
      </c>
      <c r="E510" s="231" t="s">
        <v>1855</v>
      </c>
      <c r="F510" s="232" t="s">
        <v>1856</v>
      </c>
      <c r="G510" s="233" t="s">
        <v>1630</v>
      </c>
      <c r="H510" s="234">
        <v>3</v>
      </c>
      <c r="I510" s="235"/>
      <c r="J510" s="236">
        <f>ROUND(I510*H510,2)</f>
        <v>0</v>
      </c>
      <c r="K510" s="232" t="s">
        <v>232</v>
      </c>
      <c r="L510" s="47"/>
      <c r="M510" s="237" t="s">
        <v>1</v>
      </c>
      <c r="N510" s="238" t="s">
        <v>52</v>
      </c>
      <c r="O510" s="95"/>
      <c r="P510" s="239">
        <f>O510*H510</f>
        <v>0</v>
      </c>
      <c r="Q510" s="239">
        <v>0</v>
      </c>
      <c r="R510" s="239">
        <f>Q510*H510</f>
        <v>0</v>
      </c>
      <c r="S510" s="239">
        <v>0</v>
      </c>
      <c r="T510" s="240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41" t="s">
        <v>557</v>
      </c>
      <c r="AT510" s="241" t="s">
        <v>228</v>
      </c>
      <c r="AU510" s="241" t="s">
        <v>94</v>
      </c>
      <c r="AY510" s="19" t="s">
        <v>226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9" t="s">
        <v>233</v>
      </c>
      <c r="BK510" s="242">
        <f>ROUND(I510*H510,2)</f>
        <v>0</v>
      </c>
      <c r="BL510" s="19" t="s">
        <v>557</v>
      </c>
      <c r="BM510" s="241" t="s">
        <v>2478</v>
      </c>
    </row>
    <row r="511" s="2" customFormat="1" ht="16.5" customHeight="1">
      <c r="A511" s="41"/>
      <c r="B511" s="42"/>
      <c r="C511" s="230" t="s">
        <v>1047</v>
      </c>
      <c r="D511" s="230" t="s">
        <v>228</v>
      </c>
      <c r="E511" s="231" t="s">
        <v>1858</v>
      </c>
      <c r="F511" s="232" t="s">
        <v>1859</v>
      </c>
      <c r="G511" s="233" t="s">
        <v>244</v>
      </c>
      <c r="H511" s="234">
        <v>50.270000000000003</v>
      </c>
      <c r="I511" s="235"/>
      <c r="J511" s="236">
        <f>ROUND(I511*H511,2)</f>
        <v>0</v>
      </c>
      <c r="K511" s="232" t="s">
        <v>232</v>
      </c>
      <c r="L511" s="47"/>
      <c r="M511" s="237" t="s">
        <v>1</v>
      </c>
      <c r="N511" s="238" t="s">
        <v>52</v>
      </c>
      <c r="O511" s="95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41" t="s">
        <v>557</v>
      </c>
      <c r="AT511" s="241" t="s">
        <v>228</v>
      </c>
      <c r="AU511" s="241" t="s">
        <v>94</v>
      </c>
      <c r="AY511" s="19" t="s">
        <v>226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9" t="s">
        <v>233</v>
      </c>
      <c r="BK511" s="242">
        <f>ROUND(I511*H511,2)</f>
        <v>0</v>
      </c>
      <c r="BL511" s="19" t="s">
        <v>557</v>
      </c>
      <c r="BM511" s="241" t="s">
        <v>2479</v>
      </c>
    </row>
    <row r="512" s="15" customFormat="1">
      <c r="A512" s="15"/>
      <c r="B512" s="280"/>
      <c r="C512" s="281"/>
      <c r="D512" s="245" t="s">
        <v>235</v>
      </c>
      <c r="E512" s="282" t="s">
        <v>1</v>
      </c>
      <c r="F512" s="283" t="s">
        <v>2125</v>
      </c>
      <c r="G512" s="281"/>
      <c r="H512" s="282" t="s">
        <v>1</v>
      </c>
      <c r="I512" s="284"/>
      <c r="J512" s="281"/>
      <c r="K512" s="281"/>
      <c r="L512" s="285"/>
      <c r="M512" s="286"/>
      <c r="N512" s="287"/>
      <c r="O512" s="287"/>
      <c r="P512" s="287"/>
      <c r="Q512" s="287"/>
      <c r="R512" s="287"/>
      <c r="S512" s="287"/>
      <c r="T512" s="288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9" t="s">
        <v>235</v>
      </c>
      <c r="AU512" s="289" t="s">
        <v>94</v>
      </c>
      <c r="AV512" s="15" t="s">
        <v>92</v>
      </c>
      <c r="AW512" s="15" t="s">
        <v>40</v>
      </c>
      <c r="AX512" s="15" t="s">
        <v>85</v>
      </c>
      <c r="AY512" s="289" t="s">
        <v>226</v>
      </c>
    </row>
    <row r="513" s="13" customFormat="1">
      <c r="A513" s="13"/>
      <c r="B513" s="243"/>
      <c r="C513" s="244"/>
      <c r="D513" s="245" t="s">
        <v>235</v>
      </c>
      <c r="E513" s="246" t="s">
        <v>1</v>
      </c>
      <c r="F513" s="247" t="s">
        <v>2480</v>
      </c>
      <c r="G513" s="244"/>
      <c r="H513" s="248">
        <v>35.969999999999999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235</v>
      </c>
      <c r="AU513" s="254" t="s">
        <v>94</v>
      </c>
      <c r="AV513" s="13" t="s">
        <v>94</v>
      </c>
      <c r="AW513" s="13" t="s">
        <v>40</v>
      </c>
      <c r="AX513" s="13" t="s">
        <v>85</v>
      </c>
      <c r="AY513" s="254" t="s">
        <v>226</v>
      </c>
    </row>
    <row r="514" s="15" customFormat="1">
      <c r="A514" s="15"/>
      <c r="B514" s="280"/>
      <c r="C514" s="281"/>
      <c r="D514" s="245" t="s">
        <v>235</v>
      </c>
      <c r="E514" s="282" t="s">
        <v>1</v>
      </c>
      <c r="F514" s="283" t="s">
        <v>2123</v>
      </c>
      <c r="G514" s="281"/>
      <c r="H514" s="282" t="s">
        <v>1</v>
      </c>
      <c r="I514" s="284"/>
      <c r="J514" s="281"/>
      <c r="K514" s="281"/>
      <c r="L514" s="285"/>
      <c r="M514" s="286"/>
      <c r="N514" s="287"/>
      <c r="O514" s="287"/>
      <c r="P514" s="287"/>
      <c r="Q514" s="287"/>
      <c r="R514" s="287"/>
      <c r="S514" s="287"/>
      <c r="T514" s="288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9" t="s">
        <v>235</v>
      </c>
      <c r="AU514" s="289" t="s">
        <v>94</v>
      </c>
      <c r="AV514" s="15" t="s">
        <v>92</v>
      </c>
      <c r="AW514" s="15" t="s">
        <v>40</v>
      </c>
      <c r="AX514" s="15" t="s">
        <v>85</v>
      </c>
      <c r="AY514" s="289" t="s">
        <v>226</v>
      </c>
    </row>
    <row r="515" s="13" customFormat="1">
      <c r="A515" s="13"/>
      <c r="B515" s="243"/>
      <c r="C515" s="244"/>
      <c r="D515" s="245" t="s">
        <v>235</v>
      </c>
      <c r="E515" s="246" t="s">
        <v>1</v>
      </c>
      <c r="F515" s="247" t="s">
        <v>2481</v>
      </c>
      <c r="G515" s="244"/>
      <c r="H515" s="248">
        <v>1.1000000000000001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235</v>
      </c>
      <c r="AU515" s="254" t="s">
        <v>94</v>
      </c>
      <c r="AV515" s="13" t="s">
        <v>94</v>
      </c>
      <c r="AW515" s="13" t="s">
        <v>40</v>
      </c>
      <c r="AX515" s="13" t="s">
        <v>85</v>
      </c>
      <c r="AY515" s="254" t="s">
        <v>226</v>
      </c>
    </row>
    <row r="516" s="15" customFormat="1">
      <c r="A516" s="15"/>
      <c r="B516" s="280"/>
      <c r="C516" s="281"/>
      <c r="D516" s="245" t="s">
        <v>235</v>
      </c>
      <c r="E516" s="282" t="s">
        <v>1</v>
      </c>
      <c r="F516" s="283" t="s">
        <v>2121</v>
      </c>
      <c r="G516" s="281"/>
      <c r="H516" s="282" t="s">
        <v>1</v>
      </c>
      <c r="I516" s="284"/>
      <c r="J516" s="281"/>
      <c r="K516" s="281"/>
      <c r="L516" s="285"/>
      <c r="M516" s="286"/>
      <c r="N516" s="287"/>
      <c r="O516" s="287"/>
      <c r="P516" s="287"/>
      <c r="Q516" s="287"/>
      <c r="R516" s="287"/>
      <c r="S516" s="287"/>
      <c r="T516" s="28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9" t="s">
        <v>235</v>
      </c>
      <c r="AU516" s="289" t="s">
        <v>94</v>
      </c>
      <c r="AV516" s="15" t="s">
        <v>92</v>
      </c>
      <c r="AW516" s="15" t="s">
        <v>40</v>
      </c>
      <c r="AX516" s="15" t="s">
        <v>85</v>
      </c>
      <c r="AY516" s="289" t="s">
        <v>226</v>
      </c>
    </row>
    <row r="517" s="13" customFormat="1">
      <c r="A517" s="13"/>
      <c r="B517" s="243"/>
      <c r="C517" s="244"/>
      <c r="D517" s="245" t="s">
        <v>235</v>
      </c>
      <c r="E517" s="246" t="s">
        <v>1</v>
      </c>
      <c r="F517" s="247" t="s">
        <v>2482</v>
      </c>
      <c r="G517" s="244"/>
      <c r="H517" s="248">
        <v>13.199999999999999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235</v>
      </c>
      <c r="AU517" s="254" t="s">
        <v>94</v>
      </c>
      <c r="AV517" s="13" t="s">
        <v>94</v>
      </c>
      <c r="AW517" s="13" t="s">
        <v>40</v>
      </c>
      <c r="AX517" s="13" t="s">
        <v>85</v>
      </c>
      <c r="AY517" s="254" t="s">
        <v>226</v>
      </c>
    </row>
    <row r="518" s="14" customFormat="1">
      <c r="A518" s="14"/>
      <c r="B518" s="255"/>
      <c r="C518" s="256"/>
      <c r="D518" s="245" t="s">
        <v>235</v>
      </c>
      <c r="E518" s="257" t="s">
        <v>1957</v>
      </c>
      <c r="F518" s="258" t="s">
        <v>237</v>
      </c>
      <c r="G518" s="256"/>
      <c r="H518" s="259">
        <v>50.270000000000003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5" t="s">
        <v>235</v>
      </c>
      <c r="AU518" s="265" t="s">
        <v>94</v>
      </c>
      <c r="AV518" s="14" t="s">
        <v>233</v>
      </c>
      <c r="AW518" s="14" t="s">
        <v>40</v>
      </c>
      <c r="AX518" s="14" t="s">
        <v>92</v>
      </c>
      <c r="AY518" s="265" t="s">
        <v>226</v>
      </c>
    </row>
    <row r="519" s="2" customFormat="1" ht="16.5" customHeight="1">
      <c r="A519" s="41"/>
      <c r="B519" s="42"/>
      <c r="C519" s="230" t="s">
        <v>1052</v>
      </c>
      <c r="D519" s="230" t="s">
        <v>228</v>
      </c>
      <c r="E519" s="231" t="s">
        <v>1866</v>
      </c>
      <c r="F519" s="232" t="s">
        <v>1867</v>
      </c>
      <c r="G519" s="233" t="s">
        <v>1630</v>
      </c>
      <c r="H519" s="234">
        <v>4</v>
      </c>
      <c r="I519" s="235"/>
      <c r="J519" s="236">
        <f>ROUND(I519*H519,2)</f>
        <v>0</v>
      </c>
      <c r="K519" s="232" t="s">
        <v>232</v>
      </c>
      <c r="L519" s="47"/>
      <c r="M519" s="237" t="s">
        <v>1</v>
      </c>
      <c r="N519" s="238" t="s">
        <v>52</v>
      </c>
      <c r="O519" s="95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41" t="s">
        <v>557</v>
      </c>
      <c r="AT519" s="241" t="s">
        <v>228</v>
      </c>
      <c r="AU519" s="241" t="s">
        <v>94</v>
      </c>
      <c r="AY519" s="19" t="s">
        <v>226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9" t="s">
        <v>233</v>
      </c>
      <c r="BK519" s="242">
        <f>ROUND(I519*H519,2)</f>
        <v>0</v>
      </c>
      <c r="BL519" s="19" t="s">
        <v>557</v>
      </c>
      <c r="BM519" s="241" t="s">
        <v>2483</v>
      </c>
    </row>
    <row r="520" s="2" customFormat="1" ht="16.5" customHeight="1">
      <c r="A520" s="41"/>
      <c r="B520" s="42"/>
      <c r="C520" s="230" t="s">
        <v>1057</v>
      </c>
      <c r="D520" s="230" t="s">
        <v>228</v>
      </c>
      <c r="E520" s="231" t="s">
        <v>1869</v>
      </c>
      <c r="F520" s="232" t="s">
        <v>1870</v>
      </c>
      <c r="G520" s="233" t="s">
        <v>244</v>
      </c>
      <c r="H520" s="234">
        <v>69.409999999999997</v>
      </c>
      <c r="I520" s="235"/>
      <c r="J520" s="236">
        <f>ROUND(I520*H520,2)</f>
        <v>0</v>
      </c>
      <c r="K520" s="232" t="s">
        <v>232</v>
      </c>
      <c r="L520" s="47"/>
      <c r="M520" s="237" t="s">
        <v>1</v>
      </c>
      <c r="N520" s="238" t="s">
        <v>52</v>
      </c>
      <c r="O520" s="95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41" t="s">
        <v>557</v>
      </c>
      <c r="AT520" s="241" t="s">
        <v>228</v>
      </c>
      <c r="AU520" s="241" t="s">
        <v>94</v>
      </c>
      <c r="AY520" s="19" t="s">
        <v>226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9" t="s">
        <v>233</v>
      </c>
      <c r="BK520" s="242">
        <f>ROUND(I520*H520,2)</f>
        <v>0</v>
      </c>
      <c r="BL520" s="19" t="s">
        <v>557</v>
      </c>
      <c r="BM520" s="241" t="s">
        <v>2484</v>
      </c>
    </row>
    <row r="521" s="15" customFormat="1">
      <c r="A521" s="15"/>
      <c r="B521" s="280"/>
      <c r="C521" s="281"/>
      <c r="D521" s="245" t="s">
        <v>235</v>
      </c>
      <c r="E521" s="282" t="s">
        <v>1</v>
      </c>
      <c r="F521" s="283" t="s">
        <v>2119</v>
      </c>
      <c r="G521" s="281"/>
      <c r="H521" s="282" t="s">
        <v>1</v>
      </c>
      <c r="I521" s="284"/>
      <c r="J521" s="281"/>
      <c r="K521" s="281"/>
      <c r="L521" s="285"/>
      <c r="M521" s="286"/>
      <c r="N521" s="287"/>
      <c r="O521" s="287"/>
      <c r="P521" s="287"/>
      <c r="Q521" s="287"/>
      <c r="R521" s="287"/>
      <c r="S521" s="287"/>
      <c r="T521" s="28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9" t="s">
        <v>235</v>
      </c>
      <c r="AU521" s="289" t="s">
        <v>94</v>
      </c>
      <c r="AV521" s="15" t="s">
        <v>92</v>
      </c>
      <c r="AW521" s="15" t="s">
        <v>40</v>
      </c>
      <c r="AX521" s="15" t="s">
        <v>85</v>
      </c>
      <c r="AY521" s="289" t="s">
        <v>226</v>
      </c>
    </row>
    <row r="522" s="13" customFormat="1">
      <c r="A522" s="13"/>
      <c r="B522" s="243"/>
      <c r="C522" s="244"/>
      <c r="D522" s="245" t="s">
        <v>235</v>
      </c>
      <c r="E522" s="246" t="s">
        <v>1</v>
      </c>
      <c r="F522" s="247" t="s">
        <v>2485</v>
      </c>
      <c r="G522" s="244"/>
      <c r="H522" s="248">
        <v>15.289999999999999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235</v>
      </c>
      <c r="AU522" s="254" t="s">
        <v>94</v>
      </c>
      <c r="AV522" s="13" t="s">
        <v>94</v>
      </c>
      <c r="AW522" s="13" t="s">
        <v>40</v>
      </c>
      <c r="AX522" s="13" t="s">
        <v>85</v>
      </c>
      <c r="AY522" s="254" t="s">
        <v>226</v>
      </c>
    </row>
    <row r="523" s="15" customFormat="1">
      <c r="A523" s="15"/>
      <c r="B523" s="280"/>
      <c r="C523" s="281"/>
      <c r="D523" s="245" t="s">
        <v>235</v>
      </c>
      <c r="E523" s="282" t="s">
        <v>1</v>
      </c>
      <c r="F523" s="283" t="s">
        <v>2117</v>
      </c>
      <c r="G523" s="281"/>
      <c r="H523" s="282" t="s">
        <v>1</v>
      </c>
      <c r="I523" s="284"/>
      <c r="J523" s="281"/>
      <c r="K523" s="281"/>
      <c r="L523" s="285"/>
      <c r="M523" s="286"/>
      <c r="N523" s="287"/>
      <c r="O523" s="287"/>
      <c r="P523" s="287"/>
      <c r="Q523" s="287"/>
      <c r="R523" s="287"/>
      <c r="S523" s="287"/>
      <c r="T523" s="28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89" t="s">
        <v>235</v>
      </c>
      <c r="AU523" s="289" t="s">
        <v>94</v>
      </c>
      <c r="AV523" s="15" t="s">
        <v>92</v>
      </c>
      <c r="AW523" s="15" t="s">
        <v>40</v>
      </c>
      <c r="AX523" s="15" t="s">
        <v>85</v>
      </c>
      <c r="AY523" s="289" t="s">
        <v>226</v>
      </c>
    </row>
    <row r="524" s="13" customFormat="1">
      <c r="A524" s="13"/>
      <c r="B524" s="243"/>
      <c r="C524" s="244"/>
      <c r="D524" s="245" t="s">
        <v>235</v>
      </c>
      <c r="E524" s="246" t="s">
        <v>1</v>
      </c>
      <c r="F524" s="247" t="s">
        <v>2486</v>
      </c>
      <c r="G524" s="244"/>
      <c r="H524" s="248">
        <v>11.44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235</v>
      </c>
      <c r="AU524" s="254" t="s">
        <v>94</v>
      </c>
      <c r="AV524" s="13" t="s">
        <v>94</v>
      </c>
      <c r="AW524" s="13" t="s">
        <v>40</v>
      </c>
      <c r="AX524" s="13" t="s">
        <v>85</v>
      </c>
      <c r="AY524" s="254" t="s">
        <v>226</v>
      </c>
    </row>
    <row r="525" s="15" customFormat="1">
      <c r="A525" s="15"/>
      <c r="B525" s="280"/>
      <c r="C525" s="281"/>
      <c r="D525" s="245" t="s">
        <v>235</v>
      </c>
      <c r="E525" s="282" t="s">
        <v>1</v>
      </c>
      <c r="F525" s="283" t="s">
        <v>2115</v>
      </c>
      <c r="G525" s="281"/>
      <c r="H525" s="282" t="s">
        <v>1</v>
      </c>
      <c r="I525" s="284"/>
      <c r="J525" s="281"/>
      <c r="K525" s="281"/>
      <c r="L525" s="285"/>
      <c r="M525" s="286"/>
      <c r="N525" s="287"/>
      <c r="O525" s="287"/>
      <c r="P525" s="287"/>
      <c r="Q525" s="287"/>
      <c r="R525" s="287"/>
      <c r="S525" s="287"/>
      <c r="T525" s="28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9" t="s">
        <v>235</v>
      </c>
      <c r="AU525" s="289" t="s">
        <v>94</v>
      </c>
      <c r="AV525" s="15" t="s">
        <v>92</v>
      </c>
      <c r="AW525" s="15" t="s">
        <v>40</v>
      </c>
      <c r="AX525" s="15" t="s">
        <v>85</v>
      </c>
      <c r="AY525" s="289" t="s">
        <v>226</v>
      </c>
    </row>
    <row r="526" s="13" customFormat="1">
      <c r="A526" s="13"/>
      <c r="B526" s="243"/>
      <c r="C526" s="244"/>
      <c r="D526" s="245" t="s">
        <v>235</v>
      </c>
      <c r="E526" s="246" t="s">
        <v>1</v>
      </c>
      <c r="F526" s="247" t="s">
        <v>2487</v>
      </c>
      <c r="G526" s="244"/>
      <c r="H526" s="248">
        <v>8.9100000000000001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235</v>
      </c>
      <c r="AU526" s="254" t="s">
        <v>94</v>
      </c>
      <c r="AV526" s="13" t="s">
        <v>94</v>
      </c>
      <c r="AW526" s="13" t="s">
        <v>40</v>
      </c>
      <c r="AX526" s="13" t="s">
        <v>85</v>
      </c>
      <c r="AY526" s="254" t="s">
        <v>226</v>
      </c>
    </row>
    <row r="527" s="15" customFormat="1">
      <c r="A527" s="15"/>
      <c r="B527" s="280"/>
      <c r="C527" s="281"/>
      <c r="D527" s="245" t="s">
        <v>235</v>
      </c>
      <c r="E527" s="282" t="s">
        <v>1</v>
      </c>
      <c r="F527" s="283" t="s">
        <v>2113</v>
      </c>
      <c r="G527" s="281"/>
      <c r="H527" s="282" t="s">
        <v>1</v>
      </c>
      <c r="I527" s="284"/>
      <c r="J527" s="281"/>
      <c r="K527" s="281"/>
      <c r="L527" s="285"/>
      <c r="M527" s="286"/>
      <c r="N527" s="287"/>
      <c r="O527" s="287"/>
      <c r="P527" s="287"/>
      <c r="Q527" s="287"/>
      <c r="R527" s="287"/>
      <c r="S527" s="287"/>
      <c r="T527" s="288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9" t="s">
        <v>235</v>
      </c>
      <c r="AU527" s="289" t="s">
        <v>94</v>
      </c>
      <c r="AV527" s="15" t="s">
        <v>92</v>
      </c>
      <c r="AW527" s="15" t="s">
        <v>40</v>
      </c>
      <c r="AX527" s="15" t="s">
        <v>85</v>
      </c>
      <c r="AY527" s="289" t="s">
        <v>226</v>
      </c>
    </row>
    <row r="528" s="13" customFormat="1">
      <c r="A528" s="13"/>
      <c r="B528" s="243"/>
      <c r="C528" s="244"/>
      <c r="D528" s="245" t="s">
        <v>235</v>
      </c>
      <c r="E528" s="246" t="s">
        <v>1</v>
      </c>
      <c r="F528" s="247" t="s">
        <v>2488</v>
      </c>
      <c r="G528" s="244"/>
      <c r="H528" s="248">
        <v>33.770000000000003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235</v>
      </c>
      <c r="AU528" s="254" t="s">
        <v>94</v>
      </c>
      <c r="AV528" s="13" t="s">
        <v>94</v>
      </c>
      <c r="AW528" s="13" t="s">
        <v>40</v>
      </c>
      <c r="AX528" s="13" t="s">
        <v>85</v>
      </c>
      <c r="AY528" s="254" t="s">
        <v>226</v>
      </c>
    </row>
    <row r="529" s="14" customFormat="1">
      <c r="A529" s="14"/>
      <c r="B529" s="255"/>
      <c r="C529" s="256"/>
      <c r="D529" s="245" t="s">
        <v>235</v>
      </c>
      <c r="E529" s="257" t="s">
        <v>1</v>
      </c>
      <c r="F529" s="258" t="s">
        <v>237</v>
      </c>
      <c r="G529" s="256"/>
      <c r="H529" s="259">
        <v>69.409999999999997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5" t="s">
        <v>235</v>
      </c>
      <c r="AU529" s="265" t="s">
        <v>94</v>
      </c>
      <c r="AV529" s="14" t="s">
        <v>233</v>
      </c>
      <c r="AW529" s="14" t="s">
        <v>40</v>
      </c>
      <c r="AX529" s="14" t="s">
        <v>92</v>
      </c>
      <c r="AY529" s="265" t="s">
        <v>226</v>
      </c>
    </row>
    <row r="530" s="2" customFormat="1" ht="16.5" customHeight="1">
      <c r="A530" s="41"/>
      <c r="B530" s="42"/>
      <c r="C530" s="230" t="s">
        <v>1062</v>
      </c>
      <c r="D530" s="230" t="s">
        <v>228</v>
      </c>
      <c r="E530" s="231" t="s">
        <v>1875</v>
      </c>
      <c r="F530" s="232" t="s">
        <v>1876</v>
      </c>
      <c r="G530" s="233" t="s">
        <v>244</v>
      </c>
      <c r="H530" s="234">
        <v>50.270000000000003</v>
      </c>
      <c r="I530" s="235"/>
      <c r="J530" s="236">
        <f>ROUND(I530*H530,2)</f>
        <v>0</v>
      </c>
      <c r="K530" s="232" t="s">
        <v>1877</v>
      </c>
      <c r="L530" s="47"/>
      <c r="M530" s="237" t="s">
        <v>1</v>
      </c>
      <c r="N530" s="238" t="s">
        <v>52</v>
      </c>
      <c r="O530" s="95"/>
      <c r="P530" s="239">
        <f>O530*H530</f>
        <v>0</v>
      </c>
      <c r="Q530" s="239">
        <v>0</v>
      </c>
      <c r="R530" s="239">
        <f>Q530*H530</f>
        <v>0</v>
      </c>
      <c r="S530" s="239">
        <v>0</v>
      </c>
      <c r="T530" s="240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41" t="s">
        <v>557</v>
      </c>
      <c r="AT530" s="241" t="s">
        <v>228</v>
      </c>
      <c r="AU530" s="241" t="s">
        <v>94</v>
      </c>
      <c r="AY530" s="19" t="s">
        <v>226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9" t="s">
        <v>233</v>
      </c>
      <c r="BK530" s="242">
        <f>ROUND(I530*H530,2)</f>
        <v>0</v>
      </c>
      <c r="BL530" s="19" t="s">
        <v>557</v>
      </c>
      <c r="BM530" s="241" t="s">
        <v>2489</v>
      </c>
    </row>
    <row r="531" s="13" customFormat="1">
      <c r="A531" s="13"/>
      <c r="B531" s="243"/>
      <c r="C531" s="244"/>
      <c r="D531" s="245" t="s">
        <v>235</v>
      </c>
      <c r="E531" s="246" t="s">
        <v>1</v>
      </c>
      <c r="F531" s="247" t="s">
        <v>1957</v>
      </c>
      <c r="G531" s="244"/>
      <c r="H531" s="248">
        <v>50.270000000000003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235</v>
      </c>
      <c r="AU531" s="254" t="s">
        <v>94</v>
      </c>
      <c r="AV531" s="13" t="s">
        <v>94</v>
      </c>
      <c r="AW531" s="13" t="s">
        <v>40</v>
      </c>
      <c r="AX531" s="13" t="s">
        <v>92</v>
      </c>
      <c r="AY531" s="254" t="s">
        <v>226</v>
      </c>
    </row>
    <row r="532" s="2" customFormat="1" ht="16.5" customHeight="1">
      <c r="A532" s="41"/>
      <c r="B532" s="42"/>
      <c r="C532" s="230" t="s">
        <v>1066</v>
      </c>
      <c r="D532" s="230" t="s">
        <v>228</v>
      </c>
      <c r="E532" s="231" t="s">
        <v>2490</v>
      </c>
      <c r="F532" s="232" t="s">
        <v>2491</v>
      </c>
      <c r="G532" s="233" t="s">
        <v>244</v>
      </c>
      <c r="H532" s="234">
        <v>13.9</v>
      </c>
      <c r="I532" s="235"/>
      <c r="J532" s="236">
        <f>ROUND(I532*H532,2)</f>
        <v>0</v>
      </c>
      <c r="K532" s="232" t="s">
        <v>232</v>
      </c>
      <c r="L532" s="47"/>
      <c r="M532" s="237" t="s">
        <v>1</v>
      </c>
      <c r="N532" s="238" t="s">
        <v>52</v>
      </c>
      <c r="O532" s="95"/>
      <c r="P532" s="239">
        <f>O532*H532</f>
        <v>0</v>
      </c>
      <c r="Q532" s="239">
        <v>0</v>
      </c>
      <c r="R532" s="239">
        <f>Q532*H532</f>
        <v>0</v>
      </c>
      <c r="S532" s="239">
        <v>0</v>
      </c>
      <c r="T532" s="240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41" t="s">
        <v>557</v>
      </c>
      <c r="AT532" s="241" t="s">
        <v>228</v>
      </c>
      <c r="AU532" s="241" t="s">
        <v>94</v>
      </c>
      <c r="AY532" s="19" t="s">
        <v>226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9" t="s">
        <v>233</v>
      </c>
      <c r="BK532" s="242">
        <f>ROUND(I532*H532,2)</f>
        <v>0</v>
      </c>
      <c r="BL532" s="19" t="s">
        <v>557</v>
      </c>
      <c r="BM532" s="241" t="s">
        <v>2492</v>
      </c>
    </row>
    <row r="533" s="15" customFormat="1">
      <c r="A533" s="15"/>
      <c r="B533" s="280"/>
      <c r="C533" s="281"/>
      <c r="D533" s="245" t="s">
        <v>235</v>
      </c>
      <c r="E533" s="282" t="s">
        <v>1</v>
      </c>
      <c r="F533" s="283" t="s">
        <v>2119</v>
      </c>
      <c r="G533" s="281"/>
      <c r="H533" s="282" t="s">
        <v>1</v>
      </c>
      <c r="I533" s="284"/>
      <c r="J533" s="281"/>
      <c r="K533" s="281"/>
      <c r="L533" s="285"/>
      <c r="M533" s="286"/>
      <c r="N533" s="287"/>
      <c r="O533" s="287"/>
      <c r="P533" s="287"/>
      <c r="Q533" s="287"/>
      <c r="R533" s="287"/>
      <c r="S533" s="287"/>
      <c r="T533" s="288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9" t="s">
        <v>235</v>
      </c>
      <c r="AU533" s="289" t="s">
        <v>94</v>
      </c>
      <c r="AV533" s="15" t="s">
        <v>92</v>
      </c>
      <c r="AW533" s="15" t="s">
        <v>40</v>
      </c>
      <c r="AX533" s="15" t="s">
        <v>85</v>
      </c>
      <c r="AY533" s="289" t="s">
        <v>226</v>
      </c>
    </row>
    <row r="534" s="13" customFormat="1">
      <c r="A534" s="13"/>
      <c r="B534" s="243"/>
      <c r="C534" s="244"/>
      <c r="D534" s="245" t="s">
        <v>235</v>
      </c>
      <c r="E534" s="246" t="s">
        <v>1</v>
      </c>
      <c r="F534" s="247" t="s">
        <v>2204</v>
      </c>
      <c r="G534" s="244"/>
      <c r="H534" s="248">
        <v>13.9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235</v>
      </c>
      <c r="AU534" s="254" t="s">
        <v>94</v>
      </c>
      <c r="AV534" s="13" t="s">
        <v>94</v>
      </c>
      <c r="AW534" s="13" t="s">
        <v>40</v>
      </c>
      <c r="AX534" s="13" t="s">
        <v>92</v>
      </c>
      <c r="AY534" s="254" t="s">
        <v>226</v>
      </c>
    </row>
    <row r="535" s="2" customFormat="1" ht="16.5" customHeight="1">
      <c r="A535" s="41"/>
      <c r="B535" s="42"/>
      <c r="C535" s="230" t="s">
        <v>1071</v>
      </c>
      <c r="D535" s="230" t="s">
        <v>228</v>
      </c>
      <c r="E535" s="231" t="s">
        <v>1879</v>
      </c>
      <c r="F535" s="232" t="s">
        <v>1880</v>
      </c>
      <c r="G535" s="233" t="s">
        <v>244</v>
      </c>
      <c r="H535" s="234">
        <v>10.4</v>
      </c>
      <c r="I535" s="235"/>
      <c r="J535" s="236">
        <f>ROUND(I535*H535,2)</f>
        <v>0</v>
      </c>
      <c r="K535" s="232" t="s">
        <v>232</v>
      </c>
      <c r="L535" s="47"/>
      <c r="M535" s="237" t="s">
        <v>1</v>
      </c>
      <c r="N535" s="238" t="s">
        <v>52</v>
      </c>
      <c r="O535" s="95"/>
      <c r="P535" s="239">
        <f>O535*H535</f>
        <v>0</v>
      </c>
      <c r="Q535" s="239">
        <v>0</v>
      </c>
      <c r="R535" s="239">
        <f>Q535*H535</f>
        <v>0</v>
      </c>
      <c r="S535" s="239">
        <v>0</v>
      </c>
      <c r="T535" s="240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41" t="s">
        <v>557</v>
      </c>
      <c r="AT535" s="241" t="s">
        <v>228</v>
      </c>
      <c r="AU535" s="241" t="s">
        <v>94</v>
      </c>
      <c r="AY535" s="19" t="s">
        <v>226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9" t="s">
        <v>233</v>
      </c>
      <c r="BK535" s="242">
        <f>ROUND(I535*H535,2)</f>
        <v>0</v>
      </c>
      <c r="BL535" s="19" t="s">
        <v>557</v>
      </c>
      <c r="BM535" s="241" t="s">
        <v>2493</v>
      </c>
    </row>
    <row r="536" s="15" customFormat="1">
      <c r="A536" s="15"/>
      <c r="B536" s="280"/>
      <c r="C536" s="281"/>
      <c r="D536" s="245" t="s">
        <v>235</v>
      </c>
      <c r="E536" s="282" t="s">
        <v>1</v>
      </c>
      <c r="F536" s="283" t="s">
        <v>2117</v>
      </c>
      <c r="G536" s="281"/>
      <c r="H536" s="282" t="s">
        <v>1</v>
      </c>
      <c r="I536" s="284"/>
      <c r="J536" s="281"/>
      <c r="K536" s="281"/>
      <c r="L536" s="285"/>
      <c r="M536" s="286"/>
      <c r="N536" s="287"/>
      <c r="O536" s="287"/>
      <c r="P536" s="287"/>
      <c r="Q536" s="287"/>
      <c r="R536" s="287"/>
      <c r="S536" s="287"/>
      <c r="T536" s="28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9" t="s">
        <v>235</v>
      </c>
      <c r="AU536" s="289" t="s">
        <v>94</v>
      </c>
      <c r="AV536" s="15" t="s">
        <v>92</v>
      </c>
      <c r="AW536" s="15" t="s">
        <v>40</v>
      </c>
      <c r="AX536" s="15" t="s">
        <v>85</v>
      </c>
      <c r="AY536" s="289" t="s">
        <v>226</v>
      </c>
    </row>
    <row r="537" s="13" customFormat="1">
      <c r="A537" s="13"/>
      <c r="B537" s="243"/>
      <c r="C537" s="244"/>
      <c r="D537" s="245" t="s">
        <v>235</v>
      </c>
      <c r="E537" s="246" t="s">
        <v>1</v>
      </c>
      <c r="F537" s="247" t="s">
        <v>2209</v>
      </c>
      <c r="G537" s="244"/>
      <c r="H537" s="248">
        <v>10.4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235</v>
      </c>
      <c r="AU537" s="254" t="s">
        <v>94</v>
      </c>
      <c r="AV537" s="13" t="s">
        <v>94</v>
      </c>
      <c r="AW537" s="13" t="s">
        <v>40</v>
      </c>
      <c r="AX537" s="13" t="s">
        <v>92</v>
      </c>
      <c r="AY537" s="254" t="s">
        <v>226</v>
      </c>
    </row>
    <row r="538" s="2" customFormat="1" ht="16.5" customHeight="1">
      <c r="A538" s="41"/>
      <c r="B538" s="42"/>
      <c r="C538" s="230" t="s">
        <v>1076</v>
      </c>
      <c r="D538" s="230" t="s">
        <v>228</v>
      </c>
      <c r="E538" s="231" t="s">
        <v>2494</v>
      </c>
      <c r="F538" s="232" t="s">
        <v>2495</v>
      </c>
      <c r="G538" s="233" t="s">
        <v>244</v>
      </c>
      <c r="H538" s="234">
        <v>8.0999999999999996</v>
      </c>
      <c r="I538" s="235"/>
      <c r="J538" s="236">
        <f>ROUND(I538*H538,2)</f>
        <v>0</v>
      </c>
      <c r="K538" s="232" t="s">
        <v>232</v>
      </c>
      <c r="L538" s="47"/>
      <c r="M538" s="237" t="s">
        <v>1</v>
      </c>
      <c r="N538" s="238" t="s">
        <v>52</v>
      </c>
      <c r="O538" s="95"/>
      <c r="P538" s="239">
        <f>O538*H538</f>
        <v>0</v>
      </c>
      <c r="Q538" s="239">
        <v>0</v>
      </c>
      <c r="R538" s="239">
        <f>Q538*H538</f>
        <v>0</v>
      </c>
      <c r="S538" s="239">
        <v>0</v>
      </c>
      <c r="T538" s="240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41" t="s">
        <v>557</v>
      </c>
      <c r="AT538" s="241" t="s">
        <v>228</v>
      </c>
      <c r="AU538" s="241" t="s">
        <v>94</v>
      </c>
      <c r="AY538" s="19" t="s">
        <v>226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9" t="s">
        <v>233</v>
      </c>
      <c r="BK538" s="242">
        <f>ROUND(I538*H538,2)</f>
        <v>0</v>
      </c>
      <c r="BL538" s="19" t="s">
        <v>557</v>
      </c>
      <c r="BM538" s="241" t="s">
        <v>2496</v>
      </c>
    </row>
    <row r="539" s="15" customFormat="1">
      <c r="A539" s="15"/>
      <c r="B539" s="280"/>
      <c r="C539" s="281"/>
      <c r="D539" s="245" t="s">
        <v>235</v>
      </c>
      <c r="E539" s="282" t="s">
        <v>1</v>
      </c>
      <c r="F539" s="283" t="s">
        <v>2115</v>
      </c>
      <c r="G539" s="281"/>
      <c r="H539" s="282" t="s">
        <v>1</v>
      </c>
      <c r="I539" s="284"/>
      <c r="J539" s="281"/>
      <c r="K539" s="281"/>
      <c r="L539" s="285"/>
      <c r="M539" s="286"/>
      <c r="N539" s="287"/>
      <c r="O539" s="287"/>
      <c r="P539" s="287"/>
      <c r="Q539" s="287"/>
      <c r="R539" s="287"/>
      <c r="S539" s="287"/>
      <c r="T539" s="28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9" t="s">
        <v>235</v>
      </c>
      <c r="AU539" s="289" t="s">
        <v>94</v>
      </c>
      <c r="AV539" s="15" t="s">
        <v>92</v>
      </c>
      <c r="AW539" s="15" t="s">
        <v>40</v>
      </c>
      <c r="AX539" s="15" t="s">
        <v>85</v>
      </c>
      <c r="AY539" s="289" t="s">
        <v>226</v>
      </c>
    </row>
    <row r="540" s="13" customFormat="1">
      <c r="A540" s="13"/>
      <c r="B540" s="243"/>
      <c r="C540" s="244"/>
      <c r="D540" s="245" t="s">
        <v>235</v>
      </c>
      <c r="E540" s="246" t="s">
        <v>1</v>
      </c>
      <c r="F540" s="247" t="s">
        <v>2214</v>
      </c>
      <c r="G540" s="244"/>
      <c r="H540" s="248">
        <v>8.0999999999999996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235</v>
      </c>
      <c r="AU540" s="254" t="s">
        <v>94</v>
      </c>
      <c r="AV540" s="13" t="s">
        <v>94</v>
      </c>
      <c r="AW540" s="13" t="s">
        <v>40</v>
      </c>
      <c r="AX540" s="13" t="s">
        <v>92</v>
      </c>
      <c r="AY540" s="254" t="s">
        <v>226</v>
      </c>
    </row>
    <row r="541" s="2" customFormat="1" ht="16.5" customHeight="1">
      <c r="A541" s="41"/>
      <c r="B541" s="42"/>
      <c r="C541" s="230" t="s">
        <v>1083</v>
      </c>
      <c r="D541" s="230" t="s">
        <v>228</v>
      </c>
      <c r="E541" s="231" t="s">
        <v>2497</v>
      </c>
      <c r="F541" s="232" t="s">
        <v>2498</v>
      </c>
      <c r="G541" s="233" t="s">
        <v>244</v>
      </c>
      <c r="H541" s="234">
        <v>30.699999999999999</v>
      </c>
      <c r="I541" s="235"/>
      <c r="J541" s="236">
        <f>ROUND(I541*H541,2)</f>
        <v>0</v>
      </c>
      <c r="K541" s="232" t="s">
        <v>232</v>
      </c>
      <c r="L541" s="47"/>
      <c r="M541" s="237" t="s">
        <v>1</v>
      </c>
      <c r="N541" s="238" t="s">
        <v>52</v>
      </c>
      <c r="O541" s="95"/>
      <c r="P541" s="239">
        <f>O541*H541</f>
        <v>0</v>
      </c>
      <c r="Q541" s="239">
        <v>0</v>
      </c>
      <c r="R541" s="239">
        <f>Q541*H541</f>
        <v>0</v>
      </c>
      <c r="S541" s="239">
        <v>0</v>
      </c>
      <c r="T541" s="240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41" t="s">
        <v>557</v>
      </c>
      <c r="AT541" s="241" t="s">
        <v>228</v>
      </c>
      <c r="AU541" s="241" t="s">
        <v>94</v>
      </c>
      <c r="AY541" s="19" t="s">
        <v>226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9" t="s">
        <v>233</v>
      </c>
      <c r="BK541" s="242">
        <f>ROUND(I541*H541,2)</f>
        <v>0</v>
      </c>
      <c r="BL541" s="19" t="s">
        <v>557</v>
      </c>
      <c r="BM541" s="241" t="s">
        <v>2499</v>
      </c>
    </row>
    <row r="542" s="15" customFormat="1">
      <c r="A542" s="15"/>
      <c r="B542" s="280"/>
      <c r="C542" s="281"/>
      <c r="D542" s="245" t="s">
        <v>235</v>
      </c>
      <c r="E542" s="282" t="s">
        <v>1</v>
      </c>
      <c r="F542" s="283" t="s">
        <v>2500</v>
      </c>
      <c r="G542" s="281"/>
      <c r="H542" s="282" t="s">
        <v>1</v>
      </c>
      <c r="I542" s="284"/>
      <c r="J542" s="281"/>
      <c r="K542" s="281"/>
      <c r="L542" s="285"/>
      <c r="M542" s="286"/>
      <c r="N542" s="287"/>
      <c r="O542" s="287"/>
      <c r="P542" s="287"/>
      <c r="Q542" s="287"/>
      <c r="R542" s="287"/>
      <c r="S542" s="287"/>
      <c r="T542" s="28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9" t="s">
        <v>235</v>
      </c>
      <c r="AU542" s="289" t="s">
        <v>94</v>
      </c>
      <c r="AV542" s="15" t="s">
        <v>92</v>
      </c>
      <c r="AW542" s="15" t="s">
        <v>40</v>
      </c>
      <c r="AX542" s="15" t="s">
        <v>85</v>
      </c>
      <c r="AY542" s="289" t="s">
        <v>226</v>
      </c>
    </row>
    <row r="543" s="13" customFormat="1">
      <c r="A543" s="13"/>
      <c r="B543" s="243"/>
      <c r="C543" s="244"/>
      <c r="D543" s="245" t="s">
        <v>235</v>
      </c>
      <c r="E543" s="246" t="s">
        <v>1</v>
      </c>
      <c r="F543" s="247" t="s">
        <v>2219</v>
      </c>
      <c r="G543" s="244"/>
      <c r="H543" s="248">
        <v>30.699999999999999</v>
      </c>
      <c r="I543" s="249"/>
      <c r="J543" s="244"/>
      <c r="K543" s="244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235</v>
      </c>
      <c r="AU543" s="254" t="s">
        <v>94</v>
      </c>
      <c r="AV543" s="13" t="s">
        <v>94</v>
      </c>
      <c r="AW543" s="13" t="s">
        <v>40</v>
      </c>
      <c r="AX543" s="13" t="s">
        <v>92</v>
      </c>
      <c r="AY543" s="254" t="s">
        <v>226</v>
      </c>
    </row>
    <row r="544" s="2" customFormat="1" ht="16.5" customHeight="1">
      <c r="A544" s="41"/>
      <c r="B544" s="42"/>
      <c r="C544" s="230" t="s">
        <v>1088</v>
      </c>
      <c r="D544" s="230" t="s">
        <v>228</v>
      </c>
      <c r="E544" s="231" t="s">
        <v>2501</v>
      </c>
      <c r="F544" s="232" t="s">
        <v>2502</v>
      </c>
      <c r="G544" s="233" t="s">
        <v>2503</v>
      </c>
      <c r="H544" s="234">
        <v>6</v>
      </c>
      <c r="I544" s="235"/>
      <c r="J544" s="236">
        <f>ROUND(I544*H544,2)</f>
        <v>0</v>
      </c>
      <c r="K544" s="232" t="s">
        <v>232</v>
      </c>
      <c r="L544" s="47"/>
      <c r="M544" s="237" t="s">
        <v>1</v>
      </c>
      <c r="N544" s="238" t="s">
        <v>52</v>
      </c>
      <c r="O544" s="95"/>
      <c r="P544" s="239">
        <f>O544*H544</f>
        <v>0</v>
      </c>
      <c r="Q544" s="239">
        <v>0.00010000000000000001</v>
      </c>
      <c r="R544" s="239">
        <f>Q544*H544</f>
        <v>0.00060000000000000006</v>
      </c>
      <c r="S544" s="239">
        <v>0</v>
      </c>
      <c r="T544" s="240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41" t="s">
        <v>233</v>
      </c>
      <c r="AT544" s="241" t="s">
        <v>228</v>
      </c>
      <c r="AU544" s="241" t="s">
        <v>94</v>
      </c>
      <c r="AY544" s="19" t="s">
        <v>226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9" t="s">
        <v>233</v>
      </c>
      <c r="BK544" s="242">
        <f>ROUND(I544*H544,2)</f>
        <v>0</v>
      </c>
      <c r="BL544" s="19" t="s">
        <v>233</v>
      </c>
      <c r="BM544" s="241" t="s">
        <v>2504</v>
      </c>
    </row>
    <row r="545" s="2" customFormat="1" ht="16.5" customHeight="1">
      <c r="A545" s="41"/>
      <c r="B545" s="42"/>
      <c r="C545" s="230" t="s">
        <v>1093</v>
      </c>
      <c r="D545" s="230" t="s">
        <v>228</v>
      </c>
      <c r="E545" s="231" t="s">
        <v>1882</v>
      </c>
      <c r="F545" s="232" t="s">
        <v>1883</v>
      </c>
      <c r="G545" s="233" t="s">
        <v>369</v>
      </c>
      <c r="H545" s="234">
        <v>4</v>
      </c>
      <c r="I545" s="235"/>
      <c r="J545" s="236">
        <f>ROUND(I545*H545,2)</f>
        <v>0</v>
      </c>
      <c r="K545" s="232" t="s">
        <v>232</v>
      </c>
      <c r="L545" s="47"/>
      <c r="M545" s="237" t="s">
        <v>1</v>
      </c>
      <c r="N545" s="238" t="s">
        <v>52</v>
      </c>
      <c r="O545" s="95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41" t="s">
        <v>233</v>
      </c>
      <c r="AT545" s="241" t="s">
        <v>228</v>
      </c>
      <c r="AU545" s="241" t="s">
        <v>94</v>
      </c>
      <c r="AY545" s="19" t="s">
        <v>226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9" t="s">
        <v>233</v>
      </c>
      <c r="BK545" s="242">
        <f>ROUND(I545*H545,2)</f>
        <v>0</v>
      </c>
      <c r="BL545" s="19" t="s">
        <v>233</v>
      </c>
      <c r="BM545" s="241" t="s">
        <v>2505</v>
      </c>
    </row>
    <row r="546" s="15" customFormat="1">
      <c r="A546" s="15"/>
      <c r="B546" s="280"/>
      <c r="C546" s="281"/>
      <c r="D546" s="245" t="s">
        <v>235</v>
      </c>
      <c r="E546" s="282" t="s">
        <v>1</v>
      </c>
      <c r="F546" s="283" t="s">
        <v>1885</v>
      </c>
      <c r="G546" s="281"/>
      <c r="H546" s="282" t="s">
        <v>1</v>
      </c>
      <c r="I546" s="284"/>
      <c r="J546" s="281"/>
      <c r="K546" s="281"/>
      <c r="L546" s="285"/>
      <c r="M546" s="286"/>
      <c r="N546" s="287"/>
      <c r="O546" s="287"/>
      <c r="P546" s="287"/>
      <c r="Q546" s="287"/>
      <c r="R546" s="287"/>
      <c r="S546" s="287"/>
      <c r="T546" s="288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9" t="s">
        <v>235</v>
      </c>
      <c r="AU546" s="289" t="s">
        <v>94</v>
      </c>
      <c r="AV546" s="15" t="s">
        <v>92</v>
      </c>
      <c r="AW546" s="15" t="s">
        <v>40</v>
      </c>
      <c r="AX546" s="15" t="s">
        <v>85</v>
      </c>
      <c r="AY546" s="289" t="s">
        <v>226</v>
      </c>
    </row>
    <row r="547" s="13" customFormat="1">
      <c r="A547" s="13"/>
      <c r="B547" s="243"/>
      <c r="C547" s="244"/>
      <c r="D547" s="245" t="s">
        <v>235</v>
      </c>
      <c r="E547" s="246" t="s">
        <v>1</v>
      </c>
      <c r="F547" s="247" t="s">
        <v>1792</v>
      </c>
      <c r="G547" s="244"/>
      <c r="H547" s="248">
        <v>4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235</v>
      </c>
      <c r="AU547" s="254" t="s">
        <v>94</v>
      </c>
      <c r="AV547" s="13" t="s">
        <v>94</v>
      </c>
      <c r="AW547" s="13" t="s">
        <v>40</v>
      </c>
      <c r="AX547" s="13" t="s">
        <v>92</v>
      </c>
      <c r="AY547" s="254" t="s">
        <v>226</v>
      </c>
    </row>
    <row r="548" s="2" customFormat="1" ht="21.75" customHeight="1">
      <c r="A548" s="41"/>
      <c r="B548" s="42"/>
      <c r="C548" s="230" t="s">
        <v>1098</v>
      </c>
      <c r="D548" s="230" t="s">
        <v>228</v>
      </c>
      <c r="E548" s="231" t="s">
        <v>2506</v>
      </c>
      <c r="F548" s="232" t="s">
        <v>2507</v>
      </c>
      <c r="G548" s="233" t="s">
        <v>369</v>
      </c>
      <c r="H548" s="234">
        <v>60</v>
      </c>
      <c r="I548" s="235"/>
      <c r="J548" s="236">
        <f>ROUND(I548*H548,2)</f>
        <v>0</v>
      </c>
      <c r="K548" s="232" t="s">
        <v>232</v>
      </c>
      <c r="L548" s="47"/>
      <c r="M548" s="237" t="s">
        <v>1</v>
      </c>
      <c r="N548" s="238" t="s">
        <v>52</v>
      </c>
      <c r="O548" s="95"/>
      <c r="P548" s="239">
        <f>O548*H548</f>
        <v>0</v>
      </c>
      <c r="Q548" s="239">
        <v>0</v>
      </c>
      <c r="R548" s="239">
        <f>Q548*H548</f>
        <v>0</v>
      </c>
      <c r="S548" s="239">
        <v>0</v>
      </c>
      <c r="T548" s="240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41" t="s">
        <v>233</v>
      </c>
      <c r="AT548" s="241" t="s">
        <v>228</v>
      </c>
      <c r="AU548" s="241" t="s">
        <v>94</v>
      </c>
      <c r="AY548" s="19" t="s">
        <v>226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9" t="s">
        <v>233</v>
      </c>
      <c r="BK548" s="242">
        <f>ROUND(I548*H548,2)</f>
        <v>0</v>
      </c>
      <c r="BL548" s="19" t="s">
        <v>233</v>
      </c>
      <c r="BM548" s="241" t="s">
        <v>2508</v>
      </c>
    </row>
    <row r="549" s="15" customFormat="1">
      <c r="A549" s="15"/>
      <c r="B549" s="280"/>
      <c r="C549" s="281"/>
      <c r="D549" s="245" t="s">
        <v>235</v>
      </c>
      <c r="E549" s="282" t="s">
        <v>1</v>
      </c>
      <c r="F549" s="283" t="s">
        <v>1889</v>
      </c>
      <c r="G549" s="281"/>
      <c r="H549" s="282" t="s">
        <v>1</v>
      </c>
      <c r="I549" s="284"/>
      <c r="J549" s="281"/>
      <c r="K549" s="281"/>
      <c r="L549" s="285"/>
      <c r="M549" s="286"/>
      <c r="N549" s="287"/>
      <c r="O549" s="287"/>
      <c r="P549" s="287"/>
      <c r="Q549" s="287"/>
      <c r="R549" s="287"/>
      <c r="S549" s="287"/>
      <c r="T549" s="28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9" t="s">
        <v>235</v>
      </c>
      <c r="AU549" s="289" t="s">
        <v>94</v>
      </c>
      <c r="AV549" s="15" t="s">
        <v>92</v>
      </c>
      <c r="AW549" s="15" t="s">
        <v>40</v>
      </c>
      <c r="AX549" s="15" t="s">
        <v>85</v>
      </c>
      <c r="AY549" s="289" t="s">
        <v>226</v>
      </c>
    </row>
    <row r="550" s="15" customFormat="1">
      <c r="A550" s="15"/>
      <c r="B550" s="280"/>
      <c r="C550" s="281"/>
      <c r="D550" s="245" t="s">
        <v>235</v>
      </c>
      <c r="E550" s="282" t="s">
        <v>1</v>
      </c>
      <c r="F550" s="283" t="s">
        <v>1890</v>
      </c>
      <c r="G550" s="281"/>
      <c r="H550" s="282" t="s">
        <v>1</v>
      </c>
      <c r="I550" s="284"/>
      <c r="J550" s="281"/>
      <c r="K550" s="281"/>
      <c r="L550" s="285"/>
      <c r="M550" s="286"/>
      <c r="N550" s="287"/>
      <c r="O550" s="287"/>
      <c r="P550" s="287"/>
      <c r="Q550" s="287"/>
      <c r="R550" s="287"/>
      <c r="S550" s="287"/>
      <c r="T550" s="288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9" t="s">
        <v>235</v>
      </c>
      <c r="AU550" s="289" t="s">
        <v>94</v>
      </c>
      <c r="AV550" s="15" t="s">
        <v>92</v>
      </c>
      <c r="AW550" s="15" t="s">
        <v>40</v>
      </c>
      <c r="AX550" s="15" t="s">
        <v>85</v>
      </c>
      <c r="AY550" s="289" t="s">
        <v>226</v>
      </c>
    </row>
    <row r="551" s="13" customFormat="1">
      <c r="A551" s="13"/>
      <c r="B551" s="243"/>
      <c r="C551" s="244"/>
      <c r="D551" s="245" t="s">
        <v>235</v>
      </c>
      <c r="E551" s="246" t="s">
        <v>1</v>
      </c>
      <c r="F551" s="247" t="s">
        <v>1891</v>
      </c>
      <c r="G551" s="244"/>
      <c r="H551" s="248">
        <v>60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235</v>
      </c>
      <c r="AU551" s="254" t="s">
        <v>94</v>
      </c>
      <c r="AV551" s="13" t="s">
        <v>94</v>
      </c>
      <c r="AW551" s="13" t="s">
        <v>40</v>
      </c>
      <c r="AX551" s="13" t="s">
        <v>92</v>
      </c>
      <c r="AY551" s="254" t="s">
        <v>226</v>
      </c>
    </row>
    <row r="552" s="2" customFormat="1" ht="21.75" customHeight="1">
      <c r="A552" s="41"/>
      <c r="B552" s="42"/>
      <c r="C552" s="230" t="s">
        <v>1103</v>
      </c>
      <c r="D552" s="230" t="s">
        <v>228</v>
      </c>
      <c r="E552" s="231" t="s">
        <v>1892</v>
      </c>
      <c r="F552" s="232" t="s">
        <v>1893</v>
      </c>
      <c r="G552" s="233" t="s">
        <v>369</v>
      </c>
      <c r="H552" s="234">
        <v>4</v>
      </c>
      <c r="I552" s="235"/>
      <c r="J552" s="236">
        <f>ROUND(I552*H552,2)</f>
        <v>0</v>
      </c>
      <c r="K552" s="232" t="s">
        <v>232</v>
      </c>
      <c r="L552" s="47"/>
      <c r="M552" s="237" t="s">
        <v>1</v>
      </c>
      <c r="N552" s="238" t="s">
        <v>52</v>
      </c>
      <c r="O552" s="95"/>
      <c r="P552" s="239">
        <f>O552*H552</f>
        <v>0</v>
      </c>
      <c r="Q552" s="239">
        <v>0</v>
      </c>
      <c r="R552" s="239">
        <f>Q552*H552</f>
        <v>0</v>
      </c>
      <c r="S552" s="239">
        <v>0</v>
      </c>
      <c r="T552" s="240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41" t="s">
        <v>233</v>
      </c>
      <c r="AT552" s="241" t="s">
        <v>228</v>
      </c>
      <c r="AU552" s="241" t="s">
        <v>94</v>
      </c>
      <c r="AY552" s="19" t="s">
        <v>226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9" t="s">
        <v>233</v>
      </c>
      <c r="BK552" s="242">
        <f>ROUND(I552*H552,2)</f>
        <v>0</v>
      </c>
      <c r="BL552" s="19" t="s">
        <v>233</v>
      </c>
      <c r="BM552" s="241" t="s">
        <v>2509</v>
      </c>
    </row>
    <row r="553" s="13" customFormat="1">
      <c r="A553" s="13"/>
      <c r="B553" s="243"/>
      <c r="C553" s="244"/>
      <c r="D553" s="245" t="s">
        <v>235</v>
      </c>
      <c r="E553" s="246" t="s">
        <v>1</v>
      </c>
      <c r="F553" s="247" t="s">
        <v>1792</v>
      </c>
      <c r="G553" s="244"/>
      <c r="H553" s="248">
        <v>4</v>
      </c>
      <c r="I553" s="249"/>
      <c r="J553" s="244"/>
      <c r="K553" s="244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235</v>
      </c>
      <c r="AU553" s="254" t="s">
        <v>94</v>
      </c>
      <c r="AV553" s="13" t="s">
        <v>94</v>
      </c>
      <c r="AW553" s="13" t="s">
        <v>40</v>
      </c>
      <c r="AX553" s="13" t="s">
        <v>92</v>
      </c>
      <c r="AY553" s="254" t="s">
        <v>226</v>
      </c>
    </row>
    <row r="554" s="2" customFormat="1" ht="16.5" customHeight="1">
      <c r="A554" s="41"/>
      <c r="B554" s="42"/>
      <c r="C554" s="230" t="s">
        <v>1107</v>
      </c>
      <c r="D554" s="230" t="s">
        <v>228</v>
      </c>
      <c r="E554" s="231" t="s">
        <v>709</v>
      </c>
      <c r="F554" s="232" t="s">
        <v>710</v>
      </c>
      <c r="G554" s="233" t="s">
        <v>231</v>
      </c>
      <c r="H554" s="234">
        <v>306.44</v>
      </c>
      <c r="I554" s="235"/>
      <c r="J554" s="236">
        <f>ROUND(I554*H554,2)</f>
        <v>0</v>
      </c>
      <c r="K554" s="232" t="s">
        <v>232</v>
      </c>
      <c r="L554" s="47"/>
      <c r="M554" s="237" t="s">
        <v>1</v>
      </c>
      <c r="N554" s="238" t="s">
        <v>52</v>
      </c>
      <c r="O554" s="95"/>
      <c r="P554" s="239">
        <f>O554*H554</f>
        <v>0</v>
      </c>
      <c r="Q554" s="239">
        <v>5.0000000000000002E-05</v>
      </c>
      <c r="R554" s="239">
        <f>Q554*H554</f>
        <v>0.015322000000000001</v>
      </c>
      <c r="S554" s="239">
        <v>0</v>
      </c>
      <c r="T554" s="240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41" t="s">
        <v>233</v>
      </c>
      <c r="AT554" s="241" t="s">
        <v>228</v>
      </c>
      <c r="AU554" s="241" t="s">
        <v>94</v>
      </c>
      <c r="AY554" s="19" t="s">
        <v>226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9" t="s">
        <v>233</v>
      </c>
      <c r="BK554" s="242">
        <f>ROUND(I554*H554,2)</f>
        <v>0</v>
      </c>
      <c r="BL554" s="19" t="s">
        <v>233</v>
      </c>
      <c r="BM554" s="241" t="s">
        <v>2510</v>
      </c>
    </row>
    <row r="555" s="15" customFormat="1">
      <c r="A555" s="15"/>
      <c r="B555" s="280"/>
      <c r="C555" s="281"/>
      <c r="D555" s="245" t="s">
        <v>235</v>
      </c>
      <c r="E555" s="282" t="s">
        <v>1</v>
      </c>
      <c r="F555" s="283" t="s">
        <v>712</v>
      </c>
      <c r="G555" s="281"/>
      <c r="H555" s="282" t="s">
        <v>1</v>
      </c>
      <c r="I555" s="284"/>
      <c r="J555" s="281"/>
      <c r="K555" s="281"/>
      <c r="L555" s="285"/>
      <c r="M555" s="286"/>
      <c r="N555" s="287"/>
      <c r="O555" s="287"/>
      <c r="P555" s="287"/>
      <c r="Q555" s="287"/>
      <c r="R555" s="287"/>
      <c r="S555" s="287"/>
      <c r="T555" s="288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9" t="s">
        <v>235</v>
      </c>
      <c r="AU555" s="289" t="s">
        <v>94</v>
      </c>
      <c r="AV555" s="15" t="s">
        <v>92</v>
      </c>
      <c r="AW555" s="15" t="s">
        <v>40</v>
      </c>
      <c r="AX555" s="15" t="s">
        <v>85</v>
      </c>
      <c r="AY555" s="289" t="s">
        <v>226</v>
      </c>
    </row>
    <row r="556" s="13" customFormat="1">
      <c r="A556" s="13"/>
      <c r="B556" s="243"/>
      <c r="C556" s="244"/>
      <c r="D556" s="245" t="s">
        <v>235</v>
      </c>
      <c r="E556" s="246" t="s">
        <v>1</v>
      </c>
      <c r="F556" s="247" t="s">
        <v>713</v>
      </c>
      <c r="G556" s="244"/>
      <c r="H556" s="248">
        <v>306.44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235</v>
      </c>
      <c r="AU556" s="254" t="s">
        <v>94</v>
      </c>
      <c r="AV556" s="13" t="s">
        <v>94</v>
      </c>
      <c r="AW556" s="13" t="s">
        <v>40</v>
      </c>
      <c r="AX556" s="13" t="s">
        <v>85</v>
      </c>
      <c r="AY556" s="254" t="s">
        <v>226</v>
      </c>
    </row>
    <row r="557" s="14" customFormat="1">
      <c r="A557" s="14"/>
      <c r="B557" s="255"/>
      <c r="C557" s="256"/>
      <c r="D557" s="245" t="s">
        <v>235</v>
      </c>
      <c r="E557" s="257" t="s">
        <v>1</v>
      </c>
      <c r="F557" s="258" t="s">
        <v>237</v>
      </c>
      <c r="G557" s="256"/>
      <c r="H557" s="259">
        <v>306.44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5" t="s">
        <v>235</v>
      </c>
      <c r="AU557" s="265" t="s">
        <v>94</v>
      </c>
      <c r="AV557" s="14" t="s">
        <v>233</v>
      </c>
      <c r="AW557" s="14" t="s">
        <v>40</v>
      </c>
      <c r="AX557" s="14" t="s">
        <v>92</v>
      </c>
      <c r="AY557" s="265" t="s">
        <v>226</v>
      </c>
    </row>
    <row r="558" s="12" customFormat="1" ht="20.88" customHeight="1">
      <c r="A558" s="12"/>
      <c r="B558" s="214"/>
      <c r="C558" s="215"/>
      <c r="D558" s="216" t="s">
        <v>84</v>
      </c>
      <c r="E558" s="228" t="s">
        <v>2511</v>
      </c>
      <c r="F558" s="228" t="s">
        <v>2512</v>
      </c>
      <c r="G558" s="215"/>
      <c r="H558" s="215"/>
      <c r="I558" s="218"/>
      <c r="J558" s="229">
        <f>BK558</f>
        <v>0</v>
      </c>
      <c r="K558" s="215"/>
      <c r="L558" s="220"/>
      <c r="M558" s="221"/>
      <c r="N558" s="222"/>
      <c r="O558" s="222"/>
      <c r="P558" s="223">
        <f>SUM(P559:P574)</f>
        <v>0</v>
      </c>
      <c r="Q558" s="222"/>
      <c r="R558" s="223">
        <f>SUM(R559:R574)</f>
        <v>0.001304</v>
      </c>
      <c r="S558" s="222"/>
      <c r="T558" s="224">
        <f>SUM(T559:T574)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5" t="s">
        <v>92</v>
      </c>
      <c r="AT558" s="226" t="s">
        <v>84</v>
      </c>
      <c r="AU558" s="226" t="s">
        <v>94</v>
      </c>
      <c r="AY558" s="225" t="s">
        <v>226</v>
      </c>
      <c r="BK558" s="227">
        <f>SUM(BK559:BK574)</f>
        <v>0</v>
      </c>
    </row>
    <row r="559" s="2" customFormat="1" ht="16.5" customHeight="1">
      <c r="A559" s="41"/>
      <c r="B559" s="42"/>
      <c r="C559" s="230" t="s">
        <v>1111</v>
      </c>
      <c r="D559" s="230" t="s">
        <v>228</v>
      </c>
      <c r="E559" s="231" t="s">
        <v>2513</v>
      </c>
      <c r="F559" s="232" t="s">
        <v>2514</v>
      </c>
      <c r="G559" s="233" t="s">
        <v>231</v>
      </c>
      <c r="H559" s="234">
        <v>0.753</v>
      </c>
      <c r="I559" s="235"/>
      <c r="J559" s="236">
        <f>ROUND(I559*H559,2)</f>
        <v>0</v>
      </c>
      <c r="K559" s="232" t="s">
        <v>232</v>
      </c>
      <c r="L559" s="47"/>
      <c r="M559" s="237" t="s">
        <v>1</v>
      </c>
      <c r="N559" s="238" t="s">
        <v>52</v>
      </c>
      <c r="O559" s="95"/>
      <c r="P559" s="239">
        <f>O559*H559</f>
        <v>0</v>
      </c>
      <c r="Q559" s="239">
        <v>0</v>
      </c>
      <c r="R559" s="239">
        <f>Q559*H559</f>
        <v>0</v>
      </c>
      <c r="S559" s="239">
        <v>0</v>
      </c>
      <c r="T559" s="240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41" t="s">
        <v>307</v>
      </c>
      <c r="AT559" s="241" t="s">
        <v>228</v>
      </c>
      <c r="AU559" s="241" t="s">
        <v>241</v>
      </c>
      <c r="AY559" s="19" t="s">
        <v>226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9" t="s">
        <v>233</v>
      </c>
      <c r="BK559" s="242">
        <f>ROUND(I559*H559,2)</f>
        <v>0</v>
      </c>
      <c r="BL559" s="19" t="s">
        <v>307</v>
      </c>
      <c r="BM559" s="241" t="s">
        <v>2515</v>
      </c>
    </row>
    <row r="560" s="15" customFormat="1">
      <c r="A560" s="15"/>
      <c r="B560" s="280"/>
      <c r="C560" s="281"/>
      <c r="D560" s="245" t="s">
        <v>235</v>
      </c>
      <c r="E560" s="282" t="s">
        <v>1</v>
      </c>
      <c r="F560" s="283" t="s">
        <v>2512</v>
      </c>
      <c r="G560" s="281"/>
      <c r="H560" s="282" t="s">
        <v>1</v>
      </c>
      <c r="I560" s="284"/>
      <c r="J560" s="281"/>
      <c r="K560" s="281"/>
      <c r="L560" s="285"/>
      <c r="M560" s="286"/>
      <c r="N560" s="287"/>
      <c r="O560" s="287"/>
      <c r="P560" s="287"/>
      <c r="Q560" s="287"/>
      <c r="R560" s="287"/>
      <c r="S560" s="287"/>
      <c r="T560" s="288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9" t="s">
        <v>235</v>
      </c>
      <c r="AU560" s="289" t="s">
        <v>241</v>
      </c>
      <c r="AV560" s="15" t="s">
        <v>92</v>
      </c>
      <c r="AW560" s="15" t="s">
        <v>40</v>
      </c>
      <c r="AX560" s="15" t="s">
        <v>85</v>
      </c>
      <c r="AY560" s="289" t="s">
        <v>226</v>
      </c>
    </row>
    <row r="561" s="13" customFormat="1">
      <c r="A561" s="13"/>
      <c r="B561" s="243"/>
      <c r="C561" s="244"/>
      <c r="D561" s="245" t="s">
        <v>235</v>
      </c>
      <c r="E561" s="246" t="s">
        <v>1</v>
      </c>
      <c r="F561" s="247" t="s">
        <v>2516</v>
      </c>
      <c r="G561" s="244"/>
      <c r="H561" s="248">
        <v>0.753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235</v>
      </c>
      <c r="AU561" s="254" t="s">
        <v>241</v>
      </c>
      <c r="AV561" s="13" t="s">
        <v>94</v>
      </c>
      <c r="AW561" s="13" t="s">
        <v>40</v>
      </c>
      <c r="AX561" s="13" t="s">
        <v>92</v>
      </c>
      <c r="AY561" s="254" t="s">
        <v>226</v>
      </c>
    </row>
    <row r="562" s="2" customFormat="1" ht="16.5" customHeight="1">
      <c r="A562" s="41"/>
      <c r="B562" s="42"/>
      <c r="C562" s="230" t="s">
        <v>1115</v>
      </c>
      <c r="D562" s="230" t="s">
        <v>228</v>
      </c>
      <c r="E562" s="231" t="s">
        <v>2517</v>
      </c>
      <c r="F562" s="232" t="s">
        <v>2518</v>
      </c>
      <c r="G562" s="233" t="s">
        <v>231</v>
      </c>
      <c r="H562" s="234">
        <v>0.753</v>
      </c>
      <c r="I562" s="235"/>
      <c r="J562" s="236">
        <f>ROUND(I562*H562,2)</f>
        <v>0</v>
      </c>
      <c r="K562" s="232" t="s">
        <v>232</v>
      </c>
      <c r="L562" s="47"/>
      <c r="M562" s="237" t="s">
        <v>1</v>
      </c>
      <c r="N562" s="238" t="s">
        <v>52</v>
      </c>
      <c r="O562" s="95"/>
      <c r="P562" s="239">
        <f>O562*H562</f>
        <v>0</v>
      </c>
      <c r="Q562" s="239">
        <v>0</v>
      </c>
      <c r="R562" s="239">
        <f>Q562*H562</f>
        <v>0</v>
      </c>
      <c r="S562" s="239">
        <v>0</v>
      </c>
      <c r="T562" s="240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41" t="s">
        <v>307</v>
      </c>
      <c r="AT562" s="241" t="s">
        <v>228</v>
      </c>
      <c r="AU562" s="241" t="s">
        <v>241</v>
      </c>
      <c r="AY562" s="19" t="s">
        <v>226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9" t="s">
        <v>233</v>
      </c>
      <c r="BK562" s="242">
        <f>ROUND(I562*H562,2)</f>
        <v>0</v>
      </c>
      <c r="BL562" s="19" t="s">
        <v>307</v>
      </c>
      <c r="BM562" s="241" t="s">
        <v>2519</v>
      </c>
    </row>
    <row r="563" s="2" customFormat="1" ht="16.5" customHeight="1">
      <c r="A563" s="41"/>
      <c r="B563" s="42"/>
      <c r="C563" s="230" t="s">
        <v>1121</v>
      </c>
      <c r="D563" s="230" t="s">
        <v>228</v>
      </c>
      <c r="E563" s="231" t="s">
        <v>2520</v>
      </c>
      <c r="F563" s="232" t="s">
        <v>2521</v>
      </c>
      <c r="G563" s="233" t="s">
        <v>231</v>
      </c>
      <c r="H563" s="234">
        <v>0.753</v>
      </c>
      <c r="I563" s="235"/>
      <c r="J563" s="236">
        <f>ROUND(I563*H563,2)</f>
        <v>0</v>
      </c>
      <c r="K563" s="232" t="s">
        <v>232</v>
      </c>
      <c r="L563" s="47"/>
      <c r="M563" s="237" t="s">
        <v>1</v>
      </c>
      <c r="N563" s="238" t="s">
        <v>52</v>
      </c>
      <c r="O563" s="95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41" t="s">
        <v>307</v>
      </c>
      <c r="AT563" s="241" t="s">
        <v>228</v>
      </c>
      <c r="AU563" s="241" t="s">
        <v>241</v>
      </c>
      <c r="AY563" s="19" t="s">
        <v>226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9" t="s">
        <v>233</v>
      </c>
      <c r="BK563" s="242">
        <f>ROUND(I563*H563,2)</f>
        <v>0</v>
      </c>
      <c r="BL563" s="19" t="s">
        <v>307</v>
      </c>
      <c r="BM563" s="241" t="s">
        <v>2522</v>
      </c>
    </row>
    <row r="564" s="2" customFormat="1" ht="16.5" customHeight="1">
      <c r="A564" s="41"/>
      <c r="B564" s="42"/>
      <c r="C564" s="230" t="s">
        <v>1125</v>
      </c>
      <c r="D564" s="230" t="s">
        <v>228</v>
      </c>
      <c r="E564" s="231" t="s">
        <v>2523</v>
      </c>
      <c r="F564" s="232" t="s">
        <v>2524</v>
      </c>
      <c r="G564" s="233" t="s">
        <v>231</v>
      </c>
      <c r="H564" s="234">
        <v>0.753</v>
      </c>
      <c r="I564" s="235"/>
      <c r="J564" s="236">
        <f>ROUND(I564*H564,2)</f>
        <v>0</v>
      </c>
      <c r="K564" s="232" t="s">
        <v>232</v>
      </c>
      <c r="L564" s="47"/>
      <c r="M564" s="237" t="s">
        <v>1</v>
      </c>
      <c r="N564" s="238" t="s">
        <v>52</v>
      </c>
      <c r="O564" s="95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41" t="s">
        <v>307</v>
      </c>
      <c r="AT564" s="241" t="s">
        <v>228</v>
      </c>
      <c r="AU564" s="241" t="s">
        <v>241</v>
      </c>
      <c r="AY564" s="19" t="s">
        <v>226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9" t="s">
        <v>233</v>
      </c>
      <c r="BK564" s="242">
        <f>ROUND(I564*H564,2)</f>
        <v>0</v>
      </c>
      <c r="BL564" s="19" t="s">
        <v>307</v>
      </c>
      <c r="BM564" s="241" t="s">
        <v>2525</v>
      </c>
    </row>
    <row r="565" s="2" customFormat="1" ht="16.5" customHeight="1">
      <c r="A565" s="41"/>
      <c r="B565" s="42"/>
      <c r="C565" s="230" t="s">
        <v>1129</v>
      </c>
      <c r="D565" s="230" t="s">
        <v>228</v>
      </c>
      <c r="E565" s="231" t="s">
        <v>2526</v>
      </c>
      <c r="F565" s="232" t="s">
        <v>2527</v>
      </c>
      <c r="G565" s="233" t="s">
        <v>231</v>
      </c>
      <c r="H565" s="234">
        <v>0.753</v>
      </c>
      <c r="I565" s="235"/>
      <c r="J565" s="236">
        <f>ROUND(I565*H565,2)</f>
        <v>0</v>
      </c>
      <c r="K565" s="232" t="s">
        <v>232</v>
      </c>
      <c r="L565" s="47"/>
      <c r="M565" s="237" t="s">
        <v>1</v>
      </c>
      <c r="N565" s="238" t="s">
        <v>52</v>
      </c>
      <c r="O565" s="95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41" t="s">
        <v>307</v>
      </c>
      <c r="AT565" s="241" t="s">
        <v>228</v>
      </c>
      <c r="AU565" s="241" t="s">
        <v>241</v>
      </c>
      <c r="AY565" s="19" t="s">
        <v>226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9" t="s">
        <v>233</v>
      </c>
      <c r="BK565" s="242">
        <f>ROUND(I565*H565,2)</f>
        <v>0</v>
      </c>
      <c r="BL565" s="19" t="s">
        <v>307</v>
      </c>
      <c r="BM565" s="241" t="s">
        <v>2528</v>
      </c>
    </row>
    <row r="566" s="2" customFormat="1" ht="16.5" customHeight="1">
      <c r="A566" s="41"/>
      <c r="B566" s="42"/>
      <c r="C566" s="230" t="s">
        <v>1135</v>
      </c>
      <c r="D566" s="230" t="s">
        <v>228</v>
      </c>
      <c r="E566" s="231" t="s">
        <v>2529</v>
      </c>
      <c r="F566" s="232" t="s">
        <v>2530</v>
      </c>
      <c r="G566" s="233" t="s">
        <v>231</v>
      </c>
      <c r="H566" s="234">
        <v>0.753</v>
      </c>
      <c r="I566" s="235"/>
      <c r="J566" s="236">
        <f>ROUND(I566*H566,2)</f>
        <v>0</v>
      </c>
      <c r="K566" s="232" t="s">
        <v>232</v>
      </c>
      <c r="L566" s="47"/>
      <c r="M566" s="237" t="s">
        <v>1</v>
      </c>
      <c r="N566" s="238" t="s">
        <v>52</v>
      </c>
      <c r="O566" s="95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41" t="s">
        <v>307</v>
      </c>
      <c r="AT566" s="241" t="s">
        <v>228</v>
      </c>
      <c r="AU566" s="241" t="s">
        <v>241</v>
      </c>
      <c r="AY566" s="19" t="s">
        <v>226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9" t="s">
        <v>233</v>
      </c>
      <c r="BK566" s="242">
        <f>ROUND(I566*H566,2)</f>
        <v>0</v>
      </c>
      <c r="BL566" s="19" t="s">
        <v>307</v>
      </c>
      <c r="BM566" s="241" t="s">
        <v>2531</v>
      </c>
    </row>
    <row r="567" s="2" customFormat="1" ht="16.5" customHeight="1">
      <c r="A567" s="41"/>
      <c r="B567" s="42"/>
      <c r="C567" s="266" t="s">
        <v>1139</v>
      </c>
      <c r="D567" s="266" t="s">
        <v>301</v>
      </c>
      <c r="E567" s="267" t="s">
        <v>2532</v>
      </c>
      <c r="F567" s="268" t="s">
        <v>2533</v>
      </c>
      <c r="G567" s="269" t="s">
        <v>327</v>
      </c>
      <c r="H567" s="270">
        <v>0.56399999999999995</v>
      </c>
      <c r="I567" s="271"/>
      <c r="J567" s="272">
        <f>ROUND(I567*H567,2)</f>
        <v>0</v>
      </c>
      <c r="K567" s="268" t="s">
        <v>232</v>
      </c>
      <c r="L567" s="273"/>
      <c r="M567" s="274" t="s">
        <v>1</v>
      </c>
      <c r="N567" s="275" t="s">
        <v>52</v>
      </c>
      <c r="O567" s="95"/>
      <c r="P567" s="239">
        <f>O567*H567</f>
        <v>0</v>
      </c>
      <c r="Q567" s="239">
        <v>0.001</v>
      </c>
      <c r="R567" s="239">
        <f>Q567*H567</f>
        <v>0.00056399999999999994</v>
      </c>
      <c r="S567" s="239">
        <v>0</v>
      </c>
      <c r="T567" s="240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41" t="s">
        <v>389</v>
      </c>
      <c r="AT567" s="241" t="s">
        <v>301</v>
      </c>
      <c r="AU567" s="241" t="s">
        <v>241</v>
      </c>
      <c r="AY567" s="19" t="s">
        <v>226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9" t="s">
        <v>233</v>
      </c>
      <c r="BK567" s="242">
        <f>ROUND(I567*H567,2)</f>
        <v>0</v>
      </c>
      <c r="BL567" s="19" t="s">
        <v>307</v>
      </c>
      <c r="BM567" s="241" t="s">
        <v>2534</v>
      </c>
    </row>
    <row r="568" s="13" customFormat="1">
      <c r="A568" s="13"/>
      <c r="B568" s="243"/>
      <c r="C568" s="244"/>
      <c r="D568" s="245" t="s">
        <v>235</v>
      </c>
      <c r="E568" s="244"/>
      <c r="F568" s="247" t="s">
        <v>2535</v>
      </c>
      <c r="G568" s="244"/>
      <c r="H568" s="248">
        <v>0.56399999999999995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235</v>
      </c>
      <c r="AU568" s="254" t="s">
        <v>241</v>
      </c>
      <c r="AV568" s="13" t="s">
        <v>94</v>
      </c>
      <c r="AW568" s="13" t="s">
        <v>4</v>
      </c>
      <c r="AX568" s="13" t="s">
        <v>92</v>
      </c>
      <c r="AY568" s="254" t="s">
        <v>226</v>
      </c>
    </row>
    <row r="569" s="2" customFormat="1" ht="16.5" customHeight="1">
      <c r="A569" s="41"/>
      <c r="B569" s="42"/>
      <c r="C569" s="230" t="s">
        <v>1145</v>
      </c>
      <c r="D569" s="230" t="s">
        <v>228</v>
      </c>
      <c r="E569" s="231" t="s">
        <v>2536</v>
      </c>
      <c r="F569" s="232" t="s">
        <v>2537</v>
      </c>
      <c r="G569" s="233" t="s">
        <v>231</v>
      </c>
      <c r="H569" s="234">
        <v>0.753</v>
      </c>
      <c r="I569" s="235"/>
      <c r="J569" s="236">
        <f>ROUND(I569*H569,2)</f>
        <v>0</v>
      </c>
      <c r="K569" s="232" t="s">
        <v>232</v>
      </c>
      <c r="L569" s="47"/>
      <c r="M569" s="237" t="s">
        <v>1</v>
      </c>
      <c r="N569" s="238" t="s">
        <v>52</v>
      </c>
      <c r="O569" s="95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41" t="s">
        <v>307</v>
      </c>
      <c r="AT569" s="241" t="s">
        <v>228</v>
      </c>
      <c r="AU569" s="241" t="s">
        <v>241</v>
      </c>
      <c r="AY569" s="19" t="s">
        <v>226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9" t="s">
        <v>233</v>
      </c>
      <c r="BK569" s="242">
        <f>ROUND(I569*H569,2)</f>
        <v>0</v>
      </c>
      <c r="BL569" s="19" t="s">
        <v>307</v>
      </c>
      <c r="BM569" s="241" t="s">
        <v>2538</v>
      </c>
    </row>
    <row r="570" s="2" customFormat="1" ht="16.5" customHeight="1">
      <c r="A570" s="41"/>
      <c r="B570" s="42"/>
      <c r="C570" s="266" t="s">
        <v>1149</v>
      </c>
      <c r="D570" s="266" t="s">
        <v>301</v>
      </c>
      <c r="E570" s="267" t="s">
        <v>2539</v>
      </c>
      <c r="F570" s="268" t="s">
        <v>2540</v>
      </c>
      <c r="G570" s="269" t="s">
        <v>327</v>
      </c>
      <c r="H570" s="270">
        <v>0.244</v>
      </c>
      <c r="I570" s="271"/>
      <c r="J570" s="272">
        <f>ROUND(I570*H570,2)</f>
        <v>0</v>
      </c>
      <c r="K570" s="268" t="s">
        <v>232</v>
      </c>
      <c r="L570" s="273"/>
      <c r="M570" s="274" t="s">
        <v>1</v>
      </c>
      <c r="N570" s="275" t="s">
        <v>52</v>
      </c>
      <c r="O570" s="95"/>
      <c r="P570" s="239">
        <f>O570*H570</f>
        <v>0</v>
      </c>
      <c r="Q570" s="239">
        <v>0.001</v>
      </c>
      <c r="R570" s="239">
        <f>Q570*H570</f>
        <v>0.000244</v>
      </c>
      <c r="S570" s="239">
        <v>0</v>
      </c>
      <c r="T570" s="240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41" t="s">
        <v>389</v>
      </c>
      <c r="AT570" s="241" t="s">
        <v>301</v>
      </c>
      <c r="AU570" s="241" t="s">
        <v>241</v>
      </c>
      <c r="AY570" s="19" t="s">
        <v>226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9" t="s">
        <v>233</v>
      </c>
      <c r="BK570" s="242">
        <f>ROUND(I570*H570,2)</f>
        <v>0</v>
      </c>
      <c r="BL570" s="19" t="s">
        <v>307</v>
      </c>
      <c r="BM570" s="241" t="s">
        <v>2541</v>
      </c>
    </row>
    <row r="571" s="13" customFormat="1">
      <c r="A571" s="13"/>
      <c r="B571" s="243"/>
      <c r="C571" s="244"/>
      <c r="D571" s="245" t="s">
        <v>235</v>
      </c>
      <c r="E571" s="244"/>
      <c r="F571" s="247" t="s">
        <v>2542</v>
      </c>
      <c r="G571" s="244"/>
      <c r="H571" s="248">
        <v>0.244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235</v>
      </c>
      <c r="AU571" s="254" t="s">
        <v>241</v>
      </c>
      <c r="AV571" s="13" t="s">
        <v>94</v>
      </c>
      <c r="AW571" s="13" t="s">
        <v>4</v>
      </c>
      <c r="AX571" s="13" t="s">
        <v>92</v>
      </c>
      <c r="AY571" s="254" t="s">
        <v>226</v>
      </c>
    </row>
    <row r="572" s="2" customFormat="1" ht="16.5" customHeight="1">
      <c r="A572" s="41"/>
      <c r="B572" s="42"/>
      <c r="C572" s="230" t="s">
        <v>1155</v>
      </c>
      <c r="D572" s="230" t="s">
        <v>228</v>
      </c>
      <c r="E572" s="231" t="s">
        <v>2543</v>
      </c>
      <c r="F572" s="232" t="s">
        <v>2544</v>
      </c>
      <c r="G572" s="233" t="s">
        <v>231</v>
      </c>
      <c r="H572" s="234">
        <v>0.753</v>
      </c>
      <c r="I572" s="235"/>
      <c r="J572" s="236">
        <f>ROUND(I572*H572,2)</f>
        <v>0</v>
      </c>
      <c r="K572" s="232" t="s">
        <v>232</v>
      </c>
      <c r="L572" s="47"/>
      <c r="M572" s="237" t="s">
        <v>1</v>
      </c>
      <c r="N572" s="238" t="s">
        <v>52</v>
      </c>
      <c r="O572" s="95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41" t="s">
        <v>307</v>
      </c>
      <c r="AT572" s="241" t="s">
        <v>228</v>
      </c>
      <c r="AU572" s="241" t="s">
        <v>241</v>
      </c>
      <c r="AY572" s="19" t="s">
        <v>226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9" t="s">
        <v>233</v>
      </c>
      <c r="BK572" s="242">
        <f>ROUND(I572*H572,2)</f>
        <v>0</v>
      </c>
      <c r="BL572" s="19" t="s">
        <v>307</v>
      </c>
      <c r="BM572" s="241" t="s">
        <v>2545</v>
      </c>
    </row>
    <row r="573" s="2" customFormat="1" ht="16.5" customHeight="1">
      <c r="A573" s="41"/>
      <c r="B573" s="42"/>
      <c r="C573" s="266" t="s">
        <v>1160</v>
      </c>
      <c r="D573" s="266" t="s">
        <v>301</v>
      </c>
      <c r="E573" s="267" t="s">
        <v>2546</v>
      </c>
      <c r="F573" s="268" t="s">
        <v>2547</v>
      </c>
      <c r="G573" s="269" t="s">
        <v>327</v>
      </c>
      <c r="H573" s="270">
        <v>0.496</v>
      </c>
      <c r="I573" s="271"/>
      <c r="J573" s="272">
        <f>ROUND(I573*H573,2)</f>
        <v>0</v>
      </c>
      <c r="K573" s="268" t="s">
        <v>1</v>
      </c>
      <c r="L573" s="273"/>
      <c r="M573" s="274" t="s">
        <v>1</v>
      </c>
      <c r="N573" s="275" t="s">
        <v>52</v>
      </c>
      <c r="O573" s="95"/>
      <c r="P573" s="239">
        <f>O573*H573</f>
        <v>0</v>
      </c>
      <c r="Q573" s="239">
        <v>0.001</v>
      </c>
      <c r="R573" s="239">
        <f>Q573*H573</f>
        <v>0.00049600000000000002</v>
      </c>
      <c r="S573" s="239">
        <v>0</v>
      </c>
      <c r="T573" s="240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41" t="s">
        <v>389</v>
      </c>
      <c r="AT573" s="241" t="s">
        <v>301</v>
      </c>
      <c r="AU573" s="241" t="s">
        <v>241</v>
      </c>
      <c r="AY573" s="19" t="s">
        <v>226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9" t="s">
        <v>233</v>
      </c>
      <c r="BK573" s="242">
        <f>ROUND(I573*H573,2)</f>
        <v>0</v>
      </c>
      <c r="BL573" s="19" t="s">
        <v>307</v>
      </c>
      <c r="BM573" s="241" t="s">
        <v>2548</v>
      </c>
    </row>
    <row r="574" s="13" customFormat="1">
      <c r="A574" s="13"/>
      <c r="B574" s="243"/>
      <c r="C574" s="244"/>
      <c r="D574" s="245" t="s">
        <v>235</v>
      </c>
      <c r="E574" s="244"/>
      <c r="F574" s="247" t="s">
        <v>2549</v>
      </c>
      <c r="G574" s="244"/>
      <c r="H574" s="248">
        <v>0.496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235</v>
      </c>
      <c r="AU574" s="254" t="s">
        <v>241</v>
      </c>
      <c r="AV574" s="13" t="s">
        <v>94</v>
      </c>
      <c r="AW574" s="13" t="s">
        <v>4</v>
      </c>
      <c r="AX574" s="13" t="s">
        <v>92</v>
      </c>
      <c r="AY574" s="254" t="s">
        <v>226</v>
      </c>
    </row>
    <row r="575" s="12" customFormat="1" ht="25.92" customHeight="1">
      <c r="A575" s="12"/>
      <c r="B575" s="214"/>
      <c r="C575" s="215"/>
      <c r="D575" s="216" t="s">
        <v>84</v>
      </c>
      <c r="E575" s="217" t="s">
        <v>782</v>
      </c>
      <c r="F575" s="217" t="s">
        <v>783</v>
      </c>
      <c r="G575" s="215"/>
      <c r="H575" s="215"/>
      <c r="I575" s="218"/>
      <c r="J575" s="219">
        <f>BK575</f>
        <v>0</v>
      </c>
      <c r="K575" s="215"/>
      <c r="L575" s="220"/>
      <c r="M575" s="221"/>
      <c r="N575" s="222"/>
      <c r="O575" s="222"/>
      <c r="P575" s="223">
        <f>SUM(P576:P577)</f>
        <v>0</v>
      </c>
      <c r="Q575" s="222"/>
      <c r="R575" s="223">
        <f>SUM(R576:R577)</f>
        <v>0</v>
      </c>
      <c r="S575" s="222"/>
      <c r="T575" s="224">
        <f>SUM(T576:T577)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5" t="s">
        <v>92</v>
      </c>
      <c r="AT575" s="226" t="s">
        <v>84</v>
      </c>
      <c r="AU575" s="226" t="s">
        <v>85</v>
      </c>
      <c r="AY575" s="225" t="s">
        <v>226</v>
      </c>
      <c r="BK575" s="227">
        <f>SUM(BK576:BK577)</f>
        <v>0</v>
      </c>
    </row>
    <row r="576" s="2" customFormat="1" ht="16.5" customHeight="1">
      <c r="A576" s="41"/>
      <c r="B576" s="42"/>
      <c r="C576" s="230" t="s">
        <v>1165</v>
      </c>
      <c r="D576" s="230" t="s">
        <v>228</v>
      </c>
      <c r="E576" s="231" t="s">
        <v>2550</v>
      </c>
      <c r="F576" s="232" t="s">
        <v>2551</v>
      </c>
      <c r="G576" s="233" t="s">
        <v>2552</v>
      </c>
      <c r="H576" s="313"/>
      <c r="I576" s="235"/>
      <c r="J576" s="236">
        <f>ROUND(I576*H576,2)</f>
        <v>0</v>
      </c>
      <c r="K576" s="232" t="s">
        <v>232</v>
      </c>
      <c r="L576" s="47"/>
      <c r="M576" s="237" t="s">
        <v>1</v>
      </c>
      <c r="N576" s="238" t="s">
        <v>52</v>
      </c>
      <c r="O576" s="95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41" t="s">
        <v>307</v>
      </c>
      <c r="AT576" s="241" t="s">
        <v>228</v>
      </c>
      <c r="AU576" s="241" t="s">
        <v>92</v>
      </c>
      <c r="AY576" s="19" t="s">
        <v>226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9" t="s">
        <v>233</v>
      </c>
      <c r="BK576" s="242">
        <f>ROUND(I576*H576,2)</f>
        <v>0</v>
      </c>
      <c r="BL576" s="19" t="s">
        <v>307</v>
      </c>
      <c r="BM576" s="241" t="s">
        <v>2553</v>
      </c>
    </row>
    <row r="577" s="2" customFormat="1" ht="16.5" customHeight="1">
      <c r="A577" s="41"/>
      <c r="B577" s="42"/>
      <c r="C577" s="230" t="s">
        <v>1170</v>
      </c>
      <c r="D577" s="230" t="s">
        <v>228</v>
      </c>
      <c r="E577" s="231" t="s">
        <v>2554</v>
      </c>
      <c r="F577" s="232" t="s">
        <v>2555</v>
      </c>
      <c r="G577" s="233" t="s">
        <v>2552</v>
      </c>
      <c r="H577" s="313"/>
      <c r="I577" s="235"/>
      <c r="J577" s="236">
        <f>ROUND(I577*H577,2)</f>
        <v>0</v>
      </c>
      <c r="K577" s="232" t="s">
        <v>232</v>
      </c>
      <c r="L577" s="47"/>
      <c r="M577" s="237" t="s">
        <v>1</v>
      </c>
      <c r="N577" s="238" t="s">
        <v>52</v>
      </c>
      <c r="O577" s="95"/>
      <c r="P577" s="239">
        <f>O577*H577</f>
        <v>0</v>
      </c>
      <c r="Q577" s="239">
        <v>0</v>
      </c>
      <c r="R577" s="239">
        <f>Q577*H577</f>
        <v>0</v>
      </c>
      <c r="S577" s="239">
        <v>0</v>
      </c>
      <c r="T577" s="240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41" t="s">
        <v>307</v>
      </c>
      <c r="AT577" s="241" t="s">
        <v>228</v>
      </c>
      <c r="AU577" s="241" t="s">
        <v>92</v>
      </c>
      <c r="AY577" s="19" t="s">
        <v>226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9" t="s">
        <v>233</v>
      </c>
      <c r="BK577" s="242">
        <f>ROUND(I577*H577,2)</f>
        <v>0</v>
      </c>
      <c r="BL577" s="19" t="s">
        <v>307</v>
      </c>
      <c r="BM577" s="241" t="s">
        <v>2556</v>
      </c>
    </row>
    <row r="578" s="12" customFormat="1" ht="25.92" customHeight="1">
      <c r="A578" s="12"/>
      <c r="B578" s="214"/>
      <c r="C578" s="215"/>
      <c r="D578" s="216" t="s">
        <v>84</v>
      </c>
      <c r="E578" s="217" t="s">
        <v>714</v>
      </c>
      <c r="F578" s="217" t="s">
        <v>715</v>
      </c>
      <c r="G578" s="215"/>
      <c r="H578" s="215"/>
      <c r="I578" s="218"/>
      <c r="J578" s="219">
        <f>BK578</f>
        <v>0</v>
      </c>
      <c r="K578" s="215"/>
      <c r="L578" s="220"/>
      <c r="M578" s="221"/>
      <c r="N578" s="222"/>
      <c r="O578" s="222"/>
      <c r="P578" s="223">
        <f>P579</f>
        <v>0</v>
      </c>
      <c r="Q578" s="222"/>
      <c r="R578" s="223">
        <f>R579</f>
        <v>0</v>
      </c>
      <c r="S578" s="222"/>
      <c r="T578" s="224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25" t="s">
        <v>92</v>
      </c>
      <c r="AT578" s="226" t="s">
        <v>84</v>
      </c>
      <c r="AU578" s="226" t="s">
        <v>85</v>
      </c>
      <c r="AY578" s="225" t="s">
        <v>226</v>
      </c>
      <c r="BK578" s="227">
        <f>BK579</f>
        <v>0</v>
      </c>
    </row>
    <row r="579" s="2" customFormat="1" ht="24.15" customHeight="1">
      <c r="A579" s="41"/>
      <c r="B579" s="42"/>
      <c r="C579" s="230" t="s">
        <v>1174</v>
      </c>
      <c r="D579" s="230" t="s">
        <v>228</v>
      </c>
      <c r="E579" s="231" t="s">
        <v>1954</v>
      </c>
      <c r="F579" s="232" t="s">
        <v>1955</v>
      </c>
      <c r="G579" s="233" t="s">
        <v>304</v>
      </c>
      <c r="H579" s="234">
        <v>0.311</v>
      </c>
      <c r="I579" s="235"/>
      <c r="J579" s="236">
        <f>ROUND(I579*H579,2)</f>
        <v>0</v>
      </c>
      <c r="K579" s="232" t="s">
        <v>232</v>
      </c>
      <c r="L579" s="47"/>
      <c r="M579" s="308" t="s">
        <v>1</v>
      </c>
      <c r="N579" s="309" t="s">
        <v>52</v>
      </c>
      <c r="O579" s="310"/>
      <c r="P579" s="311">
        <f>O579*H579</f>
        <v>0</v>
      </c>
      <c r="Q579" s="311">
        <v>0</v>
      </c>
      <c r="R579" s="311">
        <f>Q579*H579</f>
        <v>0</v>
      </c>
      <c r="S579" s="311">
        <v>0</v>
      </c>
      <c r="T579" s="312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41" t="s">
        <v>233</v>
      </c>
      <c r="AT579" s="241" t="s">
        <v>228</v>
      </c>
      <c r="AU579" s="241" t="s">
        <v>92</v>
      </c>
      <c r="AY579" s="19" t="s">
        <v>226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9" t="s">
        <v>233</v>
      </c>
      <c r="BK579" s="242">
        <f>ROUND(I579*H579,2)</f>
        <v>0</v>
      </c>
      <c r="BL579" s="19" t="s">
        <v>233</v>
      </c>
      <c r="BM579" s="241" t="s">
        <v>2557</v>
      </c>
    </row>
    <row r="580" s="2" customFormat="1" ht="6.96" customHeight="1">
      <c r="A580" s="41"/>
      <c r="B580" s="70"/>
      <c r="C580" s="71"/>
      <c r="D580" s="71"/>
      <c r="E580" s="71"/>
      <c r="F580" s="71"/>
      <c r="G580" s="71"/>
      <c r="H580" s="71"/>
      <c r="I580" s="71"/>
      <c r="J580" s="71"/>
      <c r="K580" s="71"/>
      <c r="L580" s="47"/>
      <c r="M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</row>
  </sheetData>
  <sheetProtection sheet="1" autoFilter="0" formatColumns="0" formatRows="0" objects="1" scenarios="1" spinCount="100000" saltValue="BKp8tQzpCPyEUvau41KvyUb1HkW940t8GorNrJ2JRwMOe/QVIaUxlwYnk4InuJBaldIIOGDQi6+d2d1o99Ytvg==" hashValue="UqHLxHWHkkoY0jVZIfDg80MjIBSq7exD4Fg258f/gQ5eG7UjU4wE0yyCYwBSDpiy0N0hOFF4MXVEiy5R+J2ckA==" algorithmName="SHA-512" password="CF7A"/>
  <autoFilter ref="C143:K5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169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2558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ROUND(J134,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ROUND((SUM(BE134:BE494)),  2)</f>
        <v>0</v>
      </c>
      <c r="G35" s="41"/>
      <c r="H35" s="41"/>
      <c r="I35" s="168">
        <v>0.20999999999999999</v>
      </c>
      <c r="J35" s="167">
        <f>ROUND(((SUM(BE134:BE494))*I35),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ROUND((SUM(BF134:BF494)),  2)</f>
        <v>0</v>
      </c>
      <c r="G36" s="41"/>
      <c r="H36" s="41"/>
      <c r="I36" s="168">
        <v>0.14999999999999999</v>
      </c>
      <c r="J36" s="167">
        <f>ROUND(((SUM(BF134:BF494))*I36),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ROUND((SUM(BG134:BG494)),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ROUND((SUM(BH134:BH494)),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ROUND((SUM(BI134:BI494)),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169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SO01.6 - Obnova trubního vedení v neprůchozím kolektoru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J134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178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179</v>
      </c>
      <c r="E100" s="200"/>
      <c r="F100" s="200"/>
      <c r="G100" s="200"/>
      <c r="H100" s="200"/>
      <c r="I100" s="200"/>
      <c r="J100" s="201">
        <f>J136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2559</v>
      </c>
      <c r="E101" s="200"/>
      <c r="F101" s="200"/>
      <c r="G101" s="200"/>
      <c r="H101" s="200"/>
      <c r="I101" s="200"/>
      <c r="J101" s="201">
        <f>J201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7"/>
      <c r="D102" s="199" t="s">
        <v>180</v>
      </c>
      <c r="E102" s="200"/>
      <c r="F102" s="200"/>
      <c r="G102" s="200"/>
      <c r="H102" s="200"/>
      <c r="I102" s="200"/>
      <c r="J102" s="201">
        <f>J206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7"/>
      <c r="D103" s="199" t="s">
        <v>181</v>
      </c>
      <c r="E103" s="200"/>
      <c r="F103" s="200"/>
      <c r="G103" s="200"/>
      <c r="H103" s="200"/>
      <c r="I103" s="200"/>
      <c r="J103" s="201">
        <f>J242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7"/>
      <c r="D104" s="199" t="s">
        <v>183</v>
      </c>
      <c r="E104" s="200"/>
      <c r="F104" s="200"/>
      <c r="G104" s="200"/>
      <c r="H104" s="200"/>
      <c r="I104" s="200"/>
      <c r="J104" s="201">
        <f>J267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7"/>
      <c r="D105" s="199" t="s">
        <v>2560</v>
      </c>
      <c r="E105" s="200"/>
      <c r="F105" s="200"/>
      <c r="G105" s="200"/>
      <c r="H105" s="200"/>
      <c r="I105" s="200"/>
      <c r="J105" s="201">
        <f>J283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7"/>
      <c r="D106" s="199" t="s">
        <v>184</v>
      </c>
      <c r="E106" s="200"/>
      <c r="F106" s="200"/>
      <c r="G106" s="200"/>
      <c r="H106" s="200"/>
      <c r="I106" s="200"/>
      <c r="J106" s="201">
        <f>J364</f>
        <v>0</v>
      </c>
      <c r="K106" s="13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7"/>
      <c r="D107" s="199" t="s">
        <v>2561</v>
      </c>
      <c r="E107" s="200"/>
      <c r="F107" s="200"/>
      <c r="G107" s="200"/>
      <c r="H107" s="200"/>
      <c r="I107" s="200"/>
      <c r="J107" s="201">
        <f>J398</f>
        <v>0</v>
      </c>
      <c r="K107" s="13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7"/>
      <c r="D108" s="199" t="s">
        <v>186</v>
      </c>
      <c r="E108" s="200"/>
      <c r="F108" s="200"/>
      <c r="G108" s="200"/>
      <c r="H108" s="200"/>
      <c r="I108" s="200"/>
      <c r="J108" s="201">
        <f>J403</f>
        <v>0</v>
      </c>
      <c r="K108" s="13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7"/>
      <c r="D109" s="199" t="s">
        <v>2562</v>
      </c>
      <c r="E109" s="200"/>
      <c r="F109" s="200"/>
      <c r="G109" s="200"/>
      <c r="H109" s="200"/>
      <c r="I109" s="200"/>
      <c r="J109" s="201">
        <f>J425</f>
        <v>0</v>
      </c>
      <c r="K109" s="137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189</v>
      </c>
      <c r="E110" s="195"/>
      <c r="F110" s="195"/>
      <c r="G110" s="195"/>
      <c r="H110" s="195"/>
      <c r="I110" s="195"/>
      <c r="J110" s="196">
        <f>J442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7"/>
      <c r="D111" s="199" t="s">
        <v>190</v>
      </c>
      <c r="E111" s="200"/>
      <c r="F111" s="200"/>
      <c r="G111" s="200"/>
      <c r="H111" s="200"/>
      <c r="I111" s="200"/>
      <c r="J111" s="201">
        <f>J443</f>
        <v>0</v>
      </c>
      <c r="K111" s="137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7"/>
      <c r="D112" s="199" t="s">
        <v>203</v>
      </c>
      <c r="E112" s="200"/>
      <c r="F112" s="200"/>
      <c r="G112" s="200"/>
      <c r="H112" s="200"/>
      <c r="I112" s="200"/>
      <c r="J112" s="201">
        <f>J481</f>
        <v>0</v>
      </c>
      <c r="K112" s="137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2"/>
      <c r="C118" s="73"/>
      <c r="D118" s="73"/>
      <c r="E118" s="73"/>
      <c r="F118" s="73"/>
      <c r="G118" s="73"/>
      <c r="H118" s="73"/>
      <c r="I118" s="73"/>
      <c r="J118" s="73"/>
      <c r="K118" s="7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5" t="s">
        <v>211</v>
      </c>
      <c r="D119" s="43"/>
      <c r="E119" s="43"/>
      <c r="F119" s="43"/>
      <c r="G119" s="43"/>
      <c r="H119" s="43"/>
      <c r="I119" s="43"/>
      <c r="J119" s="43"/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16</v>
      </c>
      <c r="D121" s="43"/>
      <c r="E121" s="43"/>
      <c r="F121" s="43"/>
      <c r="G121" s="43"/>
      <c r="H121" s="43"/>
      <c r="I121" s="43"/>
      <c r="J121" s="43"/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187" t="str">
        <f>E7</f>
        <v>Změna způsobu dezinfekce</v>
      </c>
      <c r="F122" s="34"/>
      <c r="G122" s="34"/>
      <c r="H122" s="34"/>
      <c r="I122" s="43"/>
      <c r="J122" s="43"/>
      <c r="K122" s="43"/>
      <c r="L122" s="6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" customFormat="1" ht="12" customHeight="1">
      <c r="B123" s="23"/>
      <c r="C123" s="34" t="s">
        <v>168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1"/>
      <c r="B124" s="42"/>
      <c r="C124" s="43"/>
      <c r="D124" s="43"/>
      <c r="E124" s="187" t="s">
        <v>169</v>
      </c>
      <c r="F124" s="43"/>
      <c r="G124" s="43"/>
      <c r="H124" s="43"/>
      <c r="I124" s="43"/>
      <c r="J124" s="43"/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2" customHeight="1">
      <c r="A125" s="41"/>
      <c r="B125" s="42"/>
      <c r="C125" s="34" t="s">
        <v>170</v>
      </c>
      <c r="D125" s="43"/>
      <c r="E125" s="43"/>
      <c r="F125" s="43"/>
      <c r="G125" s="43"/>
      <c r="H125" s="43"/>
      <c r="I125" s="43"/>
      <c r="J125" s="43"/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6.5" customHeight="1">
      <c r="A126" s="41"/>
      <c r="B126" s="42"/>
      <c r="C126" s="43"/>
      <c r="D126" s="43"/>
      <c r="E126" s="80" t="str">
        <f>E11</f>
        <v>SO01.6 - Obnova trubního vedení v neprůchozím kolektoru</v>
      </c>
      <c r="F126" s="43"/>
      <c r="G126" s="43"/>
      <c r="H126" s="43"/>
      <c r="I126" s="43"/>
      <c r="J126" s="43"/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20</v>
      </c>
      <c r="D128" s="43"/>
      <c r="E128" s="43"/>
      <c r="F128" s="29" t="str">
        <f>F14</f>
        <v>Areál úpravny vody Želivka, Hulice 106</v>
      </c>
      <c r="G128" s="43"/>
      <c r="H128" s="43"/>
      <c r="I128" s="34" t="s">
        <v>22</v>
      </c>
      <c r="J128" s="83" t="str">
        <f>IF(J14="","",J14)</f>
        <v>31. 8. 2021</v>
      </c>
      <c r="K128" s="43"/>
      <c r="L128" s="6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7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40.05" customHeight="1">
      <c r="A130" s="41"/>
      <c r="B130" s="42"/>
      <c r="C130" s="34" t="s">
        <v>28</v>
      </c>
      <c r="D130" s="43"/>
      <c r="E130" s="43"/>
      <c r="F130" s="29" t="str">
        <f>E17</f>
        <v>Úpravna vody Želivka, a.s.</v>
      </c>
      <c r="G130" s="43"/>
      <c r="H130" s="43"/>
      <c r="I130" s="34" t="s">
        <v>36</v>
      </c>
      <c r="J130" s="39" t="str">
        <f>E23</f>
        <v>ERMEX ENGINEERING, spol. s r.o.</v>
      </c>
      <c r="K130" s="43"/>
      <c r="L130" s="6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4" t="s">
        <v>34</v>
      </c>
      <c r="D131" s="43"/>
      <c r="E131" s="43"/>
      <c r="F131" s="29" t="str">
        <f>IF(E20="","",E20)</f>
        <v>Vyplň údaj</v>
      </c>
      <c r="G131" s="43"/>
      <c r="H131" s="43"/>
      <c r="I131" s="34" t="s">
        <v>41</v>
      </c>
      <c r="J131" s="39" t="str">
        <f>E26</f>
        <v xml:space="preserve"> </v>
      </c>
      <c r="K131" s="43"/>
      <c r="L131" s="6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0.32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1" customFormat="1" ht="29.28" customHeight="1">
      <c r="A133" s="203"/>
      <c r="B133" s="204"/>
      <c r="C133" s="205" t="s">
        <v>212</v>
      </c>
      <c r="D133" s="206" t="s">
        <v>70</v>
      </c>
      <c r="E133" s="206" t="s">
        <v>66</v>
      </c>
      <c r="F133" s="206" t="s">
        <v>67</v>
      </c>
      <c r="G133" s="206" t="s">
        <v>213</v>
      </c>
      <c r="H133" s="206" t="s">
        <v>214</v>
      </c>
      <c r="I133" s="206" t="s">
        <v>215</v>
      </c>
      <c r="J133" s="206" t="s">
        <v>175</v>
      </c>
      <c r="K133" s="207" t="s">
        <v>216</v>
      </c>
      <c r="L133" s="208"/>
      <c r="M133" s="104" t="s">
        <v>1</v>
      </c>
      <c r="N133" s="105" t="s">
        <v>49</v>
      </c>
      <c r="O133" s="105" t="s">
        <v>217</v>
      </c>
      <c r="P133" s="105" t="s">
        <v>218</v>
      </c>
      <c r="Q133" s="105" t="s">
        <v>219</v>
      </c>
      <c r="R133" s="105" t="s">
        <v>220</v>
      </c>
      <c r="S133" s="105" t="s">
        <v>221</v>
      </c>
      <c r="T133" s="106" t="s">
        <v>222</v>
      </c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</row>
    <row r="134" s="2" customFormat="1" ht="22.8" customHeight="1">
      <c r="A134" s="41"/>
      <c r="B134" s="42"/>
      <c r="C134" s="111" t="s">
        <v>223</v>
      </c>
      <c r="D134" s="43"/>
      <c r="E134" s="43"/>
      <c r="F134" s="43"/>
      <c r="G134" s="43"/>
      <c r="H134" s="43"/>
      <c r="I134" s="43"/>
      <c r="J134" s="209">
        <f>BK134</f>
        <v>0</v>
      </c>
      <c r="K134" s="43"/>
      <c r="L134" s="47"/>
      <c r="M134" s="107"/>
      <c r="N134" s="210"/>
      <c r="O134" s="108"/>
      <c r="P134" s="211">
        <f>P135+P442</f>
        <v>0</v>
      </c>
      <c r="Q134" s="108"/>
      <c r="R134" s="211">
        <f>R135+R442</f>
        <v>144.88992633000001</v>
      </c>
      <c r="S134" s="108"/>
      <c r="T134" s="212">
        <f>T135+T442</f>
        <v>151.54217199999999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84</v>
      </c>
      <c r="AU134" s="19" t="s">
        <v>177</v>
      </c>
      <c r="BK134" s="213">
        <f>BK135+BK442</f>
        <v>0</v>
      </c>
    </row>
    <row r="135" s="12" customFormat="1" ht="25.92" customHeight="1">
      <c r="A135" s="12"/>
      <c r="B135" s="214"/>
      <c r="C135" s="215"/>
      <c r="D135" s="216" t="s">
        <v>84</v>
      </c>
      <c r="E135" s="217" t="s">
        <v>224</v>
      </c>
      <c r="F135" s="217" t="s">
        <v>225</v>
      </c>
      <c r="G135" s="215"/>
      <c r="H135" s="215"/>
      <c r="I135" s="218"/>
      <c r="J135" s="219">
        <f>BK135</f>
        <v>0</v>
      </c>
      <c r="K135" s="215"/>
      <c r="L135" s="220"/>
      <c r="M135" s="221"/>
      <c r="N135" s="222"/>
      <c r="O135" s="222"/>
      <c r="P135" s="223">
        <f>P136+P201+P206+P242+P267+P283+P364+P398+P403</f>
        <v>0</v>
      </c>
      <c r="Q135" s="222"/>
      <c r="R135" s="223">
        <f>R136+R201+R206+R242+R267+R283+R364+R398+R403</f>
        <v>143.23368393000001</v>
      </c>
      <c r="S135" s="222"/>
      <c r="T135" s="224">
        <f>T136+T201+T206+T242+T267+T283+T364+T398+T403</f>
        <v>150.628342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92</v>
      </c>
      <c r="AT135" s="226" t="s">
        <v>84</v>
      </c>
      <c r="AU135" s="226" t="s">
        <v>85</v>
      </c>
      <c r="AY135" s="225" t="s">
        <v>226</v>
      </c>
      <c r="BK135" s="227">
        <f>BK136+BK201+BK206+BK242+BK267+BK283+BK364+BK398+BK403</f>
        <v>0</v>
      </c>
    </row>
    <row r="136" s="12" customFormat="1" ht="22.8" customHeight="1">
      <c r="A136" s="12"/>
      <c r="B136" s="214"/>
      <c r="C136" s="215"/>
      <c r="D136" s="216" t="s">
        <v>84</v>
      </c>
      <c r="E136" s="228" t="s">
        <v>92</v>
      </c>
      <c r="F136" s="228" t="s">
        <v>227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SUM(P137:P200)</f>
        <v>0</v>
      </c>
      <c r="Q136" s="222"/>
      <c r="R136" s="223">
        <f>SUM(R137:R200)</f>
        <v>83.619977999999989</v>
      </c>
      <c r="S136" s="222"/>
      <c r="T136" s="224">
        <f>SUM(T137:T200)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92</v>
      </c>
      <c r="AT136" s="226" t="s">
        <v>84</v>
      </c>
      <c r="AU136" s="226" t="s">
        <v>92</v>
      </c>
      <c r="AY136" s="225" t="s">
        <v>226</v>
      </c>
      <c r="BK136" s="227">
        <f>SUM(BK137:BK200)</f>
        <v>0</v>
      </c>
    </row>
    <row r="137" s="2" customFormat="1" ht="16.5" customHeight="1">
      <c r="A137" s="41"/>
      <c r="B137" s="42"/>
      <c r="C137" s="230" t="s">
        <v>92</v>
      </c>
      <c r="D137" s="230" t="s">
        <v>228</v>
      </c>
      <c r="E137" s="231" t="s">
        <v>2563</v>
      </c>
      <c r="F137" s="232" t="s">
        <v>2564</v>
      </c>
      <c r="G137" s="233" t="s">
        <v>526</v>
      </c>
      <c r="H137" s="234">
        <v>700</v>
      </c>
      <c r="I137" s="235"/>
      <c r="J137" s="236">
        <f>ROUND(I137*H137,2)</f>
        <v>0</v>
      </c>
      <c r="K137" s="232" t="s">
        <v>232</v>
      </c>
      <c r="L137" s="47"/>
      <c r="M137" s="237" t="s">
        <v>1</v>
      </c>
      <c r="N137" s="238" t="s">
        <v>52</v>
      </c>
      <c r="O137" s="95"/>
      <c r="P137" s="239">
        <f>O137*H137</f>
        <v>0</v>
      </c>
      <c r="Q137" s="239">
        <v>3.0000000000000001E-05</v>
      </c>
      <c r="R137" s="239">
        <f>Q137*H137</f>
        <v>0.021000000000000001</v>
      </c>
      <c r="S137" s="239">
        <v>0</v>
      </c>
      <c r="T137" s="240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1" t="s">
        <v>233</v>
      </c>
      <c r="AT137" s="241" t="s">
        <v>228</v>
      </c>
      <c r="AU137" s="241" t="s">
        <v>94</v>
      </c>
      <c r="AY137" s="19" t="s">
        <v>226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233</v>
      </c>
      <c r="BK137" s="242">
        <f>ROUND(I137*H137,2)</f>
        <v>0</v>
      </c>
      <c r="BL137" s="19" t="s">
        <v>233</v>
      </c>
      <c r="BM137" s="241" t="s">
        <v>2565</v>
      </c>
    </row>
    <row r="138" s="13" customFormat="1">
      <c r="A138" s="13"/>
      <c r="B138" s="243"/>
      <c r="C138" s="244"/>
      <c r="D138" s="245" t="s">
        <v>235</v>
      </c>
      <c r="E138" s="246" t="s">
        <v>1</v>
      </c>
      <c r="F138" s="247" t="s">
        <v>2566</v>
      </c>
      <c r="G138" s="244"/>
      <c r="H138" s="248">
        <v>700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235</v>
      </c>
      <c r="AU138" s="254" t="s">
        <v>94</v>
      </c>
      <c r="AV138" s="13" t="s">
        <v>94</v>
      </c>
      <c r="AW138" s="13" t="s">
        <v>40</v>
      </c>
      <c r="AX138" s="13" t="s">
        <v>85</v>
      </c>
      <c r="AY138" s="254" t="s">
        <v>226</v>
      </c>
    </row>
    <row r="139" s="14" customFormat="1">
      <c r="A139" s="14"/>
      <c r="B139" s="255"/>
      <c r="C139" s="256"/>
      <c r="D139" s="245" t="s">
        <v>235</v>
      </c>
      <c r="E139" s="257" t="s">
        <v>1</v>
      </c>
      <c r="F139" s="258" t="s">
        <v>237</v>
      </c>
      <c r="G139" s="256"/>
      <c r="H139" s="259">
        <v>700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235</v>
      </c>
      <c r="AU139" s="265" t="s">
        <v>94</v>
      </c>
      <c r="AV139" s="14" t="s">
        <v>233</v>
      </c>
      <c r="AW139" s="14" t="s">
        <v>40</v>
      </c>
      <c r="AX139" s="14" t="s">
        <v>92</v>
      </c>
      <c r="AY139" s="265" t="s">
        <v>226</v>
      </c>
    </row>
    <row r="140" s="2" customFormat="1" ht="16.5" customHeight="1">
      <c r="A140" s="41"/>
      <c r="B140" s="42"/>
      <c r="C140" s="230" t="s">
        <v>94</v>
      </c>
      <c r="D140" s="230" t="s">
        <v>228</v>
      </c>
      <c r="E140" s="231" t="s">
        <v>2567</v>
      </c>
      <c r="F140" s="232" t="s">
        <v>2568</v>
      </c>
      <c r="G140" s="233" t="s">
        <v>2569</v>
      </c>
      <c r="H140" s="234">
        <v>70</v>
      </c>
      <c r="I140" s="235"/>
      <c r="J140" s="236">
        <f>ROUND(I140*H140,2)</f>
        <v>0</v>
      </c>
      <c r="K140" s="232" t="s">
        <v>232</v>
      </c>
      <c r="L140" s="47"/>
      <c r="M140" s="237" t="s">
        <v>1</v>
      </c>
      <c r="N140" s="238" t="s">
        <v>52</v>
      </c>
      <c r="O140" s="95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1" t="s">
        <v>233</v>
      </c>
      <c r="AT140" s="241" t="s">
        <v>228</v>
      </c>
      <c r="AU140" s="241" t="s">
        <v>94</v>
      </c>
      <c r="AY140" s="19" t="s">
        <v>226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233</v>
      </c>
      <c r="BK140" s="242">
        <f>ROUND(I140*H140,2)</f>
        <v>0</v>
      </c>
      <c r="BL140" s="19" t="s">
        <v>233</v>
      </c>
      <c r="BM140" s="241" t="s">
        <v>2570</v>
      </c>
    </row>
    <row r="141" s="13" customFormat="1">
      <c r="A141" s="13"/>
      <c r="B141" s="243"/>
      <c r="C141" s="244"/>
      <c r="D141" s="245" t="s">
        <v>235</v>
      </c>
      <c r="E141" s="246" t="s">
        <v>1</v>
      </c>
      <c r="F141" s="247" t="s">
        <v>2571</v>
      </c>
      <c r="G141" s="244"/>
      <c r="H141" s="248">
        <v>70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235</v>
      </c>
      <c r="AU141" s="254" t="s">
        <v>94</v>
      </c>
      <c r="AV141" s="13" t="s">
        <v>94</v>
      </c>
      <c r="AW141" s="13" t="s">
        <v>40</v>
      </c>
      <c r="AX141" s="13" t="s">
        <v>85</v>
      </c>
      <c r="AY141" s="254" t="s">
        <v>226</v>
      </c>
    </row>
    <row r="142" s="14" customFormat="1">
      <c r="A142" s="14"/>
      <c r="B142" s="255"/>
      <c r="C142" s="256"/>
      <c r="D142" s="245" t="s">
        <v>235</v>
      </c>
      <c r="E142" s="257" t="s">
        <v>1</v>
      </c>
      <c r="F142" s="258" t="s">
        <v>237</v>
      </c>
      <c r="G142" s="256"/>
      <c r="H142" s="259">
        <v>70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235</v>
      </c>
      <c r="AU142" s="265" t="s">
        <v>94</v>
      </c>
      <c r="AV142" s="14" t="s">
        <v>233</v>
      </c>
      <c r="AW142" s="14" t="s">
        <v>40</v>
      </c>
      <c r="AX142" s="14" t="s">
        <v>92</v>
      </c>
      <c r="AY142" s="265" t="s">
        <v>226</v>
      </c>
    </row>
    <row r="143" s="2" customFormat="1" ht="16.5" customHeight="1">
      <c r="A143" s="41"/>
      <c r="B143" s="42"/>
      <c r="C143" s="230" t="s">
        <v>241</v>
      </c>
      <c r="D143" s="230" t="s">
        <v>228</v>
      </c>
      <c r="E143" s="231" t="s">
        <v>2572</v>
      </c>
      <c r="F143" s="232" t="s">
        <v>2573</v>
      </c>
      <c r="G143" s="233" t="s">
        <v>244</v>
      </c>
      <c r="H143" s="234">
        <v>5</v>
      </c>
      <c r="I143" s="235"/>
      <c r="J143" s="236">
        <f>ROUND(I143*H143,2)</f>
        <v>0</v>
      </c>
      <c r="K143" s="232" t="s">
        <v>232</v>
      </c>
      <c r="L143" s="47"/>
      <c r="M143" s="237" t="s">
        <v>1</v>
      </c>
      <c r="N143" s="238" t="s">
        <v>52</v>
      </c>
      <c r="O143" s="95"/>
      <c r="P143" s="239">
        <f>O143*H143</f>
        <v>0</v>
      </c>
      <c r="Q143" s="239">
        <v>0.0086800000000000002</v>
      </c>
      <c r="R143" s="239">
        <f>Q143*H143</f>
        <v>0.043400000000000001</v>
      </c>
      <c r="S143" s="239">
        <v>0</v>
      </c>
      <c r="T143" s="240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1" t="s">
        <v>233</v>
      </c>
      <c r="AT143" s="241" t="s">
        <v>228</v>
      </c>
      <c r="AU143" s="241" t="s">
        <v>94</v>
      </c>
      <c r="AY143" s="19" t="s">
        <v>226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233</v>
      </c>
      <c r="BK143" s="242">
        <f>ROUND(I143*H143,2)</f>
        <v>0</v>
      </c>
      <c r="BL143" s="19" t="s">
        <v>233</v>
      </c>
      <c r="BM143" s="241" t="s">
        <v>2574</v>
      </c>
    </row>
    <row r="144" s="13" customFormat="1">
      <c r="A144" s="13"/>
      <c r="B144" s="243"/>
      <c r="C144" s="244"/>
      <c r="D144" s="245" t="s">
        <v>235</v>
      </c>
      <c r="E144" s="246" t="s">
        <v>1</v>
      </c>
      <c r="F144" s="247" t="s">
        <v>2575</v>
      </c>
      <c r="G144" s="244"/>
      <c r="H144" s="248">
        <v>5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235</v>
      </c>
      <c r="AU144" s="254" t="s">
        <v>94</v>
      </c>
      <c r="AV144" s="13" t="s">
        <v>94</v>
      </c>
      <c r="AW144" s="13" t="s">
        <v>40</v>
      </c>
      <c r="AX144" s="13" t="s">
        <v>85</v>
      </c>
      <c r="AY144" s="254" t="s">
        <v>226</v>
      </c>
    </row>
    <row r="145" s="14" customFormat="1">
      <c r="A145" s="14"/>
      <c r="B145" s="255"/>
      <c r="C145" s="256"/>
      <c r="D145" s="245" t="s">
        <v>235</v>
      </c>
      <c r="E145" s="257" t="s">
        <v>1</v>
      </c>
      <c r="F145" s="258" t="s">
        <v>237</v>
      </c>
      <c r="G145" s="256"/>
      <c r="H145" s="259">
        <v>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235</v>
      </c>
      <c r="AU145" s="265" t="s">
        <v>94</v>
      </c>
      <c r="AV145" s="14" t="s">
        <v>233</v>
      </c>
      <c r="AW145" s="14" t="s">
        <v>40</v>
      </c>
      <c r="AX145" s="14" t="s">
        <v>92</v>
      </c>
      <c r="AY145" s="265" t="s">
        <v>226</v>
      </c>
    </row>
    <row r="146" s="2" customFormat="1" ht="16.5" customHeight="1">
      <c r="A146" s="41"/>
      <c r="B146" s="42"/>
      <c r="C146" s="230" t="s">
        <v>233</v>
      </c>
      <c r="D146" s="230" t="s">
        <v>228</v>
      </c>
      <c r="E146" s="231" t="s">
        <v>2576</v>
      </c>
      <c r="F146" s="232" t="s">
        <v>2577</v>
      </c>
      <c r="G146" s="233" t="s">
        <v>231</v>
      </c>
      <c r="H146" s="234">
        <v>722</v>
      </c>
      <c r="I146" s="235"/>
      <c r="J146" s="236">
        <f>ROUND(I146*H146,2)</f>
        <v>0</v>
      </c>
      <c r="K146" s="232" t="s">
        <v>232</v>
      </c>
      <c r="L146" s="47"/>
      <c r="M146" s="237" t="s">
        <v>1</v>
      </c>
      <c r="N146" s="238" t="s">
        <v>52</v>
      </c>
      <c r="O146" s="9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1" t="s">
        <v>233</v>
      </c>
      <c r="AT146" s="241" t="s">
        <v>228</v>
      </c>
      <c r="AU146" s="241" t="s">
        <v>94</v>
      </c>
      <c r="AY146" s="19" t="s">
        <v>226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233</v>
      </c>
      <c r="BK146" s="242">
        <f>ROUND(I146*H146,2)</f>
        <v>0</v>
      </c>
      <c r="BL146" s="19" t="s">
        <v>233</v>
      </c>
      <c r="BM146" s="241" t="s">
        <v>2578</v>
      </c>
    </row>
    <row r="147" s="13" customFormat="1">
      <c r="A147" s="13"/>
      <c r="B147" s="243"/>
      <c r="C147" s="244"/>
      <c r="D147" s="245" t="s">
        <v>235</v>
      </c>
      <c r="E147" s="246" t="s">
        <v>1</v>
      </c>
      <c r="F147" s="247" t="s">
        <v>2579</v>
      </c>
      <c r="G147" s="244"/>
      <c r="H147" s="248">
        <v>504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235</v>
      </c>
      <c r="AU147" s="254" t="s">
        <v>94</v>
      </c>
      <c r="AV147" s="13" t="s">
        <v>94</v>
      </c>
      <c r="AW147" s="13" t="s">
        <v>40</v>
      </c>
      <c r="AX147" s="13" t="s">
        <v>85</v>
      </c>
      <c r="AY147" s="254" t="s">
        <v>226</v>
      </c>
    </row>
    <row r="148" s="13" customFormat="1">
      <c r="A148" s="13"/>
      <c r="B148" s="243"/>
      <c r="C148" s="244"/>
      <c r="D148" s="245" t="s">
        <v>235</v>
      </c>
      <c r="E148" s="246" t="s">
        <v>1</v>
      </c>
      <c r="F148" s="247" t="s">
        <v>2580</v>
      </c>
      <c r="G148" s="244"/>
      <c r="H148" s="248">
        <v>218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235</v>
      </c>
      <c r="AU148" s="254" t="s">
        <v>94</v>
      </c>
      <c r="AV148" s="13" t="s">
        <v>94</v>
      </c>
      <c r="AW148" s="13" t="s">
        <v>40</v>
      </c>
      <c r="AX148" s="13" t="s">
        <v>85</v>
      </c>
      <c r="AY148" s="254" t="s">
        <v>226</v>
      </c>
    </row>
    <row r="149" s="14" customFormat="1">
      <c r="A149" s="14"/>
      <c r="B149" s="255"/>
      <c r="C149" s="256"/>
      <c r="D149" s="245" t="s">
        <v>235</v>
      </c>
      <c r="E149" s="257" t="s">
        <v>1</v>
      </c>
      <c r="F149" s="258" t="s">
        <v>237</v>
      </c>
      <c r="G149" s="256"/>
      <c r="H149" s="259">
        <v>722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235</v>
      </c>
      <c r="AU149" s="265" t="s">
        <v>94</v>
      </c>
      <c r="AV149" s="14" t="s">
        <v>233</v>
      </c>
      <c r="AW149" s="14" t="s">
        <v>40</v>
      </c>
      <c r="AX149" s="14" t="s">
        <v>92</v>
      </c>
      <c r="AY149" s="265" t="s">
        <v>226</v>
      </c>
    </row>
    <row r="150" s="2" customFormat="1" ht="16.5" customHeight="1">
      <c r="A150" s="41"/>
      <c r="B150" s="42"/>
      <c r="C150" s="230" t="s">
        <v>251</v>
      </c>
      <c r="D150" s="230" t="s">
        <v>228</v>
      </c>
      <c r="E150" s="231" t="s">
        <v>2581</v>
      </c>
      <c r="F150" s="232" t="s">
        <v>2582</v>
      </c>
      <c r="G150" s="233" t="s">
        <v>259</v>
      </c>
      <c r="H150" s="234">
        <v>224.30000000000001</v>
      </c>
      <c r="I150" s="235"/>
      <c r="J150" s="236">
        <f>ROUND(I150*H150,2)</f>
        <v>0</v>
      </c>
      <c r="K150" s="232" t="s">
        <v>232</v>
      </c>
      <c r="L150" s="47"/>
      <c r="M150" s="237" t="s">
        <v>1</v>
      </c>
      <c r="N150" s="238" t="s">
        <v>52</v>
      </c>
      <c r="O150" s="9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1" t="s">
        <v>233</v>
      </c>
      <c r="AT150" s="241" t="s">
        <v>228</v>
      </c>
      <c r="AU150" s="241" t="s">
        <v>94</v>
      </c>
      <c r="AY150" s="19" t="s">
        <v>226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233</v>
      </c>
      <c r="BK150" s="242">
        <f>ROUND(I150*H150,2)</f>
        <v>0</v>
      </c>
      <c r="BL150" s="19" t="s">
        <v>233</v>
      </c>
      <c r="BM150" s="241" t="s">
        <v>2583</v>
      </c>
    </row>
    <row r="151" s="13" customFormat="1">
      <c r="A151" s="13"/>
      <c r="B151" s="243"/>
      <c r="C151" s="244"/>
      <c r="D151" s="245" t="s">
        <v>235</v>
      </c>
      <c r="E151" s="246" t="s">
        <v>1</v>
      </c>
      <c r="F151" s="247" t="s">
        <v>2584</v>
      </c>
      <c r="G151" s="244"/>
      <c r="H151" s="248">
        <v>155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235</v>
      </c>
      <c r="AU151" s="254" t="s">
        <v>94</v>
      </c>
      <c r="AV151" s="13" t="s">
        <v>94</v>
      </c>
      <c r="AW151" s="13" t="s">
        <v>40</v>
      </c>
      <c r="AX151" s="13" t="s">
        <v>85</v>
      </c>
      <c r="AY151" s="254" t="s">
        <v>226</v>
      </c>
    </row>
    <row r="152" s="13" customFormat="1">
      <c r="A152" s="13"/>
      <c r="B152" s="243"/>
      <c r="C152" s="244"/>
      <c r="D152" s="245" t="s">
        <v>235</v>
      </c>
      <c r="E152" s="246" t="s">
        <v>1</v>
      </c>
      <c r="F152" s="247" t="s">
        <v>2585</v>
      </c>
      <c r="G152" s="244"/>
      <c r="H152" s="248">
        <v>69.299999999999997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235</v>
      </c>
      <c r="AU152" s="254" t="s">
        <v>94</v>
      </c>
      <c r="AV152" s="13" t="s">
        <v>94</v>
      </c>
      <c r="AW152" s="13" t="s">
        <v>40</v>
      </c>
      <c r="AX152" s="13" t="s">
        <v>85</v>
      </c>
      <c r="AY152" s="254" t="s">
        <v>226</v>
      </c>
    </row>
    <row r="153" s="14" customFormat="1">
      <c r="A153" s="14"/>
      <c r="B153" s="255"/>
      <c r="C153" s="256"/>
      <c r="D153" s="245" t="s">
        <v>235</v>
      </c>
      <c r="E153" s="257" t="s">
        <v>1</v>
      </c>
      <c r="F153" s="258" t="s">
        <v>237</v>
      </c>
      <c r="G153" s="256"/>
      <c r="H153" s="259">
        <v>224.30000000000001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235</v>
      </c>
      <c r="AU153" s="265" t="s">
        <v>94</v>
      </c>
      <c r="AV153" s="14" t="s">
        <v>233</v>
      </c>
      <c r="AW153" s="14" t="s">
        <v>40</v>
      </c>
      <c r="AX153" s="14" t="s">
        <v>92</v>
      </c>
      <c r="AY153" s="265" t="s">
        <v>226</v>
      </c>
    </row>
    <row r="154" s="2" customFormat="1" ht="21.75" customHeight="1">
      <c r="A154" s="41"/>
      <c r="B154" s="42"/>
      <c r="C154" s="230" t="s">
        <v>256</v>
      </c>
      <c r="D154" s="230" t="s">
        <v>228</v>
      </c>
      <c r="E154" s="231" t="s">
        <v>2586</v>
      </c>
      <c r="F154" s="232" t="s">
        <v>2587</v>
      </c>
      <c r="G154" s="233" t="s">
        <v>259</v>
      </c>
      <c r="H154" s="234">
        <v>394.22000000000003</v>
      </c>
      <c r="I154" s="235"/>
      <c r="J154" s="236">
        <f>ROUND(I154*H154,2)</f>
        <v>0</v>
      </c>
      <c r="K154" s="232" t="s">
        <v>232</v>
      </c>
      <c r="L154" s="47"/>
      <c r="M154" s="237" t="s">
        <v>1</v>
      </c>
      <c r="N154" s="238" t="s">
        <v>52</v>
      </c>
      <c r="O154" s="95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1" t="s">
        <v>233</v>
      </c>
      <c r="AT154" s="241" t="s">
        <v>228</v>
      </c>
      <c r="AU154" s="241" t="s">
        <v>94</v>
      </c>
      <c r="AY154" s="19" t="s">
        <v>226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233</v>
      </c>
      <c r="BK154" s="242">
        <f>ROUND(I154*H154,2)</f>
        <v>0</v>
      </c>
      <c r="BL154" s="19" t="s">
        <v>233</v>
      </c>
      <c r="BM154" s="241" t="s">
        <v>2588</v>
      </c>
    </row>
    <row r="155" s="13" customFormat="1">
      <c r="A155" s="13"/>
      <c r="B155" s="243"/>
      <c r="C155" s="244"/>
      <c r="D155" s="245" t="s">
        <v>235</v>
      </c>
      <c r="E155" s="246" t="s">
        <v>1</v>
      </c>
      <c r="F155" s="247" t="s">
        <v>2589</v>
      </c>
      <c r="G155" s="244"/>
      <c r="H155" s="248">
        <v>232.44999999999999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235</v>
      </c>
      <c r="AU155" s="254" t="s">
        <v>94</v>
      </c>
      <c r="AV155" s="13" t="s">
        <v>94</v>
      </c>
      <c r="AW155" s="13" t="s">
        <v>40</v>
      </c>
      <c r="AX155" s="13" t="s">
        <v>85</v>
      </c>
      <c r="AY155" s="254" t="s">
        <v>226</v>
      </c>
    </row>
    <row r="156" s="13" customFormat="1">
      <c r="A156" s="13"/>
      <c r="B156" s="243"/>
      <c r="C156" s="244"/>
      <c r="D156" s="245" t="s">
        <v>235</v>
      </c>
      <c r="E156" s="246" t="s">
        <v>1</v>
      </c>
      <c r="F156" s="247" t="s">
        <v>2590</v>
      </c>
      <c r="G156" s="244"/>
      <c r="H156" s="248">
        <v>161.77000000000001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235</v>
      </c>
      <c r="AU156" s="254" t="s">
        <v>94</v>
      </c>
      <c r="AV156" s="13" t="s">
        <v>94</v>
      </c>
      <c r="AW156" s="13" t="s">
        <v>40</v>
      </c>
      <c r="AX156" s="13" t="s">
        <v>85</v>
      </c>
      <c r="AY156" s="254" t="s">
        <v>226</v>
      </c>
    </row>
    <row r="157" s="14" customFormat="1">
      <c r="A157" s="14"/>
      <c r="B157" s="255"/>
      <c r="C157" s="256"/>
      <c r="D157" s="245" t="s">
        <v>235</v>
      </c>
      <c r="E157" s="257" t="s">
        <v>1</v>
      </c>
      <c r="F157" s="258" t="s">
        <v>237</v>
      </c>
      <c r="G157" s="256"/>
      <c r="H157" s="259">
        <v>394.22000000000003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235</v>
      </c>
      <c r="AU157" s="265" t="s">
        <v>94</v>
      </c>
      <c r="AV157" s="14" t="s">
        <v>233</v>
      </c>
      <c r="AW157" s="14" t="s">
        <v>40</v>
      </c>
      <c r="AX157" s="14" t="s">
        <v>92</v>
      </c>
      <c r="AY157" s="265" t="s">
        <v>226</v>
      </c>
    </row>
    <row r="158" s="2" customFormat="1" ht="21.75" customHeight="1">
      <c r="A158" s="41"/>
      <c r="B158" s="42"/>
      <c r="C158" s="230" t="s">
        <v>263</v>
      </c>
      <c r="D158" s="230" t="s">
        <v>228</v>
      </c>
      <c r="E158" s="231" t="s">
        <v>281</v>
      </c>
      <c r="F158" s="232" t="s">
        <v>282</v>
      </c>
      <c r="G158" s="233" t="s">
        <v>259</v>
      </c>
      <c r="H158" s="234">
        <v>1299.52</v>
      </c>
      <c r="I158" s="235"/>
      <c r="J158" s="236">
        <f>ROUND(I158*H158,2)</f>
        <v>0</v>
      </c>
      <c r="K158" s="232" t="s">
        <v>232</v>
      </c>
      <c r="L158" s="47"/>
      <c r="M158" s="237" t="s">
        <v>1</v>
      </c>
      <c r="N158" s="238" t="s">
        <v>52</v>
      </c>
      <c r="O158" s="95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1" t="s">
        <v>233</v>
      </c>
      <c r="AT158" s="241" t="s">
        <v>228</v>
      </c>
      <c r="AU158" s="241" t="s">
        <v>94</v>
      </c>
      <c r="AY158" s="19" t="s">
        <v>226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233</v>
      </c>
      <c r="BK158" s="242">
        <f>ROUND(I158*H158,2)</f>
        <v>0</v>
      </c>
      <c r="BL158" s="19" t="s">
        <v>233</v>
      </c>
      <c r="BM158" s="241" t="s">
        <v>2591</v>
      </c>
    </row>
    <row r="159" s="13" customFormat="1">
      <c r="A159" s="13"/>
      <c r="B159" s="243"/>
      <c r="C159" s="244"/>
      <c r="D159" s="245" t="s">
        <v>235</v>
      </c>
      <c r="E159" s="246" t="s">
        <v>1</v>
      </c>
      <c r="F159" s="247" t="s">
        <v>2592</v>
      </c>
      <c r="G159" s="244"/>
      <c r="H159" s="248">
        <v>804.14999999999998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235</v>
      </c>
      <c r="AU159" s="254" t="s">
        <v>94</v>
      </c>
      <c r="AV159" s="13" t="s">
        <v>94</v>
      </c>
      <c r="AW159" s="13" t="s">
        <v>40</v>
      </c>
      <c r="AX159" s="13" t="s">
        <v>85</v>
      </c>
      <c r="AY159" s="254" t="s">
        <v>226</v>
      </c>
    </row>
    <row r="160" s="13" customFormat="1">
      <c r="A160" s="13"/>
      <c r="B160" s="243"/>
      <c r="C160" s="244"/>
      <c r="D160" s="245" t="s">
        <v>235</v>
      </c>
      <c r="E160" s="246" t="s">
        <v>1</v>
      </c>
      <c r="F160" s="247" t="s">
        <v>2593</v>
      </c>
      <c r="G160" s="244"/>
      <c r="H160" s="248">
        <v>495.37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235</v>
      </c>
      <c r="AU160" s="254" t="s">
        <v>94</v>
      </c>
      <c r="AV160" s="13" t="s">
        <v>94</v>
      </c>
      <c r="AW160" s="13" t="s">
        <v>40</v>
      </c>
      <c r="AX160" s="13" t="s">
        <v>85</v>
      </c>
      <c r="AY160" s="254" t="s">
        <v>226</v>
      </c>
    </row>
    <row r="161" s="14" customFormat="1">
      <c r="A161" s="14"/>
      <c r="B161" s="255"/>
      <c r="C161" s="256"/>
      <c r="D161" s="245" t="s">
        <v>235</v>
      </c>
      <c r="E161" s="257" t="s">
        <v>1</v>
      </c>
      <c r="F161" s="258" t="s">
        <v>237</v>
      </c>
      <c r="G161" s="256"/>
      <c r="H161" s="259">
        <v>1299.52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235</v>
      </c>
      <c r="AU161" s="265" t="s">
        <v>94</v>
      </c>
      <c r="AV161" s="14" t="s">
        <v>233</v>
      </c>
      <c r="AW161" s="14" t="s">
        <v>40</v>
      </c>
      <c r="AX161" s="14" t="s">
        <v>92</v>
      </c>
      <c r="AY161" s="265" t="s">
        <v>226</v>
      </c>
    </row>
    <row r="162" s="2" customFormat="1" ht="21.75" customHeight="1">
      <c r="A162" s="41"/>
      <c r="B162" s="42"/>
      <c r="C162" s="230" t="s">
        <v>266</v>
      </c>
      <c r="D162" s="230" t="s">
        <v>228</v>
      </c>
      <c r="E162" s="231" t="s">
        <v>286</v>
      </c>
      <c r="F162" s="232" t="s">
        <v>287</v>
      </c>
      <c r="G162" s="233" t="s">
        <v>259</v>
      </c>
      <c r="H162" s="234">
        <v>154.12000000000001</v>
      </c>
      <c r="I162" s="235"/>
      <c r="J162" s="236">
        <f>ROUND(I162*H162,2)</f>
        <v>0</v>
      </c>
      <c r="K162" s="232" t="s">
        <v>232</v>
      </c>
      <c r="L162" s="47"/>
      <c r="M162" s="237" t="s">
        <v>1</v>
      </c>
      <c r="N162" s="238" t="s">
        <v>52</v>
      </c>
      <c r="O162" s="9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1" t="s">
        <v>233</v>
      </c>
      <c r="AT162" s="241" t="s">
        <v>228</v>
      </c>
      <c r="AU162" s="241" t="s">
        <v>94</v>
      </c>
      <c r="AY162" s="19" t="s">
        <v>226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233</v>
      </c>
      <c r="BK162" s="242">
        <f>ROUND(I162*H162,2)</f>
        <v>0</v>
      </c>
      <c r="BL162" s="19" t="s">
        <v>233</v>
      </c>
      <c r="BM162" s="241" t="s">
        <v>2594</v>
      </c>
    </row>
    <row r="163" s="13" customFormat="1">
      <c r="A163" s="13"/>
      <c r="B163" s="243"/>
      <c r="C163" s="244"/>
      <c r="D163" s="245" t="s">
        <v>235</v>
      </c>
      <c r="E163" s="246" t="s">
        <v>1</v>
      </c>
      <c r="F163" s="247" t="s">
        <v>2595</v>
      </c>
      <c r="G163" s="244"/>
      <c r="H163" s="248">
        <v>121.95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235</v>
      </c>
      <c r="AU163" s="254" t="s">
        <v>94</v>
      </c>
      <c r="AV163" s="13" t="s">
        <v>94</v>
      </c>
      <c r="AW163" s="13" t="s">
        <v>40</v>
      </c>
      <c r="AX163" s="13" t="s">
        <v>85</v>
      </c>
      <c r="AY163" s="254" t="s">
        <v>226</v>
      </c>
    </row>
    <row r="164" s="13" customFormat="1">
      <c r="A164" s="13"/>
      <c r="B164" s="243"/>
      <c r="C164" s="244"/>
      <c r="D164" s="245" t="s">
        <v>235</v>
      </c>
      <c r="E164" s="246" t="s">
        <v>1</v>
      </c>
      <c r="F164" s="247" t="s">
        <v>2596</v>
      </c>
      <c r="G164" s="244"/>
      <c r="H164" s="248">
        <v>32.170000000000002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235</v>
      </c>
      <c r="AU164" s="254" t="s">
        <v>94</v>
      </c>
      <c r="AV164" s="13" t="s">
        <v>94</v>
      </c>
      <c r="AW164" s="13" t="s">
        <v>40</v>
      </c>
      <c r="AX164" s="13" t="s">
        <v>85</v>
      </c>
      <c r="AY164" s="254" t="s">
        <v>226</v>
      </c>
    </row>
    <row r="165" s="14" customFormat="1">
      <c r="A165" s="14"/>
      <c r="B165" s="255"/>
      <c r="C165" s="256"/>
      <c r="D165" s="245" t="s">
        <v>235</v>
      </c>
      <c r="E165" s="257" t="s">
        <v>1</v>
      </c>
      <c r="F165" s="258" t="s">
        <v>237</v>
      </c>
      <c r="G165" s="256"/>
      <c r="H165" s="259">
        <v>154.12000000000001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235</v>
      </c>
      <c r="AU165" s="265" t="s">
        <v>94</v>
      </c>
      <c r="AV165" s="14" t="s">
        <v>233</v>
      </c>
      <c r="AW165" s="14" t="s">
        <v>40</v>
      </c>
      <c r="AX165" s="14" t="s">
        <v>92</v>
      </c>
      <c r="AY165" s="265" t="s">
        <v>226</v>
      </c>
    </row>
    <row r="166" s="2" customFormat="1" ht="16.5" customHeight="1">
      <c r="A166" s="41"/>
      <c r="B166" s="42"/>
      <c r="C166" s="230" t="s">
        <v>271</v>
      </c>
      <c r="D166" s="230" t="s">
        <v>228</v>
      </c>
      <c r="E166" s="231" t="s">
        <v>2597</v>
      </c>
      <c r="F166" s="232" t="s">
        <v>2598</v>
      </c>
      <c r="G166" s="233" t="s">
        <v>259</v>
      </c>
      <c r="H166" s="234">
        <v>726.82000000000005</v>
      </c>
      <c r="I166" s="235"/>
      <c r="J166" s="236">
        <f>ROUND(I166*H166,2)</f>
        <v>0</v>
      </c>
      <c r="K166" s="232" t="s">
        <v>232</v>
      </c>
      <c r="L166" s="47"/>
      <c r="M166" s="237" t="s">
        <v>1</v>
      </c>
      <c r="N166" s="238" t="s">
        <v>52</v>
      </c>
      <c r="O166" s="9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1" t="s">
        <v>233</v>
      </c>
      <c r="AT166" s="241" t="s">
        <v>228</v>
      </c>
      <c r="AU166" s="241" t="s">
        <v>94</v>
      </c>
      <c r="AY166" s="19" t="s">
        <v>226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233</v>
      </c>
      <c r="BK166" s="242">
        <f>ROUND(I166*H166,2)</f>
        <v>0</v>
      </c>
      <c r="BL166" s="19" t="s">
        <v>233</v>
      </c>
      <c r="BM166" s="241" t="s">
        <v>2599</v>
      </c>
    </row>
    <row r="167" s="13" customFormat="1">
      <c r="A167" s="13"/>
      <c r="B167" s="243"/>
      <c r="C167" s="244"/>
      <c r="D167" s="245" t="s">
        <v>235</v>
      </c>
      <c r="E167" s="246" t="s">
        <v>1</v>
      </c>
      <c r="F167" s="247" t="s">
        <v>2600</v>
      </c>
      <c r="G167" s="244"/>
      <c r="H167" s="248">
        <v>463.05000000000001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235</v>
      </c>
      <c r="AU167" s="254" t="s">
        <v>94</v>
      </c>
      <c r="AV167" s="13" t="s">
        <v>94</v>
      </c>
      <c r="AW167" s="13" t="s">
        <v>40</v>
      </c>
      <c r="AX167" s="13" t="s">
        <v>85</v>
      </c>
      <c r="AY167" s="254" t="s">
        <v>226</v>
      </c>
    </row>
    <row r="168" s="13" customFormat="1">
      <c r="A168" s="13"/>
      <c r="B168" s="243"/>
      <c r="C168" s="244"/>
      <c r="D168" s="245" t="s">
        <v>235</v>
      </c>
      <c r="E168" s="246" t="s">
        <v>1</v>
      </c>
      <c r="F168" s="247" t="s">
        <v>2601</v>
      </c>
      <c r="G168" s="244"/>
      <c r="H168" s="248">
        <v>263.76999999999998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235</v>
      </c>
      <c r="AU168" s="254" t="s">
        <v>94</v>
      </c>
      <c r="AV168" s="13" t="s">
        <v>94</v>
      </c>
      <c r="AW168" s="13" t="s">
        <v>40</v>
      </c>
      <c r="AX168" s="13" t="s">
        <v>85</v>
      </c>
      <c r="AY168" s="254" t="s">
        <v>226</v>
      </c>
    </row>
    <row r="169" s="14" customFormat="1">
      <c r="A169" s="14"/>
      <c r="B169" s="255"/>
      <c r="C169" s="256"/>
      <c r="D169" s="245" t="s">
        <v>235</v>
      </c>
      <c r="E169" s="257" t="s">
        <v>1</v>
      </c>
      <c r="F169" s="258" t="s">
        <v>237</v>
      </c>
      <c r="G169" s="256"/>
      <c r="H169" s="259">
        <v>726.81999999999994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235</v>
      </c>
      <c r="AU169" s="265" t="s">
        <v>94</v>
      </c>
      <c r="AV169" s="14" t="s">
        <v>233</v>
      </c>
      <c r="AW169" s="14" t="s">
        <v>40</v>
      </c>
      <c r="AX169" s="14" t="s">
        <v>92</v>
      </c>
      <c r="AY169" s="265" t="s">
        <v>226</v>
      </c>
    </row>
    <row r="170" s="2" customFormat="1" ht="16.5" customHeight="1">
      <c r="A170" s="41"/>
      <c r="B170" s="42"/>
      <c r="C170" s="230" t="s">
        <v>275</v>
      </c>
      <c r="D170" s="230" t="s">
        <v>228</v>
      </c>
      <c r="E170" s="231" t="s">
        <v>296</v>
      </c>
      <c r="F170" s="232" t="s">
        <v>297</v>
      </c>
      <c r="G170" s="233" t="s">
        <v>259</v>
      </c>
      <c r="H170" s="234">
        <v>464.39999999999998</v>
      </c>
      <c r="I170" s="235"/>
      <c r="J170" s="236">
        <f>ROUND(I170*H170,2)</f>
        <v>0</v>
      </c>
      <c r="K170" s="232" t="s">
        <v>232</v>
      </c>
      <c r="L170" s="47"/>
      <c r="M170" s="237" t="s">
        <v>1</v>
      </c>
      <c r="N170" s="238" t="s">
        <v>52</v>
      </c>
      <c r="O170" s="9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1" t="s">
        <v>233</v>
      </c>
      <c r="AT170" s="241" t="s">
        <v>228</v>
      </c>
      <c r="AU170" s="241" t="s">
        <v>94</v>
      </c>
      <c r="AY170" s="19" t="s">
        <v>226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233</v>
      </c>
      <c r="BK170" s="242">
        <f>ROUND(I170*H170,2)</f>
        <v>0</v>
      </c>
      <c r="BL170" s="19" t="s">
        <v>233</v>
      </c>
      <c r="BM170" s="241" t="s">
        <v>2602</v>
      </c>
    </row>
    <row r="171" s="13" customFormat="1">
      <c r="A171" s="13"/>
      <c r="B171" s="243"/>
      <c r="C171" s="244"/>
      <c r="D171" s="245" t="s">
        <v>235</v>
      </c>
      <c r="E171" s="246" t="s">
        <v>1</v>
      </c>
      <c r="F171" s="247" t="s">
        <v>2603</v>
      </c>
      <c r="G171" s="244"/>
      <c r="H171" s="248">
        <v>265.5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235</v>
      </c>
      <c r="AU171" s="254" t="s">
        <v>94</v>
      </c>
      <c r="AV171" s="13" t="s">
        <v>94</v>
      </c>
      <c r="AW171" s="13" t="s">
        <v>40</v>
      </c>
      <c r="AX171" s="13" t="s">
        <v>85</v>
      </c>
      <c r="AY171" s="254" t="s">
        <v>226</v>
      </c>
    </row>
    <row r="172" s="13" customFormat="1">
      <c r="A172" s="13"/>
      <c r="B172" s="243"/>
      <c r="C172" s="244"/>
      <c r="D172" s="245" t="s">
        <v>235</v>
      </c>
      <c r="E172" s="246" t="s">
        <v>1</v>
      </c>
      <c r="F172" s="247" t="s">
        <v>2604</v>
      </c>
      <c r="G172" s="244"/>
      <c r="H172" s="248">
        <v>198.90000000000001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235</v>
      </c>
      <c r="AU172" s="254" t="s">
        <v>94</v>
      </c>
      <c r="AV172" s="13" t="s">
        <v>94</v>
      </c>
      <c r="AW172" s="13" t="s">
        <v>40</v>
      </c>
      <c r="AX172" s="13" t="s">
        <v>85</v>
      </c>
      <c r="AY172" s="254" t="s">
        <v>226</v>
      </c>
    </row>
    <row r="173" s="14" customFormat="1">
      <c r="A173" s="14"/>
      <c r="B173" s="255"/>
      <c r="C173" s="256"/>
      <c r="D173" s="245" t="s">
        <v>235</v>
      </c>
      <c r="E173" s="257" t="s">
        <v>1</v>
      </c>
      <c r="F173" s="258" t="s">
        <v>237</v>
      </c>
      <c r="G173" s="256"/>
      <c r="H173" s="259">
        <v>464.39999999999998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235</v>
      </c>
      <c r="AU173" s="265" t="s">
        <v>94</v>
      </c>
      <c r="AV173" s="14" t="s">
        <v>233</v>
      </c>
      <c r="AW173" s="14" t="s">
        <v>40</v>
      </c>
      <c r="AX173" s="14" t="s">
        <v>92</v>
      </c>
      <c r="AY173" s="265" t="s">
        <v>226</v>
      </c>
    </row>
    <row r="174" s="2" customFormat="1" ht="16.5" customHeight="1">
      <c r="A174" s="41"/>
      <c r="B174" s="42"/>
      <c r="C174" s="230" t="s">
        <v>280</v>
      </c>
      <c r="D174" s="230" t="s">
        <v>228</v>
      </c>
      <c r="E174" s="231" t="s">
        <v>308</v>
      </c>
      <c r="F174" s="232" t="s">
        <v>309</v>
      </c>
      <c r="G174" s="233" t="s">
        <v>259</v>
      </c>
      <c r="H174" s="234">
        <v>26.100000000000001</v>
      </c>
      <c r="I174" s="235"/>
      <c r="J174" s="236">
        <f>ROUND(I174*H174,2)</f>
        <v>0</v>
      </c>
      <c r="K174" s="232" t="s">
        <v>232</v>
      </c>
      <c r="L174" s="47"/>
      <c r="M174" s="237" t="s">
        <v>1</v>
      </c>
      <c r="N174" s="238" t="s">
        <v>52</v>
      </c>
      <c r="O174" s="9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1" t="s">
        <v>233</v>
      </c>
      <c r="AT174" s="241" t="s">
        <v>228</v>
      </c>
      <c r="AU174" s="241" t="s">
        <v>94</v>
      </c>
      <c r="AY174" s="19" t="s">
        <v>226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233</v>
      </c>
      <c r="BK174" s="242">
        <f>ROUND(I174*H174,2)</f>
        <v>0</v>
      </c>
      <c r="BL174" s="19" t="s">
        <v>233</v>
      </c>
      <c r="BM174" s="241" t="s">
        <v>2605</v>
      </c>
    </row>
    <row r="175" s="13" customFormat="1">
      <c r="A175" s="13"/>
      <c r="B175" s="243"/>
      <c r="C175" s="244"/>
      <c r="D175" s="245" t="s">
        <v>235</v>
      </c>
      <c r="E175" s="246" t="s">
        <v>1</v>
      </c>
      <c r="F175" s="247" t="s">
        <v>2606</v>
      </c>
      <c r="G175" s="244"/>
      <c r="H175" s="248">
        <v>26.100000000000001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235</v>
      </c>
      <c r="AU175" s="254" t="s">
        <v>94</v>
      </c>
      <c r="AV175" s="13" t="s">
        <v>94</v>
      </c>
      <c r="AW175" s="13" t="s">
        <v>40</v>
      </c>
      <c r="AX175" s="13" t="s">
        <v>85</v>
      </c>
      <c r="AY175" s="254" t="s">
        <v>226</v>
      </c>
    </row>
    <row r="176" s="14" customFormat="1">
      <c r="A176" s="14"/>
      <c r="B176" s="255"/>
      <c r="C176" s="256"/>
      <c r="D176" s="245" t="s">
        <v>235</v>
      </c>
      <c r="E176" s="257" t="s">
        <v>1</v>
      </c>
      <c r="F176" s="258" t="s">
        <v>237</v>
      </c>
      <c r="G176" s="256"/>
      <c r="H176" s="259">
        <v>26.100000000000001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235</v>
      </c>
      <c r="AU176" s="265" t="s">
        <v>94</v>
      </c>
      <c r="AV176" s="14" t="s">
        <v>233</v>
      </c>
      <c r="AW176" s="14" t="s">
        <v>40</v>
      </c>
      <c r="AX176" s="14" t="s">
        <v>92</v>
      </c>
      <c r="AY176" s="265" t="s">
        <v>226</v>
      </c>
    </row>
    <row r="177" s="2" customFormat="1" ht="16.5" customHeight="1">
      <c r="A177" s="41"/>
      <c r="B177" s="42"/>
      <c r="C177" s="266" t="s">
        <v>285</v>
      </c>
      <c r="D177" s="266" t="s">
        <v>301</v>
      </c>
      <c r="E177" s="267" t="s">
        <v>302</v>
      </c>
      <c r="F177" s="268" t="s">
        <v>303</v>
      </c>
      <c r="G177" s="269" t="s">
        <v>304</v>
      </c>
      <c r="H177" s="270">
        <v>48.284999999999997</v>
      </c>
      <c r="I177" s="271"/>
      <c r="J177" s="272">
        <f>ROUND(I177*H177,2)</f>
        <v>0</v>
      </c>
      <c r="K177" s="268" t="s">
        <v>232</v>
      </c>
      <c r="L177" s="273"/>
      <c r="M177" s="274" t="s">
        <v>1</v>
      </c>
      <c r="N177" s="275" t="s">
        <v>52</v>
      </c>
      <c r="O177" s="95"/>
      <c r="P177" s="239">
        <f>O177*H177</f>
        <v>0</v>
      </c>
      <c r="Q177" s="239">
        <v>1</v>
      </c>
      <c r="R177" s="239">
        <f>Q177*H177</f>
        <v>48.284999999999997</v>
      </c>
      <c r="S177" s="239">
        <v>0</v>
      </c>
      <c r="T177" s="240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1" t="s">
        <v>266</v>
      </c>
      <c r="AT177" s="241" t="s">
        <v>301</v>
      </c>
      <c r="AU177" s="241" t="s">
        <v>94</v>
      </c>
      <c r="AY177" s="19" t="s">
        <v>226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233</v>
      </c>
      <c r="BK177" s="242">
        <f>ROUND(I177*H177,2)</f>
        <v>0</v>
      </c>
      <c r="BL177" s="19" t="s">
        <v>233</v>
      </c>
      <c r="BM177" s="241" t="s">
        <v>2607</v>
      </c>
    </row>
    <row r="178" s="13" customFormat="1">
      <c r="A178" s="13"/>
      <c r="B178" s="243"/>
      <c r="C178" s="244"/>
      <c r="D178" s="245" t="s">
        <v>235</v>
      </c>
      <c r="E178" s="246" t="s">
        <v>1</v>
      </c>
      <c r="F178" s="247" t="s">
        <v>2608</v>
      </c>
      <c r="G178" s="244"/>
      <c r="H178" s="248">
        <v>48.284999999999997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235</v>
      </c>
      <c r="AU178" s="254" t="s">
        <v>94</v>
      </c>
      <c r="AV178" s="13" t="s">
        <v>94</v>
      </c>
      <c r="AW178" s="13" t="s">
        <v>40</v>
      </c>
      <c r="AX178" s="13" t="s">
        <v>85</v>
      </c>
      <c r="AY178" s="254" t="s">
        <v>226</v>
      </c>
    </row>
    <row r="179" s="14" customFormat="1">
      <c r="A179" s="14"/>
      <c r="B179" s="255"/>
      <c r="C179" s="256"/>
      <c r="D179" s="245" t="s">
        <v>235</v>
      </c>
      <c r="E179" s="257" t="s">
        <v>1</v>
      </c>
      <c r="F179" s="258" t="s">
        <v>237</v>
      </c>
      <c r="G179" s="256"/>
      <c r="H179" s="259">
        <v>48.284999999999997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235</v>
      </c>
      <c r="AU179" s="265" t="s">
        <v>94</v>
      </c>
      <c r="AV179" s="14" t="s">
        <v>233</v>
      </c>
      <c r="AW179" s="14" t="s">
        <v>40</v>
      </c>
      <c r="AX179" s="14" t="s">
        <v>92</v>
      </c>
      <c r="AY179" s="265" t="s">
        <v>226</v>
      </c>
    </row>
    <row r="180" s="2" customFormat="1" ht="16.5" customHeight="1">
      <c r="A180" s="41"/>
      <c r="B180" s="42"/>
      <c r="C180" s="230" t="s">
        <v>290</v>
      </c>
      <c r="D180" s="230" t="s">
        <v>228</v>
      </c>
      <c r="E180" s="231" t="s">
        <v>317</v>
      </c>
      <c r="F180" s="232" t="s">
        <v>318</v>
      </c>
      <c r="G180" s="233" t="s">
        <v>231</v>
      </c>
      <c r="H180" s="234">
        <v>1409.8589999999999</v>
      </c>
      <c r="I180" s="235"/>
      <c r="J180" s="236">
        <f>ROUND(I180*H180,2)</f>
        <v>0</v>
      </c>
      <c r="K180" s="232" t="s">
        <v>232</v>
      </c>
      <c r="L180" s="47"/>
      <c r="M180" s="237" t="s">
        <v>1</v>
      </c>
      <c r="N180" s="238" t="s">
        <v>52</v>
      </c>
      <c r="O180" s="9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1" t="s">
        <v>233</v>
      </c>
      <c r="AT180" s="241" t="s">
        <v>228</v>
      </c>
      <c r="AU180" s="241" t="s">
        <v>94</v>
      </c>
      <c r="AY180" s="19" t="s">
        <v>226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233</v>
      </c>
      <c r="BK180" s="242">
        <f>ROUND(I180*H180,2)</f>
        <v>0</v>
      </c>
      <c r="BL180" s="19" t="s">
        <v>233</v>
      </c>
      <c r="BM180" s="241" t="s">
        <v>2609</v>
      </c>
    </row>
    <row r="181" s="13" customFormat="1">
      <c r="A181" s="13"/>
      <c r="B181" s="243"/>
      <c r="C181" s="244"/>
      <c r="D181" s="245" t="s">
        <v>235</v>
      </c>
      <c r="E181" s="246" t="s">
        <v>1</v>
      </c>
      <c r="F181" s="247" t="s">
        <v>2610</v>
      </c>
      <c r="G181" s="244"/>
      <c r="H181" s="248">
        <v>486.66699999999997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235</v>
      </c>
      <c r="AU181" s="254" t="s">
        <v>94</v>
      </c>
      <c r="AV181" s="13" t="s">
        <v>94</v>
      </c>
      <c r="AW181" s="13" t="s">
        <v>40</v>
      </c>
      <c r="AX181" s="13" t="s">
        <v>85</v>
      </c>
      <c r="AY181" s="254" t="s">
        <v>226</v>
      </c>
    </row>
    <row r="182" s="13" customFormat="1">
      <c r="A182" s="13"/>
      <c r="B182" s="243"/>
      <c r="C182" s="244"/>
      <c r="D182" s="245" t="s">
        <v>235</v>
      </c>
      <c r="E182" s="246" t="s">
        <v>1</v>
      </c>
      <c r="F182" s="247" t="s">
        <v>2611</v>
      </c>
      <c r="G182" s="244"/>
      <c r="H182" s="248">
        <v>486.91000000000002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235</v>
      </c>
      <c r="AU182" s="254" t="s">
        <v>94</v>
      </c>
      <c r="AV182" s="13" t="s">
        <v>94</v>
      </c>
      <c r="AW182" s="13" t="s">
        <v>40</v>
      </c>
      <c r="AX182" s="13" t="s">
        <v>85</v>
      </c>
      <c r="AY182" s="254" t="s">
        <v>226</v>
      </c>
    </row>
    <row r="183" s="13" customFormat="1">
      <c r="A183" s="13"/>
      <c r="B183" s="243"/>
      <c r="C183" s="244"/>
      <c r="D183" s="245" t="s">
        <v>235</v>
      </c>
      <c r="E183" s="246" t="s">
        <v>1</v>
      </c>
      <c r="F183" s="247" t="s">
        <v>2580</v>
      </c>
      <c r="G183" s="244"/>
      <c r="H183" s="248">
        <v>218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235</v>
      </c>
      <c r="AU183" s="254" t="s">
        <v>94</v>
      </c>
      <c r="AV183" s="13" t="s">
        <v>94</v>
      </c>
      <c r="AW183" s="13" t="s">
        <v>40</v>
      </c>
      <c r="AX183" s="13" t="s">
        <v>85</v>
      </c>
      <c r="AY183" s="254" t="s">
        <v>226</v>
      </c>
    </row>
    <row r="184" s="13" customFormat="1">
      <c r="A184" s="13"/>
      <c r="B184" s="243"/>
      <c r="C184" s="244"/>
      <c r="D184" s="245" t="s">
        <v>235</v>
      </c>
      <c r="E184" s="246" t="s">
        <v>1</v>
      </c>
      <c r="F184" s="247" t="s">
        <v>2612</v>
      </c>
      <c r="G184" s="244"/>
      <c r="H184" s="248">
        <v>218.28200000000001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235</v>
      </c>
      <c r="AU184" s="254" t="s">
        <v>94</v>
      </c>
      <c r="AV184" s="13" t="s">
        <v>94</v>
      </c>
      <c r="AW184" s="13" t="s">
        <v>40</v>
      </c>
      <c r="AX184" s="13" t="s">
        <v>85</v>
      </c>
      <c r="AY184" s="254" t="s">
        <v>226</v>
      </c>
    </row>
    <row r="185" s="14" customFormat="1">
      <c r="A185" s="14"/>
      <c r="B185" s="255"/>
      <c r="C185" s="256"/>
      <c r="D185" s="245" t="s">
        <v>235</v>
      </c>
      <c r="E185" s="257" t="s">
        <v>1</v>
      </c>
      <c r="F185" s="258" t="s">
        <v>237</v>
      </c>
      <c r="G185" s="256"/>
      <c r="H185" s="259">
        <v>1409.8589999999999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235</v>
      </c>
      <c r="AU185" s="265" t="s">
        <v>94</v>
      </c>
      <c r="AV185" s="14" t="s">
        <v>233</v>
      </c>
      <c r="AW185" s="14" t="s">
        <v>40</v>
      </c>
      <c r="AX185" s="14" t="s">
        <v>92</v>
      </c>
      <c r="AY185" s="265" t="s">
        <v>226</v>
      </c>
    </row>
    <row r="186" s="2" customFormat="1" ht="16.5" customHeight="1">
      <c r="A186" s="41"/>
      <c r="B186" s="42"/>
      <c r="C186" s="266" t="s">
        <v>295</v>
      </c>
      <c r="D186" s="266" t="s">
        <v>301</v>
      </c>
      <c r="E186" s="267" t="s">
        <v>2613</v>
      </c>
      <c r="F186" s="268" t="s">
        <v>2614</v>
      </c>
      <c r="G186" s="269" t="s">
        <v>304</v>
      </c>
      <c r="H186" s="270">
        <v>35.259999999999998</v>
      </c>
      <c r="I186" s="271"/>
      <c r="J186" s="272">
        <f>ROUND(I186*H186,2)</f>
        <v>0</v>
      </c>
      <c r="K186" s="268" t="s">
        <v>232</v>
      </c>
      <c r="L186" s="273"/>
      <c r="M186" s="274" t="s">
        <v>1</v>
      </c>
      <c r="N186" s="275" t="s">
        <v>52</v>
      </c>
      <c r="O186" s="95"/>
      <c r="P186" s="239">
        <f>O186*H186</f>
        <v>0</v>
      </c>
      <c r="Q186" s="239">
        <v>1</v>
      </c>
      <c r="R186" s="239">
        <f>Q186*H186</f>
        <v>35.259999999999998</v>
      </c>
      <c r="S186" s="239">
        <v>0</v>
      </c>
      <c r="T186" s="240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1" t="s">
        <v>266</v>
      </c>
      <c r="AT186" s="241" t="s">
        <v>301</v>
      </c>
      <c r="AU186" s="241" t="s">
        <v>94</v>
      </c>
      <c r="AY186" s="19" t="s">
        <v>226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233</v>
      </c>
      <c r="BK186" s="242">
        <f>ROUND(I186*H186,2)</f>
        <v>0</v>
      </c>
      <c r="BL186" s="19" t="s">
        <v>233</v>
      </c>
      <c r="BM186" s="241" t="s">
        <v>2615</v>
      </c>
    </row>
    <row r="187" s="13" customFormat="1">
      <c r="A187" s="13"/>
      <c r="B187" s="243"/>
      <c r="C187" s="244"/>
      <c r="D187" s="245" t="s">
        <v>235</v>
      </c>
      <c r="E187" s="246" t="s">
        <v>1</v>
      </c>
      <c r="F187" s="247" t="s">
        <v>2616</v>
      </c>
      <c r="G187" s="244"/>
      <c r="H187" s="248">
        <v>24.346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235</v>
      </c>
      <c r="AU187" s="254" t="s">
        <v>94</v>
      </c>
      <c r="AV187" s="13" t="s">
        <v>94</v>
      </c>
      <c r="AW187" s="13" t="s">
        <v>40</v>
      </c>
      <c r="AX187" s="13" t="s">
        <v>85</v>
      </c>
      <c r="AY187" s="254" t="s">
        <v>226</v>
      </c>
    </row>
    <row r="188" s="13" customFormat="1">
      <c r="A188" s="13"/>
      <c r="B188" s="243"/>
      <c r="C188" s="244"/>
      <c r="D188" s="245" t="s">
        <v>235</v>
      </c>
      <c r="E188" s="246" t="s">
        <v>1</v>
      </c>
      <c r="F188" s="247" t="s">
        <v>2617</v>
      </c>
      <c r="G188" s="244"/>
      <c r="H188" s="248">
        <v>10.914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235</v>
      </c>
      <c r="AU188" s="254" t="s">
        <v>94</v>
      </c>
      <c r="AV188" s="13" t="s">
        <v>94</v>
      </c>
      <c r="AW188" s="13" t="s">
        <v>40</v>
      </c>
      <c r="AX188" s="13" t="s">
        <v>85</v>
      </c>
      <c r="AY188" s="254" t="s">
        <v>226</v>
      </c>
    </row>
    <row r="189" s="14" customFormat="1">
      <c r="A189" s="14"/>
      <c r="B189" s="255"/>
      <c r="C189" s="256"/>
      <c r="D189" s="245" t="s">
        <v>235</v>
      </c>
      <c r="E189" s="257" t="s">
        <v>1</v>
      </c>
      <c r="F189" s="258" t="s">
        <v>237</v>
      </c>
      <c r="G189" s="256"/>
      <c r="H189" s="259">
        <v>35.259999999999998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235</v>
      </c>
      <c r="AU189" s="265" t="s">
        <v>94</v>
      </c>
      <c r="AV189" s="14" t="s">
        <v>233</v>
      </c>
      <c r="AW189" s="14" t="s">
        <v>40</v>
      </c>
      <c r="AX189" s="14" t="s">
        <v>92</v>
      </c>
      <c r="AY189" s="265" t="s">
        <v>226</v>
      </c>
    </row>
    <row r="190" s="2" customFormat="1" ht="16.5" customHeight="1">
      <c r="A190" s="41"/>
      <c r="B190" s="42"/>
      <c r="C190" s="230" t="s">
        <v>8</v>
      </c>
      <c r="D190" s="230" t="s">
        <v>228</v>
      </c>
      <c r="E190" s="231" t="s">
        <v>321</v>
      </c>
      <c r="F190" s="232" t="s">
        <v>322</v>
      </c>
      <c r="G190" s="233" t="s">
        <v>231</v>
      </c>
      <c r="H190" s="234">
        <v>705.19200000000001</v>
      </c>
      <c r="I190" s="235"/>
      <c r="J190" s="236">
        <f>ROUND(I190*H190,2)</f>
        <v>0</v>
      </c>
      <c r="K190" s="232" t="s">
        <v>232</v>
      </c>
      <c r="L190" s="47"/>
      <c r="M190" s="237" t="s">
        <v>1</v>
      </c>
      <c r="N190" s="238" t="s">
        <v>52</v>
      </c>
      <c r="O190" s="95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1" t="s">
        <v>233</v>
      </c>
      <c r="AT190" s="241" t="s">
        <v>228</v>
      </c>
      <c r="AU190" s="241" t="s">
        <v>94</v>
      </c>
      <c r="AY190" s="19" t="s">
        <v>226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233</v>
      </c>
      <c r="BK190" s="242">
        <f>ROUND(I190*H190,2)</f>
        <v>0</v>
      </c>
      <c r="BL190" s="19" t="s">
        <v>233</v>
      </c>
      <c r="BM190" s="241" t="s">
        <v>2618</v>
      </c>
    </row>
    <row r="191" s="13" customFormat="1">
      <c r="A191" s="13"/>
      <c r="B191" s="243"/>
      <c r="C191" s="244"/>
      <c r="D191" s="245" t="s">
        <v>235</v>
      </c>
      <c r="E191" s="246" t="s">
        <v>1</v>
      </c>
      <c r="F191" s="247" t="s">
        <v>2611</v>
      </c>
      <c r="G191" s="244"/>
      <c r="H191" s="248">
        <v>486.91000000000002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235</v>
      </c>
      <c r="AU191" s="254" t="s">
        <v>94</v>
      </c>
      <c r="AV191" s="13" t="s">
        <v>94</v>
      </c>
      <c r="AW191" s="13" t="s">
        <v>40</v>
      </c>
      <c r="AX191" s="13" t="s">
        <v>85</v>
      </c>
      <c r="AY191" s="254" t="s">
        <v>226</v>
      </c>
    </row>
    <row r="192" s="13" customFormat="1">
      <c r="A192" s="13"/>
      <c r="B192" s="243"/>
      <c r="C192" s="244"/>
      <c r="D192" s="245" t="s">
        <v>235</v>
      </c>
      <c r="E192" s="246" t="s">
        <v>1</v>
      </c>
      <c r="F192" s="247" t="s">
        <v>2612</v>
      </c>
      <c r="G192" s="244"/>
      <c r="H192" s="248">
        <v>218.28200000000001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235</v>
      </c>
      <c r="AU192" s="254" t="s">
        <v>94</v>
      </c>
      <c r="AV192" s="13" t="s">
        <v>94</v>
      </c>
      <c r="AW192" s="13" t="s">
        <v>40</v>
      </c>
      <c r="AX192" s="13" t="s">
        <v>85</v>
      </c>
      <c r="AY192" s="254" t="s">
        <v>226</v>
      </c>
    </row>
    <row r="193" s="14" customFormat="1">
      <c r="A193" s="14"/>
      <c r="B193" s="255"/>
      <c r="C193" s="256"/>
      <c r="D193" s="245" t="s">
        <v>235</v>
      </c>
      <c r="E193" s="257" t="s">
        <v>1</v>
      </c>
      <c r="F193" s="258" t="s">
        <v>237</v>
      </c>
      <c r="G193" s="256"/>
      <c r="H193" s="259">
        <v>705.19200000000001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235</v>
      </c>
      <c r="AU193" s="265" t="s">
        <v>94</v>
      </c>
      <c r="AV193" s="14" t="s">
        <v>233</v>
      </c>
      <c r="AW193" s="14" t="s">
        <v>40</v>
      </c>
      <c r="AX193" s="14" t="s">
        <v>92</v>
      </c>
      <c r="AY193" s="265" t="s">
        <v>226</v>
      </c>
    </row>
    <row r="194" s="2" customFormat="1" ht="16.5" customHeight="1">
      <c r="A194" s="41"/>
      <c r="B194" s="42"/>
      <c r="C194" s="266" t="s">
        <v>307</v>
      </c>
      <c r="D194" s="266" t="s">
        <v>301</v>
      </c>
      <c r="E194" s="267" t="s">
        <v>325</v>
      </c>
      <c r="F194" s="268" t="s">
        <v>326</v>
      </c>
      <c r="G194" s="269" t="s">
        <v>327</v>
      </c>
      <c r="H194" s="270">
        <v>10.577999999999999</v>
      </c>
      <c r="I194" s="271"/>
      <c r="J194" s="272">
        <f>ROUND(I194*H194,2)</f>
        <v>0</v>
      </c>
      <c r="K194" s="268" t="s">
        <v>232</v>
      </c>
      <c r="L194" s="273"/>
      <c r="M194" s="274" t="s">
        <v>1</v>
      </c>
      <c r="N194" s="275" t="s">
        <v>52</v>
      </c>
      <c r="O194" s="95"/>
      <c r="P194" s="239">
        <f>O194*H194</f>
        <v>0</v>
      </c>
      <c r="Q194" s="239">
        <v>0.001</v>
      </c>
      <c r="R194" s="239">
        <f>Q194*H194</f>
        <v>0.010577999999999999</v>
      </c>
      <c r="S194" s="239">
        <v>0</v>
      </c>
      <c r="T194" s="240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1" t="s">
        <v>266</v>
      </c>
      <c r="AT194" s="241" t="s">
        <v>301</v>
      </c>
      <c r="AU194" s="241" t="s">
        <v>94</v>
      </c>
      <c r="AY194" s="19" t="s">
        <v>226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233</v>
      </c>
      <c r="BK194" s="242">
        <f>ROUND(I194*H194,2)</f>
        <v>0</v>
      </c>
      <c r="BL194" s="19" t="s">
        <v>233</v>
      </c>
      <c r="BM194" s="241" t="s">
        <v>2619</v>
      </c>
    </row>
    <row r="195" s="13" customFormat="1">
      <c r="A195" s="13"/>
      <c r="B195" s="243"/>
      <c r="C195" s="244"/>
      <c r="D195" s="245" t="s">
        <v>235</v>
      </c>
      <c r="E195" s="246" t="s">
        <v>1</v>
      </c>
      <c r="F195" s="247" t="s">
        <v>2620</v>
      </c>
      <c r="G195" s="244"/>
      <c r="H195" s="248">
        <v>7.3040000000000003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235</v>
      </c>
      <c r="AU195" s="254" t="s">
        <v>94</v>
      </c>
      <c r="AV195" s="13" t="s">
        <v>94</v>
      </c>
      <c r="AW195" s="13" t="s">
        <v>40</v>
      </c>
      <c r="AX195" s="13" t="s">
        <v>85</v>
      </c>
      <c r="AY195" s="254" t="s">
        <v>226</v>
      </c>
    </row>
    <row r="196" s="13" customFormat="1">
      <c r="A196" s="13"/>
      <c r="B196" s="243"/>
      <c r="C196" s="244"/>
      <c r="D196" s="245" t="s">
        <v>235</v>
      </c>
      <c r="E196" s="246" t="s">
        <v>1</v>
      </c>
      <c r="F196" s="247" t="s">
        <v>2621</v>
      </c>
      <c r="G196" s="244"/>
      <c r="H196" s="248">
        <v>3.274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235</v>
      </c>
      <c r="AU196" s="254" t="s">
        <v>94</v>
      </c>
      <c r="AV196" s="13" t="s">
        <v>94</v>
      </c>
      <c r="AW196" s="13" t="s">
        <v>40</v>
      </c>
      <c r="AX196" s="13" t="s">
        <v>85</v>
      </c>
      <c r="AY196" s="254" t="s">
        <v>226</v>
      </c>
    </row>
    <row r="197" s="14" customFormat="1">
      <c r="A197" s="14"/>
      <c r="B197" s="255"/>
      <c r="C197" s="256"/>
      <c r="D197" s="245" t="s">
        <v>235</v>
      </c>
      <c r="E197" s="257" t="s">
        <v>1</v>
      </c>
      <c r="F197" s="258" t="s">
        <v>237</v>
      </c>
      <c r="G197" s="256"/>
      <c r="H197" s="259">
        <v>10.577999999999999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235</v>
      </c>
      <c r="AU197" s="265" t="s">
        <v>94</v>
      </c>
      <c r="AV197" s="14" t="s">
        <v>233</v>
      </c>
      <c r="AW197" s="14" t="s">
        <v>40</v>
      </c>
      <c r="AX197" s="14" t="s">
        <v>92</v>
      </c>
      <c r="AY197" s="265" t="s">
        <v>226</v>
      </c>
    </row>
    <row r="198" s="2" customFormat="1" ht="16.5" customHeight="1">
      <c r="A198" s="41"/>
      <c r="B198" s="42"/>
      <c r="C198" s="230" t="s">
        <v>312</v>
      </c>
      <c r="D198" s="230" t="s">
        <v>228</v>
      </c>
      <c r="E198" s="231" t="s">
        <v>330</v>
      </c>
      <c r="F198" s="232" t="s">
        <v>331</v>
      </c>
      <c r="G198" s="233" t="s">
        <v>231</v>
      </c>
      <c r="H198" s="234">
        <v>39.5</v>
      </c>
      <c r="I198" s="235"/>
      <c r="J198" s="236">
        <f>ROUND(I198*H198,2)</f>
        <v>0</v>
      </c>
      <c r="K198" s="232" t="s">
        <v>232</v>
      </c>
      <c r="L198" s="47"/>
      <c r="M198" s="237" t="s">
        <v>1</v>
      </c>
      <c r="N198" s="238" t="s">
        <v>52</v>
      </c>
      <c r="O198" s="95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1" t="s">
        <v>233</v>
      </c>
      <c r="AT198" s="241" t="s">
        <v>228</v>
      </c>
      <c r="AU198" s="241" t="s">
        <v>94</v>
      </c>
      <c r="AY198" s="19" t="s">
        <v>226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233</v>
      </c>
      <c r="BK198" s="242">
        <f>ROUND(I198*H198,2)</f>
        <v>0</v>
      </c>
      <c r="BL198" s="19" t="s">
        <v>233</v>
      </c>
      <c r="BM198" s="241" t="s">
        <v>2622</v>
      </c>
    </row>
    <row r="199" s="13" customFormat="1">
      <c r="A199" s="13"/>
      <c r="B199" s="243"/>
      <c r="C199" s="244"/>
      <c r="D199" s="245" t="s">
        <v>235</v>
      </c>
      <c r="E199" s="246" t="s">
        <v>1</v>
      </c>
      <c r="F199" s="247" t="s">
        <v>2623</v>
      </c>
      <c r="G199" s="244"/>
      <c r="H199" s="248">
        <v>39.5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235</v>
      </c>
      <c r="AU199" s="254" t="s">
        <v>94</v>
      </c>
      <c r="AV199" s="13" t="s">
        <v>94</v>
      </c>
      <c r="AW199" s="13" t="s">
        <v>40</v>
      </c>
      <c r="AX199" s="13" t="s">
        <v>85</v>
      </c>
      <c r="AY199" s="254" t="s">
        <v>226</v>
      </c>
    </row>
    <row r="200" s="14" customFormat="1">
      <c r="A200" s="14"/>
      <c r="B200" s="255"/>
      <c r="C200" s="256"/>
      <c r="D200" s="245" t="s">
        <v>235</v>
      </c>
      <c r="E200" s="257" t="s">
        <v>1</v>
      </c>
      <c r="F200" s="258" t="s">
        <v>237</v>
      </c>
      <c r="G200" s="256"/>
      <c r="H200" s="259">
        <v>39.5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235</v>
      </c>
      <c r="AU200" s="265" t="s">
        <v>94</v>
      </c>
      <c r="AV200" s="14" t="s">
        <v>233</v>
      </c>
      <c r="AW200" s="14" t="s">
        <v>40</v>
      </c>
      <c r="AX200" s="14" t="s">
        <v>92</v>
      </c>
      <c r="AY200" s="265" t="s">
        <v>226</v>
      </c>
    </row>
    <row r="201" s="12" customFormat="1" ht="22.8" customHeight="1">
      <c r="A201" s="12"/>
      <c r="B201" s="214"/>
      <c r="C201" s="215"/>
      <c r="D201" s="216" t="s">
        <v>84</v>
      </c>
      <c r="E201" s="228" t="s">
        <v>94</v>
      </c>
      <c r="F201" s="228" t="s">
        <v>2624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SUM(P202:P205)</f>
        <v>0</v>
      </c>
      <c r="Q201" s="222"/>
      <c r="R201" s="223">
        <f>SUM(R202:R205)</f>
        <v>0.055125</v>
      </c>
      <c r="S201" s="222"/>
      <c r="T201" s="224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92</v>
      </c>
      <c r="AT201" s="226" t="s">
        <v>84</v>
      </c>
      <c r="AU201" s="226" t="s">
        <v>92</v>
      </c>
      <c r="AY201" s="225" t="s">
        <v>226</v>
      </c>
      <c r="BK201" s="227">
        <f>SUM(BK202:BK205)</f>
        <v>0</v>
      </c>
    </row>
    <row r="202" s="2" customFormat="1" ht="16.5" customHeight="1">
      <c r="A202" s="41"/>
      <c r="B202" s="42"/>
      <c r="C202" s="230" t="s">
        <v>316</v>
      </c>
      <c r="D202" s="230" t="s">
        <v>228</v>
      </c>
      <c r="E202" s="231" t="s">
        <v>2625</v>
      </c>
      <c r="F202" s="232" t="s">
        <v>2626</v>
      </c>
      <c r="G202" s="233" t="s">
        <v>244</v>
      </c>
      <c r="H202" s="234">
        <v>112.5</v>
      </c>
      <c r="I202" s="235"/>
      <c r="J202" s="236">
        <f>ROUND(I202*H202,2)</f>
        <v>0</v>
      </c>
      <c r="K202" s="232" t="s">
        <v>232</v>
      </c>
      <c r="L202" s="47"/>
      <c r="M202" s="237" t="s">
        <v>1</v>
      </c>
      <c r="N202" s="238" t="s">
        <v>52</v>
      </c>
      <c r="O202" s="95"/>
      <c r="P202" s="239">
        <f>O202*H202</f>
        <v>0</v>
      </c>
      <c r="Q202" s="239">
        <v>0.00048999999999999998</v>
      </c>
      <c r="R202" s="239">
        <f>Q202*H202</f>
        <v>0.055125</v>
      </c>
      <c r="S202" s="239">
        <v>0</v>
      </c>
      <c r="T202" s="240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1" t="s">
        <v>233</v>
      </c>
      <c r="AT202" s="241" t="s">
        <v>228</v>
      </c>
      <c r="AU202" s="241" t="s">
        <v>94</v>
      </c>
      <c r="AY202" s="19" t="s">
        <v>226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233</v>
      </c>
      <c r="BK202" s="242">
        <f>ROUND(I202*H202,2)</f>
        <v>0</v>
      </c>
      <c r="BL202" s="19" t="s">
        <v>233</v>
      </c>
      <c r="BM202" s="241" t="s">
        <v>2627</v>
      </c>
    </row>
    <row r="203" s="13" customFormat="1">
      <c r="A203" s="13"/>
      <c r="B203" s="243"/>
      <c r="C203" s="244"/>
      <c r="D203" s="245" t="s">
        <v>235</v>
      </c>
      <c r="E203" s="246" t="s">
        <v>1</v>
      </c>
      <c r="F203" s="247" t="s">
        <v>2628</v>
      </c>
      <c r="G203" s="244"/>
      <c r="H203" s="248">
        <v>73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235</v>
      </c>
      <c r="AU203" s="254" t="s">
        <v>94</v>
      </c>
      <c r="AV203" s="13" t="s">
        <v>94</v>
      </c>
      <c r="AW203" s="13" t="s">
        <v>40</v>
      </c>
      <c r="AX203" s="13" t="s">
        <v>85</v>
      </c>
      <c r="AY203" s="254" t="s">
        <v>226</v>
      </c>
    </row>
    <row r="204" s="13" customFormat="1">
      <c r="A204" s="13"/>
      <c r="B204" s="243"/>
      <c r="C204" s="244"/>
      <c r="D204" s="245" t="s">
        <v>235</v>
      </c>
      <c r="E204" s="246" t="s">
        <v>1</v>
      </c>
      <c r="F204" s="247" t="s">
        <v>2629</v>
      </c>
      <c r="G204" s="244"/>
      <c r="H204" s="248">
        <v>39.5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235</v>
      </c>
      <c r="AU204" s="254" t="s">
        <v>94</v>
      </c>
      <c r="AV204" s="13" t="s">
        <v>94</v>
      </c>
      <c r="AW204" s="13" t="s">
        <v>40</v>
      </c>
      <c r="AX204" s="13" t="s">
        <v>85</v>
      </c>
      <c r="AY204" s="254" t="s">
        <v>226</v>
      </c>
    </row>
    <row r="205" s="14" customFormat="1">
      <c r="A205" s="14"/>
      <c r="B205" s="255"/>
      <c r="C205" s="256"/>
      <c r="D205" s="245" t="s">
        <v>235</v>
      </c>
      <c r="E205" s="257" t="s">
        <v>1</v>
      </c>
      <c r="F205" s="258" t="s">
        <v>237</v>
      </c>
      <c r="G205" s="256"/>
      <c r="H205" s="259">
        <v>112.5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235</v>
      </c>
      <c r="AU205" s="265" t="s">
        <v>94</v>
      </c>
      <c r="AV205" s="14" t="s">
        <v>233</v>
      </c>
      <c r="AW205" s="14" t="s">
        <v>40</v>
      </c>
      <c r="AX205" s="14" t="s">
        <v>92</v>
      </c>
      <c r="AY205" s="265" t="s">
        <v>226</v>
      </c>
    </row>
    <row r="206" s="12" customFormat="1" ht="22.8" customHeight="1">
      <c r="A206" s="12"/>
      <c r="B206" s="214"/>
      <c r="C206" s="215"/>
      <c r="D206" s="216" t="s">
        <v>84</v>
      </c>
      <c r="E206" s="228" t="s">
        <v>241</v>
      </c>
      <c r="F206" s="228" t="s">
        <v>334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SUM(P207:P241)</f>
        <v>0</v>
      </c>
      <c r="Q206" s="222"/>
      <c r="R206" s="223">
        <f>SUM(R207:R241)</f>
        <v>17.082284909999998</v>
      </c>
      <c r="S206" s="222"/>
      <c r="T206" s="224">
        <f>SUM(T207:T241)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92</v>
      </c>
      <c r="AT206" s="226" t="s">
        <v>84</v>
      </c>
      <c r="AU206" s="226" t="s">
        <v>92</v>
      </c>
      <c r="AY206" s="225" t="s">
        <v>226</v>
      </c>
      <c r="BK206" s="227">
        <f>SUM(BK207:BK241)</f>
        <v>0</v>
      </c>
    </row>
    <row r="207" s="2" customFormat="1" ht="16.5" customHeight="1">
      <c r="A207" s="41"/>
      <c r="B207" s="42"/>
      <c r="C207" s="230" t="s">
        <v>320</v>
      </c>
      <c r="D207" s="230" t="s">
        <v>228</v>
      </c>
      <c r="E207" s="231" t="s">
        <v>2630</v>
      </c>
      <c r="F207" s="232" t="s">
        <v>2631</v>
      </c>
      <c r="G207" s="233" t="s">
        <v>369</v>
      </c>
      <c r="H207" s="234">
        <v>245</v>
      </c>
      <c r="I207" s="235"/>
      <c r="J207" s="236">
        <f>ROUND(I207*H207,2)</f>
        <v>0</v>
      </c>
      <c r="K207" s="232" t="s">
        <v>1</v>
      </c>
      <c r="L207" s="47"/>
      <c r="M207" s="237" t="s">
        <v>1</v>
      </c>
      <c r="N207" s="238" t="s">
        <v>52</v>
      </c>
      <c r="O207" s="95"/>
      <c r="P207" s="239">
        <f>O207*H207</f>
        <v>0</v>
      </c>
      <c r="Q207" s="239">
        <v>0.049680000000000002</v>
      </c>
      <c r="R207" s="239">
        <f>Q207*H207</f>
        <v>12.1716</v>
      </c>
      <c r="S207" s="239">
        <v>0</v>
      </c>
      <c r="T207" s="240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1" t="s">
        <v>233</v>
      </c>
      <c r="AT207" s="241" t="s">
        <v>228</v>
      </c>
      <c r="AU207" s="241" t="s">
        <v>94</v>
      </c>
      <c r="AY207" s="19" t="s">
        <v>226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233</v>
      </c>
      <c r="BK207" s="242">
        <f>ROUND(I207*H207,2)</f>
        <v>0</v>
      </c>
      <c r="BL207" s="19" t="s">
        <v>233</v>
      </c>
      <c r="BM207" s="241" t="s">
        <v>2632</v>
      </c>
    </row>
    <row r="208" s="13" customFormat="1">
      <c r="A208" s="13"/>
      <c r="B208" s="243"/>
      <c r="C208" s="244"/>
      <c r="D208" s="245" t="s">
        <v>235</v>
      </c>
      <c r="E208" s="246" t="s">
        <v>1</v>
      </c>
      <c r="F208" s="247" t="s">
        <v>2633</v>
      </c>
      <c r="G208" s="244"/>
      <c r="H208" s="248">
        <v>245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235</v>
      </c>
      <c r="AU208" s="254" t="s">
        <v>94</v>
      </c>
      <c r="AV208" s="13" t="s">
        <v>94</v>
      </c>
      <c r="AW208" s="13" t="s">
        <v>40</v>
      </c>
      <c r="AX208" s="13" t="s">
        <v>85</v>
      </c>
      <c r="AY208" s="254" t="s">
        <v>226</v>
      </c>
    </row>
    <row r="209" s="14" customFormat="1">
      <c r="A209" s="14"/>
      <c r="B209" s="255"/>
      <c r="C209" s="256"/>
      <c r="D209" s="245" t="s">
        <v>235</v>
      </c>
      <c r="E209" s="257" t="s">
        <v>1</v>
      </c>
      <c r="F209" s="258" t="s">
        <v>237</v>
      </c>
      <c r="G209" s="256"/>
      <c r="H209" s="259">
        <v>245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235</v>
      </c>
      <c r="AU209" s="265" t="s">
        <v>94</v>
      </c>
      <c r="AV209" s="14" t="s">
        <v>233</v>
      </c>
      <c r="AW209" s="14" t="s">
        <v>40</v>
      </c>
      <c r="AX209" s="14" t="s">
        <v>92</v>
      </c>
      <c r="AY209" s="265" t="s">
        <v>226</v>
      </c>
    </row>
    <row r="210" s="2" customFormat="1" ht="21.75" customHeight="1">
      <c r="A210" s="41"/>
      <c r="B210" s="42"/>
      <c r="C210" s="230" t="s">
        <v>324</v>
      </c>
      <c r="D210" s="230" t="s">
        <v>228</v>
      </c>
      <c r="E210" s="231" t="s">
        <v>2634</v>
      </c>
      <c r="F210" s="232" t="s">
        <v>2635</v>
      </c>
      <c r="G210" s="233" t="s">
        <v>231</v>
      </c>
      <c r="H210" s="234">
        <v>33.899999999999999</v>
      </c>
      <c r="I210" s="235"/>
      <c r="J210" s="236">
        <f>ROUND(I210*H210,2)</f>
        <v>0</v>
      </c>
      <c r="K210" s="232" t="s">
        <v>1</v>
      </c>
      <c r="L210" s="47"/>
      <c r="M210" s="237" t="s">
        <v>1</v>
      </c>
      <c r="N210" s="238" t="s">
        <v>52</v>
      </c>
      <c r="O210" s="95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1" t="s">
        <v>233</v>
      </c>
      <c r="AT210" s="241" t="s">
        <v>228</v>
      </c>
      <c r="AU210" s="241" t="s">
        <v>94</v>
      </c>
      <c r="AY210" s="19" t="s">
        <v>226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233</v>
      </c>
      <c r="BK210" s="242">
        <f>ROUND(I210*H210,2)</f>
        <v>0</v>
      </c>
      <c r="BL210" s="19" t="s">
        <v>233</v>
      </c>
      <c r="BM210" s="241" t="s">
        <v>2636</v>
      </c>
    </row>
    <row r="211" s="13" customFormat="1">
      <c r="A211" s="13"/>
      <c r="B211" s="243"/>
      <c r="C211" s="244"/>
      <c r="D211" s="245" t="s">
        <v>235</v>
      </c>
      <c r="E211" s="246" t="s">
        <v>1</v>
      </c>
      <c r="F211" s="247" t="s">
        <v>2637</v>
      </c>
      <c r="G211" s="244"/>
      <c r="H211" s="248">
        <v>33.899999999999999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235</v>
      </c>
      <c r="AU211" s="254" t="s">
        <v>94</v>
      </c>
      <c r="AV211" s="13" t="s">
        <v>94</v>
      </c>
      <c r="AW211" s="13" t="s">
        <v>40</v>
      </c>
      <c r="AX211" s="13" t="s">
        <v>85</v>
      </c>
      <c r="AY211" s="254" t="s">
        <v>226</v>
      </c>
    </row>
    <row r="212" s="14" customFormat="1">
      <c r="A212" s="14"/>
      <c r="B212" s="255"/>
      <c r="C212" s="256"/>
      <c r="D212" s="245" t="s">
        <v>235</v>
      </c>
      <c r="E212" s="257" t="s">
        <v>1</v>
      </c>
      <c r="F212" s="258" t="s">
        <v>237</v>
      </c>
      <c r="G212" s="256"/>
      <c r="H212" s="259">
        <v>33.899999999999999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235</v>
      </c>
      <c r="AU212" s="265" t="s">
        <v>94</v>
      </c>
      <c r="AV212" s="14" t="s">
        <v>233</v>
      </c>
      <c r="AW212" s="14" t="s">
        <v>40</v>
      </c>
      <c r="AX212" s="14" t="s">
        <v>92</v>
      </c>
      <c r="AY212" s="265" t="s">
        <v>226</v>
      </c>
    </row>
    <row r="213" s="2" customFormat="1" ht="16.5" customHeight="1">
      <c r="A213" s="41"/>
      <c r="B213" s="42"/>
      <c r="C213" s="230" t="s">
        <v>7</v>
      </c>
      <c r="D213" s="230" t="s">
        <v>228</v>
      </c>
      <c r="E213" s="231" t="s">
        <v>2638</v>
      </c>
      <c r="F213" s="232" t="s">
        <v>2639</v>
      </c>
      <c r="G213" s="233" t="s">
        <v>369</v>
      </c>
      <c r="H213" s="234">
        <v>3</v>
      </c>
      <c r="I213" s="235"/>
      <c r="J213" s="236">
        <f>ROUND(I213*H213,2)</f>
        <v>0</v>
      </c>
      <c r="K213" s="232" t="s">
        <v>1</v>
      </c>
      <c r="L213" s="47"/>
      <c r="M213" s="237" t="s">
        <v>1</v>
      </c>
      <c r="N213" s="238" t="s">
        <v>52</v>
      </c>
      <c r="O213" s="95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1" t="s">
        <v>233</v>
      </c>
      <c r="AT213" s="241" t="s">
        <v>228</v>
      </c>
      <c r="AU213" s="241" t="s">
        <v>94</v>
      </c>
      <c r="AY213" s="19" t="s">
        <v>226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233</v>
      </c>
      <c r="BK213" s="242">
        <f>ROUND(I213*H213,2)</f>
        <v>0</v>
      </c>
      <c r="BL213" s="19" t="s">
        <v>233</v>
      </c>
      <c r="BM213" s="241" t="s">
        <v>2640</v>
      </c>
    </row>
    <row r="214" s="13" customFormat="1">
      <c r="A214" s="13"/>
      <c r="B214" s="243"/>
      <c r="C214" s="244"/>
      <c r="D214" s="245" t="s">
        <v>235</v>
      </c>
      <c r="E214" s="246" t="s">
        <v>1</v>
      </c>
      <c r="F214" s="247" t="s">
        <v>2641</v>
      </c>
      <c r="G214" s="244"/>
      <c r="H214" s="248">
        <v>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235</v>
      </c>
      <c r="AU214" s="254" t="s">
        <v>94</v>
      </c>
      <c r="AV214" s="13" t="s">
        <v>94</v>
      </c>
      <c r="AW214" s="13" t="s">
        <v>40</v>
      </c>
      <c r="AX214" s="13" t="s">
        <v>85</v>
      </c>
      <c r="AY214" s="254" t="s">
        <v>226</v>
      </c>
    </row>
    <row r="215" s="13" customFormat="1">
      <c r="A215" s="13"/>
      <c r="B215" s="243"/>
      <c r="C215" s="244"/>
      <c r="D215" s="245" t="s">
        <v>235</v>
      </c>
      <c r="E215" s="246" t="s">
        <v>1</v>
      </c>
      <c r="F215" s="247" t="s">
        <v>2642</v>
      </c>
      <c r="G215" s="244"/>
      <c r="H215" s="248">
        <v>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235</v>
      </c>
      <c r="AU215" s="254" t="s">
        <v>94</v>
      </c>
      <c r="AV215" s="13" t="s">
        <v>94</v>
      </c>
      <c r="AW215" s="13" t="s">
        <v>40</v>
      </c>
      <c r="AX215" s="13" t="s">
        <v>85</v>
      </c>
      <c r="AY215" s="254" t="s">
        <v>226</v>
      </c>
    </row>
    <row r="216" s="13" customFormat="1">
      <c r="A216" s="13"/>
      <c r="B216" s="243"/>
      <c r="C216" s="244"/>
      <c r="D216" s="245" t="s">
        <v>235</v>
      </c>
      <c r="E216" s="246" t="s">
        <v>1</v>
      </c>
      <c r="F216" s="247" t="s">
        <v>2643</v>
      </c>
      <c r="G216" s="244"/>
      <c r="H216" s="248">
        <v>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235</v>
      </c>
      <c r="AU216" s="254" t="s">
        <v>94</v>
      </c>
      <c r="AV216" s="13" t="s">
        <v>94</v>
      </c>
      <c r="AW216" s="13" t="s">
        <v>40</v>
      </c>
      <c r="AX216" s="13" t="s">
        <v>85</v>
      </c>
      <c r="AY216" s="254" t="s">
        <v>226</v>
      </c>
    </row>
    <row r="217" s="14" customFormat="1">
      <c r="A217" s="14"/>
      <c r="B217" s="255"/>
      <c r="C217" s="256"/>
      <c r="D217" s="245" t="s">
        <v>235</v>
      </c>
      <c r="E217" s="257" t="s">
        <v>1</v>
      </c>
      <c r="F217" s="258" t="s">
        <v>237</v>
      </c>
      <c r="G217" s="256"/>
      <c r="H217" s="259">
        <v>3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235</v>
      </c>
      <c r="AU217" s="265" t="s">
        <v>94</v>
      </c>
      <c r="AV217" s="14" t="s">
        <v>233</v>
      </c>
      <c r="AW217" s="14" t="s">
        <v>40</v>
      </c>
      <c r="AX217" s="14" t="s">
        <v>92</v>
      </c>
      <c r="AY217" s="265" t="s">
        <v>226</v>
      </c>
    </row>
    <row r="218" s="2" customFormat="1" ht="16.5" customHeight="1">
      <c r="A218" s="41"/>
      <c r="B218" s="42"/>
      <c r="C218" s="230" t="s">
        <v>335</v>
      </c>
      <c r="D218" s="230" t="s">
        <v>228</v>
      </c>
      <c r="E218" s="231" t="s">
        <v>2644</v>
      </c>
      <c r="F218" s="232" t="s">
        <v>2645</v>
      </c>
      <c r="G218" s="233" t="s">
        <v>231</v>
      </c>
      <c r="H218" s="234">
        <v>4.4219999999999997</v>
      </c>
      <c r="I218" s="235"/>
      <c r="J218" s="236">
        <f>ROUND(I218*H218,2)</f>
        <v>0</v>
      </c>
      <c r="K218" s="232" t="s">
        <v>232</v>
      </c>
      <c r="L218" s="47"/>
      <c r="M218" s="237" t="s">
        <v>1</v>
      </c>
      <c r="N218" s="238" t="s">
        <v>52</v>
      </c>
      <c r="O218" s="95"/>
      <c r="P218" s="239">
        <f>O218*H218</f>
        <v>0</v>
      </c>
      <c r="Q218" s="239">
        <v>0.3216</v>
      </c>
      <c r="R218" s="239">
        <f>Q218*H218</f>
        <v>1.4221151999999999</v>
      </c>
      <c r="S218" s="239">
        <v>0</v>
      </c>
      <c r="T218" s="240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1" t="s">
        <v>233</v>
      </c>
      <c r="AT218" s="241" t="s">
        <v>228</v>
      </c>
      <c r="AU218" s="241" t="s">
        <v>94</v>
      </c>
      <c r="AY218" s="19" t="s">
        <v>226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233</v>
      </c>
      <c r="BK218" s="242">
        <f>ROUND(I218*H218,2)</f>
        <v>0</v>
      </c>
      <c r="BL218" s="19" t="s">
        <v>233</v>
      </c>
      <c r="BM218" s="241" t="s">
        <v>2646</v>
      </c>
    </row>
    <row r="219" s="13" customFormat="1">
      <c r="A219" s="13"/>
      <c r="B219" s="243"/>
      <c r="C219" s="244"/>
      <c r="D219" s="245" t="s">
        <v>235</v>
      </c>
      <c r="E219" s="246" t="s">
        <v>1</v>
      </c>
      <c r="F219" s="247" t="s">
        <v>2647</v>
      </c>
      <c r="G219" s="244"/>
      <c r="H219" s="248">
        <v>4.4219999999999997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235</v>
      </c>
      <c r="AU219" s="254" t="s">
        <v>94</v>
      </c>
      <c r="AV219" s="13" t="s">
        <v>94</v>
      </c>
      <c r="AW219" s="13" t="s">
        <v>40</v>
      </c>
      <c r="AX219" s="13" t="s">
        <v>85</v>
      </c>
      <c r="AY219" s="254" t="s">
        <v>226</v>
      </c>
    </row>
    <row r="220" s="14" customFormat="1">
      <c r="A220" s="14"/>
      <c r="B220" s="255"/>
      <c r="C220" s="256"/>
      <c r="D220" s="245" t="s">
        <v>235</v>
      </c>
      <c r="E220" s="257" t="s">
        <v>1</v>
      </c>
      <c r="F220" s="258" t="s">
        <v>237</v>
      </c>
      <c r="G220" s="256"/>
      <c r="H220" s="259">
        <v>4.4219999999999997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235</v>
      </c>
      <c r="AU220" s="265" t="s">
        <v>94</v>
      </c>
      <c r="AV220" s="14" t="s">
        <v>233</v>
      </c>
      <c r="AW220" s="14" t="s">
        <v>40</v>
      </c>
      <c r="AX220" s="14" t="s">
        <v>92</v>
      </c>
      <c r="AY220" s="265" t="s">
        <v>226</v>
      </c>
    </row>
    <row r="221" s="2" customFormat="1" ht="21.75" customHeight="1">
      <c r="A221" s="41"/>
      <c r="B221" s="42"/>
      <c r="C221" s="230" t="s">
        <v>340</v>
      </c>
      <c r="D221" s="230" t="s">
        <v>228</v>
      </c>
      <c r="E221" s="231" t="s">
        <v>373</v>
      </c>
      <c r="F221" s="232" t="s">
        <v>374</v>
      </c>
      <c r="G221" s="233" t="s">
        <v>259</v>
      </c>
      <c r="H221" s="234">
        <v>1.29</v>
      </c>
      <c r="I221" s="235"/>
      <c r="J221" s="236">
        <f>ROUND(I221*H221,2)</f>
        <v>0</v>
      </c>
      <c r="K221" s="232" t="s">
        <v>232</v>
      </c>
      <c r="L221" s="47"/>
      <c r="M221" s="237" t="s">
        <v>1</v>
      </c>
      <c r="N221" s="238" t="s">
        <v>52</v>
      </c>
      <c r="O221" s="95"/>
      <c r="P221" s="239">
        <f>O221*H221</f>
        <v>0</v>
      </c>
      <c r="Q221" s="239">
        <v>2.5143</v>
      </c>
      <c r="R221" s="239">
        <f>Q221*H221</f>
        <v>3.2434470000000002</v>
      </c>
      <c r="S221" s="239">
        <v>0</v>
      </c>
      <c r="T221" s="240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1" t="s">
        <v>233</v>
      </c>
      <c r="AT221" s="241" t="s">
        <v>228</v>
      </c>
      <c r="AU221" s="241" t="s">
        <v>94</v>
      </c>
      <c r="AY221" s="19" t="s">
        <v>226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233</v>
      </c>
      <c r="BK221" s="242">
        <f>ROUND(I221*H221,2)</f>
        <v>0</v>
      </c>
      <c r="BL221" s="19" t="s">
        <v>233</v>
      </c>
      <c r="BM221" s="241" t="s">
        <v>2648</v>
      </c>
    </row>
    <row r="222" s="13" customFormat="1">
      <c r="A222" s="13"/>
      <c r="B222" s="243"/>
      <c r="C222" s="244"/>
      <c r="D222" s="245" t="s">
        <v>235</v>
      </c>
      <c r="E222" s="246" t="s">
        <v>1</v>
      </c>
      <c r="F222" s="247" t="s">
        <v>2649</v>
      </c>
      <c r="G222" s="244"/>
      <c r="H222" s="248">
        <v>0.42999999999999999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235</v>
      </c>
      <c r="AU222" s="254" t="s">
        <v>94</v>
      </c>
      <c r="AV222" s="13" t="s">
        <v>94</v>
      </c>
      <c r="AW222" s="13" t="s">
        <v>40</v>
      </c>
      <c r="AX222" s="13" t="s">
        <v>85</v>
      </c>
      <c r="AY222" s="254" t="s">
        <v>226</v>
      </c>
    </row>
    <row r="223" s="13" customFormat="1">
      <c r="A223" s="13"/>
      <c r="B223" s="243"/>
      <c r="C223" s="244"/>
      <c r="D223" s="245" t="s">
        <v>235</v>
      </c>
      <c r="E223" s="246" t="s">
        <v>1</v>
      </c>
      <c r="F223" s="247" t="s">
        <v>2650</v>
      </c>
      <c r="G223" s="244"/>
      <c r="H223" s="248">
        <v>0.42999999999999999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235</v>
      </c>
      <c r="AU223" s="254" t="s">
        <v>94</v>
      </c>
      <c r="AV223" s="13" t="s">
        <v>94</v>
      </c>
      <c r="AW223" s="13" t="s">
        <v>40</v>
      </c>
      <c r="AX223" s="13" t="s">
        <v>85</v>
      </c>
      <c r="AY223" s="254" t="s">
        <v>226</v>
      </c>
    </row>
    <row r="224" s="13" customFormat="1">
      <c r="A224" s="13"/>
      <c r="B224" s="243"/>
      <c r="C224" s="244"/>
      <c r="D224" s="245" t="s">
        <v>235</v>
      </c>
      <c r="E224" s="246" t="s">
        <v>1</v>
      </c>
      <c r="F224" s="247" t="s">
        <v>2651</v>
      </c>
      <c r="G224" s="244"/>
      <c r="H224" s="248">
        <v>0.42999999999999999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235</v>
      </c>
      <c r="AU224" s="254" t="s">
        <v>94</v>
      </c>
      <c r="AV224" s="13" t="s">
        <v>94</v>
      </c>
      <c r="AW224" s="13" t="s">
        <v>40</v>
      </c>
      <c r="AX224" s="13" t="s">
        <v>85</v>
      </c>
      <c r="AY224" s="254" t="s">
        <v>226</v>
      </c>
    </row>
    <row r="225" s="14" customFormat="1">
      <c r="A225" s="14"/>
      <c r="B225" s="255"/>
      <c r="C225" s="256"/>
      <c r="D225" s="245" t="s">
        <v>235</v>
      </c>
      <c r="E225" s="257" t="s">
        <v>1</v>
      </c>
      <c r="F225" s="258" t="s">
        <v>237</v>
      </c>
      <c r="G225" s="256"/>
      <c r="H225" s="259">
        <v>1.29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235</v>
      </c>
      <c r="AU225" s="265" t="s">
        <v>94</v>
      </c>
      <c r="AV225" s="14" t="s">
        <v>233</v>
      </c>
      <c r="AW225" s="14" t="s">
        <v>40</v>
      </c>
      <c r="AX225" s="14" t="s">
        <v>92</v>
      </c>
      <c r="AY225" s="265" t="s">
        <v>226</v>
      </c>
    </row>
    <row r="226" s="2" customFormat="1" ht="16.5" customHeight="1">
      <c r="A226" s="41"/>
      <c r="B226" s="42"/>
      <c r="C226" s="230" t="s">
        <v>345</v>
      </c>
      <c r="D226" s="230" t="s">
        <v>228</v>
      </c>
      <c r="E226" s="231" t="s">
        <v>379</v>
      </c>
      <c r="F226" s="232" t="s">
        <v>380</v>
      </c>
      <c r="G226" s="233" t="s">
        <v>231</v>
      </c>
      <c r="H226" s="234">
        <v>17.07</v>
      </c>
      <c r="I226" s="235"/>
      <c r="J226" s="236">
        <f>ROUND(I226*H226,2)</f>
        <v>0</v>
      </c>
      <c r="K226" s="232" t="s">
        <v>232</v>
      </c>
      <c r="L226" s="47"/>
      <c r="M226" s="237" t="s">
        <v>1</v>
      </c>
      <c r="N226" s="238" t="s">
        <v>52</v>
      </c>
      <c r="O226" s="95"/>
      <c r="P226" s="239">
        <f>O226*H226</f>
        <v>0</v>
      </c>
      <c r="Q226" s="239">
        <v>0.00247</v>
      </c>
      <c r="R226" s="239">
        <f>Q226*H226</f>
        <v>0.042162900000000003</v>
      </c>
      <c r="S226" s="239">
        <v>0</v>
      </c>
      <c r="T226" s="240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1" t="s">
        <v>233</v>
      </c>
      <c r="AT226" s="241" t="s">
        <v>228</v>
      </c>
      <c r="AU226" s="241" t="s">
        <v>94</v>
      </c>
      <c r="AY226" s="19" t="s">
        <v>226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233</v>
      </c>
      <c r="BK226" s="242">
        <f>ROUND(I226*H226,2)</f>
        <v>0</v>
      </c>
      <c r="BL226" s="19" t="s">
        <v>233</v>
      </c>
      <c r="BM226" s="241" t="s">
        <v>2652</v>
      </c>
    </row>
    <row r="227" s="13" customFormat="1">
      <c r="A227" s="13"/>
      <c r="B227" s="243"/>
      <c r="C227" s="244"/>
      <c r="D227" s="245" t="s">
        <v>235</v>
      </c>
      <c r="E227" s="246" t="s">
        <v>1</v>
      </c>
      <c r="F227" s="247" t="s">
        <v>2653</v>
      </c>
      <c r="G227" s="244"/>
      <c r="H227" s="248">
        <v>5.6900000000000004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235</v>
      </c>
      <c r="AU227" s="254" t="s">
        <v>94</v>
      </c>
      <c r="AV227" s="13" t="s">
        <v>94</v>
      </c>
      <c r="AW227" s="13" t="s">
        <v>40</v>
      </c>
      <c r="AX227" s="13" t="s">
        <v>85</v>
      </c>
      <c r="AY227" s="254" t="s">
        <v>226</v>
      </c>
    </row>
    <row r="228" s="13" customFormat="1">
      <c r="A228" s="13"/>
      <c r="B228" s="243"/>
      <c r="C228" s="244"/>
      <c r="D228" s="245" t="s">
        <v>235</v>
      </c>
      <c r="E228" s="246" t="s">
        <v>1</v>
      </c>
      <c r="F228" s="247" t="s">
        <v>2654</v>
      </c>
      <c r="G228" s="244"/>
      <c r="H228" s="248">
        <v>5.6900000000000004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235</v>
      </c>
      <c r="AU228" s="254" t="s">
        <v>94</v>
      </c>
      <c r="AV228" s="13" t="s">
        <v>94</v>
      </c>
      <c r="AW228" s="13" t="s">
        <v>40</v>
      </c>
      <c r="AX228" s="13" t="s">
        <v>85</v>
      </c>
      <c r="AY228" s="254" t="s">
        <v>226</v>
      </c>
    </row>
    <row r="229" s="13" customFormat="1">
      <c r="A229" s="13"/>
      <c r="B229" s="243"/>
      <c r="C229" s="244"/>
      <c r="D229" s="245" t="s">
        <v>235</v>
      </c>
      <c r="E229" s="246" t="s">
        <v>1</v>
      </c>
      <c r="F229" s="247" t="s">
        <v>2655</v>
      </c>
      <c r="G229" s="244"/>
      <c r="H229" s="248">
        <v>5.6900000000000004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235</v>
      </c>
      <c r="AU229" s="254" t="s">
        <v>94</v>
      </c>
      <c r="AV229" s="13" t="s">
        <v>94</v>
      </c>
      <c r="AW229" s="13" t="s">
        <v>40</v>
      </c>
      <c r="AX229" s="13" t="s">
        <v>85</v>
      </c>
      <c r="AY229" s="254" t="s">
        <v>226</v>
      </c>
    </row>
    <row r="230" s="14" customFormat="1">
      <c r="A230" s="14"/>
      <c r="B230" s="255"/>
      <c r="C230" s="256"/>
      <c r="D230" s="245" t="s">
        <v>235</v>
      </c>
      <c r="E230" s="257" t="s">
        <v>1</v>
      </c>
      <c r="F230" s="258" t="s">
        <v>237</v>
      </c>
      <c r="G230" s="256"/>
      <c r="H230" s="259">
        <v>17.07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235</v>
      </c>
      <c r="AU230" s="265" t="s">
        <v>94</v>
      </c>
      <c r="AV230" s="14" t="s">
        <v>233</v>
      </c>
      <c r="AW230" s="14" t="s">
        <v>40</v>
      </c>
      <c r="AX230" s="14" t="s">
        <v>92</v>
      </c>
      <c r="AY230" s="265" t="s">
        <v>226</v>
      </c>
    </row>
    <row r="231" s="2" customFormat="1" ht="21.75" customHeight="1">
      <c r="A231" s="41"/>
      <c r="B231" s="42"/>
      <c r="C231" s="230" t="s">
        <v>350</v>
      </c>
      <c r="D231" s="230" t="s">
        <v>228</v>
      </c>
      <c r="E231" s="231" t="s">
        <v>385</v>
      </c>
      <c r="F231" s="232" t="s">
        <v>386</v>
      </c>
      <c r="G231" s="233" t="s">
        <v>387</v>
      </c>
      <c r="H231" s="234">
        <v>1</v>
      </c>
      <c r="I231" s="235"/>
      <c r="J231" s="236">
        <f>ROUND(I231*H231,2)</f>
        <v>0</v>
      </c>
      <c r="K231" s="232" t="s">
        <v>1</v>
      </c>
      <c r="L231" s="47"/>
      <c r="M231" s="237" t="s">
        <v>1</v>
      </c>
      <c r="N231" s="238" t="s">
        <v>52</v>
      </c>
      <c r="O231" s="95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1" t="s">
        <v>233</v>
      </c>
      <c r="AT231" s="241" t="s">
        <v>228</v>
      </c>
      <c r="AU231" s="241" t="s">
        <v>94</v>
      </c>
      <c r="AY231" s="19" t="s">
        <v>226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233</v>
      </c>
      <c r="BK231" s="242">
        <f>ROUND(I231*H231,2)</f>
        <v>0</v>
      </c>
      <c r="BL231" s="19" t="s">
        <v>233</v>
      </c>
      <c r="BM231" s="241" t="s">
        <v>2656</v>
      </c>
    </row>
    <row r="232" s="2" customFormat="1" ht="21.75" customHeight="1">
      <c r="A232" s="41"/>
      <c r="B232" s="42"/>
      <c r="C232" s="230" t="s">
        <v>356</v>
      </c>
      <c r="D232" s="230" t="s">
        <v>228</v>
      </c>
      <c r="E232" s="231" t="s">
        <v>390</v>
      </c>
      <c r="F232" s="232" t="s">
        <v>391</v>
      </c>
      <c r="G232" s="233" t="s">
        <v>231</v>
      </c>
      <c r="H232" s="234">
        <v>17.07</v>
      </c>
      <c r="I232" s="235"/>
      <c r="J232" s="236">
        <f>ROUND(I232*H232,2)</f>
        <v>0</v>
      </c>
      <c r="K232" s="232" t="s">
        <v>232</v>
      </c>
      <c r="L232" s="47"/>
      <c r="M232" s="237" t="s">
        <v>1</v>
      </c>
      <c r="N232" s="238" t="s">
        <v>52</v>
      </c>
      <c r="O232" s="95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1" t="s">
        <v>233</v>
      </c>
      <c r="AT232" s="241" t="s">
        <v>228</v>
      </c>
      <c r="AU232" s="241" t="s">
        <v>94</v>
      </c>
      <c r="AY232" s="19" t="s">
        <v>226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233</v>
      </c>
      <c r="BK232" s="242">
        <f>ROUND(I232*H232,2)</f>
        <v>0</v>
      </c>
      <c r="BL232" s="19" t="s">
        <v>233</v>
      </c>
      <c r="BM232" s="241" t="s">
        <v>2657</v>
      </c>
    </row>
    <row r="233" s="13" customFormat="1">
      <c r="A233" s="13"/>
      <c r="B233" s="243"/>
      <c r="C233" s="244"/>
      <c r="D233" s="245" t="s">
        <v>235</v>
      </c>
      <c r="E233" s="246" t="s">
        <v>1</v>
      </c>
      <c r="F233" s="247" t="s">
        <v>2653</v>
      </c>
      <c r="G233" s="244"/>
      <c r="H233" s="248">
        <v>5.6900000000000004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235</v>
      </c>
      <c r="AU233" s="254" t="s">
        <v>94</v>
      </c>
      <c r="AV233" s="13" t="s">
        <v>94</v>
      </c>
      <c r="AW233" s="13" t="s">
        <v>40</v>
      </c>
      <c r="AX233" s="13" t="s">
        <v>85</v>
      </c>
      <c r="AY233" s="254" t="s">
        <v>226</v>
      </c>
    </row>
    <row r="234" s="13" customFormat="1">
      <c r="A234" s="13"/>
      <c r="B234" s="243"/>
      <c r="C234" s="244"/>
      <c r="D234" s="245" t="s">
        <v>235</v>
      </c>
      <c r="E234" s="246" t="s">
        <v>1</v>
      </c>
      <c r="F234" s="247" t="s">
        <v>2654</v>
      </c>
      <c r="G234" s="244"/>
      <c r="H234" s="248">
        <v>5.6900000000000004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235</v>
      </c>
      <c r="AU234" s="254" t="s">
        <v>94</v>
      </c>
      <c r="AV234" s="13" t="s">
        <v>94</v>
      </c>
      <c r="AW234" s="13" t="s">
        <v>40</v>
      </c>
      <c r="AX234" s="13" t="s">
        <v>85</v>
      </c>
      <c r="AY234" s="254" t="s">
        <v>226</v>
      </c>
    </row>
    <row r="235" s="13" customFormat="1">
      <c r="A235" s="13"/>
      <c r="B235" s="243"/>
      <c r="C235" s="244"/>
      <c r="D235" s="245" t="s">
        <v>235</v>
      </c>
      <c r="E235" s="246" t="s">
        <v>1</v>
      </c>
      <c r="F235" s="247" t="s">
        <v>2655</v>
      </c>
      <c r="G235" s="244"/>
      <c r="H235" s="248">
        <v>5.6900000000000004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235</v>
      </c>
      <c r="AU235" s="254" t="s">
        <v>94</v>
      </c>
      <c r="AV235" s="13" t="s">
        <v>94</v>
      </c>
      <c r="AW235" s="13" t="s">
        <v>40</v>
      </c>
      <c r="AX235" s="13" t="s">
        <v>85</v>
      </c>
      <c r="AY235" s="254" t="s">
        <v>226</v>
      </c>
    </row>
    <row r="236" s="14" customFormat="1">
      <c r="A236" s="14"/>
      <c r="B236" s="255"/>
      <c r="C236" s="256"/>
      <c r="D236" s="245" t="s">
        <v>235</v>
      </c>
      <c r="E236" s="257" t="s">
        <v>1</v>
      </c>
      <c r="F236" s="258" t="s">
        <v>237</v>
      </c>
      <c r="G236" s="256"/>
      <c r="H236" s="259">
        <v>17.07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235</v>
      </c>
      <c r="AU236" s="265" t="s">
        <v>94</v>
      </c>
      <c r="AV236" s="14" t="s">
        <v>233</v>
      </c>
      <c r="AW236" s="14" t="s">
        <v>40</v>
      </c>
      <c r="AX236" s="14" t="s">
        <v>92</v>
      </c>
      <c r="AY236" s="265" t="s">
        <v>226</v>
      </c>
    </row>
    <row r="237" s="2" customFormat="1" ht="16.5" customHeight="1">
      <c r="A237" s="41"/>
      <c r="B237" s="42"/>
      <c r="C237" s="230" t="s">
        <v>361</v>
      </c>
      <c r="D237" s="230" t="s">
        <v>228</v>
      </c>
      <c r="E237" s="231" t="s">
        <v>394</v>
      </c>
      <c r="F237" s="232" t="s">
        <v>395</v>
      </c>
      <c r="G237" s="233" t="s">
        <v>304</v>
      </c>
      <c r="H237" s="234">
        <v>0.183</v>
      </c>
      <c r="I237" s="235"/>
      <c r="J237" s="236">
        <f>ROUND(I237*H237,2)</f>
        <v>0</v>
      </c>
      <c r="K237" s="232" t="s">
        <v>232</v>
      </c>
      <c r="L237" s="47"/>
      <c r="M237" s="237" t="s">
        <v>1</v>
      </c>
      <c r="N237" s="238" t="s">
        <v>52</v>
      </c>
      <c r="O237" s="95"/>
      <c r="P237" s="239">
        <f>O237*H237</f>
        <v>0</v>
      </c>
      <c r="Q237" s="239">
        <v>1.10907</v>
      </c>
      <c r="R237" s="239">
        <f>Q237*H237</f>
        <v>0.20295980999999999</v>
      </c>
      <c r="S237" s="239">
        <v>0</v>
      </c>
      <c r="T237" s="240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1" t="s">
        <v>233</v>
      </c>
      <c r="AT237" s="241" t="s">
        <v>228</v>
      </c>
      <c r="AU237" s="241" t="s">
        <v>94</v>
      </c>
      <c r="AY237" s="19" t="s">
        <v>226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233</v>
      </c>
      <c r="BK237" s="242">
        <f>ROUND(I237*H237,2)</f>
        <v>0</v>
      </c>
      <c r="BL237" s="19" t="s">
        <v>233</v>
      </c>
      <c r="BM237" s="241" t="s">
        <v>2658</v>
      </c>
    </row>
    <row r="238" s="13" customFormat="1">
      <c r="A238" s="13"/>
      <c r="B238" s="243"/>
      <c r="C238" s="244"/>
      <c r="D238" s="245" t="s">
        <v>235</v>
      </c>
      <c r="E238" s="246" t="s">
        <v>1</v>
      </c>
      <c r="F238" s="247" t="s">
        <v>2659</v>
      </c>
      <c r="G238" s="244"/>
      <c r="H238" s="248">
        <v>0.060999999999999999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235</v>
      </c>
      <c r="AU238" s="254" t="s">
        <v>94</v>
      </c>
      <c r="AV238" s="13" t="s">
        <v>94</v>
      </c>
      <c r="AW238" s="13" t="s">
        <v>40</v>
      </c>
      <c r="AX238" s="13" t="s">
        <v>85</v>
      </c>
      <c r="AY238" s="254" t="s">
        <v>226</v>
      </c>
    </row>
    <row r="239" s="13" customFormat="1">
      <c r="A239" s="13"/>
      <c r="B239" s="243"/>
      <c r="C239" s="244"/>
      <c r="D239" s="245" t="s">
        <v>235</v>
      </c>
      <c r="E239" s="246" t="s">
        <v>1</v>
      </c>
      <c r="F239" s="247" t="s">
        <v>2660</v>
      </c>
      <c r="G239" s="244"/>
      <c r="H239" s="248">
        <v>0.060999999999999999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235</v>
      </c>
      <c r="AU239" s="254" t="s">
        <v>94</v>
      </c>
      <c r="AV239" s="13" t="s">
        <v>94</v>
      </c>
      <c r="AW239" s="13" t="s">
        <v>40</v>
      </c>
      <c r="AX239" s="13" t="s">
        <v>85</v>
      </c>
      <c r="AY239" s="254" t="s">
        <v>226</v>
      </c>
    </row>
    <row r="240" s="13" customFormat="1">
      <c r="A240" s="13"/>
      <c r="B240" s="243"/>
      <c r="C240" s="244"/>
      <c r="D240" s="245" t="s">
        <v>235</v>
      </c>
      <c r="E240" s="246" t="s">
        <v>1</v>
      </c>
      <c r="F240" s="247" t="s">
        <v>2661</v>
      </c>
      <c r="G240" s="244"/>
      <c r="H240" s="248">
        <v>0.060999999999999999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235</v>
      </c>
      <c r="AU240" s="254" t="s">
        <v>94</v>
      </c>
      <c r="AV240" s="13" t="s">
        <v>94</v>
      </c>
      <c r="AW240" s="13" t="s">
        <v>40</v>
      </c>
      <c r="AX240" s="13" t="s">
        <v>85</v>
      </c>
      <c r="AY240" s="254" t="s">
        <v>226</v>
      </c>
    </row>
    <row r="241" s="14" customFormat="1">
      <c r="A241" s="14"/>
      <c r="B241" s="255"/>
      <c r="C241" s="256"/>
      <c r="D241" s="245" t="s">
        <v>235</v>
      </c>
      <c r="E241" s="257" t="s">
        <v>1</v>
      </c>
      <c r="F241" s="258" t="s">
        <v>237</v>
      </c>
      <c r="G241" s="256"/>
      <c r="H241" s="259">
        <v>0.183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235</v>
      </c>
      <c r="AU241" s="265" t="s">
        <v>94</v>
      </c>
      <c r="AV241" s="14" t="s">
        <v>233</v>
      </c>
      <c r="AW241" s="14" t="s">
        <v>40</v>
      </c>
      <c r="AX241" s="14" t="s">
        <v>92</v>
      </c>
      <c r="AY241" s="265" t="s">
        <v>226</v>
      </c>
    </row>
    <row r="242" s="12" customFormat="1" ht="22.8" customHeight="1">
      <c r="A242" s="12"/>
      <c r="B242" s="214"/>
      <c r="C242" s="215"/>
      <c r="D242" s="216" t="s">
        <v>84</v>
      </c>
      <c r="E242" s="228" t="s">
        <v>233</v>
      </c>
      <c r="F242" s="228" t="s">
        <v>399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SUM(P243:P266)</f>
        <v>0</v>
      </c>
      <c r="Q242" s="222"/>
      <c r="R242" s="223">
        <f>SUM(R243:R266)</f>
        <v>1.4007000000000001</v>
      </c>
      <c r="S242" s="222"/>
      <c r="T242" s="224">
        <f>SUM(T243:T266)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92</v>
      </c>
      <c r="AT242" s="226" t="s">
        <v>84</v>
      </c>
      <c r="AU242" s="226" t="s">
        <v>92</v>
      </c>
      <c r="AY242" s="225" t="s">
        <v>226</v>
      </c>
      <c r="BK242" s="227">
        <f>SUM(BK243:BK266)</f>
        <v>0</v>
      </c>
    </row>
    <row r="243" s="2" customFormat="1" ht="16.5" customHeight="1">
      <c r="A243" s="41"/>
      <c r="B243" s="42"/>
      <c r="C243" s="230" t="s">
        <v>366</v>
      </c>
      <c r="D243" s="230" t="s">
        <v>228</v>
      </c>
      <c r="E243" s="231" t="s">
        <v>2662</v>
      </c>
      <c r="F243" s="232" t="s">
        <v>2663</v>
      </c>
      <c r="G243" s="233" t="s">
        <v>259</v>
      </c>
      <c r="H243" s="234">
        <v>6.0999999999999996</v>
      </c>
      <c r="I243" s="235"/>
      <c r="J243" s="236">
        <f>ROUND(I243*H243,2)</f>
        <v>0</v>
      </c>
      <c r="K243" s="232" t="s">
        <v>232</v>
      </c>
      <c r="L243" s="47"/>
      <c r="M243" s="237" t="s">
        <v>1</v>
      </c>
      <c r="N243" s="238" t="s">
        <v>52</v>
      </c>
      <c r="O243" s="95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1" t="s">
        <v>233</v>
      </c>
      <c r="AT243" s="241" t="s">
        <v>228</v>
      </c>
      <c r="AU243" s="241" t="s">
        <v>94</v>
      </c>
      <c r="AY243" s="19" t="s">
        <v>226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233</v>
      </c>
      <c r="BK243" s="242">
        <f>ROUND(I243*H243,2)</f>
        <v>0</v>
      </c>
      <c r="BL243" s="19" t="s">
        <v>233</v>
      </c>
      <c r="BM243" s="241" t="s">
        <v>2664</v>
      </c>
    </row>
    <row r="244" s="13" customFormat="1">
      <c r="A244" s="13"/>
      <c r="B244" s="243"/>
      <c r="C244" s="244"/>
      <c r="D244" s="245" t="s">
        <v>235</v>
      </c>
      <c r="E244" s="246" t="s">
        <v>1</v>
      </c>
      <c r="F244" s="247" t="s">
        <v>2665</v>
      </c>
      <c r="G244" s="244"/>
      <c r="H244" s="248">
        <v>6.0999999999999996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235</v>
      </c>
      <c r="AU244" s="254" t="s">
        <v>94</v>
      </c>
      <c r="AV244" s="13" t="s">
        <v>94</v>
      </c>
      <c r="AW244" s="13" t="s">
        <v>40</v>
      </c>
      <c r="AX244" s="13" t="s">
        <v>85</v>
      </c>
      <c r="AY244" s="254" t="s">
        <v>226</v>
      </c>
    </row>
    <row r="245" s="14" customFormat="1">
      <c r="A245" s="14"/>
      <c r="B245" s="255"/>
      <c r="C245" s="256"/>
      <c r="D245" s="245" t="s">
        <v>235</v>
      </c>
      <c r="E245" s="257" t="s">
        <v>1</v>
      </c>
      <c r="F245" s="258" t="s">
        <v>237</v>
      </c>
      <c r="G245" s="256"/>
      <c r="H245" s="259">
        <v>6.0999999999999996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235</v>
      </c>
      <c r="AU245" s="265" t="s">
        <v>94</v>
      </c>
      <c r="AV245" s="14" t="s">
        <v>233</v>
      </c>
      <c r="AW245" s="14" t="s">
        <v>40</v>
      </c>
      <c r="AX245" s="14" t="s">
        <v>92</v>
      </c>
      <c r="AY245" s="265" t="s">
        <v>226</v>
      </c>
    </row>
    <row r="246" s="2" customFormat="1" ht="16.5" customHeight="1">
      <c r="A246" s="41"/>
      <c r="B246" s="42"/>
      <c r="C246" s="230" t="s">
        <v>372</v>
      </c>
      <c r="D246" s="230" t="s">
        <v>228</v>
      </c>
      <c r="E246" s="231" t="s">
        <v>2666</v>
      </c>
      <c r="F246" s="232" t="s">
        <v>2667</v>
      </c>
      <c r="G246" s="233" t="s">
        <v>369</v>
      </c>
      <c r="H246" s="234">
        <v>3</v>
      </c>
      <c r="I246" s="235"/>
      <c r="J246" s="236">
        <f>ROUND(I246*H246,2)</f>
        <v>0</v>
      </c>
      <c r="K246" s="232" t="s">
        <v>232</v>
      </c>
      <c r="L246" s="47"/>
      <c r="M246" s="237" t="s">
        <v>1</v>
      </c>
      <c r="N246" s="238" t="s">
        <v>52</v>
      </c>
      <c r="O246" s="95"/>
      <c r="P246" s="239">
        <f>O246*H246</f>
        <v>0</v>
      </c>
      <c r="Q246" s="239">
        <v>0.22394</v>
      </c>
      <c r="R246" s="239">
        <f>Q246*H246</f>
        <v>0.67181999999999997</v>
      </c>
      <c r="S246" s="239">
        <v>0</v>
      </c>
      <c r="T246" s="240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1" t="s">
        <v>233</v>
      </c>
      <c r="AT246" s="241" t="s">
        <v>228</v>
      </c>
      <c r="AU246" s="241" t="s">
        <v>94</v>
      </c>
      <c r="AY246" s="19" t="s">
        <v>226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233</v>
      </c>
      <c r="BK246" s="242">
        <f>ROUND(I246*H246,2)</f>
        <v>0</v>
      </c>
      <c r="BL246" s="19" t="s">
        <v>233</v>
      </c>
      <c r="BM246" s="241" t="s">
        <v>2668</v>
      </c>
    </row>
    <row r="247" s="13" customFormat="1">
      <c r="A247" s="13"/>
      <c r="B247" s="243"/>
      <c r="C247" s="244"/>
      <c r="D247" s="245" t="s">
        <v>235</v>
      </c>
      <c r="E247" s="246" t="s">
        <v>1</v>
      </c>
      <c r="F247" s="247" t="s">
        <v>2641</v>
      </c>
      <c r="G247" s="244"/>
      <c r="H247" s="248">
        <v>1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235</v>
      </c>
      <c r="AU247" s="254" t="s">
        <v>94</v>
      </c>
      <c r="AV247" s="13" t="s">
        <v>94</v>
      </c>
      <c r="AW247" s="13" t="s">
        <v>40</v>
      </c>
      <c r="AX247" s="13" t="s">
        <v>85</v>
      </c>
      <c r="AY247" s="254" t="s">
        <v>226</v>
      </c>
    </row>
    <row r="248" s="13" customFormat="1">
      <c r="A248" s="13"/>
      <c r="B248" s="243"/>
      <c r="C248" s="244"/>
      <c r="D248" s="245" t="s">
        <v>235</v>
      </c>
      <c r="E248" s="246" t="s">
        <v>1</v>
      </c>
      <c r="F248" s="247" t="s">
        <v>2642</v>
      </c>
      <c r="G248" s="244"/>
      <c r="H248" s="248">
        <v>1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235</v>
      </c>
      <c r="AU248" s="254" t="s">
        <v>94</v>
      </c>
      <c r="AV248" s="13" t="s">
        <v>94</v>
      </c>
      <c r="AW248" s="13" t="s">
        <v>40</v>
      </c>
      <c r="AX248" s="13" t="s">
        <v>85</v>
      </c>
      <c r="AY248" s="254" t="s">
        <v>226</v>
      </c>
    </row>
    <row r="249" s="13" customFormat="1">
      <c r="A249" s="13"/>
      <c r="B249" s="243"/>
      <c r="C249" s="244"/>
      <c r="D249" s="245" t="s">
        <v>235</v>
      </c>
      <c r="E249" s="246" t="s">
        <v>1</v>
      </c>
      <c r="F249" s="247" t="s">
        <v>2669</v>
      </c>
      <c r="G249" s="244"/>
      <c r="H249" s="248">
        <v>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235</v>
      </c>
      <c r="AU249" s="254" t="s">
        <v>94</v>
      </c>
      <c r="AV249" s="13" t="s">
        <v>94</v>
      </c>
      <c r="AW249" s="13" t="s">
        <v>40</v>
      </c>
      <c r="AX249" s="13" t="s">
        <v>85</v>
      </c>
      <c r="AY249" s="254" t="s">
        <v>226</v>
      </c>
    </row>
    <row r="250" s="14" customFormat="1">
      <c r="A250" s="14"/>
      <c r="B250" s="255"/>
      <c r="C250" s="256"/>
      <c r="D250" s="245" t="s">
        <v>235</v>
      </c>
      <c r="E250" s="257" t="s">
        <v>1</v>
      </c>
      <c r="F250" s="258" t="s">
        <v>237</v>
      </c>
      <c r="G250" s="256"/>
      <c r="H250" s="259">
        <v>3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235</v>
      </c>
      <c r="AU250" s="265" t="s">
        <v>94</v>
      </c>
      <c r="AV250" s="14" t="s">
        <v>233</v>
      </c>
      <c r="AW250" s="14" t="s">
        <v>40</v>
      </c>
      <c r="AX250" s="14" t="s">
        <v>92</v>
      </c>
      <c r="AY250" s="265" t="s">
        <v>226</v>
      </c>
    </row>
    <row r="251" s="2" customFormat="1" ht="16.5" customHeight="1">
      <c r="A251" s="41"/>
      <c r="B251" s="42"/>
      <c r="C251" s="266" t="s">
        <v>378</v>
      </c>
      <c r="D251" s="266" t="s">
        <v>301</v>
      </c>
      <c r="E251" s="267" t="s">
        <v>2670</v>
      </c>
      <c r="F251" s="268" t="s">
        <v>2671</v>
      </c>
      <c r="G251" s="269" t="s">
        <v>369</v>
      </c>
      <c r="H251" s="270">
        <v>1</v>
      </c>
      <c r="I251" s="271"/>
      <c r="J251" s="272">
        <f>ROUND(I251*H251,2)</f>
        <v>0</v>
      </c>
      <c r="K251" s="268" t="s">
        <v>232</v>
      </c>
      <c r="L251" s="273"/>
      <c r="M251" s="274" t="s">
        <v>1</v>
      </c>
      <c r="N251" s="275" t="s">
        <v>52</v>
      </c>
      <c r="O251" s="95"/>
      <c r="P251" s="239">
        <f>O251*H251</f>
        <v>0</v>
      </c>
      <c r="Q251" s="239">
        <v>0.050999999999999997</v>
      </c>
      <c r="R251" s="239">
        <f>Q251*H251</f>
        <v>0.050999999999999997</v>
      </c>
      <c r="S251" s="239">
        <v>0</v>
      </c>
      <c r="T251" s="240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1" t="s">
        <v>266</v>
      </c>
      <c r="AT251" s="241" t="s">
        <v>301</v>
      </c>
      <c r="AU251" s="241" t="s">
        <v>94</v>
      </c>
      <c r="AY251" s="19" t="s">
        <v>226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233</v>
      </c>
      <c r="BK251" s="242">
        <f>ROUND(I251*H251,2)</f>
        <v>0</v>
      </c>
      <c r="BL251" s="19" t="s">
        <v>233</v>
      </c>
      <c r="BM251" s="241" t="s">
        <v>2672</v>
      </c>
    </row>
    <row r="252" s="13" customFormat="1">
      <c r="A252" s="13"/>
      <c r="B252" s="243"/>
      <c r="C252" s="244"/>
      <c r="D252" s="245" t="s">
        <v>235</v>
      </c>
      <c r="E252" s="246" t="s">
        <v>1</v>
      </c>
      <c r="F252" s="247" t="s">
        <v>92</v>
      </c>
      <c r="G252" s="244"/>
      <c r="H252" s="248">
        <v>1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235</v>
      </c>
      <c r="AU252" s="254" t="s">
        <v>94</v>
      </c>
      <c r="AV252" s="13" t="s">
        <v>94</v>
      </c>
      <c r="AW252" s="13" t="s">
        <v>40</v>
      </c>
      <c r="AX252" s="13" t="s">
        <v>85</v>
      </c>
      <c r="AY252" s="254" t="s">
        <v>226</v>
      </c>
    </row>
    <row r="253" s="14" customFormat="1">
      <c r="A253" s="14"/>
      <c r="B253" s="255"/>
      <c r="C253" s="256"/>
      <c r="D253" s="245" t="s">
        <v>235</v>
      </c>
      <c r="E253" s="257" t="s">
        <v>1</v>
      </c>
      <c r="F253" s="258" t="s">
        <v>237</v>
      </c>
      <c r="G253" s="256"/>
      <c r="H253" s="259">
        <v>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235</v>
      </c>
      <c r="AU253" s="265" t="s">
        <v>94</v>
      </c>
      <c r="AV253" s="14" t="s">
        <v>233</v>
      </c>
      <c r="AW253" s="14" t="s">
        <v>40</v>
      </c>
      <c r="AX253" s="14" t="s">
        <v>92</v>
      </c>
      <c r="AY253" s="265" t="s">
        <v>226</v>
      </c>
    </row>
    <row r="254" s="2" customFormat="1" ht="16.5" customHeight="1">
      <c r="A254" s="41"/>
      <c r="B254" s="42"/>
      <c r="C254" s="266" t="s">
        <v>384</v>
      </c>
      <c r="D254" s="266" t="s">
        <v>301</v>
      </c>
      <c r="E254" s="267" t="s">
        <v>2673</v>
      </c>
      <c r="F254" s="268" t="s">
        <v>2674</v>
      </c>
      <c r="G254" s="269" t="s">
        <v>369</v>
      </c>
      <c r="H254" s="270">
        <v>1</v>
      </c>
      <c r="I254" s="271"/>
      <c r="J254" s="272">
        <f>ROUND(I254*H254,2)</f>
        <v>0</v>
      </c>
      <c r="K254" s="268" t="s">
        <v>232</v>
      </c>
      <c r="L254" s="273"/>
      <c r="M254" s="274" t="s">
        <v>1</v>
      </c>
      <c r="N254" s="275" t="s">
        <v>52</v>
      </c>
      <c r="O254" s="95"/>
      <c r="P254" s="239">
        <f>O254*H254</f>
        <v>0</v>
      </c>
      <c r="Q254" s="239">
        <v>0.028000000000000001</v>
      </c>
      <c r="R254" s="239">
        <f>Q254*H254</f>
        <v>0.028000000000000001</v>
      </c>
      <c r="S254" s="239">
        <v>0</v>
      </c>
      <c r="T254" s="240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1" t="s">
        <v>266</v>
      </c>
      <c r="AT254" s="241" t="s">
        <v>301</v>
      </c>
      <c r="AU254" s="241" t="s">
        <v>94</v>
      </c>
      <c r="AY254" s="19" t="s">
        <v>226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233</v>
      </c>
      <c r="BK254" s="242">
        <f>ROUND(I254*H254,2)</f>
        <v>0</v>
      </c>
      <c r="BL254" s="19" t="s">
        <v>233</v>
      </c>
      <c r="BM254" s="241" t="s">
        <v>2675</v>
      </c>
    </row>
    <row r="255" s="13" customFormat="1">
      <c r="A255" s="13"/>
      <c r="B255" s="243"/>
      <c r="C255" s="244"/>
      <c r="D255" s="245" t="s">
        <v>235</v>
      </c>
      <c r="E255" s="246" t="s">
        <v>1</v>
      </c>
      <c r="F255" s="247" t="s">
        <v>92</v>
      </c>
      <c r="G255" s="244"/>
      <c r="H255" s="248">
        <v>1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235</v>
      </c>
      <c r="AU255" s="254" t="s">
        <v>94</v>
      </c>
      <c r="AV255" s="13" t="s">
        <v>94</v>
      </c>
      <c r="AW255" s="13" t="s">
        <v>40</v>
      </c>
      <c r="AX255" s="13" t="s">
        <v>85</v>
      </c>
      <c r="AY255" s="254" t="s">
        <v>226</v>
      </c>
    </row>
    <row r="256" s="14" customFormat="1">
      <c r="A256" s="14"/>
      <c r="B256" s="255"/>
      <c r="C256" s="256"/>
      <c r="D256" s="245" t="s">
        <v>235</v>
      </c>
      <c r="E256" s="257" t="s">
        <v>1</v>
      </c>
      <c r="F256" s="258" t="s">
        <v>237</v>
      </c>
      <c r="G256" s="256"/>
      <c r="H256" s="259">
        <v>1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235</v>
      </c>
      <c r="AU256" s="265" t="s">
        <v>94</v>
      </c>
      <c r="AV256" s="14" t="s">
        <v>233</v>
      </c>
      <c r="AW256" s="14" t="s">
        <v>40</v>
      </c>
      <c r="AX256" s="14" t="s">
        <v>92</v>
      </c>
      <c r="AY256" s="265" t="s">
        <v>226</v>
      </c>
    </row>
    <row r="257" s="2" customFormat="1" ht="16.5" customHeight="1">
      <c r="A257" s="41"/>
      <c r="B257" s="42"/>
      <c r="C257" s="266" t="s">
        <v>389</v>
      </c>
      <c r="D257" s="266" t="s">
        <v>301</v>
      </c>
      <c r="E257" s="267" t="s">
        <v>2676</v>
      </c>
      <c r="F257" s="268" t="s">
        <v>2677</v>
      </c>
      <c r="G257" s="269" t="s">
        <v>369</v>
      </c>
      <c r="H257" s="270">
        <v>1</v>
      </c>
      <c r="I257" s="271"/>
      <c r="J257" s="272">
        <f>ROUND(I257*H257,2)</f>
        <v>0</v>
      </c>
      <c r="K257" s="268" t="s">
        <v>232</v>
      </c>
      <c r="L257" s="273"/>
      <c r="M257" s="274" t="s">
        <v>1</v>
      </c>
      <c r="N257" s="275" t="s">
        <v>52</v>
      </c>
      <c r="O257" s="95"/>
      <c r="P257" s="239">
        <f>O257*H257</f>
        <v>0</v>
      </c>
      <c r="Q257" s="239">
        <v>0.040000000000000001</v>
      </c>
      <c r="R257" s="239">
        <f>Q257*H257</f>
        <v>0.040000000000000001</v>
      </c>
      <c r="S257" s="239">
        <v>0</v>
      </c>
      <c r="T257" s="240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1" t="s">
        <v>266</v>
      </c>
      <c r="AT257" s="241" t="s">
        <v>301</v>
      </c>
      <c r="AU257" s="241" t="s">
        <v>94</v>
      </c>
      <c r="AY257" s="19" t="s">
        <v>226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233</v>
      </c>
      <c r="BK257" s="242">
        <f>ROUND(I257*H257,2)</f>
        <v>0</v>
      </c>
      <c r="BL257" s="19" t="s">
        <v>233</v>
      </c>
      <c r="BM257" s="241" t="s">
        <v>2678</v>
      </c>
    </row>
    <row r="258" s="13" customFormat="1">
      <c r="A258" s="13"/>
      <c r="B258" s="243"/>
      <c r="C258" s="244"/>
      <c r="D258" s="245" t="s">
        <v>235</v>
      </c>
      <c r="E258" s="246" t="s">
        <v>1</v>
      </c>
      <c r="F258" s="247" t="s">
        <v>92</v>
      </c>
      <c r="G258" s="244"/>
      <c r="H258" s="248">
        <v>1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235</v>
      </c>
      <c r="AU258" s="254" t="s">
        <v>94</v>
      </c>
      <c r="AV258" s="13" t="s">
        <v>94</v>
      </c>
      <c r="AW258" s="13" t="s">
        <v>40</v>
      </c>
      <c r="AX258" s="13" t="s">
        <v>85</v>
      </c>
      <c r="AY258" s="254" t="s">
        <v>226</v>
      </c>
    </row>
    <row r="259" s="14" customFormat="1">
      <c r="A259" s="14"/>
      <c r="B259" s="255"/>
      <c r="C259" s="256"/>
      <c r="D259" s="245" t="s">
        <v>235</v>
      </c>
      <c r="E259" s="257" t="s">
        <v>1</v>
      </c>
      <c r="F259" s="258" t="s">
        <v>237</v>
      </c>
      <c r="G259" s="256"/>
      <c r="H259" s="259">
        <v>1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235</v>
      </c>
      <c r="AU259" s="265" t="s">
        <v>94</v>
      </c>
      <c r="AV259" s="14" t="s">
        <v>233</v>
      </c>
      <c r="AW259" s="14" t="s">
        <v>40</v>
      </c>
      <c r="AX259" s="14" t="s">
        <v>92</v>
      </c>
      <c r="AY259" s="265" t="s">
        <v>226</v>
      </c>
    </row>
    <row r="260" s="2" customFormat="1" ht="16.5" customHeight="1">
      <c r="A260" s="41"/>
      <c r="B260" s="42"/>
      <c r="C260" s="230" t="s">
        <v>393</v>
      </c>
      <c r="D260" s="230" t="s">
        <v>228</v>
      </c>
      <c r="E260" s="231" t="s">
        <v>2679</v>
      </c>
      <c r="F260" s="232" t="s">
        <v>2680</v>
      </c>
      <c r="G260" s="233" t="s">
        <v>369</v>
      </c>
      <c r="H260" s="234">
        <v>2</v>
      </c>
      <c r="I260" s="235"/>
      <c r="J260" s="236">
        <f>ROUND(I260*H260,2)</f>
        <v>0</v>
      </c>
      <c r="K260" s="232" t="s">
        <v>232</v>
      </c>
      <c r="L260" s="47"/>
      <c r="M260" s="237" t="s">
        <v>1</v>
      </c>
      <c r="N260" s="238" t="s">
        <v>52</v>
      </c>
      <c r="O260" s="95"/>
      <c r="P260" s="239">
        <f>O260*H260</f>
        <v>0</v>
      </c>
      <c r="Q260" s="239">
        <v>0.22394</v>
      </c>
      <c r="R260" s="239">
        <f>Q260*H260</f>
        <v>0.44788</v>
      </c>
      <c r="S260" s="239">
        <v>0</v>
      </c>
      <c r="T260" s="240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1" t="s">
        <v>233</v>
      </c>
      <c r="AT260" s="241" t="s">
        <v>228</v>
      </c>
      <c r="AU260" s="241" t="s">
        <v>94</v>
      </c>
      <c r="AY260" s="19" t="s">
        <v>226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233</v>
      </c>
      <c r="BK260" s="242">
        <f>ROUND(I260*H260,2)</f>
        <v>0</v>
      </c>
      <c r="BL260" s="19" t="s">
        <v>233</v>
      </c>
      <c r="BM260" s="241" t="s">
        <v>2681</v>
      </c>
    </row>
    <row r="261" s="13" customFormat="1">
      <c r="A261" s="13"/>
      <c r="B261" s="243"/>
      <c r="C261" s="244"/>
      <c r="D261" s="245" t="s">
        <v>235</v>
      </c>
      <c r="E261" s="246" t="s">
        <v>1</v>
      </c>
      <c r="F261" s="247" t="s">
        <v>2641</v>
      </c>
      <c r="G261" s="244"/>
      <c r="H261" s="248">
        <v>1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235</v>
      </c>
      <c r="AU261" s="254" t="s">
        <v>94</v>
      </c>
      <c r="AV261" s="13" t="s">
        <v>94</v>
      </c>
      <c r="AW261" s="13" t="s">
        <v>40</v>
      </c>
      <c r="AX261" s="13" t="s">
        <v>85</v>
      </c>
      <c r="AY261" s="254" t="s">
        <v>226</v>
      </c>
    </row>
    <row r="262" s="13" customFormat="1">
      <c r="A262" s="13"/>
      <c r="B262" s="243"/>
      <c r="C262" s="244"/>
      <c r="D262" s="245" t="s">
        <v>235</v>
      </c>
      <c r="E262" s="246" t="s">
        <v>1</v>
      </c>
      <c r="F262" s="247" t="s">
        <v>2643</v>
      </c>
      <c r="G262" s="244"/>
      <c r="H262" s="248">
        <v>1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235</v>
      </c>
      <c r="AU262" s="254" t="s">
        <v>94</v>
      </c>
      <c r="AV262" s="13" t="s">
        <v>94</v>
      </c>
      <c r="AW262" s="13" t="s">
        <v>40</v>
      </c>
      <c r="AX262" s="13" t="s">
        <v>85</v>
      </c>
      <c r="AY262" s="254" t="s">
        <v>226</v>
      </c>
    </row>
    <row r="263" s="14" customFormat="1">
      <c r="A263" s="14"/>
      <c r="B263" s="255"/>
      <c r="C263" s="256"/>
      <c r="D263" s="245" t="s">
        <v>235</v>
      </c>
      <c r="E263" s="257" t="s">
        <v>1</v>
      </c>
      <c r="F263" s="258" t="s">
        <v>237</v>
      </c>
      <c r="G263" s="256"/>
      <c r="H263" s="259">
        <v>2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235</v>
      </c>
      <c r="AU263" s="265" t="s">
        <v>94</v>
      </c>
      <c r="AV263" s="14" t="s">
        <v>233</v>
      </c>
      <c r="AW263" s="14" t="s">
        <v>40</v>
      </c>
      <c r="AX263" s="14" t="s">
        <v>92</v>
      </c>
      <c r="AY263" s="265" t="s">
        <v>226</v>
      </c>
    </row>
    <row r="264" s="2" customFormat="1" ht="16.5" customHeight="1">
      <c r="A264" s="41"/>
      <c r="B264" s="42"/>
      <c r="C264" s="266" t="s">
        <v>400</v>
      </c>
      <c r="D264" s="266" t="s">
        <v>301</v>
      </c>
      <c r="E264" s="267" t="s">
        <v>2682</v>
      </c>
      <c r="F264" s="268" t="s">
        <v>2683</v>
      </c>
      <c r="G264" s="269" t="s">
        <v>369</v>
      </c>
      <c r="H264" s="270">
        <v>2</v>
      </c>
      <c r="I264" s="271"/>
      <c r="J264" s="272">
        <f>ROUND(I264*H264,2)</f>
        <v>0</v>
      </c>
      <c r="K264" s="268" t="s">
        <v>232</v>
      </c>
      <c r="L264" s="273"/>
      <c r="M264" s="274" t="s">
        <v>1</v>
      </c>
      <c r="N264" s="275" t="s">
        <v>52</v>
      </c>
      <c r="O264" s="95"/>
      <c r="P264" s="239">
        <f>O264*H264</f>
        <v>0</v>
      </c>
      <c r="Q264" s="239">
        <v>0.081000000000000003</v>
      </c>
      <c r="R264" s="239">
        <f>Q264*H264</f>
        <v>0.16200000000000001</v>
      </c>
      <c r="S264" s="239">
        <v>0</v>
      </c>
      <c r="T264" s="240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1" t="s">
        <v>266</v>
      </c>
      <c r="AT264" s="241" t="s">
        <v>301</v>
      </c>
      <c r="AU264" s="241" t="s">
        <v>94</v>
      </c>
      <c r="AY264" s="19" t="s">
        <v>226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233</v>
      </c>
      <c r="BK264" s="242">
        <f>ROUND(I264*H264,2)</f>
        <v>0</v>
      </c>
      <c r="BL264" s="19" t="s">
        <v>233</v>
      </c>
      <c r="BM264" s="241" t="s">
        <v>2684</v>
      </c>
    </row>
    <row r="265" s="13" customFormat="1">
      <c r="A265" s="13"/>
      <c r="B265" s="243"/>
      <c r="C265" s="244"/>
      <c r="D265" s="245" t="s">
        <v>235</v>
      </c>
      <c r="E265" s="246" t="s">
        <v>1</v>
      </c>
      <c r="F265" s="247" t="s">
        <v>94</v>
      </c>
      <c r="G265" s="244"/>
      <c r="H265" s="248">
        <v>2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235</v>
      </c>
      <c r="AU265" s="254" t="s">
        <v>94</v>
      </c>
      <c r="AV265" s="13" t="s">
        <v>94</v>
      </c>
      <c r="AW265" s="13" t="s">
        <v>40</v>
      </c>
      <c r="AX265" s="13" t="s">
        <v>85</v>
      </c>
      <c r="AY265" s="254" t="s">
        <v>226</v>
      </c>
    </row>
    <row r="266" s="14" customFormat="1">
      <c r="A266" s="14"/>
      <c r="B266" s="255"/>
      <c r="C266" s="256"/>
      <c r="D266" s="245" t="s">
        <v>235</v>
      </c>
      <c r="E266" s="257" t="s">
        <v>1</v>
      </c>
      <c r="F266" s="258" t="s">
        <v>237</v>
      </c>
      <c r="G266" s="256"/>
      <c r="H266" s="259">
        <v>2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235</v>
      </c>
      <c r="AU266" s="265" t="s">
        <v>94</v>
      </c>
      <c r="AV266" s="14" t="s">
        <v>233</v>
      </c>
      <c r="AW266" s="14" t="s">
        <v>40</v>
      </c>
      <c r="AX266" s="14" t="s">
        <v>92</v>
      </c>
      <c r="AY266" s="265" t="s">
        <v>226</v>
      </c>
    </row>
    <row r="267" s="12" customFormat="1" ht="22.8" customHeight="1">
      <c r="A267" s="12"/>
      <c r="B267" s="214"/>
      <c r="C267" s="215"/>
      <c r="D267" s="216" t="s">
        <v>84</v>
      </c>
      <c r="E267" s="228" t="s">
        <v>256</v>
      </c>
      <c r="F267" s="228" t="s">
        <v>433</v>
      </c>
      <c r="G267" s="215"/>
      <c r="H267" s="215"/>
      <c r="I267" s="218"/>
      <c r="J267" s="229">
        <f>BK267</f>
        <v>0</v>
      </c>
      <c r="K267" s="215"/>
      <c r="L267" s="220"/>
      <c r="M267" s="221"/>
      <c r="N267" s="222"/>
      <c r="O267" s="222"/>
      <c r="P267" s="223">
        <f>SUM(P268:P282)</f>
        <v>0</v>
      </c>
      <c r="Q267" s="222"/>
      <c r="R267" s="223">
        <f>SUM(R268:R282)</f>
        <v>34.438651440000001</v>
      </c>
      <c r="S267" s="222"/>
      <c r="T267" s="224">
        <f>SUM(T268:T282)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5" t="s">
        <v>92</v>
      </c>
      <c r="AT267" s="226" t="s">
        <v>84</v>
      </c>
      <c r="AU267" s="226" t="s">
        <v>92</v>
      </c>
      <c r="AY267" s="225" t="s">
        <v>226</v>
      </c>
      <c r="BK267" s="227">
        <f>SUM(BK268:BK282)</f>
        <v>0</v>
      </c>
    </row>
    <row r="268" s="2" customFormat="1" ht="16.5" customHeight="1">
      <c r="A268" s="41"/>
      <c r="B268" s="42"/>
      <c r="C268" s="230" t="s">
        <v>405</v>
      </c>
      <c r="D268" s="230" t="s">
        <v>228</v>
      </c>
      <c r="E268" s="231" t="s">
        <v>2685</v>
      </c>
      <c r="F268" s="232" t="s">
        <v>2686</v>
      </c>
      <c r="G268" s="233" t="s">
        <v>231</v>
      </c>
      <c r="H268" s="234">
        <v>8.8439999999999994</v>
      </c>
      <c r="I268" s="235"/>
      <c r="J268" s="236">
        <f>ROUND(I268*H268,2)</f>
        <v>0</v>
      </c>
      <c r="K268" s="232" t="s">
        <v>232</v>
      </c>
      <c r="L268" s="47"/>
      <c r="M268" s="237" t="s">
        <v>1</v>
      </c>
      <c r="N268" s="238" t="s">
        <v>52</v>
      </c>
      <c r="O268" s="95"/>
      <c r="P268" s="239">
        <f>O268*H268</f>
        <v>0</v>
      </c>
      <c r="Q268" s="239">
        <v>0.015400000000000001</v>
      </c>
      <c r="R268" s="239">
        <f>Q268*H268</f>
        <v>0.1361976</v>
      </c>
      <c r="S268" s="239">
        <v>0</v>
      </c>
      <c r="T268" s="240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1" t="s">
        <v>233</v>
      </c>
      <c r="AT268" s="241" t="s">
        <v>228</v>
      </c>
      <c r="AU268" s="241" t="s">
        <v>94</v>
      </c>
      <c r="AY268" s="19" t="s">
        <v>226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233</v>
      </c>
      <c r="BK268" s="242">
        <f>ROUND(I268*H268,2)</f>
        <v>0</v>
      </c>
      <c r="BL268" s="19" t="s">
        <v>233</v>
      </c>
      <c r="BM268" s="241" t="s">
        <v>2687</v>
      </c>
    </row>
    <row r="269" s="13" customFormat="1">
      <c r="A269" s="13"/>
      <c r="B269" s="243"/>
      <c r="C269" s="244"/>
      <c r="D269" s="245" t="s">
        <v>235</v>
      </c>
      <c r="E269" s="246" t="s">
        <v>1</v>
      </c>
      <c r="F269" s="247" t="s">
        <v>2688</v>
      </c>
      <c r="G269" s="244"/>
      <c r="H269" s="248">
        <v>8.8439999999999994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235</v>
      </c>
      <c r="AU269" s="254" t="s">
        <v>94</v>
      </c>
      <c r="AV269" s="13" t="s">
        <v>94</v>
      </c>
      <c r="AW269" s="13" t="s">
        <v>40</v>
      </c>
      <c r="AX269" s="13" t="s">
        <v>85</v>
      </c>
      <c r="AY269" s="254" t="s">
        <v>226</v>
      </c>
    </row>
    <row r="270" s="14" customFormat="1">
      <c r="A270" s="14"/>
      <c r="B270" s="255"/>
      <c r="C270" s="256"/>
      <c r="D270" s="245" t="s">
        <v>235</v>
      </c>
      <c r="E270" s="257" t="s">
        <v>1</v>
      </c>
      <c r="F270" s="258" t="s">
        <v>237</v>
      </c>
      <c r="G270" s="256"/>
      <c r="H270" s="259">
        <v>8.8439999999999994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235</v>
      </c>
      <c r="AU270" s="265" t="s">
        <v>94</v>
      </c>
      <c r="AV270" s="14" t="s">
        <v>233</v>
      </c>
      <c r="AW270" s="14" t="s">
        <v>40</v>
      </c>
      <c r="AX270" s="14" t="s">
        <v>92</v>
      </c>
      <c r="AY270" s="265" t="s">
        <v>226</v>
      </c>
    </row>
    <row r="271" s="2" customFormat="1" ht="21.75" customHeight="1">
      <c r="A271" s="41"/>
      <c r="B271" s="42"/>
      <c r="C271" s="230" t="s">
        <v>410</v>
      </c>
      <c r="D271" s="230" t="s">
        <v>228</v>
      </c>
      <c r="E271" s="231" t="s">
        <v>2689</v>
      </c>
      <c r="F271" s="232" t="s">
        <v>2690</v>
      </c>
      <c r="G271" s="233" t="s">
        <v>259</v>
      </c>
      <c r="H271" s="234">
        <v>12.456</v>
      </c>
      <c r="I271" s="235"/>
      <c r="J271" s="236">
        <f>ROUND(I271*H271,2)</f>
        <v>0</v>
      </c>
      <c r="K271" s="232" t="s">
        <v>232</v>
      </c>
      <c r="L271" s="47"/>
      <c r="M271" s="237" t="s">
        <v>1</v>
      </c>
      <c r="N271" s="238" t="s">
        <v>52</v>
      </c>
      <c r="O271" s="95"/>
      <c r="P271" s="239">
        <f>O271*H271</f>
        <v>0</v>
      </c>
      <c r="Q271" s="239">
        <v>2.45329</v>
      </c>
      <c r="R271" s="239">
        <f>Q271*H271</f>
        <v>30.558180239999999</v>
      </c>
      <c r="S271" s="239">
        <v>0</v>
      </c>
      <c r="T271" s="240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1" t="s">
        <v>233</v>
      </c>
      <c r="AT271" s="241" t="s">
        <v>228</v>
      </c>
      <c r="AU271" s="241" t="s">
        <v>94</v>
      </c>
      <c r="AY271" s="19" t="s">
        <v>226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233</v>
      </c>
      <c r="BK271" s="242">
        <f>ROUND(I271*H271,2)</f>
        <v>0</v>
      </c>
      <c r="BL271" s="19" t="s">
        <v>233</v>
      </c>
      <c r="BM271" s="241" t="s">
        <v>2691</v>
      </c>
    </row>
    <row r="272" s="13" customFormat="1">
      <c r="A272" s="13"/>
      <c r="B272" s="243"/>
      <c r="C272" s="244"/>
      <c r="D272" s="245" t="s">
        <v>235</v>
      </c>
      <c r="E272" s="246" t="s">
        <v>1</v>
      </c>
      <c r="F272" s="247" t="s">
        <v>2692</v>
      </c>
      <c r="G272" s="244"/>
      <c r="H272" s="248">
        <v>12.456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235</v>
      </c>
      <c r="AU272" s="254" t="s">
        <v>94</v>
      </c>
      <c r="AV272" s="13" t="s">
        <v>94</v>
      </c>
      <c r="AW272" s="13" t="s">
        <v>40</v>
      </c>
      <c r="AX272" s="13" t="s">
        <v>85</v>
      </c>
      <c r="AY272" s="254" t="s">
        <v>226</v>
      </c>
    </row>
    <row r="273" s="14" customFormat="1">
      <c r="A273" s="14"/>
      <c r="B273" s="255"/>
      <c r="C273" s="256"/>
      <c r="D273" s="245" t="s">
        <v>235</v>
      </c>
      <c r="E273" s="257" t="s">
        <v>1</v>
      </c>
      <c r="F273" s="258" t="s">
        <v>237</v>
      </c>
      <c r="G273" s="256"/>
      <c r="H273" s="259">
        <v>12.456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235</v>
      </c>
      <c r="AU273" s="265" t="s">
        <v>94</v>
      </c>
      <c r="AV273" s="14" t="s">
        <v>233</v>
      </c>
      <c r="AW273" s="14" t="s">
        <v>40</v>
      </c>
      <c r="AX273" s="14" t="s">
        <v>92</v>
      </c>
      <c r="AY273" s="265" t="s">
        <v>226</v>
      </c>
    </row>
    <row r="274" s="2" customFormat="1" ht="16.5" customHeight="1">
      <c r="A274" s="41"/>
      <c r="B274" s="42"/>
      <c r="C274" s="230" t="s">
        <v>416</v>
      </c>
      <c r="D274" s="230" t="s">
        <v>228</v>
      </c>
      <c r="E274" s="231" t="s">
        <v>2693</v>
      </c>
      <c r="F274" s="232" t="s">
        <v>2694</v>
      </c>
      <c r="G274" s="233" t="s">
        <v>231</v>
      </c>
      <c r="H274" s="234">
        <v>124.56</v>
      </c>
      <c r="I274" s="235"/>
      <c r="J274" s="236">
        <f>ROUND(I274*H274,2)</f>
        <v>0</v>
      </c>
      <c r="K274" s="232" t="s">
        <v>232</v>
      </c>
      <c r="L274" s="47"/>
      <c r="M274" s="237" t="s">
        <v>1</v>
      </c>
      <c r="N274" s="238" t="s">
        <v>52</v>
      </c>
      <c r="O274" s="95"/>
      <c r="P274" s="239">
        <f>O274*H274</f>
        <v>0</v>
      </c>
      <c r="Q274" s="239">
        <v>0.03006</v>
      </c>
      <c r="R274" s="239">
        <f>Q274*H274</f>
        <v>3.7442736000000001</v>
      </c>
      <c r="S274" s="239">
        <v>0</v>
      </c>
      <c r="T274" s="24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1" t="s">
        <v>233</v>
      </c>
      <c r="AT274" s="241" t="s">
        <v>228</v>
      </c>
      <c r="AU274" s="241" t="s">
        <v>94</v>
      </c>
      <c r="AY274" s="19" t="s">
        <v>226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233</v>
      </c>
      <c r="BK274" s="242">
        <f>ROUND(I274*H274,2)</f>
        <v>0</v>
      </c>
      <c r="BL274" s="19" t="s">
        <v>233</v>
      </c>
      <c r="BM274" s="241" t="s">
        <v>2695</v>
      </c>
    </row>
    <row r="275" s="13" customFormat="1">
      <c r="A275" s="13"/>
      <c r="B275" s="243"/>
      <c r="C275" s="244"/>
      <c r="D275" s="245" t="s">
        <v>235</v>
      </c>
      <c r="E275" s="246" t="s">
        <v>1</v>
      </c>
      <c r="F275" s="247" t="s">
        <v>2696</v>
      </c>
      <c r="G275" s="244"/>
      <c r="H275" s="248">
        <v>124.56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235</v>
      </c>
      <c r="AU275" s="254" t="s">
        <v>94</v>
      </c>
      <c r="AV275" s="13" t="s">
        <v>94</v>
      </c>
      <c r="AW275" s="13" t="s">
        <v>40</v>
      </c>
      <c r="AX275" s="13" t="s">
        <v>85</v>
      </c>
      <c r="AY275" s="254" t="s">
        <v>226</v>
      </c>
    </row>
    <row r="276" s="14" customFormat="1">
      <c r="A276" s="14"/>
      <c r="B276" s="255"/>
      <c r="C276" s="256"/>
      <c r="D276" s="245" t="s">
        <v>235</v>
      </c>
      <c r="E276" s="257" t="s">
        <v>1</v>
      </c>
      <c r="F276" s="258" t="s">
        <v>237</v>
      </c>
      <c r="G276" s="256"/>
      <c r="H276" s="259">
        <v>124.56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235</v>
      </c>
      <c r="AU276" s="265" t="s">
        <v>94</v>
      </c>
      <c r="AV276" s="14" t="s">
        <v>233</v>
      </c>
      <c r="AW276" s="14" t="s">
        <v>40</v>
      </c>
      <c r="AX276" s="14" t="s">
        <v>92</v>
      </c>
      <c r="AY276" s="265" t="s">
        <v>226</v>
      </c>
    </row>
    <row r="277" s="2" customFormat="1" ht="16.5" customHeight="1">
      <c r="A277" s="41"/>
      <c r="B277" s="42"/>
      <c r="C277" s="230" t="s">
        <v>421</v>
      </c>
      <c r="D277" s="230" t="s">
        <v>228</v>
      </c>
      <c r="E277" s="231" t="s">
        <v>2697</v>
      </c>
      <c r="F277" s="232" t="s">
        <v>2698</v>
      </c>
      <c r="G277" s="233" t="s">
        <v>544</v>
      </c>
      <c r="H277" s="234">
        <v>4</v>
      </c>
      <c r="I277" s="235"/>
      <c r="J277" s="236">
        <f>ROUND(I277*H277,2)</f>
        <v>0</v>
      </c>
      <c r="K277" s="232" t="s">
        <v>1</v>
      </c>
      <c r="L277" s="47"/>
      <c r="M277" s="237" t="s">
        <v>1</v>
      </c>
      <c r="N277" s="238" t="s">
        <v>52</v>
      </c>
      <c r="O277" s="95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1" t="s">
        <v>233</v>
      </c>
      <c r="AT277" s="241" t="s">
        <v>228</v>
      </c>
      <c r="AU277" s="241" t="s">
        <v>94</v>
      </c>
      <c r="AY277" s="19" t="s">
        <v>226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9" t="s">
        <v>233</v>
      </c>
      <c r="BK277" s="242">
        <f>ROUND(I277*H277,2)</f>
        <v>0</v>
      </c>
      <c r="BL277" s="19" t="s">
        <v>233</v>
      </c>
      <c r="BM277" s="241" t="s">
        <v>2699</v>
      </c>
    </row>
    <row r="278" s="13" customFormat="1">
      <c r="A278" s="13"/>
      <c r="B278" s="243"/>
      <c r="C278" s="244"/>
      <c r="D278" s="245" t="s">
        <v>235</v>
      </c>
      <c r="E278" s="246" t="s">
        <v>1</v>
      </c>
      <c r="F278" s="247" t="s">
        <v>2641</v>
      </c>
      <c r="G278" s="244"/>
      <c r="H278" s="248">
        <v>1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235</v>
      </c>
      <c r="AU278" s="254" t="s">
        <v>94</v>
      </c>
      <c r="AV278" s="13" t="s">
        <v>94</v>
      </c>
      <c r="AW278" s="13" t="s">
        <v>40</v>
      </c>
      <c r="AX278" s="13" t="s">
        <v>85</v>
      </c>
      <c r="AY278" s="254" t="s">
        <v>226</v>
      </c>
    </row>
    <row r="279" s="13" customFormat="1">
      <c r="A279" s="13"/>
      <c r="B279" s="243"/>
      <c r="C279" s="244"/>
      <c r="D279" s="245" t="s">
        <v>235</v>
      </c>
      <c r="E279" s="246" t="s">
        <v>1</v>
      </c>
      <c r="F279" s="247" t="s">
        <v>2642</v>
      </c>
      <c r="G279" s="244"/>
      <c r="H279" s="248">
        <v>1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235</v>
      </c>
      <c r="AU279" s="254" t="s">
        <v>94</v>
      </c>
      <c r="AV279" s="13" t="s">
        <v>94</v>
      </c>
      <c r="AW279" s="13" t="s">
        <v>40</v>
      </c>
      <c r="AX279" s="13" t="s">
        <v>85</v>
      </c>
      <c r="AY279" s="254" t="s">
        <v>226</v>
      </c>
    </row>
    <row r="280" s="13" customFormat="1">
      <c r="A280" s="13"/>
      <c r="B280" s="243"/>
      <c r="C280" s="244"/>
      <c r="D280" s="245" t="s">
        <v>235</v>
      </c>
      <c r="E280" s="246" t="s">
        <v>1</v>
      </c>
      <c r="F280" s="247" t="s">
        <v>2643</v>
      </c>
      <c r="G280" s="244"/>
      <c r="H280" s="248">
        <v>1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235</v>
      </c>
      <c r="AU280" s="254" t="s">
        <v>94</v>
      </c>
      <c r="AV280" s="13" t="s">
        <v>94</v>
      </c>
      <c r="AW280" s="13" t="s">
        <v>40</v>
      </c>
      <c r="AX280" s="13" t="s">
        <v>85</v>
      </c>
      <c r="AY280" s="254" t="s">
        <v>226</v>
      </c>
    </row>
    <row r="281" s="13" customFormat="1">
      <c r="A281" s="13"/>
      <c r="B281" s="243"/>
      <c r="C281" s="244"/>
      <c r="D281" s="245" t="s">
        <v>235</v>
      </c>
      <c r="E281" s="246" t="s">
        <v>1</v>
      </c>
      <c r="F281" s="247" t="s">
        <v>2669</v>
      </c>
      <c r="G281" s="244"/>
      <c r="H281" s="248">
        <v>1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235</v>
      </c>
      <c r="AU281" s="254" t="s">
        <v>94</v>
      </c>
      <c r="AV281" s="13" t="s">
        <v>94</v>
      </c>
      <c r="AW281" s="13" t="s">
        <v>40</v>
      </c>
      <c r="AX281" s="13" t="s">
        <v>85</v>
      </c>
      <c r="AY281" s="254" t="s">
        <v>226</v>
      </c>
    </row>
    <row r="282" s="14" customFormat="1">
      <c r="A282" s="14"/>
      <c r="B282" s="255"/>
      <c r="C282" s="256"/>
      <c r="D282" s="245" t="s">
        <v>235</v>
      </c>
      <c r="E282" s="257" t="s">
        <v>1</v>
      </c>
      <c r="F282" s="258" t="s">
        <v>237</v>
      </c>
      <c r="G282" s="256"/>
      <c r="H282" s="259">
        <v>4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235</v>
      </c>
      <c r="AU282" s="265" t="s">
        <v>94</v>
      </c>
      <c r="AV282" s="14" t="s">
        <v>233</v>
      </c>
      <c r="AW282" s="14" t="s">
        <v>40</v>
      </c>
      <c r="AX282" s="14" t="s">
        <v>92</v>
      </c>
      <c r="AY282" s="265" t="s">
        <v>226</v>
      </c>
    </row>
    <row r="283" s="12" customFormat="1" ht="22.8" customHeight="1">
      <c r="A283" s="12"/>
      <c r="B283" s="214"/>
      <c r="C283" s="215"/>
      <c r="D283" s="216" t="s">
        <v>84</v>
      </c>
      <c r="E283" s="228" t="s">
        <v>266</v>
      </c>
      <c r="F283" s="228" t="s">
        <v>2700</v>
      </c>
      <c r="G283" s="215"/>
      <c r="H283" s="215"/>
      <c r="I283" s="218"/>
      <c r="J283" s="229">
        <f>BK283</f>
        <v>0</v>
      </c>
      <c r="K283" s="215"/>
      <c r="L283" s="220"/>
      <c r="M283" s="221"/>
      <c r="N283" s="222"/>
      <c r="O283" s="222"/>
      <c r="P283" s="223">
        <f>SUM(P284:P363)</f>
        <v>0</v>
      </c>
      <c r="Q283" s="222"/>
      <c r="R283" s="223">
        <f>SUM(R284:R363)</f>
        <v>6.6101865800000006</v>
      </c>
      <c r="S283" s="222"/>
      <c r="T283" s="224">
        <f>SUM(T284:T363)</f>
        <v>2.1999999999999997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5" t="s">
        <v>92</v>
      </c>
      <c r="AT283" s="226" t="s">
        <v>84</v>
      </c>
      <c r="AU283" s="226" t="s">
        <v>92</v>
      </c>
      <c r="AY283" s="225" t="s">
        <v>226</v>
      </c>
      <c r="BK283" s="227">
        <f>SUM(BK284:BK363)</f>
        <v>0</v>
      </c>
    </row>
    <row r="284" s="2" customFormat="1" ht="21.75" customHeight="1">
      <c r="A284" s="41"/>
      <c r="B284" s="42"/>
      <c r="C284" s="230" t="s">
        <v>425</v>
      </c>
      <c r="D284" s="230" t="s">
        <v>228</v>
      </c>
      <c r="E284" s="231" t="s">
        <v>2701</v>
      </c>
      <c r="F284" s="232" t="s">
        <v>2702</v>
      </c>
      <c r="G284" s="233" t="s">
        <v>244</v>
      </c>
      <c r="H284" s="234">
        <v>44.850000000000001</v>
      </c>
      <c r="I284" s="235"/>
      <c r="J284" s="236">
        <f>ROUND(I284*H284,2)</f>
        <v>0</v>
      </c>
      <c r="K284" s="232" t="s">
        <v>232</v>
      </c>
      <c r="L284" s="47"/>
      <c r="M284" s="237" t="s">
        <v>1</v>
      </c>
      <c r="N284" s="238" t="s">
        <v>52</v>
      </c>
      <c r="O284" s="95"/>
      <c r="P284" s="239">
        <f>O284*H284</f>
        <v>0</v>
      </c>
      <c r="Q284" s="239">
        <v>1.0000000000000001E-05</v>
      </c>
      <c r="R284" s="239">
        <f>Q284*H284</f>
        <v>0.00044850000000000006</v>
      </c>
      <c r="S284" s="239">
        <v>0</v>
      </c>
      <c r="T284" s="240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1" t="s">
        <v>233</v>
      </c>
      <c r="AT284" s="241" t="s">
        <v>228</v>
      </c>
      <c r="AU284" s="241" t="s">
        <v>94</v>
      </c>
      <c r="AY284" s="19" t="s">
        <v>226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9" t="s">
        <v>233</v>
      </c>
      <c r="BK284" s="242">
        <f>ROUND(I284*H284,2)</f>
        <v>0</v>
      </c>
      <c r="BL284" s="19" t="s">
        <v>233</v>
      </c>
      <c r="BM284" s="241" t="s">
        <v>2703</v>
      </c>
    </row>
    <row r="285" s="13" customFormat="1">
      <c r="A285" s="13"/>
      <c r="B285" s="243"/>
      <c r="C285" s="244"/>
      <c r="D285" s="245" t="s">
        <v>235</v>
      </c>
      <c r="E285" s="246" t="s">
        <v>1</v>
      </c>
      <c r="F285" s="247" t="s">
        <v>2704</v>
      </c>
      <c r="G285" s="244"/>
      <c r="H285" s="248">
        <v>44.850000000000001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235</v>
      </c>
      <c r="AU285" s="254" t="s">
        <v>94</v>
      </c>
      <c r="AV285" s="13" t="s">
        <v>94</v>
      </c>
      <c r="AW285" s="13" t="s">
        <v>40</v>
      </c>
      <c r="AX285" s="13" t="s">
        <v>85</v>
      </c>
      <c r="AY285" s="254" t="s">
        <v>226</v>
      </c>
    </row>
    <row r="286" s="14" customFormat="1">
      <c r="A286" s="14"/>
      <c r="B286" s="255"/>
      <c r="C286" s="256"/>
      <c r="D286" s="245" t="s">
        <v>235</v>
      </c>
      <c r="E286" s="257" t="s">
        <v>1</v>
      </c>
      <c r="F286" s="258" t="s">
        <v>237</v>
      </c>
      <c r="G286" s="256"/>
      <c r="H286" s="259">
        <v>44.850000000000001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235</v>
      </c>
      <c r="AU286" s="265" t="s">
        <v>94</v>
      </c>
      <c r="AV286" s="14" t="s">
        <v>233</v>
      </c>
      <c r="AW286" s="14" t="s">
        <v>40</v>
      </c>
      <c r="AX286" s="14" t="s">
        <v>92</v>
      </c>
      <c r="AY286" s="265" t="s">
        <v>226</v>
      </c>
    </row>
    <row r="287" s="2" customFormat="1" ht="16.5" customHeight="1">
      <c r="A287" s="41"/>
      <c r="B287" s="42"/>
      <c r="C287" s="266" t="s">
        <v>429</v>
      </c>
      <c r="D287" s="266" t="s">
        <v>301</v>
      </c>
      <c r="E287" s="267" t="s">
        <v>2705</v>
      </c>
      <c r="F287" s="268" t="s">
        <v>2706</v>
      </c>
      <c r="G287" s="269" t="s">
        <v>244</v>
      </c>
      <c r="H287" s="270">
        <v>46.195999999999998</v>
      </c>
      <c r="I287" s="271"/>
      <c r="J287" s="272">
        <f>ROUND(I287*H287,2)</f>
        <v>0</v>
      </c>
      <c r="K287" s="268" t="s">
        <v>232</v>
      </c>
      <c r="L287" s="273"/>
      <c r="M287" s="274" t="s">
        <v>1</v>
      </c>
      <c r="N287" s="275" t="s">
        <v>52</v>
      </c>
      <c r="O287" s="95"/>
      <c r="P287" s="239">
        <f>O287*H287</f>
        <v>0</v>
      </c>
      <c r="Q287" s="239">
        <v>0.011979999999999999</v>
      </c>
      <c r="R287" s="239">
        <f>Q287*H287</f>
        <v>0.55342807999999999</v>
      </c>
      <c r="S287" s="239">
        <v>0</v>
      </c>
      <c r="T287" s="240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1" t="s">
        <v>266</v>
      </c>
      <c r="AT287" s="241" t="s">
        <v>301</v>
      </c>
      <c r="AU287" s="241" t="s">
        <v>94</v>
      </c>
      <c r="AY287" s="19" t="s">
        <v>226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233</v>
      </c>
      <c r="BK287" s="242">
        <f>ROUND(I287*H287,2)</f>
        <v>0</v>
      </c>
      <c r="BL287" s="19" t="s">
        <v>233</v>
      </c>
      <c r="BM287" s="241" t="s">
        <v>2707</v>
      </c>
    </row>
    <row r="288" s="13" customFormat="1">
      <c r="A288" s="13"/>
      <c r="B288" s="243"/>
      <c r="C288" s="244"/>
      <c r="D288" s="245" t="s">
        <v>235</v>
      </c>
      <c r="E288" s="246" t="s">
        <v>1</v>
      </c>
      <c r="F288" s="247" t="s">
        <v>2708</v>
      </c>
      <c r="G288" s="244"/>
      <c r="H288" s="248">
        <v>44.850000000000001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235</v>
      </c>
      <c r="AU288" s="254" t="s">
        <v>94</v>
      </c>
      <c r="AV288" s="13" t="s">
        <v>94</v>
      </c>
      <c r="AW288" s="13" t="s">
        <v>40</v>
      </c>
      <c r="AX288" s="13" t="s">
        <v>85</v>
      </c>
      <c r="AY288" s="254" t="s">
        <v>226</v>
      </c>
    </row>
    <row r="289" s="14" customFormat="1">
      <c r="A289" s="14"/>
      <c r="B289" s="255"/>
      <c r="C289" s="256"/>
      <c r="D289" s="245" t="s">
        <v>235</v>
      </c>
      <c r="E289" s="257" t="s">
        <v>1</v>
      </c>
      <c r="F289" s="258" t="s">
        <v>237</v>
      </c>
      <c r="G289" s="256"/>
      <c r="H289" s="259">
        <v>44.850000000000001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235</v>
      </c>
      <c r="AU289" s="265" t="s">
        <v>94</v>
      </c>
      <c r="AV289" s="14" t="s">
        <v>233</v>
      </c>
      <c r="AW289" s="14" t="s">
        <v>40</v>
      </c>
      <c r="AX289" s="14" t="s">
        <v>92</v>
      </c>
      <c r="AY289" s="265" t="s">
        <v>226</v>
      </c>
    </row>
    <row r="290" s="13" customFormat="1">
      <c r="A290" s="13"/>
      <c r="B290" s="243"/>
      <c r="C290" s="244"/>
      <c r="D290" s="245" t="s">
        <v>235</v>
      </c>
      <c r="E290" s="244"/>
      <c r="F290" s="247" t="s">
        <v>2709</v>
      </c>
      <c r="G290" s="244"/>
      <c r="H290" s="248">
        <v>46.195999999999998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235</v>
      </c>
      <c r="AU290" s="254" t="s">
        <v>94</v>
      </c>
      <c r="AV290" s="13" t="s">
        <v>94</v>
      </c>
      <c r="AW290" s="13" t="s">
        <v>4</v>
      </c>
      <c r="AX290" s="13" t="s">
        <v>92</v>
      </c>
      <c r="AY290" s="254" t="s">
        <v>226</v>
      </c>
    </row>
    <row r="291" s="2" customFormat="1" ht="21.75" customHeight="1">
      <c r="A291" s="41"/>
      <c r="B291" s="42"/>
      <c r="C291" s="230" t="s">
        <v>434</v>
      </c>
      <c r="D291" s="230" t="s">
        <v>228</v>
      </c>
      <c r="E291" s="231" t="s">
        <v>2710</v>
      </c>
      <c r="F291" s="232" t="s">
        <v>2711</v>
      </c>
      <c r="G291" s="233" t="s">
        <v>369</v>
      </c>
      <c r="H291" s="234">
        <v>4</v>
      </c>
      <c r="I291" s="235"/>
      <c r="J291" s="236">
        <f>ROUND(I291*H291,2)</f>
        <v>0</v>
      </c>
      <c r="K291" s="232" t="s">
        <v>232</v>
      </c>
      <c r="L291" s="47"/>
      <c r="M291" s="237" t="s">
        <v>1</v>
      </c>
      <c r="N291" s="238" t="s">
        <v>52</v>
      </c>
      <c r="O291" s="95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1" t="s">
        <v>233</v>
      </c>
      <c r="AT291" s="241" t="s">
        <v>228</v>
      </c>
      <c r="AU291" s="241" t="s">
        <v>94</v>
      </c>
      <c r="AY291" s="19" t="s">
        <v>226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9" t="s">
        <v>233</v>
      </c>
      <c r="BK291" s="242">
        <f>ROUND(I291*H291,2)</f>
        <v>0</v>
      </c>
      <c r="BL291" s="19" t="s">
        <v>233</v>
      </c>
      <c r="BM291" s="241" t="s">
        <v>2712</v>
      </c>
    </row>
    <row r="292" s="13" customFormat="1">
      <c r="A292" s="13"/>
      <c r="B292" s="243"/>
      <c r="C292" s="244"/>
      <c r="D292" s="245" t="s">
        <v>235</v>
      </c>
      <c r="E292" s="246" t="s">
        <v>1</v>
      </c>
      <c r="F292" s="247" t="s">
        <v>513</v>
      </c>
      <c r="G292" s="244"/>
      <c r="H292" s="248">
        <v>4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235</v>
      </c>
      <c r="AU292" s="254" t="s">
        <v>94</v>
      </c>
      <c r="AV292" s="13" t="s">
        <v>94</v>
      </c>
      <c r="AW292" s="13" t="s">
        <v>40</v>
      </c>
      <c r="AX292" s="13" t="s">
        <v>85</v>
      </c>
      <c r="AY292" s="254" t="s">
        <v>226</v>
      </c>
    </row>
    <row r="293" s="14" customFormat="1">
      <c r="A293" s="14"/>
      <c r="B293" s="255"/>
      <c r="C293" s="256"/>
      <c r="D293" s="245" t="s">
        <v>235</v>
      </c>
      <c r="E293" s="257" t="s">
        <v>1</v>
      </c>
      <c r="F293" s="258" t="s">
        <v>237</v>
      </c>
      <c r="G293" s="256"/>
      <c r="H293" s="259">
        <v>4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235</v>
      </c>
      <c r="AU293" s="265" t="s">
        <v>94</v>
      </c>
      <c r="AV293" s="14" t="s">
        <v>233</v>
      </c>
      <c r="AW293" s="14" t="s">
        <v>40</v>
      </c>
      <c r="AX293" s="14" t="s">
        <v>92</v>
      </c>
      <c r="AY293" s="265" t="s">
        <v>226</v>
      </c>
    </row>
    <row r="294" s="2" customFormat="1" ht="16.5" customHeight="1">
      <c r="A294" s="41"/>
      <c r="B294" s="42"/>
      <c r="C294" s="266" t="s">
        <v>443</v>
      </c>
      <c r="D294" s="266" t="s">
        <v>301</v>
      </c>
      <c r="E294" s="267" t="s">
        <v>2713</v>
      </c>
      <c r="F294" s="268" t="s">
        <v>2714</v>
      </c>
      <c r="G294" s="269" t="s">
        <v>369</v>
      </c>
      <c r="H294" s="270">
        <v>3</v>
      </c>
      <c r="I294" s="271"/>
      <c r="J294" s="272">
        <f>ROUND(I294*H294,2)</f>
        <v>0</v>
      </c>
      <c r="K294" s="268" t="s">
        <v>232</v>
      </c>
      <c r="L294" s="273"/>
      <c r="M294" s="274" t="s">
        <v>1</v>
      </c>
      <c r="N294" s="275" t="s">
        <v>52</v>
      </c>
      <c r="O294" s="95"/>
      <c r="P294" s="239">
        <f>O294*H294</f>
        <v>0</v>
      </c>
      <c r="Q294" s="239">
        <v>0.00064999999999999997</v>
      </c>
      <c r="R294" s="239">
        <f>Q294*H294</f>
        <v>0.0019499999999999999</v>
      </c>
      <c r="S294" s="239">
        <v>0</v>
      </c>
      <c r="T294" s="240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1" t="s">
        <v>266</v>
      </c>
      <c r="AT294" s="241" t="s">
        <v>301</v>
      </c>
      <c r="AU294" s="241" t="s">
        <v>94</v>
      </c>
      <c r="AY294" s="19" t="s">
        <v>226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233</v>
      </c>
      <c r="BK294" s="242">
        <f>ROUND(I294*H294,2)</f>
        <v>0</v>
      </c>
      <c r="BL294" s="19" t="s">
        <v>233</v>
      </c>
      <c r="BM294" s="241" t="s">
        <v>2715</v>
      </c>
    </row>
    <row r="295" s="13" customFormat="1">
      <c r="A295" s="13"/>
      <c r="B295" s="243"/>
      <c r="C295" s="244"/>
      <c r="D295" s="245" t="s">
        <v>235</v>
      </c>
      <c r="E295" s="246" t="s">
        <v>1</v>
      </c>
      <c r="F295" s="247" t="s">
        <v>241</v>
      </c>
      <c r="G295" s="244"/>
      <c r="H295" s="248">
        <v>3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235</v>
      </c>
      <c r="AU295" s="254" t="s">
        <v>94</v>
      </c>
      <c r="AV295" s="13" t="s">
        <v>94</v>
      </c>
      <c r="AW295" s="13" t="s">
        <v>40</v>
      </c>
      <c r="AX295" s="13" t="s">
        <v>85</v>
      </c>
      <c r="AY295" s="254" t="s">
        <v>226</v>
      </c>
    </row>
    <row r="296" s="14" customFormat="1">
      <c r="A296" s="14"/>
      <c r="B296" s="255"/>
      <c r="C296" s="256"/>
      <c r="D296" s="245" t="s">
        <v>235</v>
      </c>
      <c r="E296" s="257" t="s">
        <v>1</v>
      </c>
      <c r="F296" s="258" t="s">
        <v>237</v>
      </c>
      <c r="G296" s="256"/>
      <c r="H296" s="259">
        <v>3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235</v>
      </c>
      <c r="AU296" s="265" t="s">
        <v>94</v>
      </c>
      <c r="AV296" s="14" t="s">
        <v>233</v>
      </c>
      <c r="AW296" s="14" t="s">
        <v>40</v>
      </c>
      <c r="AX296" s="14" t="s">
        <v>92</v>
      </c>
      <c r="AY296" s="265" t="s">
        <v>226</v>
      </c>
    </row>
    <row r="297" s="2" customFormat="1" ht="16.5" customHeight="1">
      <c r="A297" s="41"/>
      <c r="B297" s="42"/>
      <c r="C297" s="266" t="s">
        <v>447</v>
      </c>
      <c r="D297" s="266" t="s">
        <v>301</v>
      </c>
      <c r="E297" s="267" t="s">
        <v>2716</v>
      </c>
      <c r="F297" s="268" t="s">
        <v>2717</v>
      </c>
      <c r="G297" s="269" t="s">
        <v>369</v>
      </c>
      <c r="H297" s="270">
        <v>1</v>
      </c>
      <c r="I297" s="271"/>
      <c r="J297" s="272">
        <f>ROUND(I297*H297,2)</f>
        <v>0</v>
      </c>
      <c r="K297" s="268" t="s">
        <v>232</v>
      </c>
      <c r="L297" s="273"/>
      <c r="M297" s="274" t="s">
        <v>1</v>
      </c>
      <c r="N297" s="275" t="s">
        <v>52</v>
      </c>
      <c r="O297" s="95"/>
      <c r="P297" s="239">
        <f>O297*H297</f>
        <v>0</v>
      </c>
      <c r="Q297" s="239">
        <v>0.00088000000000000003</v>
      </c>
      <c r="R297" s="239">
        <f>Q297*H297</f>
        <v>0.00088000000000000003</v>
      </c>
      <c r="S297" s="239">
        <v>0</v>
      </c>
      <c r="T297" s="240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1" t="s">
        <v>266</v>
      </c>
      <c r="AT297" s="241" t="s">
        <v>301</v>
      </c>
      <c r="AU297" s="241" t="s">
        <v>94</v>
      </c>
      <c r="AY297" s="19" t="s">
        <v>226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9" t="s">
        <v>233</v>
      </c>
      <c r="BK297" s="242">
        <f>ROUND(I297*H297,2)</f>
        <v>0</v>
      </c>
      <c r="BL297" s="19" t="s">
        <v>233</v>
      </c>
      <c r="BM297" s="241" t="s">
        <v>2718</v>
      </c>
    </row>
    <row r="298" s="13" customFormat="1">
      <c r="A298" s="13"/>
      <c r="B298" s="243"/>
      <c r="C298" s="244"/>
      <c r="D298" s="245" t="s">
        <v>235</v>
      </c>
      <c r="E298" s="246" t="s">
        <v>1</v>
      </c>
      <c r="F298" s="247" t="s">
        <v>92</v>
      </c>
      <c r="G298" s="244"/>
      <c r="H298" s="248">
        <v>1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235</v>
      </c>
      <c r="AU298" s="254" t="s">
        <v>94</v>
      </c>
      <c r="AV298" s="13" t="s">
        <v>94</v>
      </c>
      <c r="AW298" s="13" t="s">
        <v>40</v>
      </c>
      <c r="AX298" s="13" t="s">
        <v>85</v>
      </c>
      <c r="AY298" s="254" t="s">
        <v>226</v>
      </c>
    </row>
    <row r="299" s="14" customFormat="1">
      <c r="A299" s="14"/>
      <c r="B299" s="255"/>
      <c r="C299" s="256"/>
      <c r="D299" s="245" t="s">
        <v>235</v>
      </c>
      <c r="E299" s="257" t="s">
        <v>1</v>
      </c>
      <c r="F299" s="258" t="s">
        <v>237</v>
      </c>
      <c r="G299" s="256"/>
      <c r="H299" s="259">
        <v>1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5" t="s">
        <v>235</v>
      </c>
      <c r="AU299" s="265" t="s">
        <v>94</v>
      </c>
      <c r="AV299" s="14" t="s">
        <v>233</v>
      </c>
      <c r="AW299" s="14" t="s">
        <v>40</v>
      </c>
      <c r="AX299" s="14" t="s">
        <v>92</v>
      </c>
      <c r="AY299" s="265" t="s">
        <v>226</v>
      </c>
    </row>
    <row r="300" s="2" customFormat="1" ht="21.75" customHeight="1">
      <c r="A300" s="41"/>
      <c r="B300" s="42"/>
      <c r="C300" s="230" t="s">
        <v>456</v>
      </c>
      <c r="D300" s="230" t="s">
        <v>228</v>
      </c>
      <c r="E300" s="231" t="s">
        <v>2719</v>
      </c>
      <c r="F300" s="232" t="s">
        <v>2720</v>
      </c>
      <c r="G300" s="233" t="s">
        <v>369</v>
      </c>
      <c r="H300" s="234">
        <v>1</v>
      </c>
      <c r="I300" s="235"/>
      <c r="J300" s="236">
        <f>ROUND(I300*H300,2)</f>
        <v>0</v>
      </c>
      <c r="K300" s="232" t="s">
        <v>232</v>
      </c>
      <c r="L300" s="47"/>
      <c r="M300" s="237" t="s">
        <v>1</v>
      </c>
      <c r="N300" s="238" t="s">
        <v>52</v>
      </c>
      <c r="O300" s="95"/>
      <c r="P300" s="239">
        <f>O300*H300</f>
        <v>0</v>
      </c>
      <c r="Q300" s="239">
        <v>1.0000000000000001E-05</v>
      </c>
      <c r="R300" s="239">
        <f>Q300*H300</f>
        <v>1.0000000000000001E-05</v>
      </c>
      <c r="S300" s="239">
        <v>0</v>
      </c>
      <c r="T300" s="240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1" t="s">
        <v>233</v>
      </c>
      <c r="AT300" s="241" t="s">
        <v>228</v>
      </c>
      <c r="AU300" s="241" t="s">
        <v>94</v>
      </c>
      <c r="AY300" s="19" t="s">
        <v>226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9" t="s">
        <v>233</v>
      </c>
      <c r="BK300" s="242">
        <f>ROUND(I300*H300,2)</f>
        <v>0</v>
      </c>
      <c r="BL300" s="19" t="s">
        <v>233</v>
      </c>
      <c r="BM300" s="241" t="s">
        <v>2721</v>
      </c>
    </row>
    <row r="301" s="13" customFormat="1">
      <c r="A301" s="13"/>
      <c r="B301" s="243"/>
      <c r="C301" s="244"/>
      <c r="D301" s="245" t="s">
        <v>235</v>
      </c>
      <c r="E301" s="246" t="s">
        <v>1</v>
      </c>
      <c r="F301" s="247" t="s">
        <v>546</v>
      </c>
      <c r="G301" s="244"/>
      <c r="H301" s="248">
        <v>1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235</v>
      </c>
      <c r="AU301" s="254" t="s">
        <v>94</v>
      </c>
      <c r="AV301" s="13" t="s">
        <v>94</v>
      </c>
      <c r="AW301" s="13" t="s">
        <v>40</v>
      </c>
      <c r="AX301" s="13" t="s">
        <v>85</v>
      </c>
      <c r="AY301" s="254" t="s">
        <v>226</v>
      </c>
    </row>
    <row r="302" s="14" customFormat="1">
      <c r="A302" s="14"/>
      <c r="B302" s="255"/>
      <c r="C302" s="256"/>
      <c r="D302" s="245" t="s">
        <v>235</v>
      </c>
      <c r="E302" s="257" t="s">
        <v>1</v>
      </c>
      <c r="F302" s="258" t="s">
        <v>237</v>
      </c>
      <c r="G302" s="256"/>
      <c r="H302" s="259">
        <v>1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235</v>
      </c>
      <c r="AU302" s="265" t="s">
        <v>94</v>
      </c>
      <c r="AV302" s="14" t="s">
        <v>233</v>
      </c>
      <c r="AW302" s="14" t="s">
        <v>40</v>
      </c>
      <c r="AX302" s="14" t="s">
        <v>92</v>
      </c>
      <c r="AY302" s="265" t="s">
        <v>226</v>
      </c>
    </row>
    <row r="303" s="2" customFormat="1" ht="16.5" customHeight="1">
      <c r="A303" s="41"/>
      <c r="B303" s="42"/>
      <c r="C303" s="266" t="s">
        <v>461</v>
      </c>
      <c r="D303" s="266" t="s">
        <v>301</v>
      </c>
      <c r="E303" s="267" t="s">
        <v>2722</v>
      </c>
      <c r="F303" s="268" t="s">
        <v>2723</v>
      </c>
      <c r="G303" s="269" t="s">
        <v>369</v>
      </c>
      <c r="H303" s="270">
        <v>1</v>
      </c>
      <c r="I303" s="271"/>
      <c r="J303" s="272">
        <f>ROUND(I303*H303,2)</f>
        <v>0</v>
      </c>
      <c r="K303" s="268" t="s">
        <v>232</v>
      </c>
      <c r="L303" s="273"/>
      <c r="M303" s="274" t="s">
        <v>1</v>
      </c>
      <c r="N303" s="275" t="s">
        <v>52</v>
      </c>
      <c r="O303" s="95"/>
      <c r="P303" s="239">
        <f>O303*H303</f>
        <v>0</v>
      </c>
      <c r="Q303" s="239">
        <v>0.00125</v>
      </c>
      <c r="R303" s="239">
        <f>Q303*H303</f>
        <v>0.00125</v>
      </c>
      <c r="S303" s="239">
        <v>0</v>
      </c>
      <c r="T303" s="240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1" t="s">
        <v>266</v>
      </c>
      <c r="AT303" s="241" t="s">
        <v>301</v>
      </c>
      <c r="AU303" s="241" t="s">
        <v>94</v>
      </c>
      <c r="AY303" s="19" t="s">
        <v>226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9" t="s">
        <v>233</v>
      </c>
      <c r="BK303" s="242">
        <f>ROUND(I303*H303,2)</f>
        <v>0</v>
      </c>
      <c r="BL303" s="19" t="s">
        <v>233</v>
      </c>
      <c r="BM303" s="241" t="s">
        <v>2724</v>
      </c>
    </row>
    <row r="304" s="13" customFormat="1">
      <c r="A304" s="13"/>
      <c r="B304" s="243"/>
      <c r="C304" s="244"/>
      <c r="D304" s="245" t="s">
        <v>235</v>
      </c>
      <c r="E304" s="246" t="s">
        <v>1</v>
      </c>
      <c r="F304" s="247" t="s">
        <v>92</v>
      </c>
      <c r="G304" s="244"/>
      <c r="H304" s="248">
        <v>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235</v>
      </c>
      <c r="AU304" s="254" t="s">
        <v>94</v>
      </c>
      <c r="AV304" s="13" t="s">
        <v>94</v>
      </c>
      <c r="AW304" s="13" t="s">
        <v>40</v>
      </c>
      <c r="AX304" s="13" t="s">
        <v>85</v>
      </c>
      <c r="AY304" s="254" t="s">
        <v>226</v>
      </c>
    </row>
    <row r="305" s="14" customFormat="1">
      <c r="A305" s="14"/>
      <c r="B305" s="255"/>
      <c r="C305" s="256"/>
      <c r="D305" s="245" t="s">
        <v>235</v>
      </c>
      <c r="E305" s="257" t="s">
        <v>1</v>
      </c>
      <c r="F305" s="258" t="s">
        <v>237</v>
      </c>
      <c r="G305" s="256"/>
      <c r="H305" s="259">
        <v>1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235</v>
      </c>
      <c r="AU305" s="265" t="s">
        <v>94</v>
      </c>
      <c r="AV305" s="14" t="s">
        <v>233</v>
      </c>
      <c r="AW305" s="14" t="s">
        <v>40</v>
      </c>
      <c r="AX305" s="14" t="s">
        <v>92</v>
      </c>
      <c r="AY305" s="265" t="s">
        <v>226</v>
      </c>
    </row>
    <row r="306" s="2" customFormat="1" ht="16.5" customHeight="1">
      <c r="A306" s="41"/>
      <c r="B306" s="42"/>
      <c r="C306" s="230" t="s">
        <v>466</v>
      </c>
      <c r="D306" s="230" t="s">
        <v>228</v>
      </c>
      <c r="E306" s="231" t="s">
        <v>2725</v>
      </c>
      <c r="F306" s="232" t="s">
        <v>2726</v>
      </c>
      <c r="G306" s="233" t="s">
        <v>259</v>
      </c>
      <c r="H306" s="234">
        <v>5</v>
      </c>
      <c r="I306" s="235"/>
      <c r="J306" s="236">
        <f>ROUND(I306*H306,2)</f>
        <v>0</v>
      </c>
      <c r="K306" s="232" t="s">
        <v>232</v>
      </c>
      <c r="L306" s="47"/>
      <c r="M306" s="237" t="s">
        <v>1</v>
      </c>
      <c r="N306" s="238" t="s">
        <v>52</v>
      </c>
      <c r="O306" s="95"/>
      <c r="P306" s="239">
        <f>O306*H306</f>
        <v>0</v>
      </c>
      <c r="Q306" s="239">
        <v>0</v>
      </c>
      <c r="R306" s="239">
        <f>Q306*H306</f>
        <v>0</v>
      </c>
      <c r="S306" s="239">
        <v>0.35999999999999999</v>
      </c>
      <c r="T306" s="240">
        <f>S306*H306</f>
        <v>1.7999999999999998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1" t="s">
        <v>233</v>
      </c>
      <c r="AT306" s="241" t="s">
        <v>228</v>
      </c>
      <c r="AU306" s="241" t="s">
        <v>94</v>
      </c>
      <c r="AY306" s="19" t="s">
        <v>226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233</v>
      </c>
      <c r="BK306" s="242">
        <f>ROUND(I306*H306,2)</f>
        <v>0</v>
      </c>
      <c r="BL306" s="19" t="s">
        <v>233</v>
      </c>
      <c r="BM306" s="241" t="s">
        <v>2727</v>
      </c>
    </row>
    <row r="307" s="13" customFormat="1">
      <c r="A307" s="13"/>
      <c r="B307" s="243"/>
      <c r="C307" s="244"/>
      <c r="D307" s="245" t="s">
        <v>235</v>
      </c>
      <c r="E307" s="246" t="s">
        <v>1</v>
      </c>
      <c r="F307" s="247" t="s">
        <v>2728</v>
      </c>
      <c r="G307" s="244"/>
      <c r="H307" s="248">
        <v>5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235</v>
      </c>
      <c r="AU307" s="254" t="s">
        <v>94</v>
      </c>
      <c r="AV307" s="13" t="s">
        <v>94</v>
      </c>
      <c r="AW307" s="13" t="s">
        <v>40</v>
      </c>
      <c r="AX307" s="13" t="s">
        <v>85</v>
      </c>
      <c r="AY307" s="254" t="s">
        <v>226</v>
      </c>
    </row>
    <row r="308" s="14" customFormat="1">
      <c r="A308" s="14"/>
      <c r="B308" s="255"/>
      <c r="C308" s="256"/>
      <c r="D308" s="245" t="s">
        <v>235</v>
      </c>
      <c r="E308" s="257" t="s">
        <v>1</v>
      </c>
      <c r="F308" s="258" t="s">
        <v>237</v>
      </c>
      <c r="G308" s="256"/>
      <c r="H308" s="259">
        <v>5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235</v>
      </c>
      <c r="AU308" s="265" t="s">
        <v>94</v>
      </c>
      <c r="AV308" s="14" t="s">
        <v>233</v>
      </c>
      <c r="AW308" s="14" t="s">
        <v>40</v>
      </c>
      <c r="AX308" s="14" t="s">
        <v>92</v>
      </c>
      <c r="AY308" s="265" t="s">
        <v>226</v>
      </c>
    </row>
    <row r="309" s="2" customFormat="1" ht="16.5" customHeight="1">
      <c r="A309" s="41"/>
      <c r="B309" s="42"/>
      <c r="C309" s="230" t="s">
        <v>471</v>
      </c>
      <c r="D309" s="230" t="s">
        <v>228</v>
      </c>
      <c r="E309" s="231" t="s">
        <v>2501</v>
      </c>
      <c r="F309" s="232" t="s">
        <v>2502</v>
      </c>
      <c r="G309" s="233" t="s">
        <v>2503</v>
      </c>
      <c r="H309" s="234">
        <v>3</v>
      </c>
      <c r="I309" s="235"/>
      <c r="J309" s="236">
        <f>ROUND(I309*H309,2)</f>
        <v>0</v>
      </c>
      <c r="K309" s="232" t="s">
        <v>232</v>
      </c>
      <c r="L309" s="47"/>
      <c r="M309" s="237" t="s">
        <v>1</v>
      </c>
      <c r="N309" s="238" t="s">
        <v>52</v>
      </c>
      <c r="O309" s="95"/>
      <c r="P309" s="239">
        <f>O309*H309</f>
        <v>0</v>
      </c>
      <c r="Q309" s="239">
        <v>0.00010000000000000001</v>
      </c>
      <c r="R309" s="239">
        <f>Q309*H309</f>
        <v>0.00030000000000000003</v>
      </c>
      <c r="S309" s="239">
        <v>0</v>
      </c>
      <c r="T309" s="240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1" t="s">
        <v>233</v>
      </c>
      <c r="AT309" s="241" t="s">
        <v>228</v>
      </c>
      <c r="AU309" s="241" t="s">
        <v>94</v>
      </c>
      <c r="AY309" s="19" t="s">
        <v>226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233</v>
      </c>
      <c r="BK309" s="242">
        <f>ROUND(I309*H309,2)</f>
        <v>0</v>
      </c>
      <c r="BL309" s="19" t="s">
        <v>233</v>
      </c>
      <c r="BM309" s="241" t="s">
        <v>2729</v>
      </c>
    </row>
    <row r="310" s="2" customFormat="1" ht="16.5" customHeight="1">
      <c r="A310" s="41"/>
      <c r="B310" s="42"/>
      <c r="C310" s="230" t="s">
        <v>476</v>
      </c>
      <c r="D310" s="230" t="s">
        <v>228</v>
      </c>
      <c r="E310" s="231" t="s">
        <v>2730</v>
      </c>
      <c r="F310" s="232" t="s">
        <v>2731</v>
      </c>
      <c r="G310" s="233" t="s">
        <v>369</v>
      </c>
      <c r="H310" s="234">
        <v>3</v>
      </c>
      <c r="I310" s="235"/>
      <c r="J310" s="236">
        <f>ROUND(I310*H310,2)</f>
        <v>0</v>
      </c>
      <c r="K310" s="232" t="s">
        <v>232</v>
      </c>
      <c r="L310" s="47"/>
      <c r="M310" s="237" t="s">
        <v>1</v>
      </c>
      <c r="N310" s="238" t="s">
        <v>52</v>
      </c>
      <c r="O310" s="95"/>
      <c r="P310" s="239">
        <f>O310*H310</f>
        <v>0</v>
      </c>
      <c r="Q310" s="239">
        <v>0.010189999999999999</v>
      </c>
      <c r="R310" s="239">
        <f>Q310*H310</f>
        <v>0.03057</v>
      </c>
      <c r="S310" s="239">
        <v>0</v>
      </c>
      <c r="T310" s="240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1" t="s">
        <v>233</v>
      </c>
      <c r="AT310" s="241" t="s">
        <v>228</v>
      </c>
      <c r="AU310" s="241" t="s">
        <v>94</v>
      </c>
      <c r="AY310" s="19" t="s">
        <v>226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233</v>
      </c>
      <c r="BK310" s="242">
        <f>ROUND(I310*H310,2)</f>
        <v>0</v>
      </c>
      <c r="BL310" s="19" t="s">
        <v>233</v>
      </c>
      <c r="BM310" s="241" t="s">
        <v>2732</v>
      </c>
    </row>
    <row r="311" s="13" customFormat="1">
      <c r="A311" s="13"/>
      <c r="B311" s="243"/>
      <c r="C311" s="244"/>
      <c r="D311" s="245" t="s">
        <v>235</v>
      </c>
      <c r="E311" s="246" t="s">
        <v>1</v>
      </c>
      <c r="F311" s="247" t="s">
        <v>2641</v>
      </c>
      <c r="G311" s="244"/>
      <c r="H311" s="248">
        <v>1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235</v>
      </c>
      <c r="AU311" s="254" t="s">
        <v>94</v>
      </c>
      <c r="AV311" s="13" t="s">
        <v>94</v>
      </c>
      <c r="AW311" s="13" t="s">
        <v>40</v>
      </c>
      <c r="AX311" s="13" t="s">
        <v>85</v>
      </c>
      <c r="AY311" s="254" t="s">
        <v>226</v>
      </c>
    </row>
    <row r="312" s="13" customFormat="1">
      <c r="A312" s="13"/>
      <c r="B312" s="243"/>
      <c r="C312" s="244"/>
      <c r="D312" s="245" t="s">
        <v>235</v>
      </c>
      <c r="E312" s="246" t="s">
        <v>1</v>
      </c>
      <c r="F312" s="247" t="s">
        <v>2733</v>
      </c>
      <c r="G312" s="244"/>
      <c r="H312" s="248">
        <v>2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235</v>
      </c>
      <c r="AU312" s="254" t="s">
        <v>94</v>
      </c>
      <c r="AV312" s="13" t="s">
        <v>94</v>
      </c>
      <c r="AW312" s="13" t="s">
        <v>40</v>
      </c>
      <c r="AX312" s="13" t="s">
        <v>85</v>
      </c>
      <c r="AY312" s="254" t="s">
        <v>226</v>
      </c>
    </row>
    <row r="313" s="14" customFormat="1">
      <c r="A313" s="14"/>
      <c r="B313" s="255"/>
      <c r="C313" s="256"/>
      <c r="D313" s="245" t="s">
        <v>235</v>
      </c>
      <c r="E313" s="257" t="s">
        <v>1</v>
      </c>
      <c r="F313" s="258" t="s">
        <v>237</v>
      </c>
      <c r="G313" s="256"/>
      <c r="H313" s="259">
        <v>3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5" t="s">
        <v>235</v>
      </c>
      <c r="AU313" s="265" t="s">
        <v>94</v>
      </c>
      <c r="AV313" s="14" t="s">
        <v>233</v>
      </c>
      <c r="AW313" s="14" t="s">
        <v>40</v>
      </c>
      <c r="AX313" s="14" t="s">
        <v>92</v>
      </c>
      <c r="AY313" s="265" t="s">
        <v>226</v>
      </c>
    </row>
    <row r="314" s="2" customFormat="1" ht="16.5" customHeight="1">
      <c r="A314" s="41"/>
      <c r="B314" s="42"/>
      <c r="C314" s="266" t="s">
        <v>480</v>
      </c>
      <c r="D314" s="266" t="s">
        <v>301</v>
      </c>
      <c r="E314" s="267" t="s">
        <v>2734</v>
      </c>
      <c r="F314" s="268" t="s">
        <v>2735</v>
      </c>
      <c r="G314" s="269" t="s">
        <v>369</v>
      </c>
      <c r="H314" s="270">
        <v>1</v>
      </c>
      <c r="I314" s="271"/>
      <c r="J314" s="272">
        <f>ROUND(I314*H314,2)</f>
        <v>0</v>
      </c>
      <c r="K314" s="268" t="s">
        <v>232</v>
      </c>
      <c r="L314" s="273"/>
      <c r="M314" s="274" t="s">
        <v>1</v>
      </c>
      <c r="N314" s="275" t="s">
        <v>52</v>
      </c>
      <c r="O314" s="95"/>
      <c r="P314" s="239">
        <f>O314*H314</f>
        <v>0</v>
      </c>
      <c r="Q314" s="239">
        <v>0.50600000000000001</v>
      </c>
      <c r="R314" s="239">
        <f>Q314*H314</f>
        <v>0.50600000000000001</v>
      </c>
      <c r="S314" s="239">
        <v>0</v>
      </c>
      <c r="T314" s="240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1" t="s">
        <v>266</v>
      </c>
      <c r="AT314" s="241" t="s">
        <v>301</v>
      </c>
      <c r="AU314" s="241" t="s">
        <v>94</v>
      </c>
      <c r="AY314" s="19" t="s">
        <v>226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9" t="s">
        <v>233</v>
      </c>
      <c r="BK314" s="242">
        <f>ROUND(I314*H314,2)</f>
        <v>0</v>
      </c>
      <c r="BL314" s="19" t="s">
        <v>233</v>
      </c>
      <c r="BM314" s="241" t="s">
        <v>2736</v>
      </c>
    </row>
    <row r="315" s="13" customFormat="1">
      <c r="A315" s="13"/>
      <c r="B315" s="243"/>
      <c r="C315" s="244"/>
      <c r="D315" s="245" t="s">
        <v>235</v>
      </c>
      <c r="E315" s="246" t="s">
        <v>1</v>
      </c>
      <c r="F315" s="247" t="s">
        <v>92</v>
      </c>
      <c r="G315" s="244"/>
      <c r="H315" s="248">
        <v>1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235</v>
      </c>
      <c r="AU315" s="254" t="s">
        <v>94</v>
      </c>
      <c r="AV315" s="13" t="s">
        <v>94</v>
      </c>
      <c r="AW315" s="13" t="s">
        <v>40</v>
      </c>
      <c r="AX315" s="13" t="s">
        <v>85</v>
      </c>
      <c r="AY315" s="254" t="s">
        <v>226</v>
      </c>
    </row>
    <row r="316" s="14" customFormat="1">
      <c r="A316" s="14"/>
      <c r="B316" s="255"/>
      <c r="C316" s="256"/>
      <c r="D316" s="245" t="s">
        <v>235</v>
      </c>
      <c r="E316" s="257" t="s">
        <v>1</v>
      </c>
      <c r="F316" s="258" t="s">
        <v>237</v>
      </c>
      <c r="G316" s="256"/>
      <c r="H316" s="259">
        <v>1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235</v>
      </c>
      <c r="AU316" s="265" t="s">
        <v>94</v>
      </c>
      <c r="AV316" s="14" t="s">
        <v>233</v>
      </c>
      <c r="AW316" s="14" t="s">
        <v>40</v>
      </c>
      <c r="AX316" s="14" t="s">
        <v>92</v>
      </c>
      <c r="AY316" s="265" t="s">
        <v>226</v>
      </c>
    </row>
    <row r="317" s="2" customFormat="1" ht="16.5" customHeight="1">
      <c r="A317" s="41"/>
      <c r="B317" s="42"/>
      <c r="C317" s="266" t="s">
        <v>486</v>
      </c>
      <c r="D317" s="266" t="s">
        <v>301</v>
      </c>
      <c r="E317" s="267" t="s">
        <v>2737</v>
      </c>
      <c r="F317" s="268" t="s">
        <v>2738</v>
      </c>
      <c r="G317" s="269" t="s">
        <v>369</v>
      </c>
      <c r="H317" s="270">
        <v>2</v>
      </c>
      <c r="I317" s="271"/>
      <c r="J317" s="272">
        <f>ROUND(I317*H317,2)</f>
        <v>0</v>
      </c>
      <c r="K317" s="268" t="s">
        <v>232</v>
      </c>
      <c r="L317" s="273"/>
      <c r="M317" s="274" t="s">
        <v>1</v>
      </c>
      <c r="N317" s="275" t="s">
        <v>52</v>
      </c>
      <c r="O317" s="95"/>
      <c r="P317" s="239">
        <f>O317*H317</f>
        <v>0</v>
      </c>
      <c r="Q317" s="239">
        <v>1.0129999999999999</v>
      </c>
      <c r="R317" s="239">
        <f>Q317*H317</f>
        <v>2.0259999999999998</v>
      </c>
      <c r="S317" s="239">
        <v>0</v>
      </c>
      <c r="T317" s="240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1" t="s">
        <v>266</v>
      </c>
      <c r="AT317" s="241" t="s">
        <v>301</v>
      </c>
      <c r="AU317" s="241" t="s">
        <v>94</v>
      </c>
      <c r="AY317" s="19" t="s">
        <v>226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9" t="s">
        <v>233</v>
      </c>
      <c r="BK317" s="242">
        <f>ROUND(I317*H317,2)</f>
        <v>0</v>
      </c>
      <c r="BL317" s="19" t="s">
        <v>233</v>
      </c>
      <c r="BM317" s="241" t="s">
        <v>2739</v>
      </c>
    </row>
    <row r="318" s="13" customFormat="1">
      <c r="A318" s="13"/>
      <c r="B318" s="243"/>
      <c r="C318" s="244"/>
      <c r="D318" s="245" t="s">
        <v>235</v>
      </c>
      <c r="E318" s="246" t="s">
        <v>1</v>
      </c>
      <c r="F318" s="247" t="s">
        <v>94</v>
      </c>
      <c r="G318" s="244"/>
      <c r="H318" s="248">
        <v>2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235</v>
      </c>
      <c r="AU318" s="254" t="s">
        <v>94</v>
      </c>
      <c r="AV318" s="13" t="s">
        <v>94</v>
      </c>
      <c r="AW318" s="13" t="s">
        <v>40</v>
      </c>
      <c r="AX318" s="13" t="s">
        <v>85</v>
      </c>
      <c r="AY318" s="254" t="s">
        <v>226</v>
      </c>
    </row>
    <row r="319" s="14" customFormat="1">
      <c r="A319" s="14"/>
      <c r="B319" s="255"/>
      <c r="C319" s="256"/>
      <c r="D319" s="245" t="s">
        <v>235</v>
      </c>
      <c r="E319" s="257" t="s">
        <v>1</v>
      </c>
      <c r="F319" s="258" t="s">
        <v>237</v>
      </c>
      <c r="G319" s="256"/>
      <c r="H319" s="259">
        <v>2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235</v>
      </c>
      <c r="AU319" s="265" t="s">
        <v>94</v>
      </c>
      <c r="AV319" s="14" t="s">
        <v>233</v>
      </c>
      <c r="AW319" s="14" t="s">
        <v>40</v>
      </c>
      <c r="AX319" s="14" t="s">
        <v>92</v>
      </c>
      <c r="AY319" s="265" t="s">
        <v>226</v>
      </c>
    </row>
    <row r="320" s="2" customFormat="1" ht="16.5" customHeight="1">
      <c r="A320" s="41"/>
      <c r="B320" s="42"/>
      <c r="C320" s="230" t="s">
        <v>491</v>
      </c>
      <c r="D320" s="230" t="s">
        <v>228</v>
      </c>
      <c r="E320" s="231" t="s">
        <v>2740</v>
      </c>
      <c r="F320" s="232" t="s">
        <v>2741</v>
      </c>
      <c r="G320" s="233" t="s">
        <v>369</v>
      </c>
      <c r="H320" s="234">
        <v>3</v>
      </c>
      <c r="I320" s="235"/>
      <c r="J320" s="236">
        <f>ROUND(I320*H320,2)</f>
        <v>0</v>
      </c>
      <c r="K320" s="232" t="s">
        <v>232</v>
      </c>
      <c r="L320" s="47"/>
      <c r="M320" s="237" t="s">
        <v>1</v>
      </c>
      <c r="N320" s="238" t="s">
        <v>52</v>
      </c>
      <c r="O320" s="95"/>
      <c r="P320" s="239">
        <f>O320*H320</f>
        <v>0</v>
      </c>
      <c r="Q320" s="239">
        <v>0.01248</v>
      </c>
      <c r="R320" s="239">
        <f>Q320*H320</f>
        <v>0.037440000000000001</v>
      </c>
      <c r="S320" s="239">
        <v>0</v>
      </c>
      <c r="T320" s="240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1" t="s">
        <v>233</v>
      </c>
      <c r="AT320" s="241" t="s">
        <v>228</v>
      </c>
      <c r="AU320" s="241" t="s">
        <v>94</v>
      </c>
      <c r="AY320" s="19" t="s">
        <v>226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233</v>
      </c>
      <c r="BK320" s="242">
        <f>ROUND(I320*H320,2)</f>
        <v>0</v>
      </c>
      <c r="BL320" s="19" t="s">
        <v>233</v>
      </c>
      <c r="BM320" s="241" t="s">
        <v>2742</v>
      </c>
    </row>
    <row r="321" s="13" customFormat="1">
      <c r="A321" s="13"/>
      <c r="B321" s="243"/>
      <c r="C321" s="244"/>
      <c r="D321" s="245" t="s">
        <v>235</v>
      </c>
      <c r="E321" s="246" t="s">
        <v>1</v>
      </c>
      <c r="F321" s="247" t="s">
        <v>2641</v>
      </c>
      <c r="G321" s="244"/>
      <c r="H321" s="248">
        <v>1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235</v>
      </c>
      <c r="AU321" s="254" t="s">
        <v>94</v>
      </c>
      <c r="AV321" s="13" t="s">
        <v>94</v>
      </c>
      <c r="AW321" s="13" t="s">
        <v>40</v>
      </c>
      <c r="AX321" s="13" t="s">
        <v>85</v>
      </c>
      <c r="AY321" s="254" t="s">
        <v>226</v>
      </c>
    </row>
    <row r="322" s="13" customFormat="1">
      <c r="A322" s="13"/>
      <c r="B322" s="243"/>
      <c r="C322" s="244"/>
      <c r="D322" s="245" t="s">
        <v>235</v>
      </c>
      <c r="E322" s="246" t="s">
        <v>1</v>
      </c>
      <c r="F322" s="247" t="s">
        <v>2642</v>
      </c>
      <c r="G322" s="244"/>
      <c r="H322" s="248">
        <v>1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235</v>
      </c>
      <c r="AU322" s="254" t="s">
        <v>94</v>
      </c>
      <c r="AV322" s="13" t="s">
        <v>94</v>
      </c>
      <c r="AW322" s="13" t="s">
        <v>40</v>
      </c>
      <c r="AX322" s="13" t="s">
        <v>85</v>
      </c>
      <c r="AY322" s="254" t="s">
        <v>226</v>
      </c>
    </row>
    <row r="323" s="13" customFormat="1">
      <c r="A323" s="13"/>
      <c r="B323" s="243"/>
      <c r="C323" s="244"/>
      <c r="D323" s="245" t="s">
        <v>235</v>
      </c>
      <c r="E323" s="246" t="s">
        <v>1</v>
      </c>
      <c r="F323" s="247" t="s">
        <v>2669</v>
      </c>
      <c r="G323" s="244"/>
      <c r="H323" s="248">
        <v>1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235</v>
      </c>
      <c r="AU323" s="254" t="s">
        <v>94</v>
      </c>
      <c r="AV323" s="13" t="s">
        <v>94</v>
      </c>
      <c r="AW323" s="13" t="s">
        <v>40</v>
      </c>
      <c r="AX323" s="13" t="s">
        <v>85</v>
      </c>
      <c r="AY323" s="254" t="s">
        <v>226</v>
      </c>
    </row>
    <row r="324" s="14" customFormat="1">
      <c r="A324" s="14"/>
      <c r="B324" s="255"/>
      <c r="C324" s="256"/>
      <c r="D324" s="245" t="s">
        <v>235</v>
      </c>
      <c r="E324" s="257" t="s">
        <v>1</v>
      </c>
      <c r="F324" s="258" t="s">
        <v>237</v>
      </c>
      <c r="G324" s="256"/>
      <c r="H324" s="259">
        <v>3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5" t="s">
        <v>235</v>
      </c>
      <c r="AU324" s="265" t="s">
        <v>94</v>
      </c>
      <c r="AV324" s="14" t="s">
        <v>233</v>
      </c>
      <c r="AW324" s="14" t="s">
        <v>40</v>
      </c>
      <c r="AX324" s="14" t="s">
        <v>92</v>
      </c>
      <c r="AY324" s="265" t="s">
        <v>226</v>
      </c>
    </row>
    <row r="325" s="2" customFormat="1" ht="16.5" customHeight="1">
      <c r="A325" s="41"/>
      <c r="B325" s="42"/>
      <c r="C325" s="266" t="s">
        <v>495</v>
      </c>
      <c r="D325" s="266" t="s">
        <v>301</v>
      </c>
      <c r="E325" s="267" t="s">
        <v>2743</v>
      </c>
      <c r="F325" s="268" t="s">
        <v>2744</v>
      </c>
      <c r="G325" s="269" t="s">
        <v>369</v>
      </c>
      <c r="H325" s="270">
        <v>3</v>
      </c>
      <c r="I325" s="271"/>
      <c r="J325" s="272">
        <f>ROUND(I325*H325,2)</f>
        <v>0</v>
      </c>
      <c r="K325" s="268" t="s">
        <v>232</v>
      </c>
      <c r="L325" s="273"/>
      <c r="M325" s="274" t="s">
        <v>1</v>
      </c>
      <c r="N325" s="275" t="s">
        <v>52</v>
      </c>
      <c r="O325" s="95"/>
      <c r="P325" s="239">
        <f>O325*H325</f>
        <v>0</v>
      </c>
      <c r="Q325" s="239">
        <v>0.54800000000000004</v>
      </c>
      <c r="R325" s="239">
        <f>Q325*H325</f>
        <v>1.6440000000000001</v>
      </c>
      <c r="S325" s="239">
        <v>0</v>
      </c>
      <c r="T325" s="240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1" t="s">
        <v>266</v>
      </c>
      <c r="AT325" s="241" t="s">
        <v>301</v>
      </c>
      <c r="AU325" s="241" t="s">
        <v>94</v>
      </c>
      <c r="AY325" s="19" t="s">
        <v>226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9" t="s">
        <v>233</v>
      </c>
      <c r="BK325" s="242">
        <f>ROUND(I325*H325,2)</f>
        <v>0</v>
      </c>
      <c r="BL325" s="19" t="s">
        <v>233</v>
      </c>
      <c r="BM325" s="241" t="s">
        <v>2745</v>
      </c>
    </row>
    <row r="326" s="13" customFormat="1">
      <c r="A326" s="13"/>
      <c r="B326" s="243"/>
      <c r="C326" s="244"/>
      <c r="D326" s="245" t="s">
        <v>235</v>
      </c>
      <c r="E326" s="246" t="s">
        <v>1</v>
      </c>
      <c r="F326" s="247" t="s">
        <v>241</v>
      </c>
      <c r="G326" s="244"/>
      <c r="H326" s="248">
        <v>3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235</v>
      </c>
      <c r="AU326" s="254" t="s">
        <v>94</v>
      </c>
      <c r="AV326" s="13" t="s">
        <v>94</v>
      </c>
      <c r="AW326" s="13" t="s">
        <v>40</v>
      </c>
      <c r="AX326" s="13" t="s">
        <v>85</v>
      </c>
      <c r="AY326" s="254" t="s">
        <v>226</v>
      </c>
    </row>
    <row r="327" s="14" customFormat="1">
      <c r="A327" s="14"/>
      <c r="B327" s="255"/>
      <c r="C327" s="256"/>
      <c r="D327" s="245" t="s">
        <v>235</v>
      </c>
      <c r="E327" s="257" t="s">
        <v>1</v>
      </c>
      <c r="F327" s="258" t="s">
        <v>237</v>
      </c>
      <c r="G327" s="256"/>
      <c r="H327" s="259">
        <v>3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235</v>
      </c>
      <c r="AU327" s="265" t="s">
        <v>94</v>
      </c>
      <c r="AV327" s="14" t="s">
        <v>233</v>
      </c>
      <c r="AW327" s="14" t="s">
        <v>40</v>
      </c>
      <c r="AX327" s="14" t="s">
        <v>92</v>
      </c>
      <c r="AY327" s="265" t="s">
        <v>226</v>
      </c>
    </row>
    <row r="328" s="2" customFormat="1" ht="16.5" customHeight="1">
      <c r="A328" s="41"/>
      <c r="B328" s="42"/>
      <c r="C328" s="230" t="s">
        <v>499</v>
      </c>
      <c r="D328" s="230" t="s">
        <v>228</v>
      </c>
      <c r="E328" s="231" t="s">
        <v>2746</v>
      </c>
      <c r="F328" s="232" t="s">
        <v>2747</v>
      </c>
      <c r="G328" s="233" t="s">
        <v>369</v>
      </c>
      <c r="H328" s="234">
        <v>3</v>
      </c>
      <c r="I328" s="235"/>
      <c r="J328" s="236">
        <f>ROUND(I328*H328,2)</f>
        <v>0</v>
      </c>
      <c r="K328" s="232" t="s">
        <v>232</v>
      </c>
      <c r="L328" s="47"/>
      <c r="M328" s="237" t="s">
        <v>1</v>
      </c>
      <c r="N328" s="238" t="s">
        <v>52</v>
      </c>
      <c r="O328" s="95"/>
      <c r="P328" s="239">
        <f>O328*H328</f>
        <v>0</v>
      </c>
      <c r="Q328" s="239">
        <v>0.028539999999999999</v>
      </c>
      <c r="R328" s="239">
        <f>Q328*H328</f>
        <v>0.085620000000000002</v>
      </c>
      <c r="S328" s="239">
        <v>0</v>
      </c>
      <c r="T328" s="240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1" t="s">
        <v>233</v>
      </c>
      <c r="AT328" s="241" t="s">
        <v>228</v>
      </c>
      <c r="AU328" s="241" t="s">
        <v>94</v>
      </c>
      <c r="AY328" s="19" t="s">
        <v>226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9" t="s">
        <v>233</v>
      </c>
      <c r="BK328" s="242">
        <f>ROUND(I328*H328,2)</f>
        <v>0</v>
      </c>
      <c r="BL328" s="19" t="s">
        <v>233</v>
      </c>
      <c r="BM328" s="241" t="s">
        <v>2748</v>
      </c>
    </row>
    <row r="329" s="13" customFormat="1">
      <c r="A329" s="13"/>
      <c r="B329" s="243"/>
      <c r="C329" s="244"/>
      <c r="D329" s="245" t="s">
        <v>235</v>
      </c>
      <c r="E329" s="246" t="s">
        <v>1</v>
      </c>
      <c r="F329" s="247" t="s">
        <v>2641</v>
      </c>
      <c r="G329" s="244"/>
      <c r="H329" s="248">
        <v>1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235</v>
      </c>
      <c r="AU329" s="254" t="s">
        <v>94</v>
      </c>
      <c r="AV329" s="13" t="s">
        <v>94</v>
      </c>
      <c r="AW329" s="13" t="s">
        <v>40</v>
      </c>
      <c r="AX329" s="13" t="s">
        <v>85</v>
      </c>
      <c r="AY329" s="254" t="s">
        <v>226</v>
      </c>
    </row>
    <row r="330" s="13" customFormat="1">
      <c r="A330" s="13"/>
      <c r="B330" s="243"/>
      <c r="C330" s="244"/>
      <c r="D330" s="245" t="s">
        <v>235</v>
      </c>
      <c r="E330" s="246" t="s">
        <v>1</v>
      </c>
      <c r="F330" s="247" t="s">
        <v>2642</v>
      </c>
      <c r="G330" s="244"/>
      <c r="H330" s="248">
        <v>1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235</v>
      </c>
      <c r="AU330" s="254" t="s">
        <v>94</v>
      </c>
      <c r="AV330" s="13" t="s">
        <v>94</v>
      </c>
      <c r="AW330" s="13" t="s">
        <v>40</v>
      </c>
      <c r="AX330" s="13" t="s">
        <v>85</v>
      </c>
      <c r="AY330" s="254" t="s">
        <v>226</v>
      </c>
    </row>
    <row r="331" s="13" customFormat="1">
      <c r="A331" s="13"/>
      <c r="B331" s="243"/>
      <c r="C331" s="244"/>
      <c r="D331" s="245" t="s">
        <v>235</v>
      </c>
      <c r="E331" s="246" t="s">
        <v>1</v>
      </c>
      <c r="F331" s="247" t="s">
        <v>2643</v>
      </c>
      <c r="G331" s="244"/>
      <c r="H331" s="248">
        <v>1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235</v>
      </c>
      <c r="AU331" s="254" t="s">
        <v>94</v>
      </c>
      <c r="AV331" s="13" t="s">
        <v>94</v>
      </c>
      <c r="AW331" s="13" t="s">
        <v>40</v>
      </c>
      <c r="AX331" s="13" t="s">
        <v>85</v>
      </c>
      <c r="AY331" s="254" t="s">
        <v>226</v>
      </c>
    </row>
    <row r="332" s="14" customFormat="1">
      <c r="A332" s="14"/>
      <c r="B332" s="255"/>
      <c r="C332" s="256"/>
      <c r="D332" s="245" t="s">
        <v>235</v>
      </c>
      <c r="E332" s="257" t="s">
        <v>1</v>
      </c>
      <c r="F332" s="258" t="s">
        <v>237</v>
      </c>
      <c r="G332" s="256"/>
      <c r="H332" s="259">
        <v>3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235</v>
      </c>
      <c r="AU332" s="265" t="s">
        <v>94</v>
      </c>
      <c r="AV332" s="14" t="s">
        <v>233</v>
      </c>
      <c r="AW332" s="14" t="s">
        <v>40</v>
      </c>
      <c r="AX332" s="14" t="s">
        <v>92</v>
      </c>
      <c r="AY332" s="265" t="s">
        <v>226</v>
      </c>
    </row>
    <row r="333" s="2" customFormat="1" ht="16.5" customHeight="1">
      <c r="A333" s="41"/>
      <c r="B333" s="42"/>
      <c r="C333" s="230" t="s">
        <v>505</v>
      </c>
      <c r="D333" s="230" t="s">
        <v>228</v>
      </c>
      <c r="E333" s="231" t="s">
        <v>2749</v>
      </c>
      <c r="F333" s="232" t="s">
        <v>2750</v>
      </c>
      <c r="G333" s="233" t="s">
        <v>369</v>
      </c>
      <c r="H333" s="234">
        <v>1</v>
      </c>
      <c r="I333" s="235"/>
      <c r="J333" s="236">
        <f>ROUND(I333*H333,2)</f>
        <v>0</v>
      </c>
      <c r="K333" s="232" t="s">
        <v>232</v>
      </c>
      <c r="L333" s="47"/>
      <c r="M333" s="237" t="s">
        <v>1</v>
      </c>
      <c r="N333" s="238" t="s">
        <v>52</v>
      </c>
      <c r="O333" s="95"/>
      <c r="P333" s="239">
        <f>O333*H333</f>
        <v>0</v>
      </c>
      <c r="Q333" s="239">
        <v>0.039269999999999999</v>
      </c>
      <c r="R333" s="239">
        <f>Q333*H333</f>
        <v>0.039269999999999999</v>
      </c>
      <c r="S333" s="239">
        <v>0</v>
      </c>
      <c r="T333" s="240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1" t="s">
        <v>233</v>
      </c>
      <c r="AT333" s="241" t="s">
        <v>228</v>
      </c>
      <c r="AU333" s="241" t="s">
        <v>94</v>
      </c>
      <c r="AY333" s="19" t="s">
        <v>226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9" t="s">
        <v>233</v>
      </c>
      <c r="BK333" s="242">
        <f>ROUND(I333*H333,2)</f>
        <v>0</v>
      </c>
      <c r="BL333" s="19" t="s">
        <v>233</v>
      </c>
      <c r="BM333" s="241" t="s">
        <v>2751</v>
      </c>
    </row>
    <row r="334" s="13" customFormat="1">
      <c r="A334" s="13"/>
      <c r="B334" s="243"/>
      <c r="C334" s="244"/>
      <c r="D334" s="245" t="s">
        <v>235</v>
      </c>
      <c r="E334" s="246" t="s">
        <v>1</v>
      </c>
      <c r="F334" s="247" t="s">
        <v>2643</v>
      </c>
      <c r="G334" s="244"/>
      <c r="H334" s="248">
        <v>1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235</v>
      </c>
      <c r="AU334" s="254" t="s">
        <v>94</v>
      </c>
      <c r="AV334" s="13" t="s">
        <v>94</v>
      </c>
      <c r="AW334" s="13" t="s">
        <v>40</v>
      </c>
      <c r="AX334" s="13" t="s">
        <v>85</v>
      </c>
      <c r="AY334" s="254" t="s">
        <v>226</v>
      </c>
    </row>
    <row r="335" s="14" customFormat="1">
      <c r="A335" s="14"/>
      <c r="B335" s="255"/>
      <c r="C335" s="256"/>
      <c r="D335" s="245" t="s">
        <v>235</v>
      </c>
      <c r="E335" s="257" t="s">
        <v>1</v>
      </c>
      <c r="F335" s="258" t="s">
        <v>237</v>
      </c>
      <c r="G335" s="256"/>
      <c r="H335" s="259">
        <v>1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5" t="s">
        <v>235</v>
      </c>
      <c r="AU335" s="265" t="s">
        <v>94</v>
      </c>
      <c r="AV335" s="14" t="s">
        <v>233</v>
      </c>
      <c r="AW335" s="14" t="s">
        <v>40</v>
      </c>
      <c r="AX335" s="14" t="s">
        <v>92</v>
      </c>
      <c r="AY335" s="265" t="s">
        <v>226</v>
      </c>
    </row>
    <row r="336" s="2" customFormat="1" ht="16.5" customHeight="1">
      <c r="A336" s="41"/>
      <c r="B336" s="42"/>
      <c r="C336" s="266" t="s">
        <v>509</v>
      </c>
      <c r="D336" s="266" t="s">
        <v>301</v>
      </c>
      <c r="E336" s="267" t="s">
        <v>2752</v>
      </c>
      <c r="F336" s="268" t="s">
        <v>2753</v>
      </c>
      <c r="G336" s="269" t="s">
        <v>369</v>
      </c>
      <c r="H336" s="270">
        <v>1</v>
      </c>
      <c r="I336" s="271"/>
      <c r="J336" s="272">
        <f>ROUND(I336*H336,2)</f>
        <v>0</v>
      </c>
      <c r="K336" s="268" t="s">
        <v>232</v>
      </c>
      <c r="L336" s="273"/>
      <c r="M336" s="274" t="s">
        <v>1</v>
      </c>
      <c r="N336" s="275" t="s">
        <v>52</v>
      </c>
      <c r="O336" s="95"/>
      <c r="P336" s="239">
        <f>O336*H336</f>
        <v>0</v>
      </c>
      <c r="Q336" s="239">
        <v>0.52100000000000002</v>
      </c>
      <c r="R336" s="239">
        <f>Q336*H336</f>
        <v>0.52100000000000002</v>
      </c>
      <c r="S336" s="239">
        <v>0</v>
      </c>
      <c r="T336" s="240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1" t="s">
        <v>266</v>
      </c>
      <c r="AT336" s="241" t="s">
        <v>301</v>
      </c>
      <c r="AU336" s="241" t="s">
        <v>94</v>
      </c>
      <c r="AY336" s="19" t="s">
        <v>226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9" t="s">
        <v>233</v>
      </c>
      <c r="BK336" s="242">
        <f>ROUND(I336*H336,2)</f>
        <v>0</v>
      </c>
      <c r="BL336" s="19" t="s">
        <v>233</v>
      </c>
      <c r="BM336" s="241" t="s">
        <v>2754</v>
      </c>
    </row>
    <row r="337" s="13" customFormat="1">
      <c r="A337" s="13"/>
      <c r="B337" s="243"/>
      <c r="C337" s="244"/>
      <c r="D337" s="245" t="s">
        <v>235</v>
      </c>
      <c r="E337" s="246" t="s">
        <v>1</v>
      </c>
      <c r="F337" s="247" t="s">
        <v>92</v>
      </c>
      <c r="G337" s="244"/>
      <c r="H337" s="248">
        <v>1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235</v>
      </c>
      <c r="AU337" s="254" t="s">
        <v>94</v>
      </c>
      <c r="AV337" s="13" t="s">
        <v>94</v>
      </c>
      <c r="AW337" s="13" t="s">
        <v>40</v>
      </c>
      <c r="AX337" s="13" t="s">
        <v>85</v>
      </c>
      <c r="AY337" s="254" t="s">
        <v>226</v>
      </c>
    </row>
    <row r="338" s="14" customFormat="1">
      <c r="A338" s="14"/>
      <c r="B338" s="255"/>
      <c r="C338" s="256"/>
      <c r="D338" s="245" t="s">
        <v>235</v>
      </c>
      <c r="E338" s="257" t="s">
        <v>1</v>
      </c>
      <c r="F338" s="258" t="s">
        <v>237</v>
      </c>
      <c r="G338" s="256"/>
      <c r="H338" s="259">
        <v>1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235</v>
      </c>
      <c r="AU338" s="265" t="s">
        <v>94</v>
      </c>
      <c r="AV338" s="14" t="s">
        <v>233</v>
      </c>
      <c r="AW338" s="14" t="s">
        <v>40</v>
      </c>
      <c r="AX338" s="14" t="s">
        <v>92</v>
      </c>
      <c r="AY338" s="265" t="s">
        <v>226</v>
      </c>
    </row>
    <row r="339" s="2" customFormat="1" ht="16.5" customHeight="1">
      <c r="A339" s="41"/>
      <c r="B339" s="42"/>
      <c r="C339" s="230" t="s">
        <v>514</v>
      </c>
      <c r="D339" s="230" t="s">
        <v>228</v>
      </c>
      <c r="E339" s="231" t="s">
        <v>2755</v>
      </c>
      <c r="F339" s="232" t="s">
        <v>2756</v>
      </c>
      <c r="G339" s="233" t="s">
        <v>369</v>
      </c>
      <c r="H339" s="234">
        <v>1</v>
      </c>
      <c r="I339" s="235"/>
      <c r="J339" s="236">
        <f>ROUND(I339*H339,2)</f>
        <v>0</v>
      </c>
      <c r="K339" s="232" t="s">
        <v>232</v>
      </c>
      <c r="L339" s="47"/>
      <c r="M339" s="237" t="s">
        <v>1</v>
      </c>
      <c r="N339" s="238" t="s">
        <v>52</v>
      </c>
      <c r="O339" s="95"/>
      <c r="P339" s="239">
        <f>O339*H339</f>
        <v>0</v>
      </c>
      <c r="Q339" s="239">
        <v>0.040000000000000001</v>
      </c>
      <c r="R339" s="239">
        <f>Q339*H339</f>
        <v>0.040000000000000001</v>
      </c>
      <c r="S339" s="239">
        <v>0</v>
      </c>
      <c r="T339" s="240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1" t="s">
        <v>233</v>
      </c>
      <c r="AT339" s="241" t="s">
        <v>228</v>
      </c>
      <c r="AU339" s="241" t="s">
        <v>94</v>
      </c>
      <c r="AY339" s="19" t="s">
        <v>226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9" t="s">
        <v>233</v>
      </c>
      <c r="BK339" s="242">
        <f>ROUND(I339*H339,2)</f>
        <v>0</v>
      </c>
      <c r="BL339" s="19" t="s">
        <v>233</v>
      </c>
      <c r="BM339" s="241" t="s">
        <v>2757</v>
      </c>
    </row>
    <row r="340" s="13" customFormat="1">
      <c r="A340" s="13"/>
      <c r="B340" s="243"/>
      <c r="C340" s="244"/>
      <c r="D340" s="245" t="s">
        <v>235</v>
      </c>
      <c r="E340" s="246" t="s">
        <v>1</v>
      </c>
      <c r="F340" s="247" t="s">
        <v>546</v>
      </c>
      <c r="G340" s="244"/>
      <c r="H340" s="248">
        <v>1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235</v>
      </c>
      <c r="AU340" s="254" t="s">
        <v>94</v>
      </c>
      <c r="AV340" s="13" t="s">
        <v>94</v>
      </c>
      <c r="AW340" s="13" t="s">
        <v>40</v>
      </c>
      <c r="AX340" s="13" t="s">
        <v>85</v>
      </c>
      <c r="AY340" s="254" t="s">
        <v>226</v>
      </c>
    </row>
    <row r="341" s="14" customFormat="1">
      <c r="A341" s="14"/>
      <c r="B341" s="255"/>
      <c r="C341" s="256"/>
      <c r="D341" s="245" t="s">
        <v>235</v>
      </c>
      <c r="E341" s="257" t="s">
        <v>1</v>
      </c>
      <c r="F341" s="258" t="s">
        <v>237</v>
      </c>
      <c r="G341" s="256"/>
      <c r="H341" s="259">
        <v>1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235</v>
      </c>
      <c r="AU341" s="265" t="s">
        <v>94</v>
      </c>
      <c r="AV341" s="14" t="s">
        <v>233</v>
      </c>
      <c r="AW341" s="14" t="s">
        <v>40</v>
      </c>
      <c r="AX341" s="14" t="s">
        <v>92</v>
      </c>
      <c r="AY341" s="265" t="s">
        <v>226</v>
      </c>
    </row>
    <row r="342" s="2" customFormat="1" ht="21.75" customHeight="1">
      <c r="A342" s="41"/>
      <c r="B342" s="42"/>
      <c r="C342" s="230" t="s">
        <v>518</v>
      </c>
      <c r="D342" s="230" t="s">
        <v>228</v>
      </c>
      <c r="E342" s="231" t="s">
        <v>2758</v>
      </c>
      <c r="F342" s="232" t="s">
        <v>2759</v>
      </c>
      <c r="G342" s="233" t="s">
        <v>369</v>
      </c>
      <c r="H342" s="234">
        <v>1</v>
      </c>
      <c r="I342" s="235"/>
      <c r="J342" s="236">
        <f>ROUND(I342*H342,2)</f>
        <v>0</v>
      </c>
      <c r="K342" s="232" t="s">
        <v>232</v>
      </c>
      <c r="L342" s="47"/>
      <c r="M342" s="237" t="s">
        <v>1</v>
      </c>
      <c r="N342" s="238" t="s">
        <v>52</v>
      </c>
      <c r="O342" s="95"/>
      <c r="P342" s="239">
        <f>O342*H342</f>
        <v>0</v>
      </c>
      <c r="Q342" s="239">
        <v>0.0061999999999999998</v>
      </c>
      <c r="R342" s="239">
        <f>Q342*H342</f>
        <v>0.0061999999999999998</v>
      </c>
      <c r="S342" s="239">
        <v>0</v>
      </c>
      <c r="T342" s="240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1" t="s">
        <v>233</v>
      </c>
      <c r="AT342" s="241" t="s">
        <v>228</v>
      </c>
      <c r="AU342" s="241" t="s">
        <v>94</v>
      </c>
      <c r="AY342" s="19" t="s">
        <v>226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9" t="s">
        <v>233</v>
      </c>
      <c r="BK342" s="242">
        <f>ROUND(I342*H342,2)</f>
        <v>0</v>
      </c>
      <c r="BL342" s="19" t="s">
        <v>233</v>
      </c>
      <c r="BM342" s="241" t="s">
        <v>2760</v>
      </c>
    </row>
    <row r="343" s="13" customFormat="1">
      <c r="A343" s="13"/>
      <c r="B343" s="243"/>
      <c r="C343" s="244"/>
      <c r="D343" s="245" t="s">
        <v>235</v>
      </c>
      <c r="E343" s="246" t="s">
        <v>1</v>
      </c>
      <c r="F343" s="247" t="s">
        <v>546</v>
      </c>
      <c r="G343" s="244"/>
      <c r="H343" s="248">
        <v>1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235</v>
      </c>
      <c r="AU343" s="254" t="s">
        <v>94</v>
      </c>
      <c r="AV343" s="13" t="s">
        <v>94</v>
      </c>
      <c r="AW343" s="13" t="s">
        <v>40</v>
      </c>
      <c r="AX343" s="13" t="s">
        <v>85</v>
      </c>
      <c r="AY343" s="254" t="s">
        <v>226</v>
      </c>
    </row>
    <row r="344" s="14" customFormat="1">
      <c r="A344" s="14"/>
      <c r="B344" s="255"/>
      <c r="C344" s="256"/>
      <c r="D344" s="245" t="s">
        <v>235</v>
      </c>
      <c r="E344" s="257" t="s">
        <v>1</v>
      </c>
      <c r="F344" s="258" t="s">
        <v>237</v>
      </c>
      <c r="G344" s="256"/>
      <c r="H344" s="259">
        <v>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235</v>
      </c>
      <c r="AU344" s="265" t="s">
        <v>94</v>
      </c>
      <c r="AV344" s="14" t="s">
        <v>233</v>
      </c>
      <c r="AW344" s="14" t="s">
        <v>40</v>
      </c>
      <c r="AX344" s="14" t="s">
        <v>92</v>
      </c>
      <c r="AY344" s="265" t="s">
        <v>226</v>
      </c>
    </row>
    <row r="345" s="2" customFormat="1" ht="16.5" customHeight="1">
      <c r="A345" s="41"/>
      <c r="B345" s="42"/>
      <c r="C345" s="230" t="s">
        <v>523</v>
      </c>
      <c r="D345" s="230" t="s">
        <v>228</v>
      </c>
      <c r="E345" s="231" t="s">
        <v>2761</v>
      </c>
      <c r="F345" s="232" t="s">
        <v>2762</v>
      </c>
      <c r="G345" s="233" t="s">
        <v>369</v>
      </c>
      <c r="H345" s="234">
        <v>1</v>
      </c>
      <c r="I345" s="235"/>
      <c r="J345" s="236">
        <f>ROUND(I345*H345,2)</f>
        <v>0</v>
      </c>
      <c r="K345" s="232" t="s">
        <v>232</v>
      </c>
      <c r="L345" s="47"/>
      <c r="M345" s="237" t="s">
        <v>1</v>
      </c>
      <c r="N345" s="238" t="s">
        <v>52</v>
      </c>
      <c r="O345" s="95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1" t="s">
        <v>233</v>
      </c>
      <c r="AT345" s="241" t="s">
        <v>228</v>
      </c>
      <c r="AU345" s="241" t="s">
        <v>94</v>
      </c>
      <c r="AY345" s="19" t="s">
        <v>226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9" t="s">
        <v>233</v>
      </c>
      <c r="BK345" s="242">
        <f>ROUND(I345*H345,2)</f>
        <v>0</v>
      </c>
      <c r="BL345" s="19" t="s">
        <v>233</v>
      </c>
      <c r="BM345" s="241" t="s">
        <v>2763</v>
      </c>
    </row>
    <row r="346" s="13" customFormat="1">
      <c r="A346" s="13"/>
      <c r="B346" s="243"/>
      <c r="C346" s="244"/>
      <c r="D346" s="245" t="s">
        <v>235</v>
      </c>
      <c r="E346" s="246" t="s">
        <v>1</v>
      </c>
      <c r="F346" s="247" t="s">
        <v>546</v>
      </c>
      <c r="G346" s="244"/>
      <c r="H346" s="248">
        <v>1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235</v>
      </c>
      <c r="AU346" s="254" t="s">
        <v>94</v>
      </c>
      <c r="AV346" s="13" t="s">
        <v>94</v>
      </c>
      <c r="AW346" s="13" t="s">
        <v>40</v>
      </c>
      <c r="AX346" s="13" t="s">
        <v>85</v>
      </c>
      <c r="AY346" s="254" t="s">
        <v>226</v>
      </c>
    </row>
    <row r="347" s="14" customFormat="1">
      <c r="A347" s="14"/>
      <c r="B347" s="255"/>
      <c r="C347" s="256"/>
      <c r="D347" s="245" t="s">
        <v>235</v>
      </c>
      <c r="E347" s="257" t="s">
        <v>1</v>
      </c>
      <c r="F347" s="258" t="s">
        <v>237</v>
      </c>
      <c r="G347" s="256"/>
      <c r="H347" s="259">
        <v>1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5" t="s">
        <v>235</v>
      </c>
      <c r="AU347" s="265" t="s">
        <v>94</v>
      </c>
      <c r="AV347" s="14" t="s">
        <v>233</v>
      </c>
      <c r="AW347" s="14" t="s">
        <v>40</v>
      </c>
      <c r="AX347" s="14" t="s">
        <v>92</v>
      </c>
      <c r="AY347" s="265" t="s">
        <v>226</v>
      </c>
    </row>
    <row r="348" s="2" customFormat="1" ht="21.75" customHeight="1">
      <c r="A348" s="41"/>
      <c r="B348" s="42"/>
      <c r="C348" s="230" t="s">
        <v>531</v>
      </c>
      <c r="D348" s="230" t="s">
        <v>228</v>
      </c>
      <c r="E348" s="231" t="s">
        <v>2764</v>
      </c>
      <c r="F348" s="232" t="s">
        <v>2765</v>
      </c>
      <c r="G348" s="233" t="s">
        <v>369</v>
      </c>
      <c r="H348" s="234">
        <v>1</v>
      </c>
      <c r="I348" s="235"/>
      <c r="J348" s="236">
        <f>ROUND(I348*H348,2)</f>
        <v>0</v>
      </c>
      <c r="K348" s="232" t="s">
        <v>232</v>
      </c>
      <c r="L348" s="47"/>
      <c r="M348" s="237" t="s">
        <v>1</v>
      </c>
      <c r="N348" s="238" t="s">
        <v>52</v>
      </c>
      <c r="O348" s="95"/>
      <c r="P348" s="239">
        <f>O348*H348</f>
        <v>0</v>
      </c>
      <c r="Q348" s="239">
        <v>0.0064599999999999996</v>
      </c>
      <c r="R348" s="239">
        <f>Q348*H348</f>
        <v>0.0064599999999999996</v>
      </c>
      <c r="S348" s="239">
        <v>0</v>
      </c>
      <c r="T348" s="240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1" t="s">
        <v>233</v>
      </c>
      <c r="AT348" s="241" t="s">
        <v>228</v>
      </c>
      <c r="AU348" s="241" t="s">
        <v>94</v>
      </c>
      <c r="AY348" s="19" t="s">
        <v>226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9" t="s">
        <v>233</v>
      </c>
      <c r="BK348" s="242">
        <f>ROUND(I348*H348,2)</f>
        <v>0</v>
      </c>
      <c r="BL348" s="19" t="s">
        <v>233</v>
      </c>
      <c r="BM348" s="241" t="s">
        <v>2766</v>
      </c>
    </row>
    <row r="349" s="13" customFormat="1">
      <c r="A349" s="13"/>
      <c r="B349" s="243"/>
      <c r="C349" s="244"/>
      <c r="D349" s="245" t="s">
        <v>235</v>
      </c>
      <c r="E349" s="246" t="s">
        <v>1</v>
      </c>
      <c r="F349" s="247" t="s">
        <v>546</v>
      </c>
      <c r="G349" s="244"/>
      <c r="H349" s="248">
        <v>1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235</v>
      </c>
      <c r="AU349" s="254" t="s">
        <v>94</v>
      </c>
      <c r="AV349" s="13" t="s">
        <v>94</v>
      </c>
      <c r="AW349" s="13" t="s">
        <v>40</v>
      </c>
      <c r="AX349" s="13" t="s">
        <v>85</v>
      </c>
      <c r="AY349" s="254" t="s">
        <v>226</v>
      </c>
    </row>
    <row r="350" s="14" customFormat="1">
      <c r="A350" s="14"/>
      <c r="B350" s="255"/>
      <c r="C350" s="256"/>
      <c r="D350" s="245" t="s">
        <v>235</v>
      </c>
      <c r="E350" s="257" t="s">
        <v>1</v>
      </c>
      <c r="F350" s="258" t="s">
        <v>237</v>
      </c>
      <c r="G350" s="256"/>
      <c r="H350" s="259">
        <v>1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235</v>
      </c>
      <c r="AU350" s="265" t="s">
        <v>94</v>
      </c>
      <c r="AV350" s="14" t="s">
        <v>233</v>
      </c>
      <c r="AW350" s="14" t="s">
        <v>40</v>
      </c>
      <c r="AX350" s="14" t="s">
        <v>92</v>
      </c>
      <c r="AY350" s="265" t="s">
        <v>226</v>
      </c>
    </row>
    <row r="351" s="2" customFormat="1" ht="16.5" customHeight="1">
      <c r="A351" s="41"/>
      <c r="B351" s="42"/>
      <c r="C351" s="230" t="s">
        <v>535</v>
      </c>
      <c r="D351" s="230" t="s">
        <v>228</v>
      </c>
      <c r="E351" s="231" t="s">
        <v>2767</v>
      </c>
      <c r="F351" s="232" t="s">
        <v>2768</v>
      </c>
      <c r="G351" s="233" t="s">
        <v>369</v>
      </c>
      <c r="H351" s="234">
        <v>4</v>
      </c>
      <c r="I351" s="235"/>
      <c r="J351" s="236">
        <f>ROUND(I351*H351,2)</f>
        <v>0</v>
      </c>
      <c r="K351" s="232" t="s">
        <v>232</v>
      </c>
      <c r="L351" s="47"/>
      <c r="M351" s="237" t="s">
        <v>1</v>
      </c>
      <c r="N351" s="238" t="s">
        <v>52</v>
      </c>
      <c r="O351" s="95"/>
      <c r="P351" s="239">
        <f>O351*H351</f>
        <v>0</v>
      </c>
      <c r="Q351" s="239">
        <v>0.21734000000000001</v>
      </c>
      <c r="R351" s="239">
        <f>Q351*H351</f>
        <v>0.86936000000000002</v>
      </c>
      <c r="S351" s="239">
        <v>0</v>
      </c>
      <c r="T351" s="240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1" t="s">
        <v>233</v>
      </c>
      <c r="AT351" s="241" t="s">
        <v>228</v>
      </c>
      <c r="AU351" s="241" t="s">
        <v>94</v>
      </c>
      <c r="AY351" s="19" t="s">
        <v>226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9" t="s">
        <v>233</v>
      </c>
      <c r="BK351" s="242">
        <f>ROUND(I351*H351,2)</f>
        <v>0</v>
      </c>
      <c r="BL351" s="19" t="s">
        <v>233</v>
      </c>
      <c r="BM351" s="241" t="s">
        <v>2769</v>
      </c>
    </row>
    <row r="352" s="13" customFormat="1">
      <c r="A352" s="13"/>
      <c r="B352" s="243"/>
      <c r="C352" s="244"/>
      <c r="D352" s="245" t="s">
        <v>235</v>
      </c>
      <c r="E352" s="246" t="s">
        <v>1</v>
      </c>
      <c r="F352" s="247" t="s">
        <v>2641</v>
      </c>
      <c r="G352" s="244"/>
      <c r="H352" s="248">
        <v>1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235</v>
      </c>
      <c r="AU352" s="254" t="s">
        <v>94</v>
      </c>
      <c r="AV352" s="13" t="s">
        <v>94</v>
      </c>
      <c r="AW352" s="13" t="s">
        <v>40</v>
      </c>
      <c r="AX352" s="13" t="s">
        <v>85</v>
      </c>
      <c r="AY352" s="254" t="s">
        <v>226</v>
      </c>
    </row>
    <row r="353" s="13" customFormat="1">
      <c r="A353" s="13"/>
      <c r="B353" s="243"/>
      <c r="C353" s="244"/>
      <c r="D353" s="245" t="s">
        <v>235</v>
      </c>
      <c r="E353" s="246" t="s">
        <v>1</v>
      </c>
      <c r="F353" s="247" t="s">
        <v>2642</v>
      </c>
      <c r="G353" s="244"/>
      <c r="H353" s="248">
        <v>1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235</v>
      </c>
      <c r="AU353" s="254" t="s">
        <v>94</v>
      </c>
      <c r="AV353" s="13" t="s">
        <v>94</v>
      </c>
      <c r="AW353" s="13" t="s">
        <v>40</v>
      </c>
      <c r="AX353" s="13" t="s">
        <v>85</v>
      </c>
      <c r="AY353" s="254" t="s">
        <v>226</v>
      </c>
    </row>
    <row r="354" s="13" customFormat="1">
      <c r="A354" s="13"/>
      <c r="B354" s="243"/>
      <c r="C354" s="244"/>
      <c r="D354" s="245" t="s">
        <v>235</v>
      </c>
      <c r="E354" s="246" t="s">
        <v>1</v>
      </c>
      <c r="F354" s="247" t="s">
        <v>2643</v>
      </c>
      <c r="G354" s="244"/>
      <c r="H354" s="248">
        <v>1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235</v>
      </c>
      <c r="AU354" s="254" t="s">
        <v>94</v>
      </c>
      <c r="AV354" s="13" t="s">
        <v>94</v>
      </c>
      <c r="AW354" s="13" t="s">
        <v>40</v>
      </c>
      <c r="AX354" s="13" t="s">
        <v>85</v>
      </c>
      <c r="AY354" s="254" t="s">
        <v>226</v>
      </c>
    </row>
    <row r="355" s="13" customFormat="1">
      <c r="A355" s="13"/>
      <c r="B355" s="243"/>
      <c r="C355" s="244"/>
      <c r="D355" s="245" t="s">
        <v>235</v>
      </c>
      <c r="E355" s="246" t="s">
        <v>1</v>
      </c>
      <c r="F355" s="247" t="s">
        <v>2669</v>
      </c>
      <c r="G355" s="244"/>
      <c r="H355" s="248">
        <v>1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235</v>
      </c>
      <c r="AU355" s="254" t="s">
        <v>94</v>
      </c>
      <c r="AV355" s="13" t="s">
        <v>94</v>
      </c>
      <c r="AW355" s="13" t="s">
        <v>40</v>
      </c>
      <c r="AX355" s="13" t="s">
        <v>85</v>
      </c>
      <c r="AY355" s="254" t="s">
        <v>226</v>
      </c>
    </row>
    <row r="356" s="14" customFormat="1">
      <c r="A356" s="14"/>
      <c r="B356" s="255"/>
      <c r="C356" s="256"/>
      <c r="D356" s="245" t="s">
        <v>235</v>
      </c>
      <c r="E356" s="257" t="s">
        <v>1</v>
      </c>
      <c r="F356" s="258" t="s">
        <v>237</v>
      </c>
      <c r="G356" s="256"/>
      <c r="H356" s="259">
        <v>4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5" t="s">
        <v>235</v>
      </c>
      <c r="AU356" s="265" t="s">
        <v>94</v>
      </c>
      <c r="AV356" s="14" t="s">
        <v>233</v>
      </c>
      <c r="AW356" s="14" t="s">
        <v>40</v>
      </c>
      <c r="AX356" s="14" t="s">
        <v>92</v>
      </c>
      <c r="AY356" s="265" t="s">
        <v>226</v>
      </c>
    </row>
    <row r="357" s="2" customFormat="1" ht="16.5" customHeight="1">
      <c r="A357" s="41"/>
      <c r="B357" s="42"/>
      <c r="C357" s="266" t="s">
        <v>541</v>
      </c>
      <c r="D357" s="266" t="s">
        <v>301</v>
      </c>
      <c r="E357" s="267" t="s">
        <v>2770</v>
      </c>
      <c r="F357" s="268" t="s">
        <v>2771</v>
      </c>
      <c r="G357" s="269" t="s">
        <v>369</v>
      </c>
      <c r="H357" s="270">
        <v>4</v>
      </c>
      <c r="I357" s="271"/>
      <c r="J357" s="272">
        <f>ROUND(I357*H357,2)</f>
        <v>0</v>
      </c>
      <c r="K357" s="268" t="s">
        <v>232</v>
      </c>
      <c r="L357" s="273"/>
      <c r="M357" s="274" t="s">
        <v>1</v>
      </c>
      <c r="N357" s="275" t="s">
        <v>52</v>
      </c>
      <c r="O357" s="95"/>
      <c r="P357" s="239">
        <f>O357*H357</f>
        <v>0</v>
      </c>
      <c r="Q357" s="239">
        <v>0.059999999999999998</v>
      </c>
      <c r="R357" s="239">
        <f>Q357*H357</f>
        <v>0.23999999999999999</v>
      </c>
      <c r="S357" s="239">
        <v>0</v>
      </c>
      <c r="T357" s="240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1" t="s">
        <v>266</v>
      </c>
      <c r="AT357" s="241" t="s">
        <v>301</v>
      </c>
      <c r="AU357" s="241" t="s">
        <v>94</v>
      </c>
      <c r="AY357" s="19" t="s">
        <v>226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9" t="s">
        <v>233</v>
      </c>
      <c r="BK357" s="242">
        <f>ROUND(I357*H357,2)</f>
        <v>0</v>
      </c>
      <c r="BL357" s="19" t="s">
        <v>233</v>
      </c>
      <c r="BM357" s="241" t="s">
        <v>2772</v>
      </c>
    </row>
    <row r="358" s="13" customFormat="1">
      <c r="A358" s="13"/>
      <c r="B358" s="243"/>
      <c r="C358" s="244"/>
      <c r="D358" s="245" t="s">
        <v>235</v>
      </c>
      <c r="E358" s="246" t="s">
        <v>1</v>
      </c>
      <c r="F358" s="247" t="s">
        <v>233</v>
      </c>
      <c r="G358" s="244"/>
      <c r="H358" s="248">
        <v>4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235</v>
      </c>
      <c r="AU358" s="254" t="s">
        <v>94</v>
      </c>
      <c r="AV358" s="13" t="s">
        <v>94</v>
      </c>
      <c r="AW358" s="13" t="s">
        <v>40</v>
      </c>
      <c r="AX358" s="13" t="s">
        <v>85</v>
      </c>
      <c r="AY358" s="254" t="s">
        <v>226</v>
      </c>
    </row>
    <row r="359" s="14" customFormat="1">
      <c r="A359" s="14"/>
      <c r="B359" s="255"/>
      <c r="C359" s="256"/>
      <c r="D359" s="245" t="s">
        <v>235</v>
      </c>
      <c r="E359" s="257" t="s">
        <v>1</v>
      </c>
      <c r="F359" s="258" t="s">
        <v>237</v>
      </c>
      <c r="G359" s="256"/>
      <c r="H359" s="259">
        <v>4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5" t="s">
        <v>235</v>
      </c>
      <c r="AU359" s="265" t="s">
        <v>94</v>
      </c>
      <c r="AV359" s="14" t="s">
        <v>233</v>
      </c>
      <c r="AW359" s="14" t="s">
        <v>40</v>
      </c>
      <c r="AX359" s="14" t="s">
        <v>92</v>
      </c>
      <c r="AY359" s="265" t="s">
        <v>226</v>
      </c>
    </row>
    <row r="360" s="2" customFormat="1" ht="16.5" customHeight="1">
      <c r="A360" s="41"/>
      <c r="B360" s="42"/>
      <c r="C360" s="230" t="s">
        <v>547</v>
      </c>
      <c r="D360" s="230" t="s">
        <v>228</v>
      </c>
      <c r="E360" s="231" t="s">
        <v>2773</v>
      </c>
      <c r="F360" s="232" t="s">
        <v>2774</v>
      </c>
      <c r="G360" s="233" t="s">
        <v>369</v>
      </c>
      <c r="H360" s="234">
        <v>2</v>
      </c>
      <c r="I360" s="235"/>
      <c r="J360" s="236">
        <f>ROUND(I360*H360,2)</f>
        <v>0</v>
      </c>
      <c r="K360" s="232" t="s">
        <v>232</v>
      </c>
      <c r="L360" s="47"/>
      <c r="M360" s="237" t="s">
        <v>1</v>
      </c>
      <c r="N360" s="238" t="s">
        <v>52</v>
      </c>
      <c r="O360" s="95"/>
      <c r="P360" s="239">
        <f>O360*H360</f>
        <v>0</v>
      </c>
      <c r="Q360" s="239">
        <v>0</v>
      </c>
      <c r="R360" s="239">
        <f>Q360*H360</f>
        <v>0</v>
      </c>
      <c r="S360" s="239">
        <v>0.20000000000000001</v>
      </c>
      <c r="T360" s="240">
        <f>S360*H360</f>
        <v>0.40000000000000002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41" t="s">
        <v>233</v>
      </c>
      <c r="AT360" s="241" t="s">
        <v>228</v>
      </c>
      <c r="AU360" s="241" t="s">
        <v>94</v>
      </c>
      <c r="AY360" s="19" t="s">
        <v>226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9" t="s">
        <v>233</v>
      </c>
      <c r="BK360" s="242">
        <f>ROUND(I360*H360,2)</f>
        <v>0</v>
      </c>
      <c r="BL360" s="19" t="s">
        <v>233</v>
      </c>
      <c r="BM360" s="241" t="s">
        <v>2775</v>
      </c>
    </row>
    <row r="361" s="13" customFormat="1">
      <c r="A361" s="13"/>
      <c r="B361" s="243"/>
      <c r="C361" s="244"/>
      <c r="D361" s="245" t="s">
        <v>235</v>
      </c>
      <c r="E361" s="246" t="s">
        <v>1</v>
      </c>
      <c r="F361" s="247" t="s">
        <v>546</v>
      </c>
      <c r="G361" s="244"/>
      <c r="H361" s="248">
        <v>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235</v>
      </c>
      <c r="AU361" s="254" t="s">
        <v>94</v>
      </c>
      <c r="AV361" s="13" t="s">
        <v>94</v>
      </c>
      <c r="AW361" s="13" t="s">
        <v>40</v>
      </c>
      <c r="AX361" s="13" t="s">
        <v>85</v>
      </c>
      <c r="AY361" s="254" t="s">
        <v>226</v>
      </c>
    </row>
    <row r="362" s="13" customFormat="1">
      <c r="A362" s="13"/>
      <c r="B362" s="243"/>
      <c r="C362" s="244"/>
      <c r="D362" s="245" t="s">
        <v>235</v>
      </c>
      <c r="E362" s="246" t="s">
        <v>1</v>
      </c>
      <c r="F362" s="247" t="s">
        <v>546</v>
      </c>
      <c r="G362" s="244"/>
      <c r="H362" s="248">
        <v>1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235</v>
      </c>
      <c r="AU362" s="254" t="s">
        <v>94</v>
      </c>
      <c r="AV362" s="13" t="s">
        <v>94</v>
      </c>
      <c r="AW362" s="13" t="s">
        <v>40</v>
      </c>
      <c r="AX362" s="13" t="s">
        <v>85</v>
      </c>
      <c r="AY362" s="254" t="s">
        <v>226</v>
      </c>
    </row>
    <row r="363" s="14" customFormat="1">
      <c r="A363" s="14"/>
      <c r="B363" s="255"/>
      <c r="C363" s="256"/>
      <c r="D363" s="245" t="s">
        <v>235</v>
      </c>
      <c r="E363" s="257" t="s">
        <v>1</v>
      </c>
      <c r="F363" s="258" t="s">
        <v>237</v>
      </c>
      <c r="G363" s="256"/>
      <c r="H363" s="259">
        <v>2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5" t="s">
        <v>235</v>
      </c>
      <c r="AU363" s="265" t="s">
        <v>94</v>
      </c>
      <c r="AV363" s="14" t="s">
        <v>233</v>
      </c>
      <c r="AW363" s="14" t="s">
        <v>40</v>
      </c>
      <c r="AX363" s="14" t="s">
        <v>92</v>
      </c>
      <c r="AY363" s="265" t="s">
        <v>226</v>
      </c>
    </row>
    <row r="364" s="12" customFormat="1" ht="22.8" customHeight="1">
      <c r="A364" s="12"/>
      <c r="B364" s="214"/>
      <c r="C364" s="215"/>
      <c r="D364" s="216" t="s">
        <v>84</v>
      </c>
      <c r="E364" s="228" t="s">
        <v>271</v>
      </c>
      <c r="F364" s="228" t="s">
        <v>530</v>
      </c>
      <c r="G364" s="215"/>
      <c r="H364" s="215"/>
      <c r="I364" s="218"/>
      <c r="J364" s="229">
        <f>BK364</f>
        <v>0</v>
      </c>
      <c r="K364" s="215"/>
      <c r="L364" s="220"/>
      <c r="M364" s="221"/>
      <c r="N364" s="222"/>
      <c r="O364" s="222"/>
      <c r="P364" s="223">
        <f>SUM(P365:P397)</f>
        <v>0</v>
      </c>
      <c r="Q364" s="222"/>
      <c r="R364" s="223">
        <f>SUM(R365:R397)</f>
        <v>0.026757999999999997</v>
      </c>
      <c r="S364" s="222"/>
      <c r="T364" s="224">
        <f>SUM(T365:T397)</f>
        <v>148.42834200000002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5" t="s">
        <v>92</v>
      </c>
      <c r="AT364" s="226" t="s">
        <v>84</v>
      </c>
      <c r="AU364" s="226" t="s">
        <v>92</v>
      </c>
      <c r="AY364" s="225" t="s">
        <v>226</v>
      </c>
      <c r="BK364" s="227">
        <f>SUM(BK365:BK397)</f>
        <v>0</v>
      </c>
    </row>
    <row r="365" s="2" customFormat="1" ht="16.5" customHeight="1">
      <c r="A365" s="41"/>
      <c r="B365" s="42"/>
      <c r="C365" s="230" t="s">
        <v>551</v>
      </c>
      <c r="D365" s="230" t="s">
        <v>228</v>
      </c>
      <c r="E365" s="231" t="s">
        <v>2776</v>
      </c>
      <c r="F365" s="232" t="s">
        <v>2777</v>
      </c>
      <c r="G365" s="233" t="s">
        <v>231</v>
      </c>
      <c r="H365" s="234">
        <v>132.80000000000001</v>
      </c>
      <c r="I365" s="235"/>
      <c r="J365" s="236">
        <f>ROUND(I365*H365,2)</f>
        <v>0</v>
      </c>
      <c r="K365" s="232" t="s">
        <v>232</v>
      </c>
      <c r="L365" s="47"/>
      <c r="M365" s="237" t="s">
        <v>1</v>
      </c>
      <c r="N365" s="238" t="s">
        <v>52</v>
      </c>
      <c r="O365" s="95"/>
      <c r="P365" s="239">
        <f>O365*H365</f>
        <v>0</v>
      </c>
      <c r="Q365" s="239">
        <v>1.0000000000000001E-05</v>
      </c>
      <c r="R365" s="239">
        <f>Q365*H365</f>
        <v>0.0013280000000000002</v>
      </c>
      <c r="S365" s="239">
        <v>0</v>
      </c>
      <c r="T365" s="240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1" t="s">
        <v>233</v>
      </c>
      <c r="AT365" s="241" t="s">
        <v>228</v>
      </c>
      <c r="AU365" s="241" t="s">
        <v>94</v>
      </c>
      <c r="AY365" s="19" t="s">
        <v>226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9" t="s">
        <v>233</v>
      </c>
      <c r="BK365" s="242">
        <f>ROUND(I365*H365,2)</f>
        <v>0</v>
      </c>
      <c r="BL365" s="19" t="s">
        <v>233</v>
      </c>
      <c r="BM365" s="241" t="s">
        <v>2778</v>
      </c>
    </row>
    <row r="366" s="13" customFormat="1">
      <c r="A366" s="13"/>
      <c r="B366" s="243"/>
      <c r="C366" s="244"/>
      <c r="D366" s="245" t="s">
        <v>235</v>
      </c>
      <c r="E366" s="246" t="s">
        <v>1</v>
      </c>
      <c r="F366" s="247" t="s">
        <v>2779</v>
      </c>
      <c r="G366" s="244"/>
      <c r="H366" s="248">
        <v>132.80000000000001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235</v>
      </c>
      <c r="AU366" s="254" t="s">
        <v>94</v>
      </c>
      <c r="AV366" s="13" t="s">
        <v>94</v>
      </c>
      <c r="AW366" s="13" t="s">
        <v>40</v>
      </c>
      <c r="AX366" s="13" t="s">
        <v>85</v>
      </c>
      <c r="AY366" s="254" t="s">
        <v>226</v>
      </c>
    </row>
    <row r="367" s="14" customFormat="1">
      <c r="A367" s="14"/>
      <c r="B367" s="255"/>
      <c r="C367" s="256"/>
      <c r="D367" s="245" t="s">
        <v>235</v>
      </c>
      <c r="E367" s="257" t="s">
        <v>1</v>
      </c>
      <c r="F367" s="258" t="s">
        <v>237</v>
      </c>
      <c r="G367" s="256"/>
      <c r="H367" s="259">
        <v>132.80000000000001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235</v>
      </c>
      <c r="AU367" s="265" t="s">
        <v>94</v>
      </c>
      <c r="AV367" s="14" t="s">
        <v>233</v>
      </c>
      <c r="AW367" s="14" t="s">
        <v>40</v>
      </c>
      <c r="AX367" s="14" t="s">
        <v>92</v>
      </c>
      <c r="AY367" s="265" t="s">
        <v>226</v>
      </c>
    </row>
    <row r="368" s="2" customFormat="1" ht="16.5" customHeight="1">
      <c r="A368" s="41"/>
      <c r="B368" s="42"/>
      <c r="C368" s="230" t="s">
        <v>557</v>
      </c>
      <c r="D368" s="230" t="s">
        <v>228</v>
      </c>
      <c r="E368" s="231" t="s">
        <v>2780</v>
      </c>
      <c r="F368" s="232" t="s">
        <v>2781</v>
      </c>
      <c r="G368" s="233" t="s">
        <v>244</v>
      </c>
      <c r="H368" s="234">
        <v>19.5</v>
      </c>
      <c r="I368" s="235"/>
      <c r="J368" s="236">
        <f>ROUND(I368*H368,2)</f>
        <v>0</v>
      </c>
      <c r="K368" s="232" t="s">
        <v>232</v>
      </c>
      <c r="L368" s="47"/>
      <c r="M368" s="237" t="s">
        <v>1</v>
      </c>
      <c r="N368" s="238" t="s">
        <v>52</v>
      </c>
      <c r="O368" s="95"/>
      <c r="P368" s="239">
        <f>O368*H368</f>
        <v>0</v>
      </c>
      <c r="Q368" s="239">
        <v>0.00097999999999999997</v>
      </c>
      <c r="R368" s="239">
        <f>Q368*H368</f>
        <v>0.019109999999999999</v>
      </c>
      <c r="S368" s="239">
        <v>0</v>
      </c>
      <c r="T368" s="240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1" t="s">
        <v>233</v>
      </c>
      <c r="AT368" s="241" t="s">
        <v>228</v>
      </c>
      <c r="AU368" s="241" t="s">
        <v>94</v>
      </c>
      <c r="AY368" s="19" t="s">
        <v>226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9" t="s">
        <v>233</v>
      </c>
      <c r="BK368" s="242">
        <f>ROUND(I368*H368,2)</f>
        <v>0</v>
      </c>
      <c r="BL368" s="19" t="s">
        <v>233</v>
      </c>
      <c r="BM368" s="241" t="s">
        <v>2782</v>
      </c>
    </row>
    <row r="369" s="13" customFormat="1">
      <c r="A369" s="13"/>
      <c r="B369" s="243"/>
      <c r="C369" s="244"/>
      <c r="D369" s="245" t="s">
        <v>235</v>
      </c>
      <c r="E369" s="246" t="s">
        <v>1</v>
      </c>
      <c r="F369" s="247" t="s">
        <v>2783</v>
      </c>
      <c r="G369" s="244"/>
      <c r="H369" s="248">
        <v>6.5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235</v>
      </c>
      <c r="AU369" s="254" t="s">
        <v>94</v>
      </c>
      <c r="AV369" s="13" t="s">
        <v>94</v>
      </c>
      <c r="AW369" s="13" t="s">
        <v>40</v>
      </c>
      <c r="AX369" s="13" t="s">
        <v>85</v>
      </c>
      <c r="AY369" s="254" t="s">
        <v>226</v>
      </c>
    </row>
    <row r="370" s="13" customFormat="1">
      <c r="A370" s="13"/>
      <c r="B370" s="243"/>
      <c r="C370" s="244"/>
      <c r="D370" s="245" t="s">
        <v>235</v>
      </c>
      <c r="E370" s="246" t="s">
        <v>1</v>
      </c>
      <c r="F370" s="247" t="s">
        <v>2784</v>
      </c>
      <c r="G370" s="244"/>
      <c r="H370" s="248">
        <v>6.5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235</v>
      </c>
      <c r="AU370" s="254" t="s">
        <v>94</v>
      </c>
      <c r="AV370" s="13" t="s">
        <v>94</v>
      </c>
      <c r="AW370" s="13" t="s">
        <v>40</v>
      </c>
      <c r="AX370" s="13" t="s">
        <v>85</v>
      </c>
      <c r="AY370" s="254" t="s">
        <v>226</v>
      </c>
    </row>
    <row r="371" s="13" customFormat="1">
      <c r="A371" s="13"/>
      <c r="B371" s="243"/>
      <c r="C371" s="244"/>
      <c r="D371" s="245" t="s">
        <v>235</v>
      </c>
      <c r="E371" s="246" t="s">
        <v>1</v>
      </c>
      <c r="F371" s="247" t="s">
        <v>2785</v>
      </c>
      <c r="G371" s="244"/>
      <c r="H371" s="248">
        <v>6.5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235</v>
      </c>
      <c r="AU371" s="254" t="s">
        <v>94</v>
      </c>
      <c r="AV371" s="13" t="s">
        <v>94</v>
      </c>
      <c r="AW371" s="13" t="s">
        <v>40</v>
      </c>
      <c r="AX371" s="13" t="s">
        <v>85</v>
      </c>
      <c r="AY371" s="254" t="s">
        <v>226</v>
      </c>
    </row>
    <row r="372" s="14" customFormat="1">
      <c r="A372" s="14"/>
      <c r="B372" s="255"/>
      <c r="C372" s="256"/>
      <c r="D372" s="245" t="s">
        <v>235</v>
      </c>
      <c r="E372" s="257" t="s">
        <v>1</v>
      </c>
      <c r="F372" s="258" t="s">
        <v>237</v>
      </c>
      <c r="G372" s="256"/>
      <c r="H372" s="259">
        <v>19.5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5" t="s">
        <v>235</v>
      </c>
      <c r="AU372" s="265" t="s">
        <v>94</v>
      </c>
      <c r="AV372" s="14" t="s">
        <v>233</v>
      </c>
      <c r="AW372" s="14" t="s">
        <v>40</v>
      </c>
      <c r="AX372" s="14" t="s">
        <v>92</v>
      </c>
      <c r="AY372" s="265" t="s">
        <v>226</v>
      </c>
    </row>
    <row r="373" s="2" customFormat="1" ht="16.5" customHeight="1">
      <c r="A373" s="41"/>
      <c r="B373" s="42"/>
      <c r="C373" s="230" t="s">
        <v>562</v>
      </c>
      <c r="D373" s="230" t="s">
        <v>228</v>
      </c>
      <c r="E373" s="231" t="s">
        <v>2786</v>
      </c>
      <c r="F373" s="232" t="s">
        <v>2787</v>
      </c>
      <c r="G373" s="233" t="s">
        <v>231</v>
      </c>
      <c r="H373" s="234">
        <v>6.2220000000000004</v>
      </c>
      <c r="I373" s="235"/>
      <c r="J373" s="236">
        <f>ROUND(I373*H373,2)</f>
        <v>0</v>
      </c>
      <c r="K373" s="232" t="s">
        <v>232</v>
      </c>
      <c r="L373" s="47"/>
      <c r="M373" s="237" t="s">
        <v>1</v>
      </c>
      <c r="N373" s="238" t="s">
        <v>52</v>
      </c>
      <c r="O373" s="95"/>
      <c r="P373" s="239">
        <f>O373*H373</f>
        <v>0</v>
      </c>
      <c r="Q373" s="239">
        <v>0</v>
      </c>
      <c r="R373" s="239">
        <f>Q373*H373</f>
        <v>0</v>
      </c>
      <c r="S373" s="239">
        <v>0.26100000000000001</v>
      </c>
      <c r="T373" s="240">
        <f>S373*H373</f>
        <v>1.6239420000000002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1" t="s">
        <v>233</v>
      </c>
      <c r="AT373" s="241" t="s">
        <v>228</v>
      </c>
      <c r="AU373" s="241" t="s">
        <v>94</v>
      </c>
      <c r="AY373" s="19" t="s">
        <v>226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9" t="s">
        <v>233</v>
      </c>
      <c r="BK373" s="242">
        <f>ROUND(I373*H373,2)</f>
        <v>0</v>
      </c>
      <c r="BL373" s="19" t="s">
        <v>233</v>
      </c>
      <c r="BM373" s="241" t="s">
        <v>2788</v>
      </c>
    </row>
    <row r="374" s="13" customFormat="1">
      <c r="A374" s="13"/>
      <c r="B374" s="243"/>
      <c r="C374" s="244"/>
      <c r="D374" s="245" t="s">
        <v>235</v>
      </c>
      <c r="E374" s="246" t="s">
        <v>1</v>
      </c>
      <c r="F374" s="247" t="s">
        <v>2789</v>
      </c>
      <c r="G374" s="244"/>
      <c r="H374" s="248">
        <v>1.8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235</v>
      </c>
      <c r="AU374" s="254" t="s">
        <v>94</v>
      </c>
      <c r="AV374" s="13" t="s">
        <v>94</v>
      </c>
      <c r="AW374" s="13" t="s">
        <v>40</v>
      </c>
      <c r="AX374" s="13" t="s">
        <v>85</v>
      </c>
      <c r="AY374" s="254" t="s">
        <v>226</v>
      </c>
    </row>
    <row r="375" s="13" customFormat="1">
      <c r="A375" s="13"/>
      <c r="B375" s="243"/>
      <c r="C375" s="244"/>
      <c r="D375" s="245" t="s">
        <v>235</v>
      </c>
      <c r="E375" s="246" t="s">
        <v>1</v>
      </c>
      <c r="F375" s="247" t="s">
        <v>2790</v>
      </c>
      <c r="G375" s="244"/>
      <c r="H375" s="248">
        <v>4.4219999999999997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235</v>
      </c>
      <c r="AU375" s="254" t="s">
        <v>94</v>
      </c>
      <c r="AV375" s="13" t="s">
        <v>94</v>
      </c>
      <c r="AW375" s="13" t="s">
        <v>40</v>
      </c>
      <c r="AX375" s="13" t="s">
        <v>85</v>
      </c>
      <c r="AY375" s="254" t="s">
        <v>226</v>
      </c>
    </row>
    <row r="376" s="14" customFormat="1">
      <c r="A376" s="14"/>
      <c r="B376" s="255"/>
      <c r="C376" s="256"/>
      <c r="D376" s="245" t="s">
        <v>235</v>
      </c>
      <c r="E376" s="257" t="s">
        <v>1</v>
      </c>
      <c r="F376" s="258" t="s">
        <v>237</v>
      </c>
      <c r="G376" s="256"/>
      <c r="H376" s="259">
        <v>6.2220000000000004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235</v>
      </c>
      <c r="AU376" s="265" t="s">
        <v>94</v>
      </c>
      <c r="AV376" s="14" t="s">
        <v>233</v>
      </c>
      <c r="AW376" s="14" t="s">
        <v>40</v>
      </c>
      <c r="AX376" s="14" t="s">
        <v>92</v>
      </c>
      <c r="AY376" s="265" t="s">
        <v>226</v>
      </c>
    </row>
    <row r="377" s="2" customFormat="1" ht="16.5" customHeight="1">
      <c r="A377" s="41"/>
      <c r="B377" s="42"/>
      <c r="C377" s="230" t="s">
        <v>568</v>
      </c>
      <c r="D377" s="230" t="s">
        <v>228</v>
      </c>
      <c r="E377" s="231" t="s">
        <v>2791</v>
      </c>
      <c r="F377" s="232" t="s">
        <v>2792</v>
      </c>
      <c r="G377" s="233" t="s">
        <v>369</v>
      </c>
      <c r="H377" s="234">
        <v>245</v>
      </c>
      <c r="I377" s="235"/>
      <c r="J377" s="236">
        <f>ROUND(I377*H377,2)</f>
        <v>0</v>
      </c>
      <c r="K377" s="232" t="s">
        <v>232</v>
      </c>
      <c r="L377" s="47"/>
      <c r="M377" s="237" t="s">
        <v>1</v>
      </c>
      <c r="N377" s="238" t="s">
        <v>52</v>
      </c>
      <c r="O377" s="95"/>
      <c r="P377" s="239">
        <f>O377*H377</f>
        <v>0</v>
      </c>
      <c r="Q377" s="239">
        <v>0</v>
      </c>
      <c r="R377" s="239">
        <f>Q377*H377</f>
        <v>0</v>
      </c>
      <c r="S377" s="239">
        <v>0.47999999999999998</v>
      </c>
      <c r="T377" s="240">
        <f>S377*H377</f>
        <v>117.59999999999999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1" t="s">
        <v>233</v>
      </c>
      <c r="AT377" s="241" t="s">
        <v>228</v>
      </c>
      <c r="AU377" s="241" t="s">
        <v>94</v>
      </c>
      <c r="AY377" s="19" t="s">
        <v>226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9" t="s">
        <v>233</v>
      </c>
      <c r="BK377" s="242">
        <f>ROUND(I377*H377,2)</f>
        <v>0</v>
      </c>
      <c r="BL377" s="19" t="s">
        <v>233</v>
      </c>
      <c r="BM377" s="241" t="s">
        <v>2793</v>
      </c>
    </row>
    <row r="378" s="13" customFormat="1">
      <c r="A378" s="13"/>
      <c r="B378" s="243"/>
      <c r="C378" s="244"/>
      <c r="D378" s="245" t="s">
        <v>235</v>
      </c>
      <c r="E378" s="246" t="s">
        <v>1</v>
      </c>
      <c r="F378" s="247" t="s">
        <v>2633</v>
      </c>
      <c r="G378" s="244"/>
      <c r="H378" s="248">
        <v>245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235</v>
      </c>
      <c r="AU378" s="254" t="s">
        <v>94</v>
      </c>
      <c r="AV378" s="13" t="s">
        <v>94</v>
      </c>
      <c r="AW378" s="13" t="s">
        <v>40</v>
      </c>
      <c r="AX378" s="13" t="s">
        <v>85</v>
      </c>
      <c r="AY378" s="254" t="s">
        <v>226</v>
      </c>
    </row>
    <row r="379" s="14" customFormat="1">
      <c r="A379" s="14"/>
      <c r="B379" s="255"/>
      <c r="C379" s="256"/>
      <c r="D379" s="245" t="s">
        <v>235</v>
      </c>
      <c r="E379" s="257" t="s">
        <v>1</v>
      </c>
      <c r="F379" s="258" t="s">
        <v>237</v>
      </c>
      <c r="G379" s="256"/>
      <c r="H379" s="259">
        <v>245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235</v>
      </c>
      <c r="AU379" s="265" t="s">
        <v>94</v>
      </c>
      <c r="AV379" s="14" t="s">
        <v>233</v>
      </c>
      <c r="AW379" s="14" t="s">
        <v>40</v>
      </c>
      <c r="AX379" s="14" t="s">
        <v>92</v>
      </c>
      <c r="AY379" s="265" t="s">
        <v>226</v>
      </c>
    </row>
    <row r="380" s="2" customFormat="1" ht="21.75" customHeight="1">
      <c r="A380" s="41"/>
      <c r="B380" s="42"/>
      <c r="C380" s="230" t="s">
        <v>574</v>
      </c>
      <c r="D380" s="230" t="s">
        <v>228</v>
      </c>
      <c r="E380" s="231" t="s">
        <v>2794</v>
      </c>
      <c r="F380" s="232" t="s">
        <v>2795</v>
      </c>
      <c r="G380" s="233" t="s">
        <v>259</v>
      </c>
      <c r="H380" s="234">
        <v>13.212</v>
      </c>
      <c r="I380" s="235"/>
      <c r="J380" s="236">
        <f>ROUND(I380*H380,2)</f>
        <v>0</v>
      </c>
      <c r="K380" s="232" t="s">
        <v>232</v>
      </c>
      <c r="L380" s="47"/>
      <c r="M380" s="237" t="s">
        <v>1</v>
      </c>
      <c r="N380" s="238" t="s">
        <v>52</v>
      </c>
      <c r="O380" s="95"/>
      <c r="P380" s="239">
        <f>O380*H380</f>
        <v>0</v>
      </c>
      <c r="Q380" s="239">
        <v>0</v>
      </c>
      <c r="R380" s="239">
        <f>Q380*H380</f>
        <v>0</v>
      </c>
      <c r="S380" s="239">
        <v>2.2000000000000002</v>
      </c>
      <c r="T380" s="240">
        <f>S380*H380</f>
        <v>29.066400000000002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1" t="s">
        <v>233</v>
      </c>
      <c r="AT380" s="241" t="s">
        <v>228</v>
      </c>
      <c r="AU380" s="241" t="s">
        <v>94</v>
      </c>
      <c r="AY380" s="19" t="s">
        <v>226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9" t="s">
        <v>233</v>
      </c>
      <c r="BK380" s="242">
        <f>ROUND(I380*H380,2)</f>
        <v>0</v>
      </c>
      <c r="BL380" s="19" t="s">
        <v>233</v>
      </c>
      <c r="BM380" s="241" t="s">
        <v>2796</v>
      </c>
    </row>
    <row r="381" s="13" customFormat="1">
      <c r="A381" s="13"/>
      <c r="B381" s="243"/>
      <c r="C381" s="244"/>
      <c r="D381" s="245" t="s">
        <v>235</v>
      </c>
      <c r="E381" s="246" t="s">
        <v>1</v>
      </c>
      <c r="F381" s="247" t="s">
        <v>2797</v>
      </c>
      <c r="G381" s="244"/>
      <c r="H381" s="248">
        <v>13.212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235</v>
      </c>
      <c r="AU381" s="254" t="s">
        <v>94</v>
      </c>
      <c r="AV381" s="13" t="s">
        <v>94</v>
      </c>
      <c r="AW381" s="13" t="s">
        <v>40</v>
      </c>
      <c r="AX381" s="13" t="s">
        <v>85</v>
      </c>
      <c r="AY381" s="254" t="s">
        <v>226</v>
      </c>
    </row>
    <row r="382" s="14" customFormat="1">
      <c r="A382" s="14"/>
      <c r="B382" s="255"/>
      <c r="C382" s="256"/>
      <c r="D382" s="245" t="s">
        <v>235</v>
      </c>
      <c r="E382" s="257" t="s">
        <v>1</v>
      </c>
      <c r="F382" s="258" t="s">
        <v>237</v>
      </c>
      <c r="G382" s="256"/>
      <c r="H382" s="259">
        <v>13.212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235</v>
      </c>
      <c r="AU382" s="265" t="s">
        <v>94</v>
      </c>
      <c r="AV382" s="14" t="s">
        <v>233</v>
      </c>
      <c r="AW382" s="14" t="s">
        <v>40</v>
      </c>
      <c r="AX382" s="14" t="s">
        <v>92</v>
      </c>
      <c r="AY382" s="265" t="s">
        <v>226</v>
      </c>
    </row>
    <row r="383" s="2" customFormat="1" ht="16.5" customHeight="1">
      <c r="A383" s="41"/>
      <c r="B383" s="42"/>
      <c r="C383" s="230" t="s">
        <v>578</v>
      </c>
      <c r="D383" s="230" t="s">
        <v>228</v>
      </c>
      <c r="E383" s="231" t="s">
        <v>2798</v>
      </c>
      <c r="F383" s="232" t="s">
        <v>2799</v>
      </c>
      <c r="G383" s="233" t="s">
        <v>611</v>
      </c>
      <c r="H383" s="234">
        <v>2</v>
      </c>
      <c r="I383" s="235"/>
      <c r="J383" s="236">
        <f>ROUND(I383*H383,2)</f>
        <v>0</v>
      </c>
      <c r="K383" s="232" t="s">
        <v>1</v>
      </c>
      <c r="L383" s="47"/>
      <c r="M383" s="237" t="s">
        <v>1</v>
      </c>
      <c r="N383" s="238" t="s">
        <v>52</v>
      </c>
      <c r="O383" s="95"/>
      <c r="P383" s="239">
        <f>O383*H383</f>
        <v>0</v>
      </c>
      <c r="Q383" s="239">
        <v>0.00316</v>
      </c>
      <c r="R383" s="239">
        <f>Q383*H383</f>
        <v>0.0063200000000000001</v>
      </c>
      <c r="S383" s="239">
        <v>0.069000000000000006</v>
      </c>
      <c r="T383" s="240">
        <f>S383*H383</f>
        <v>0.13800000000000001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41" t="s">
        <v>233</v>
      </c>
      <c r="AT383" s="241" t="s">
        <v>228</v>
      </c>
      <c r="AU383" s="241" t="s">
        <v>94</v>
      </c>
      <c r="AY383" s="19" t="s">
        <v>226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9" t="s">
        <v>233</v>
      </c>
      <c r="BK383" s="242">
        <f>ROUND(I383*H383,2)</f>
        <v>0</v>
      </c>
      <c r="BL383" s="19" t="s">
        <v>233</v>
      </c>
      <c r="BM383" s="241" t="s">
        <v>2800</v>
      </c>
    </row>
    <row r="384" s="13" customFormat="1">
      <c r="A384" s="13"/>
      <c r="B384" s="243"/>
      <c r="C384" s="244"/>
      <c r="D384" s="245" t="s">
        <v>235</v>
      </c>
      <c r="E384" s="246" t="s">
        <v>1</v>
      </c>
      <c r="F384" s="247" t="s">
        <v>371</v>
      </c>
      <c r="G384" s="244"/>
      <c r="H384" s="248">
        <v>2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235</v>
      </c>
      <c r="AU384" s="254" t="s">
        <v>94</v>
      </c>
      <c r="AV384" s="13" t="s">
        <v>94</v>
      </c>
      <c r="AW384" s="13" t="s">
        <v>40</v>
      </c>
      <c r="AX384" s="13" t="s">
        <v>85</v>
      </c>
      <c r="AY384" s="254" t="s">
        <v>226</v>
      </c>
    </row>
    <row r="385" s="14" customFormat="1">
      <c r="A385" s="14"/>
      <c r="B385" s="255"/>
      <c r="C385" s="256"/>
      <c r="D385" s="245" t="s">
        <v>235</v>
      </c>
      <c r="E385" s="257" t="s">
        <v>1</v>
      </c>
      <c r="F385" s="258" t="s">
        <v>237</v>
      </c>
      <c r="G385" s="256"/>
      <c r="H385" s="259">
        <v>2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235</v>
      </c>
      <c r="AU385" s="265" t="s">
        <v>94</v>
      </c>
      <c r="AV385" s="14" t="s">
        <v>233</v>
      </c>
      <c r="AW385" s="14" t="s">
        <v>40</v>
      </c>
      <c r="AX385" s="14" t="s">
        <v>92</v>
      </c>
      <c r="AY385" s="265" t="s">
        <v>226</v>
      </c>
    </row>
    <row r="386" s="2" customFormat="1" ht="16.5" customHeight="1">
      <c r="A386" s="41"/>
      <c r="B386" s="42"/>
      <c r="C386" s="230" t="s">
        <v>583</v>
      </c>
      <c r="D386" s="230" t="s">
        <v>228</v>
      </c>
      <c r="E386" s="231" t="s">
        <v>2801</v>
      </c>
      <c r="F386" s="232" t="s">
        <v>632</v>
      </c>
      <c r="G386" s="233" t="s">
        <v>244</v>
      </c>
      <c r="H386" s="234">
        <v>2</v>
      </c>
      <c r="I386" s="235"/>
      <c r="J386" s="236">
        <f>ROUND(I386*H386,2)</f>
        <v>0</v>
      </c>
      <c r="K386" s="232" t="s">
        <v>1</v>
      </c>
      <c r="L386" s="47"/>
      <c r="M386" s="237" t="s">
        <v>1</v>
      </c>
      <c r="N386" s="238" t="s">
        <v>52</v>
      </c>
      <c r="O386" s="95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41" t="s">
        <v>233</v>
      </c>
      <c r="AT386" s="241" t="s">
        <v>228</v>
      </c>
      <c r="AU386" s="241" t="s">
        <v>94</v>
      </c>
      <c r="AY386" s="19" t="s">
        <v>226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9" t="s">
        <v>233</v>
      </c>
      <c r="BK386" s="242">
        <f>ROUND(I386*H386,2)</f>
        <v>0</v>
      </c>
      <c r="BL386" s="19" t="s">
        <v>233</v>
      </c>
      <c r="BM386" s="241" t="s">
        <v>2802</v>
      </c>
    </row>
    <row r="387" s="13" customFormat="1">
      <c r="A387" s="13"/>
      <c r="B387" s="243"/>
      <c r="C387" s="244"/>
      <c r="D387" s="245" t="s">
        <v>235</v>
      </c>
      <c r="E387" s="246" t="s">
        <v>1</v>
      </c>
      <c r="F387" s="247" t="s">
        <v>371</v>
      </c>
      <c r="G387" s="244"/>
      <c r="H387" s="248">
        <v>2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235</v>
      </c>
      <c r="AU387" s="254" t="s">
        <v>94</v>
      </c>
      <c r="AV387" s="13" t="s">
        <v>94</v>
      </c>
      <c r="AW387" s="13" t="s">
        <v>40</v>
      </c>
      <c r="AX387" s="13" t="s">
        <v>85</v>
      </c>
      <c r="AY387" s="254" t="s">
        <v>226</v>
      </c>
    </row>
    <row r="388" s="14" customFormat="1">
      <c r="A388" s="14"/>
      <c r="B388" s="255"/>
      <c r="C388" s="256"/>
      <c r="D388" s="245" t="s">
        <v>235</v>
      </c>
      <c r="E388" s="257" t="s">
        <v>1</v>
      </c>
      <c r="F388" s="258" t="s">
        <v>237</v>
      </c>
      <c r="G388" s="256"/>
      <c r="H388" s="259">
        <v>2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5" t="s">
        <v>235</v>
      </c>
      <c r="AU388" s="265" t="s">
        <v>94</v>
      </c>
      <c r="AV388" s="14" t="s">
        <v>233</v>
      </c>
      <c r="AW388" s="14" t="s">
        <v>40</v>
      </c>
      <c r="AX388" s="14" t="s">
        <v>92</v>
      </c>
      <c r="AY388" s="265" t="s">
        <v>226</v>
      </c>
    </row>
    <row r="389" s="2" customFormat="1" ht="16.5" customHeight="1">
      <c r="A389" s="41"/>
      <c r="B389" s="42"/>
      <c r="C389" s="230" t="s">
        <v>588</v>
      </c>
      <c r="D389" s="230" t="s">
        <v>228</v>
      </c>
      <c r="E389" s="231" t="s">
        <v>2803</v>
      </c>
      <c r="F389" s="232" t="s">
        <v>2804</v>
      </c>
      <c r="G389" s="233" t="s">
        <v>544</v>
      </c>
      <c r="H389" s="234">
        <v>2</v>
      </c>
      <c r="I389" s="235"/>
      <c r="J389" s="236">
        <f>ROUND(I389*H389,2)</f>
        <v>0</v>
      </c>
      <c r="K389" s="232" t="s">
        <v>1</v>
      </c>
      <c r="L389" s="47"/>
      <c r="M389" s="237" t="s">
        <v>1</v>
      </c>
      <c r="N389" s="238" t="s">
        <v>52</v>
      </c>
      <c r="O389" s="95"/>
      <c r="P389" s="239">
        <f>O389*H389</f>
        <v>0</v>
      </c>
      <c r="Q389" s="239">
        <v>0</v>
      </c>
      <c r="R389" s="239">
        <f>Q389*H389</f>
        <v>0</v>
      </c>
      <c r="S389" s="239">
        <v>0</v>
      </c>
      <c r="T389" s="240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41" t="s">
        <v>233</v>
      </c>
      <c r="AT389" s="241" t="s">
        <v>228</v>
      </c>
      <c r="AU389" s="241" t="s">
        <v>94</v>
      </c>
      <c r="AY389" s="19" t="s">
        <v>226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9" t="s">
        <v>233</v>
      </c>
      <c r="BK389" s="242">
        <f>ROUND(I389*H389,2)</f>
        <v>0</v>
      </c>
      <c r="BL389" s="19" t="s">
        <v>233</v>
      </c>
      <c r="BM389" s="241" t="s">
        <v>2805</v>
      </c>
    </row>
    <row r="390" s="13" customFormat="1">
      <c r="A390" s="13"/>
      <c r="B390" s="243"/>
      <c r="C390" s="244"/>
      <c r="D390" s="245" t="s">
        <v>235</v>
      </c>
      <c r="E390" s="246" t="s">
        <v>1</v>
      </c>
      <c r="F390" s="247" t="s">
        <v>371</v>
      </c>
      <c r="G390" s="244"/>
      <c r="H390" s="248">
        <v>2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235</v>
      </c>
      <c r="AU390" s="254" t="s">
        <v>94</v>
      </c>
      <c r="AV390" s="13" t="s">
        <v>94</v>
      </c>
      <c r="AW390" s="13" t="s">
        <v>40</v>
      </c>
      <c r="AX390" s="13" t="s">
        <v>85</v>
      </c>
      <c r="AY390" s="254" t="s">
        <v>226</v>
      </c>
    </row>
    <row r="391" s="14" customFormat="1">
      <c r="A391" s="14"/>
      <c r="B391" s="255"/>
      <c r="C391" s="256"/>
      <c r="D391" s="245" t="s">
        <v>235</v>
      </c>
      <c r="E391" s="257" t="s">
        <v>1</v>
      </c>
      <c r="F391" s="258" t="s">
        <v>237</v>
      </c>
      <c r="G391" s="256"/>
      <c r="H391" s="259">
        <v>2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5" t="s">
        <v>235</v>
      </c>
      <c r="AU391" s="265" t="s">
        <v>94</v>
      </c>
      <c r="AV391" s="14" t="s">
        <v>233</v>
      </c>
      <c r="AW391" s="14" t="s">
        <v>40</v>
      </c>
      <c r="AX391" s="14" t="s">
        <v>92</v>
      </c>
      <c r="AY391" s="265" t="s">
        <v>226</v>
      </c>
    </row>
    <row r="392" s="2" customFormat="1" ht="16.5" customHeight="1">
      <c r="A392" s="41"/>
      <c r="B392" s="42"/>
      <c r="C392" s="230" t="s">
        <v>593</v>
      </c>
      <c r="D392" s="230" t="s">
        <v>228</v>
      </c>
      <c r="E392" s="231" t="s">
        <v>2806</v>
      </c>
      <c r="F392" s="232" t="s">
        <v>2807</v>
      </c>
      <c r="G392" s="233" t="s">
        <v>544</v>
      </c>
      <c r="H392" s="234">
        <v>1</v>
      </c>
      <c r="I392" s="235"/>
      <c r="J392" s="236">
        <f>ROUND(I392*H392,2)</f>
        <v>0</v>
      </c>
      <c r="K392" s="232" t="s">
        <v>1</v>
      </c>
      <c r="L392" s="47"/>
      <c r="M392" s="237" t="s">
        <v>1</v>
      </c>
      <c r="N392" s="238" t="s">
        <v>52</v>
      </c>
      <c r="O392" s="95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41" t="s">
        <v>233</v>
      </c>
      <c r="AT392" s="241" t="s">
        <v>228</v>
      </c>
      <c r="AU392" s="241" t="s">
        <v>94</v>
      </c>
      <c r="AY392" s="19" t="s">
        <v>226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9" t="s">
        <v>233</v>
      </c>
      <c r="BK392" s="242">
        <f>ROUND(I392*H392,2)</f>
        <v>0</v>
      </c>
      <c r="BL392" s="19" t="s">
        <v>233</v>
      </c>
      <c r="BM392" s="241" t="s">
        <v>2808</v>
      </c>
    </row>
    <row r="393" s="13" customFormat="1">
      <c r="A393" s="13"/>
      <c r="B393" s="243"/>
      <c r="C393" s="244"/>
      <c r="D393" s="245" t="s">
        <v>235</v>
      </c>
      <c r="E393" s="246" t="s">
        <v>1</v>
      </c>
      <c r="F393" s="247" t="s">
        <v>546</v>
      </c>
      <c r="G393" s="244"/>
      <c r="H393" s="248">
        <v>1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235</v>
      </c>
      <c r="AU393" s="254" t="s">
        <v>94</v>
      </c>
      <c r="AV393" s="13" t="s">
        <v>94</v>
      </c>
      <c r="AW393" s="13" t="s">
        <v>40</v>
      </c>
      <c r="AX393" s="13" t="s">
        <v>85</v>
      </c>
      <c r="AY393" s="254" t="s">
        <v>226</v>
      </c>
    </row>
    <row r="394" s="14" customFormat="1">
      <c r="A394" s="14"/>
      <c r="B394" s="255"/>
      <c r="C394" s="256"/>
      <c r="D394" s="245" t="s">
        <v>235</v>
      </c>
      <c r="E394" s="257" t="s">
        <v>1</v>
      </c>
      <c r="F394" s="258" t="s">
        <v>237</v>
      </c>
      <c r="G394" s="256"/>
      <c r="H394" s="259">
        <v>1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5" t="s">
        <v>235</v>
      </c>
      <c r="AU394" s="265" t="s">
        <v>94</v>
      </c>
      <c r="AV394" s="14" t="s">
        <v>233</v>
      </c>
      <c r="AW394" s="14" t="s">
        <v>40</v>
      </c>
      <c r="AX394" s="14" t="s">
        <v>92</v>
      </c>
      <c r="AY394" s="265" t="s">
        <v>226</v>
      </c>
    </row>
    <row r="395" s="2" customFormat="1" ht="33" customHeight="1">
      <c r="A395" s="41"/>
      <c r="B395" s="42"/>
      <c r="C395" s="230" t="s">
        <v>598</v>
      </c>
      <c r="D395" s="230" t="s">
        <v>228</v>
      </c>
      <c r="E395" s="231" t="s">
        <v>2809</v>
      </c>
      <c r="F395" s="232" t="s">
        <v>2810</v>
      </c>
      <c r="G395" s="233" t="s">
        <v>544</v>
      </c>
      <c r="H395" s="234">
        <v>1</v>
      </c>
      <c r="I395" s="235"/>
      <c r="J395" s="236">
        <f>ROUND(I395*H395,2)</f>
        <v>0</v>
      </c>
      <c r="K395" s="232" t="s">
        <v>1</v>
      </c>
      <c r="L395" s="47"/>
      <c r="M395" s="237" t="s">
        <v>1</v>
      </c>
      <c r="N395" s="238" t="s">
        <v>52</v>
      </c>
      <c r="O395" s="95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41" t="s">
        <v>233</v>
      </c>
      <c r="AT395" s="241" t="s">
        <v>228</v>
      </c>
      <c r="AU395" s="241" t="s">
        <v>94</v>
      </c>
      <c r="AY395" s="19" t="s">
        <v>226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9" t="s">
        <v>233</v>
      </c>
      <c r="BK395" s="242">
        <f>ROUND(I395*H395,2)</f>
        <v>0</v>
      </c>
      <c r="BL395" s="19" t="s">
        <v>233</v>
      </c>
      <c r="BM395" s="241" t="s">
        <v>2811</v>
      </c>
    </row>
    <row r="396" s="13" customFormat="1">
      <c r="A396" s="13"/>
      <c r="B396" s="243"/>
      <c r="C396" s="244"/>
      <c r="D396" s="245" t="s">
        <v>235</v>
      </c>
      <c r="E396" s="246" t="s">
        <v>1</v>
      </c>
      <c r="F396" s="247" t="s">
        <v>546</v>
      </c>
      <c r="G396" s="244"/>
      <c r="H396" s="248">
        <v>1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235</v>
      </c>
      <c r="AU396" s="254" t="s">
        <v>94</v>
      </c>
      <c r="AV396" s="13" t="s">
        <v>94</v>
      </c>
      <c r="AW396" s="13" t="s">
        <v>40</v>
      </c>
      <c r="AX396" s="13" t="s">
        <v>85</v>
      </c>
      <c r="AY396" s="254" t="s">
        <v>226</v>
      </c>
    </row>
    <row r="397" s="14" customFormat="1">
      <c r="A397" s="14"/>
      <c r="B397" s="255"/>
      <c r="C397" s="256"/>
      <c r="D397" s="245" t="s">
        <v>235</v>
      </c>
      <c r="E397" s="257" t="s">
        <v>1</v>
      </c>
      <c r="F397" s="258" t="s">
        <v>237</v>
      </c>
      <c r="G397" s="256"/>
      <c r="H397" s="259">
        <v>1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5" t="s">
        <v>235</v>
      </c>
      <c r="AU397" s="265" t="s">
        <v>94</v>
      </c>
      <c r="AV397" s="14" t="s">
        <v>233</v>
      </c>
      <c r="AW397" s="14" t="s">
        <v>40</v>
      </c>
      <c r="AX397" s="14" t="s">
        <v>92</v>
      </c>
      <c r="AY397" s="265" t="s">
        <v>226</v>
      </c>
    </row>
    <row r="398" s="12" customFormat="1" ht="22.8" customHeight="1">
      <c r="A398" s="12"/>
      <c r="B398" s="214"/>
      <c r="C398" s="215"/>
      <c r="D398" s="216" t="s">
        <v>84</v>
      </c>
      <c r="E398" s="228" t="s">
        <v>2812</v>
      </c>
      <c r="F398" s="228" t="s">
        <v>2813</v>
      </c>
      <c r="G398" s="215"/>
      <c r="H398" s="215"/>
      <c r="I398" s="218"/>
      <c r="J398" s="229">
        <f>BK398</f>
        <v>0</v>
      </c>
      <c r="K398" s="215"/>
      <c r="L398" s="220"/>
      <c r="M398" s="221"/>
      <c r="N398" s="222"/>
      <c r="O398" s="222"/>
      <c r="P398" s="223">
        <f>SUM(P399:P402)</f>
        <v>0</v>
      </c>
      <c r="Q398" s="222"/>
      <c r="R398" s="223">
        <f>SUM(R399:R402)</f>
        <v>0</v>
      </c>
      <c r="S398" s="222"/>
      <c r="T398" s="224">
        <f>SUM(T399:T402)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5" t="s">
        <v>92</v>
      </c>
      <c r="AT398" s="226" t="s">
        <v>84</v>
      </c>
      <c r="AU398" s="226" t="s">
        <v>92</v>
      </c>
      <c r="AY398" s="225" t="s">
        <v>226</v>
      </c>
      <c r="BK398" s="227">
        <f>SUM(BK399:BK402)</f>
        <v>0</v>
      </c>
    </row>
    <row r="399" s="2" customFormat="1" ht="24.15" customHeight="1">
      <c r="A399" s="41"/>
      <c r="B399" s="42"/>
      <c r="C399" s="230" t="s">
        <v>603</v>
      </c>
      <c r="D399" s="230" t="s">
        <v>228</v>
      </c>
      <c r="E399" s="231" t="s">
        <v>705</v>
      </c>
      <c r="F399" s="232" t="s">
        <v>706</v>
      </c>
      <c r="G399" s="233" t="s">
        <v>387</v>
      </c>
      <c r="H399" s="234">
        <v>1</v>
      </c>
      <c r="I399" s="235"/>
      <c r="J399" s="236">
        <f>ROUND(I399*H399,2)</f>
        <v>0</v>
      </c>
      <c r="K399" s="232" t="s">
        <v>1</v>
      </c>
      <c r="L399" s="47"/>
      <c r="M399" s="237" t="s">
        <v>1</v>
      </c>
      <c r="N399" s="238" t="s">
        <v>52</v>
      </c>
      <c r="O399" s="95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41" t="s">
        <v>233</v>
      </c>
      <c r="AT399" s="241" t="s">
        <v>228</v>
      </c>
      <c r="AU399" s="241" t="s">
        <v>94</v>
      </c>
      <c r="AY399" s="19" t="s">
        <v>226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9" t="s">
        <v>233</v>
      </c>
      <c r="BK399" s="242">
        <f>ROUND(I399*H399,2)</f>
        <v>0</v>
      </c>
      <c r="BL399" s="19" t="s">
        <v>233</v>
      </c>
      <c r="BM399" s="241" t="s">
        <v>2814</v>
      </c>
    </row>
    <row r="400" s="2" customFormat="1" ht="16.5" customHeight="1">
      <c r="A400" s="41"/>
      <c r="B400" s="42"/>
      <c r="C400" s="230" t="s">
        <v>608</v>
      </c>
      <c r="D400" s="230" t="s">
        <v>228</v>
      </c>
      <c r="E400" s="231" t="s">
        <v>2815</v>
      </c>
      <c r="F400" s="232" t="s">
        <v>2816</v>
      </c>
      <c r="G400" s="233" t="s">
        <v>387</v>
      </c>
      <c r="H400" s="234">
        <v>1</v>
      </c>
      <c r="I400" s="235"/>
      <c r="J400" s="236">
        <f>ROUND(I400*H400,2)</f>
        <v>0</v>
      </c>
      <c r="K400" s="232" t="s">
        <v>1</v>
      </c>
      <c r="L400" s="47"/>
      <c r="M400" s="237" t="s">
        <v>1</v>
      </c>
      <c r="N400" s="238" t="s">
        <v>52</v>
      </c>
      <c r="O400" s="95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41" t="s">
        <v>557</v>
      </c>
      <c r="AT400" s="241" t="s">
        <v>228</v>
      </c>
      <c r="AU400" s="241" t="s">
        <v>94</v>
      </c>
      <c r="AY400" s="19" t="s">
        <v>226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9" t="s">
        <v>233</v>
      </c>
      <c r="BK400" s="242">
        <f>ROUND(I400*H400,2)</f>
        <v>0</v>
      </c>
      <c r="BL400" s="19" t="s">
        <v>557</v>
      </c>
      <c r="BM400" s="241" t="s">
        <v>2817</v>
      </c>
    </row>
    <row r="401" s="2" customFormat="1" ht="16.5" customHeight="1">
      <c r="A401" s="41"/>
      <c r="B401" s="42"/>
      <c r="C401" s="230" t="s">
        <v>615</v>
      </c>
      <c r="D401" s="230" t="s">
        <v>228</v>
      </c>
      <c r="E401" s="231" t="s">
        <v>2818</v>
      </c>
      <c r="F401" s="232" t="s">
        <v>2819</v>
      </c>
      <c r="G401" s="233" t="s">
        <v>526</v>
      </c>
      <c r="H401" s="234">
        <v>48</v>
      </c>
      <c r="I401" s="235"/>
      <c r="J401" s="236">
        <f>ROUND(I401*H401,2)</f>
        <v>0</v>
      </c>
      <c r="K401" s="232" t="s">
        <v>232</v>
      </c>
      <c r="L401" s="47"/>
      <c r="M401" s="237" t="s">
        <v>1</v>
      </c>
      <c r="N401" s="238" t="s">
        <v>52</v>
      </c>
      <c r="O401" s="95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41" t="s">
        <v>557</v>
      </c>
      <c r="AT401" s="241" t="s">
        <v>228</v>
      </c>
      <c r="AU401" s="241" t="s">
        <v>94</v>
      </c>
      <c r="AY401" s="19" t="s">
        <v>226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9" t="s">
        <v>233</v>
      </c>
      <c r="BK401" s="242">
        <f>ROUND(I401*H401,2)</f>
        <v>0</v>
      </c>
      <c r="BL401" s="19" t="s">
        <v>557</v>
      </c>
      <c r="BM401" s="241" t="s">
        <v>2820</v>
      </c>
    </row>
    <row r="402" s="13" customFormat="1">
      <c r="A402" s="13"/>
      <c r="B402" s="243"/>
      <c r="C402" s="244"/>
      <c r="D402" s="245" t="s">
        <v>235</v>
      </c>
      <c r="E402" s="246" t="s">
        <v>1</v>
      </c>
      <c r="F402" s="247" t="s">
        <v>2821</v>
      </c>
      <c r="G402" s="244"/>
      <c r="H402" s="248">
        <v>48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235</v>
      </c>
      <c r="AU402" s="254" t="s">
        <v>94</v>
      </c>
      <c r="AV402" s="13" t="s">
        <v>94</v>
      </c>
      <c r="AW402" s="13" t="s">
        <v>40</v>
      </c>
      <c r="AX402" s="13" t="s">
        <v>92</v>
      </c>
      <c r="AY402" s="254" t="s">
        <v>226</v>
      </c>
    </row>
    <row r="403" s="12" customFormat="1" ht="22.8" customHeight="1">
      <c r="A403" s="12"/>
      <c r="B403" s="214"/>
      <c r="C403" s="215"/>
      <c r="D403" s="216" t="s">
        <v>84</v>
      </c>
      <c r="E403" s="228" t="s">
        <v>714</v>
      </c>
      <c r="F403" s="228" t="s">
        <v>715</v>
      </c>
      <c r="G403" s="215"/>
      <c r="H403" s="215"/>
      <c r="I403" s="218"/>
      <c r="J403" s="229">
        <f>BK403</f>
        <v>0</v>
      </c>
      <c r="K403" s="215"/>
      <c r="L403" s="220"/>
      <c r="M403" s="221"/>
      <c r="N403" s="222"/>
      <c r="O403" s="222"/>
      <c r="P403" s="223">
        <f>P404+SUM(P405:P425)</f>
        <v>0</v>
      </c>
      <c r="Q403" s="222"/>
      <c r="R403" s="223">
        <f>R404+SUM(R405:R425)</f>
        <v>0</v>
      </c>
      <c r="S403" s="222"/>
      <c r="T403" s="224">
        <f>T404+SUM(T405:T425)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5" t="s">
        <v>92</v>
      </c>
      <c r="AT403" s="226" t="s">
        <v>84</v>
      </c>
      <c r="AU403" s="226" t="s">
        <v>92</v>
      </c>
      <c r="AY403" s="225" t="s">
        <v>226</v>
      </c>
      <c r="BK403" s="227">
        <f>BK404+SUM(BK405:BK425)</f>
        <v>0</v>
      </c>
    </row>
    <row r="404" s="2" customFormat="1" ht="16.5" customHeight="1">
      <c r="A404" s="41"/>
      <c r="B404" s="42"/>
      <c r="C404" s="230" t="s">
        <v>620</v>
      </c>
      <c r="D404" s="230" t="s">
        <v>228</v>
      </c>
      <c r="E404" s="231" t="s">
        <v>2822</v>
      </c>
      <c r="F404" s="232" t="s">
        <v>2823</v>
      </c>
      <c r="G404" s="233" t="s">
        <v>304</v>
      </c>
      <c r="H404" s="234">
        <v>28.504999999999999</v>
      </c>
      <c r="I404" s="235"/>
      <c r="J404" s="236">
        <f>ROUND(I404*H404,2)</f>
        <v>0</v>
      </c>
      <c r="K404" s="232" t="s">
        <v>232</v>
      </c>
      <c r="L404" s="47"/>
      <c r="M404" s="237" t="s">
        <v>1</v>
      </c>
      <c r="N404" s="238" t="s">
        <v>52</v>
      </c>
      <c r="O404" s="95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41" t="s">
        <v>233</v>
      </c>
      <c r="AT404" s="241" t="s">
        <v>228</v>
      </c>
      <c r="AU404" s="241" t="s">
        <v>94</v>
      </c>
      <c r="AY404" s="19" t="s">
        <v>226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9" t="s">
        <v>233</v>
      </c>
      <c r="BK404" s="242">
        <f>ROUND(I404*H404,2)</f>
        <v>0</v>
      </c>
      <c r="BL404" s="19" t="s">
        <v>233</v>
      </c>
      <c r="BM404" s="241" t="s">
        <v>2824</v>
      </c>
    </row>
    <row r="405" s="13" customFormat="1">
      <c r="A405" s="13"/>
      <c r="B405" s="243"/>
      <c r="C405" s="244"/>
      <c r="D405" s="245" t="s">
        <v>235</v>
      </c>
      <c r="E405" s="246" t="s">
        <v>1</v>
      </c>
      <c r="F405" s="247" t="s">
        <v>2825</v>
      </c>
      <c r="G405" s="244"/>
      <c r="H405" s="248">
        <v>28.504999999999999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235</v>
      </c>
      <c r="AU405" s="254" t="s">
        <v>94</v>
      </c>
      <c r="AV405" s="13" t="s">
        <v>94</v>
      </c>
      <c r="AW405" s="13" t="s">
        <v>40</v>
      </c>
      <c r="AX405" s="13" t="s">
        <v>85</v>
      </c>
      <c r="AY405" s="254" t="s">
        <v>226</v>
      </c>
    </row>
    <row r="406" s="14" customFormat="1">
      <c r="A406" s="14"/>
      <c r="B406" s="255"/>
      <c r="C406" s="256"/>
      <c r="D406" s="245" t="s">
        <v>235</v>
      </c>
      <c r="E406" s="257" t="s">
        <v>1</v>
      </c>
      <c r="F406" s="258" t="s">
        <v>237</v>
      </c>
      <c r="G406" s="256"/>
      <c r="H406" s="259">
        <v>28.504999999999999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5" t="s">
        <v>235</v>
      </c>
      <c r="AU406" s="265" t="s">
        <v>94</v>
      </c>
      <c r="AV406" s="14" t="s">
        <v>233</v>
      </c>
      <c r="AW406" s="14" t="s">
        <v>40</v>
      </c>
      <c r="AX406" s="14" t="s">
        <v>92</v>
      </c>
      <c r="AY406" s="265" t="s">
        <v>226</v>
      </c>
    </row>
    <row r="407" s="2" customFormat="1" ht="16.5" customHeight="1">
      <c r="A407" s="41"/>
      <c r="B407" s="42"/>
      <c r="C407" s="230" t="s">
        <v>625</v>
      </c>
      <c r="D407" s="230" t="s">
        <v>228</v>
      </c>
      <c r="E407" s="231" t="s">
        <v>717</v>
      </c>
      <c r="F407" s="232" t="s">
        <v>718</v>
      </c>
      <c r="G407" s="233" t="s">
        <v>304</v>
      </c>
      <c r="H407" s="234">
        <v>30.690000000000001</v>
      </c>
      <c r="I407" s="235"/>
      <c r="J407" s="236">
        <f>ROUND(I407*H407,2)</f>
        <v>0</v>
      </c>
      <c r="K407" s="232" t="s">
        <v>232</v>
      </c>
      <c r="L407" s="47"/>
      <c r="M407" s="237" t="s">
        <v>1</v>
      </c>
      <c r="N407" s="238" t="s">
        <v>52</v>
      </c>
      <c r="O407" s="95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41" t="s">
        <v>719</v>
      </c>
      <c r="AT407" s="241" t="s">
        <v>228</v>
      </c>
      <c r="AU407" s="241" t="s">
        <v>94</v>
      </c>
      <c r="AY407" s="19" t="s">
        <v>226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9" t="s">
        <v>233</v>
      </c>
      <c r="BK407" s="242">
        <f>ROUND(I407*H407,2)</f>
        <v>0</v>
      </c>
      <c r="BL407" s="19" t="s">
        <v>719</v>
      </c>
      <c r="BM407" s="241" t="s">
        <v>2826</v>
      </c>
    </row>
    <row r="408" s="13" customFormat="1">
      <c r="A408" s="13"/>
      <c r="B408" s="243"/>
      <c r="C408" s="244"/>
      <c r="D408" s="245" t="s">
        <v>235</v>
      </c>
      <c r="E408" s="246" t="s">
        <v>1</v>
      </c>
      <c r="F408" s="247" t="s">
        <v>2827</v>
      </c>
      <c r="G408" s="244"/>
      <c r="H408" s="248">
        <v>30.690000000000001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235</v>
      </c>
      <c r="AU408" s="254" t="s">
        <v>94</v>
      </c>
      <c r="AV408" s="13" t="s">
        <v>94</v>
      </c>
      <c r="AW408" s="13" t="s">
        <v>40</v>
      </c>
      <c r="AX408" s="13" t="s">
        <v>85</v>
      </c>
      <c r="AY408" s="254" t="s">
        <v>226</v>
      </c>
    </row>
    <row r="409" s="14" customFormat="1">
      <c r="A409" s="14"/>
      <c r="B409" s="255"/>
      <c r="C409" s="256"/>
      <c r="D409" s="245" t="s">
        <v>235</v>
      </c>
      <c r="E409" s="257" t="s">
        <v>1</v>
      </c>
      <c r="F409" s="258" t="s">
        <v>237</v>
      </c>
      <c r="G409" s="256"/>
      <c r="H409" s="259">
        <v>30.690000000000001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5" t="s">
        <v>235</v>
      </c>
      <c r="AU409" s="265" t="s">
        <v>94</v>
      </c>
      <c r="AV409" s="14" t="s">
        <v>233</v>
      </c>
      <c r="AW409" s="14" t="s">
        <v>40</v>
      </c>
      <c r="AX409" s="14" t="s">
        <v>92</v>
      </c>
      <c r="AY409" s="265" t="s">
        <v>226</v>
      </c>
    </row>
    <row r="410" s="2" customFormat="1" ht="16.5" customHeight="1">
      <c r="A410" s="41"/>
      <c r="B410" s="42"/>
      <c r="C410" s="230" t="s">
        <v>630</v>
      </c>
      <c r="D410" s="230" t="s">
        <v>228</v>
      </c>
      <c r="E410" s="231" t="s">
        <v>2828</v>
      </c>
      <c r="F410" s="232" t="s">
        <v>2829</v>
      </c>
      <c r="G410" s="233" t="s">
        <v>304</v>
      </c>
      <c r="H410" s="234">
        <v>30.690000000000001</v>
      </c>
      <c r="I410" s="235"/>
      <c r="J410" s="236">
        <f>ROUND(I410*H410,2)</f>
        <v>0</v>
      </c>
      <c r="K410" s="232" t="s">
        <v>232</v>
      </c>
      <c r="L410" s="47"/>
      <c r="M410" s="237" t="s">
        <v>1</v>
      </c>
      <c r="N410" s="238" t="s">
        <v>52</v>
      </c>
      <c r="O410" s="95"/>
      <c r="P410" s="239">
        <f>O410*H410</f>
        <v>0</v>
      </c>
      <c r="Q410" s="239">
        <v>0</v>
      </c>
      <c r="R410" s="239">
        <f>Q410*H410</f>
        <v>0</v>
      </c>
      <c r="S410" s="239">
        <v>0</v>
      </c>
      <c r="T410" s="240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41" t="s">
        <v>233</v>
      </c>
      <c r="AT410" s="241" t="s">
        <v>228</v>
      </c>
      <c r="AU410" s="241" t="s">
        <v>94</v>
      </c>
      <c r="AY410" s="19" t="s">
        <v>226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9" t="s">
        <v>233</v>
      </c>
      <c r="BK410" s="242">
        <f>ROUND(I410*H410,2)</f>
        <v>0</v>
      </c>
      <c r="BL410" s="19" t="s">
        <v>233</v>
      </c>
      <c r="BM410" s="241" t="s">
        <v>2830</v>
      </c>
    </row>
    <row r="411" s="13" customFormat="1">
      <c r="A411" s="13"/>
      <c r="B411" s="243"/>
      <c r="C411" s="244"/>
      <c r="D411" s="245" t="s">
        <v>235</v>
      </c>
      <c r="E411" s="246" t="s">
        <v>1</v>
      </c>
      <c r="F411" s="247" t="s">
        <v>2827</v>
      </c>
      <c r="G411" s="244"/>
      <c r="H411" s="248">
        <v>30.690000000000001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235</v>
      </c>
      <c r="AU411" s="254" t="s">
        <v>94</v>
      </c>
      <c r="AV411" s="13" t="s">
        <v>94</v>
      </c>
      <c r="AW411" s="13" t="s">
        <v>40</v>
      </c>
      <c r="AX411" s="13" t="s">
        <v>85</v>
      </c>
      <c r="AY411" s="254" t="s">
        <v>226</v>
      </c>
    </row>
    <row r="412" s="14" customFormat="1">
      <c r="A412" s="14"/>
      <c r="B412" s="255"/>
      <c r="C412" s="256"/>
      <c r="D412" s="245" t="s">
        <v>235</v>
      </c>
      <c r="E412" s="257" t="s">
        <v>1</v>
      </c>
      <c r="F412" s="258" t="s">
        <v>237</v>
      </c>
      <c r="G412" s="256"/>
      <c r="H412" s="259">
        <v>30.690000000000001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235</v>
      </c>
      <c r="AU412" s="265" t="s">
        <v>94</v>
      </c>
      <c r="AV412" s="14" t="s">
        <v>233</v>
      </c>
      <c r="AW412" s="14" t="s">
        <v>40</v>
      </c>
      <c r="AX412" s="14" t="s">
        <v>92</v>
      </c>
      <c r="AY412" s="265" t="s">
        <v>226</v>
      </c>
    </row>
    <row r="413" s="2" customFormat="1" ht="16.5" customHeight="1">
      <c r="A413" s="41"/>
      <c r="B413" s="42"/>
      <c r="C413" s="230" t="s">
        <v>639</v>
      </c>
      <c r="D413" s="230" t="s">
        <v>228</v>
      </c>
      <c r="E413" s="231" t="s">
        <v>2831</v>
      </c>
      <c r="F413" s="232" t="s">
        <v>2832</v>
      </c>
      <c r="G413" s="233" t="s">
        <v>304</v>
      </c>
      <c r="H413" s="234">
        <v>276.20999999999998</v>
      </c>
      <c r="I413" s="235"/>
      <c r="J413" s="236">
        <f>ROUND(I413*H413,2)</f>
        <v>0</v>
      </c>
      <c r="K413" s="232" t="s">
        <v>232</v>
      </c>
      <c r="L413" s="47"/>
      <c r="M413" s="237" t="s">
        <v>1</v>
      </c>
      <c r="N413" s="238" t="s">
        <v>52</v>
      </c>
      <c r="O413" s="95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41" t="s">
        <v>233</v>
      </c>
      <c r="AT413" s="241" t="s">
        <v>228</v>
      </c>
      <c r="AU413" s="241" t="s">
        <v>94</v>
      </c>
      <c r="AY413" s="19" t="s">
        <v>226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9" t="s">
        <v>233</v>
      </c>
      <c r="BK413" s="242">
        <f>ROUND(I413*H413,2)</f>
        <v>0</v>
      </c>
      <c r="BL413" s="19" t="s">
        <v>233</v>
      </c>
      <c r="BM413" s="241" t="s">
        <v>2833</v>
      </c>
    </row>
    <row r="414" s="13" customFormat="1">
      <c r="A414" s="13"/>
      <c r="B414" s="243"/>
      <c r="C414" s="244"/>
      <c r="D414" s="245" t="s">
        <v>235</v>
      </c>
      <c r="E414" s="246" t="s">
        <v>1</v>
      </c>
      <c r="F414" s="247" t="s">
        <v>2834</v>
      </c>
      <c r="G414" s="244"/>
      <c r="H414" s="248">
        <v>276.20999999999998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235</v>
      </c>
      <c r="AU414" s="254" t="s">
        <v>94</v>
      </c>
      <c r="AV414" s="13" t="s">
        <v>94</v>
      </c>
      <c r="AW414" s="13" t="s">
        <v>40</v>
      </c>
      <c r="AX414" s="13" t="s">
        <v>85</v>
      </c>
      <c r="AY414" s="254" t="s">
        <v>226</v>
      </c>
    </row>
    <row r="415" s="14" customFormat="1">
      <c r="A415" s="14"/>
      <c r="B415" s="255"/>
      <c r="C415" s="256"/>
      <c r="D415" s="245" t="s">
        <v>235</v>
      </c>
      <c r="E415" s="257" t="s">
        <v>1</v>
      </c>
      <c r="F415" s="258" t="s">
        <v>237</v>
      </c>
      <c r="G415" s="256"/>
      <c r="H415" s="259">
        <v>276.20999999999998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5" t="s">
        <v>235</v>
      </c>
      <c r="AU415" s="265" t="s">
        <v>94</v>
      </c>
      <c r="AV415" s="14" t="s">
        <v>233</v>
      </c>
      <c r="AW415" s="14" t="s">
        <v>40</v>
      </c>
      <c r="AX415" s="14" t="s">
        <v>92</v>
      </c>
      <c r="AY415" s="265" t="s">
        <v>226</v>
      </c>
    </row>
    <row r="416" s="2" customFormat="1" ht="16.5" customHeight="1">
      <c r="A416" s="41"/>
      <c r="B416" s="42"/>
      <c r="C416" s="230" t="s">
        <v>644</v>
      </c>
      <c r="D416" s="230" t="s">
        <v>228</v>
      </c>
      <c r="E416" s="231" t="s">
        <v>2835</v>
      </c>
      <c r="F416" s="232" t="s">
        <v>2836</v>
      </c>
      <c r="G416" s="233" t="s">
        <v>304</v>
      </c>
      <c r="H416" s="234">
        <v>28.504999999999999</v>
      </c>
      <c r="I416" s="235"/>
      <c r="J416" s="236">
        <f>ROUND(I416*H416,2)</f>
        <v>0</v>
      </c>
      <c r="K416" s="232" t="s">
        <v>232</v>
      </c>
      <c r="L416" s="47"/>
      <c r="M416" s="237" t="s">
        <v>1</v>
      </c>
      <c r="N416" s="238" t="s">
        <v>52</v>
      </c>
      <c r="O416" s="95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41" t="s">
        <v>233</v>
      </c>
      <c r="AT416" s="241" t="s">
        <v>228</v>
      </c>
      <c r="AU416" s="241" t="s">
        <v>94</v>
      </c>
      <c r="AY416" s="19" t="s">
        <v>226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9" t="s">
        <v>233</v>
      </c>
      <c r="BK416" s="242">
        <f>ROUND(I416*H416,2)</f>
        <v>0</v>
      </c>
      <c r="BL416" s="19" t="s">
        <v>233</v>
      </c>
      <c r="BM416" s="241" t="s">
        <v>2837</v>
      </c>
    </row>
    <row r="417" s="13" customFormat="1">
      <c r="A417" s="13"/>
      <c r="B417" s="243"/>
      <c r="C417" s="244"/>
      <c r="D417" s="245" t="s">
        <v>235</v>
      </c>
      <c r="E417" s="246" t="s">
        <v>1</v>
      </c>
      <c r="F417" s="247" t="s">
        <v>2825</v>
      </c>
      <c r="G417" s="244"/>
      <c r="H417" s="248">
        <v>28.504999999999999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235</v>
      </c>
      <c r="AU417" s="254" t="s">
        <v>94</v>
      </c>
      <c r="AV417" s="13" t="s">
        <v>94</v>
      </c>
      <c r="AW417" s="13" t="s">
        <v>40</v>
      </c>
      <c r="AX417" s="13" t="s">
        <v>85</v>
      </c>
      <c r="AY417" s="254" t="s">
        <v>226</v>
      </c>
    </row>
    <row r="418" s="14" customFormat="1">
      <c r="A418" s="14"/>
      <c r="B418" s="255"/>
      <c r="C418" s="256"/>
      <c r="D418" s="245" t="s">
        <v>235</v>
      </c>
      <c r="E418" s="257" t="s">
        <v>1</v>
      </c>
      <c r="F418" s="258" t="s">
        <v>237</v>
      </c>
      <c r="G418" s="256"/>
      <c r="H418" s="259">
        <v>28.504999999999999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5" t="s">
        <v>235</v>
      </c>
      <c r="AU418" s="265" t="s">
        <v>94</v>
      </c>
      <c r="AV418" s="14" t="s">
        <v>233</v>
      </c>
      <c r="AW418" s="14" t="s">
        <v>40</v>
      </c>
      <c r="AX418" s="14" t="s">
        <v>92</v>
      </c>
      <c r="AY418" s="265" t="s">
        <v>226</v>
      </c>
    </row>
    <row r="419" s="2" customFormat="1" ht="16.5" customHeight="1">
      <c r="A419" s="41"/>
      <c r="B419" s="42"/>
      <c r="C419" s="230" t="s">
        <v>648</v>
      </c>
      <c r="D419" s="230" t="s">
        <v>228</v>
      </c>
      <c r="E419" s="231" t="s">
        <v>2838</v>
      </c>
      <c r="F419" s="232" t="s">
        <v>2839</v>
      </c>
      <c r="G419" s="233" t="s">
        <v>304</v>
      </c>
      <c r="H419" s="234">
        <v>256.54500000000002</v>
      </c>
      <c r="I419" s="235"/>
      <c r="J419" s="236">
        <f>ROUND(I419*H419,2)</f>
        <v>0</v>
      </c>
      <c r="K419" s="232" t="s">
        <v>232</v>
      </c>
      <c r="L419" s="47"/>
      <c r="M419" s="237" t="s">
        <v>1</v>
      </c>
      <c r="N419" s="238" t="s">
        <v>52</v>
      </c>
      <c r="O419" s="95"/>
      <c r="P419" s="239">
        <f>O419*H419</f>
        <v>0</v>
      </c>
      <c r="Q419" s="239">
        <v>0</v>
      </c>
      <c r="R419" s="239">
        <f>Q419*H419</f>
        <v>0</v>
      </c>
      <c r="S419" s="239">
        <v>0</v>
      </c>
      <c r="T419" s="240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41" t="s">
        <v>233</v>
      </c>
      <c r="AT419" s="241" t="s">
        <v>228</v>
      </c>
      <c r="AU419" s="241" t="s">
        <v>94</v>
      </c>
      <c r="AY419" s="19" t="s">
        <v>226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9" t="s">
        <v>233</v>
      </c>
      <c r="BK419" s="242">
        <f>ROUND(I419*H419,2)</f>
        <v>0</v>
      </c>
      <c r="BL419" s="19" t="s">
        <v>233</v>
      </c>
      <c r="BM419" s="241" t="s">
        <v>2840</v>
      </c>
    </row>
    <row r="420" s="13" customFormat="1">
      <c r="A420" s="13"/>
      <c r="B420" s="243"/>
      <c r="C420" s="244"/>
      <c r="D420" s="245" t="s">
        <v>235</v>
      </c>
      <c r="E420" s="246" t="s">
        <v>1</v>
      </c>
      <c r="F420" s="247" t="s">
        <v>2841</v>
      </c>
      <c r="G420" s="244"/>
      <c r="H420" s="248">
        <v>256.54500000000002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235</v>
      </c>
      <c r="AU420" s="254" t="s">
        <v>94</v>
      </c>
      <c r="AV420" s="13" t="s">
        <v>94</v>
      </c>
      <c r="AW420" s="13" t="s">
        <v>40</v>
      </c>
      <c r="AX420" s="13" t="s">
        <v>85</v>
      </c>
      <c r="AY420" s="254" t="s">
        <v>226</v>
      </c>
    </row>
    <row r="421" s="14" customFormat="1">
      <c r="A421" s="14"/>
      <c r="B421" s="255"/>
      <c r="C421" s="256"/>
      <c r="D421" s="245" t="s">
        <v>235</v>
      </c>
      <c r="E421" s="257" t="s">
        <v>1</v>
      </c>
      <c r="F421" s="258" t="s">
        <v>237</v>
      </c>
      <c r="G421" s="256"/>
      <c r="H421" s="259">
        <v>256.54500000000002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235</v>
      </c>
      <c r="AU421" s="265" t="s">
        <v>94</v>
      </c>
      <c r="AV421" s="14" t="s">
        <v>233</v>
      </c>
      <c r="AW421" s="14" t="s">
        <v>40</v>
      </c>
      <c r="AX421" s="14" t="s">
        <v>92</v>
      </c>
      <c r="AY421" s="265" t="s">
        <v>226</v>
      </c>
    </row>
    <row r="422" s="2" customFormat="1" ht="16.5" customHeight="1">
      <c r="A422" s="41"/>
      <c r="B422" s="42"/>
      <c r="C422" s="230" t="s">
        <v>653</v>
      </c>
      <c r="D422" s="230" t="s">
        <v>228</v>
      </c>
      <c r="E422" s="231" t="s">
        <v>732</v>
      </c>
      <c r="F422" s="232" t="s">
        <v>733</v>
      </c>
      <c r="G422" s="233" t="s">
        <v>304</v>
      </c>
      <c r="H422" s="234">
        <v>59.594999999999999</v>
      </c>
      <c r="I422" s="235"/>
      <c r="J422" s="236">
        <f>ROUND(I422*H422,2)</f>
        <v>0</v>
      </c>
      <c r="K422" s="232" t="s">
        <v>232</v>
      </c>
      <c r="L422" s="47"/>
      <c r="M422" s="237" t="s">
        <v>1</v>
      </c>
      <c r="N422" s="238" t="s">
        <v>52</v>
      </c>
      <c r="O422" s="95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41" t="s">
        <v>233</v>
      </c>
      <c r="AT422" s="241" t="s">
        <v>228</v>
      </c>
      <c r="AU422" s="241" t="s">
        <v>94</v>
      </c>
      <c r="AY422" s="19" t="s">
        <v>226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9" t="s">
        <v>233</v>
      </c>
      <c r="BK422" s="242">
        <f>ROUND(I422*H422,2)</f>
        <v>0</v>
      </c>
      <c r="BL422" s="19" t="s">
        <v>233</v>
      </c>
      <c r="BM422" s="241" t="s">
        <v>2842</v>
      </c>
    </row>
    <row r="423" s="13" customFormat="1">
      <c r="A423" s="13"/>
      <c r="B423" s="243"/>
      <c r="C423" s="244"/>
      <c r="D423" s="245" t="s">
        <v>235</v>
      </c>
      <c r="E423" s="246" t="s">
        <v>1</v>
      </c>
      <c r="F423" s="247" t="s">
        <v>2843</v>
      </c>
      <c r="G423" s="244"/>
      <c r="H423" s="248">
        <v>59.594999999999999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235</v>
      </c>
      <c r="AU423" s="254" t="s">
        <v>94</v>
      </c>
      <c r="AV423" s="13" t="s">
        <v>94</v>
      </c>
      <c r="AW423" s="13" t="s">
        <v>40</v>
      </c>
      <c r="AX423" s="13" t="s">
        <v>85</v>
      </c>
      <c r="AY423" s="254" t="s">
        <v>226</v>
      </c>
    </row>
    <row r="424" s="14" customFormat="1">
      <c r="A424" s="14"/>
      <c r="B424" s="255"/>
      <c r="C424" s="256"/>
      <c r="D424" s="245" t="s">
        <v>235</v>
      </c>
      <c r="E424" s="257" t="s">
        <v>1</v>
      </c>
      <c r="F424" s="258" t="s">
        <v>237</v>
      </c>
      <c r="G424" s="256"/>
      <c r="H424" s="259">
        <v>59.594999999999999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235</v>
      </c>
      <c r="AU424" s="265" t="s">
        <v>94</v>
      </c>
      <c r="AV424" s="14" t="s">
        <v>233</v>
      </c>
      <c r="AW424" s="14" t="s">
        <v>40</v>
      </c>
      <c r="AX424" s="14" t="s">
        <v>92</v>
      </c>
      <c r="AY424" s="265" t="s">
        <v>226</v>
      </c>
    </row>
    <row r="425" s="12" customFormat="1" ht="20.88" customHeight="1">
      <c r="A425" s="12"/>
      <c r="B425" s="214"/>
      <c r="C425" s="215"/>
      <c r="D425" s="216" t="s">
        <v>84</v>
      </c>
      <c r="E425" s="228" t="s">
        <v>736</v>
      </c>
      <c r="F425" s="228" t="s">
        <v>2844</v>
      </c>
      <c r="G425" s="215"/>
      <c r="H425" s="215"/>
      <c r="I425" s="218"/>
      <c r="J425" s="229">
        <f>BK425</f>
        <v>0</v>
      </c>
      <c r="K425" s="215"/>
      <c r="L425" s="220"/>
      <c r="M425" s="221"/>
      <c r="N425" s="222"/>
      <c r="O425" s="222"/>
      <c r="P425" s="223">
        <f>SUM(P426:P441)</f>
        <v>0</v>
      </c>
      <c r="Q425" s="222"/>
      <c r="R425" s="223">
        <f>SUM(R426:R441)</f>
        <v>0</v>
      </c>
      <c r="S425" s="222"/>
      <c r="T425" s="224">
        <f>SUM(T426:T441)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5" t="s">
        <v>92</v>
      </c>
      <c r="AT425" s="226" t="s">
        <v>84</v>
      </c>
      <c r="AU425" s="226" t="s">
        <v>94</v>
      </c>
      <c r="AY425" s="225" t="s">
        <v>226</v>
      </c>
      <c r="BK425" s="227">
        <f>SUM(BK426:BK441)</f>
        <v>0</v>
      </c>
    </row>
    <row r="426" s="2" customFormat="1" ht="21.75" customHeight="1">
      <c r="A426" s="41"/>
      <c r="B426" s="42"/>
      <c r="C426" s="230" t="s">
        <v>657</v>
      </c>
      <c r="D426" s="230" t="s">
        <v>228</v>
      </c>
      <c r="E426" s="231" t="s">
        <v>739</v>
      </c>
      <c r="F426" s="232" t="s">
        <v>740</v>
      </c>
      <c r="G426" s="233" t="s">
        <v>304</v>
      </c>
      <c r="H426" s="234">
        <v>29.065999999999999</v>
      </c>
      <c r="I426" s="235"/>
      <c r="J426" s="236">
        <f>ROUND(I426*H426,2)</f>
        <v>0</v>
      </c>
      <c r="K426" s="232" t="s">
        <v>232</v>
      </c>
      <c r="L426" s="47"/>
      <c r="M426" s="237" t="s">
        <v>1</v>
      </c>
      <c r="N426" s="238" t="s">
        <v>52</v>
      </c>
      <c r="O426" s="95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41" t="s">
        <v>719</v>
      </c>
      <c r="AT426" s="241" t="s">
        <v>228</v>
      </c>
      <c r="AU426" s="241" t="s">
        <v>241</v>
      </c>
      <c r="AY426" s="19" t="s">
        <v>226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9" t="s">
        <v>233</v>
      </c>
      <c r="BK426" s="242">
        <f>ROUND(I426*H426,2)</f>
        <v>0</v>
      </c>
      <c r="BL426" s="19" t="s">
        <v>719</v>
      </c>
      <c r="BM426" s="241" t="s">
        <v>2845</v>
      </c>
    </row>
    <row r="427" s="13" customFormat="1">
      <c r="A427" s="13"/>
      <c r="B427" s="243"/>
      <c r="C427" s="244"/>
      <c r="D427" s="245" t="s">
        <v>235</v>
      </c>
      <c r="E427" s="246" t="s">
        <v>1</v>
      </c>
      <c r="F427" s="247" t="s">
        <v>2846</v>
      </c>
      <c r="G427" s="244"/>
      <c r="H427" s="248">
        <v>29.065999999999999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235</v>
      </c>
      <c r="AU427" s="254" t="s">
        <v>241</v>
      </c>
      <c r="AV427" s="13" t="s">
        <v>94</v>
      </c>
      <c r="AW427" s="13" t="s">
        <v>40</v>
      </c>
      <c r="AX427" s="13" t="s">
        <v>85</v>
      </c>
      <c r="AY427" s="254" t="s">
        <v>226</v>
      </c>
    </row>
    <row r="428" s="14" customFormat="1">
      <c r="A428" s="14"/>
      <c r="B428" s="255"/>
      <c r="C428" s="256"/>
      <c r="D428" s="245" t="s">
        <v>235</v>
      </c>
      <c r="E428" s="257" t="s">
        <v>1</v>
      </c>
      <c r="F428" s="258" t="s">
        <v>237</v>
      </c>
      <c r="G428" s="256"/>
      <c r="H428" s="259">
        <v>29.065999999999999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5" t="s">
        <v>235</v>
      </c>
      <c r="AU428" s="265" t="s">
        <v>241</v>
      </c>
      <c r="AV428" s="14" t="s">
        <v>233</v>
      </c>
      <c r="AW428" s="14" t="s">
        <v>40</v>
      </c>
      <c r="AX428" s="14" t="s">
        <v>92</v>
      </c>
      <c r="AY428" s="265" t="s">
        <v>226</v>
      </c>
    </row>
    <row r="429" s="2" customFormat="1" ht="21.75" customHeight="1">
      <c r="A429" s="41"/>
      <c r="B429" s="42"/>
      <c r="C429" s="230" t="s">
        <v>662</v>
      </c>
      <c r="D429" s="230" t="s">
        <v>228</v>
      </c>
      <c r="E429" s="231" t="s">
        <v>744</v>
      </c>
      <c r="F429" s="232" t="s">
        <v>745</v>
      </c>
      <c r="G429" s="233" t="s">
        <v>304</v>
      </c>
      <c r="H429" s="234">
        <v>28.504999999999999</v>
      </c>
      <c r="I429" s="235"/>
      <c r="J429" s="236">
        <f>ROUND(I429*H429,2)</f>
        <v>0</v>
      </c>
      <c r="K429" s="232" t="s">
        <v>232</v>
      </c>
      <c r="L429" s="47"/>
      <c r="M429" s="237" t="s">
        <v>1</v>
      </c>
      <c r="N429" s="238" t="s">
        <v>52</v>
      </c>
      <c r="O429" s="95"/>
      <c r="P429" s="239">
        <f>O429*H429</f>
        <v>0</v>
      </c>
      <c r="Q429" s="239">
        <v>0</v>
      </c>
      <c r="R429" s="239">
        <f>Q429*H429</f>
        <v>0</v>
      </c>
      <c r="S429" s="239">
        <v>0</v>
      </c>
      <c r="T429" s="240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41" t="s">
        <v>719</v>
      </c>
      <c r="AT429" s="241" t="s">
        <v>228</v>
      </c>
      <c r="AU429" s="241" t="s">
        <v>241</v>
      </c>
      <c r="AY429" s="19" t="s">
        <v>226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9" t="s">
        <v>233</v>
      </c>
      <c r="BK429" s="242">
        <f>ROUND(I429*H429,2)</f>
        <v>0</v>
      </c>
      <c r="BL429" s="19" t="s">
        <v>719</v>
      </c>
      <c r="BM429" s="241" t="s">
        <v>2847</v>
      </c>
    </row>
    <row r="430" s="13" customFormat="1">
      <c r="A430" s="13"/>
      <c r="B430" s="243"/>
      <c r="C430" s="244"/>
      <c r="D430" s="245" t="s">
        <v>235</v>
      </c>
      <c r="E430" s="246" t="s">
        <v>1</v>
      </c>
      <c r="F430" s="247" t="s">
        <v>2825</v>
      </c>
      <c r="G430" s="244"/>
      <c r="H430" s="248">
        <v>28.504999999999999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235</v>
      </c>
      <c r="AU430" s="254" t="s">
        <v>241</v>
      </c>
      <c r="AV430" s="13" t="s">
        <v>94</v>
      </c>
      <c r="AW430" s="13" t="s">
        <v>40</v>
      </c>
      <c r="AX430" s="13" t="s">
        <v>85</v>
      </c>
      <c r="AY430" s="254" t="s">
        <v>226</v>
      </c>
    </row>
    <row r="431" s="14" customFormat="1">
      <c r="A431" s="14"/>
      <c r="B431" s="255"/>
      <c r="C431" s="256"/>
      <c r="D431" s="245" t="s">
        <v>235</v>
      </c>
      <c r="E431" s="257" t="s">
        <v>1</v>
      </c>
      <c r="F431" s="258" t="s">
        <v>237</v>
      </c>
      <c r="G431" s="256"/>
      <c r="H431" s="259">
        <v>28.504999999999999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235</v>
      </c>
      <c r="AU431" s="265" t="s">
        <v>241</v>
      </c>
      <c r="AV431" s="14" t="s">
        <v>233</v>
      </c>
      <c r="AW431" s="14" t="s">
        <v>40</v>
      </c>
      <c r="AX431" s="14" t="s">
        <v>92</v>
      </c>
      <c r="AY431" s="265" t="s">
        <v>226</v>
      </c>
    </row>
    <row r="432" s="2" customFormat="1" ht="21.75" customHeight="1">
      <c r="A432" s="41"/>
      <c r="B432" s="42"/>
      <c r="C432" s="230" t="s">
        <v>666</v>
      </c>
      <c r="D432" s="230" t="s">
        <v>228</v>
      </c>
      <c r="E432" s="231" t="s">
        <v>749</v>
      </c>
      <c r="F432" s="232" t="s">
        <v>750</v>
      </c>
      <c r="G432" s="233" t="s">
        <v>304</v>
      </c>
      <c r="H432" s="234">
        <v>1.6240000000000001</v>
      </c>
      <c r="I432" s="235"/>
      <c r="J432" s="236">
        <f>ROUND(I432*H432,2)</f>
        <v>0</v>
      </c>
      <c r="K432" s="232" t="s">
        <v>232</v>
      </c>
      <c r="L432" s="47"/>
      <c r="M432" s="237" t="s">
        <v>1</v>
      </c>
      <c r="N432" s="238" t="s">
        <v>52</v>
      </c>
      <c r="O432" s="95"/>
      <c r="P432" s="239">
        <f>O432*H432</f>
        <v>0</v>
      </c>
      <c r="Q432" s="239">
        <v>0</v>
      </c>
      <c r="R432" s="239">
        <f>Q432*H432</f>
        <v>0</v>
      </c>
      <c r="S432" s="239">
        <v>0</v>
      </c>
      <c r="T432" s="240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41" t="s">
        <v>719</v>
      </c>
      <c r="AT432" s="241" t="s">
        <v>228</v>
      </c>
      <c r="AU432" s="241" t="s">
        <v>241</v>
      </c>
      <c r="AY432" s="19" t="s">
        <v>226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9" t="s">
        <v>233</v>
      </c>
      <c r="BK432" s="242">
        <f>ROUND(I432*H432,2)</f>
        <v>0</v>
      </c>
      <c r="BL432" s="19" t="s">
        <v>719</v>
      </c>
      <c r="BM432" s="241" t="s">
        <v>2848</v>
      </c>
    </row>
    <row r="433" s="13" customFormat="1">
      <c r="A433" s="13"/>
      <c r="B433" s="243"/>
      <c r="C433" s="244"/>
      <c r="D433" s="245" t="s">
        <v>235</v>
      </c>
      <c r="E433" s="246" t="s">
        <v>1</v>
      </c>
      <c r="F433" s="247" t="s">
        <v>2849</v>
      </c>
      <c r="G433" s="244"/>
      <c r="H433" s="248">
        <v>1.6240000000000001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235</v>
      </c>
      <c r="AU433" s="254" t="s">
        <v>241</v>
      </c>
      <c r="AV433" s="13" t="s">
        <v>94</v>
      </c>
      <c r="AW433" s="13" t="s">
        <v>40</v>
      </c>
      <c r="AX433" s="13" t="s">
        <v>85</v>
      </c>
      <c r="AY433" s="254" t="s">
        <v>226</v>
      </c>
    </row>
    <row r="434" s="14" customFormat="1">
      <c r="A434" s="14"/>
      <c r="B434" s="255"/>
      <c r="C434" s="256"/>
      <c r="D434" s="245" t="s">
        <v>235</v>
      </c>
      <c r="E434" s="257" t="s">
        <v>1</v>
      </c>
      <c r="F434" s="258" t="s">
        <v>237</v>
      </c>
      <c r="G434" s="256"/>
      <c r="H434" s="259">
        <v>1.6240000000000001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235</v>
      </c>
      <c r="AU434" s="265" t="s">
        <v>241</v>
      </c>
      <c r="AV434" s="14" t="s">
        <v>233</v>
      </c>
      <c r="AW434" s="14" t="s">
        <v>40</v>
      </c>
      <c r="AX434" s="14" t="s">
        <v>92</v>
      </c>
      <c r="AY434" s="265" t="s">
        <v>226</v>
      </c>
    </row>
    <row r="435" s="2" customFormat="1" ht="21.75" customHeight="1">
      <c r="A435" s="41"/>
      <c r="B435" s="42"/>
      <c r="C435" s="230" t="s">
        <v>670</v>
      </c>
      <c r="D435" s="230" t="s">
        <v>228</v>
      </c>
      <c r="E435" s="231" t="s">
        <v>764</v>
      </c>
      <c r="F435" s="232" t="s">
        <v>765</v>
      </c>
      <c r="G435" s="233" t="s">
        <v>304</v>
      </c>
      <c r="H435" s="234">
        <v>0.82599999999999996</v>
      </c>
      <c r="I435" s="235"/>
      <c r="J435" s="236">
        <f>ROUND(I435*H435,2)</f>
        <v>0</v>
      </c>
      <c r="K435" s="232" t="s">
        <v>232</v>
      </c>
      <c r="L435" s="47"/>
      <c r="M435" s="237" t="s">
        <v>1</v>
      </c>
      <c r="N435" s="238" t="s">
        <v>52</v>
      </c>
      <c r="O435" s="95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41" t="s">
        <v>719</v>
      </c>
      <c r="AT435" s="241" t="s">
        <v>228</v>
      </c>
      <c r="AU435" s="241" t="s">
        <v>241</v>
      </c>
      <c r="AY435" s="19" t="s">
        <v>226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9" t="s">
        <v>233</v>
      </c>
      <c r="BK435" s="242">
        <f>ROUND(I435*H435,2)</f>
        <v>0</v>
      </c>
      <c r="BL435" s="19" t="s">
        <v>719</v>
      </c>
      <c r="BM435" s="241" t="s">
        <v>2850</v>
      </c>
    </row>
    <row r="436" s="13" customFormat="1">
      <c r="A436" s="13"/>
      <c r="B436" s="243"/>
      <c r="C436" s="244"/>
      <c r="D436" s="245" t="s">
        <v>235</v>
      </c>
      <c r="E436" s="246" t="s">
        <v>1</v>
      </c>
      <c r="F436" s="247" t="s">
        <v>2851</v>
      </c>
      <c r="G436" s="244"/>
      <c r="H436" s="248">
        <v>0.82599999999999996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235</v>
      </c>
      <c r="AU436" s="254" t="s">
        <v>241</v>
      </c>
      <c r="AV436" s="13" t="s">
        <v>94</v>
      </c>
      <c r="AW436" s="13" t="s">
        <v>40</v>
      </c>
      <c r="AX436" s="13" t="s">
        <v>85</v>
      </c>
      <c r="AY436" s="254" t="s">
        <v>226</v>
      </c>
    </row>
    <row r="437" s="14" customFormat="1">
      <c r="A437" s="14"/>
      <c r="B437" s="255"/>
      <c r="C437" s="256"/>
      <c r="D437" s="245" t="s">
        <v>235</v>
      </c>
      <c r="E437" s="257" t="s">
        <v>1</v>
      </c>
      <c r="F437" s="258" t="s">
        <v>237</v>
      </c>
      <c r="G437" s="256"/>
      <c r="H437" s="259">
        <v>0.82599999999999996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5" t="s">
        <v>235</v>
      </c>
      <c r="AU437" s="265" t="s">
        <v>241</v>
      </c>
      <c r="AV437" s="14" t="s">
        <v>233</v>
      </c>
      <c r="AW437" s="14" t="s">
        <v>40</v>
      </c>
      <c r="AX437" s="14" t="s">
        <v>92</v>
      </c>
      <c r="AY437" s="265" t="s">
        <v>226</v>
      </c>
    </row>
    <row r="438" s="2" customFormat="1" ht="16.5" customHeight="1">
      <c r="A438" s="41"/>
      <c r="B438" s="42"/>
      <c r="C438" s="230" t="s">
        <v>675</v>
      </c>
      <c r="D438" s="230" t="s">
        <v>228</v>
      </c>
      <c r="E438" s="231" t="s">
        <v>769</v>
      </c>
      <c r="F438" s="232" t="s">
        <v>770</v>
      </c>
      <c r="G438" s="233" t="s">
        <v>304</v>
      </c>
      <c r="H438" s="234">
        <v>269.71100000000001</v>
      </c>
      <c r="I438" s="235"/>
      <c r="J438" s="236">
        <f>ROUND(I438*H438,2)</f>
        <v>0</v>
      </c>
      <c r="K438" s="232" t="s">
        <v>232</v>
      </c>
      <c r="L438" s="47"/>
      <c r="M438" s="237" t="s">
        <v>1</v>
      </c>
      <c r="N438" s="238" t="s">
        <v>52</v>
      </c>
      <c r="O438" s="95"/>
      <c r="P438" s="239">
        <f>O438*H438</f>
        <v>0</v>
      </c>
      <c r="Q438" s="239">
        <v>0</v>
      </c>
      <c r="R438" s="239">
        <f>Q438*H438</f>
        <v>0</v>
      </c>
      <c r="S438" s="239">
        <v>0</v>
      </c>
      <c r="T438" s="240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41" t="s">
        <v>719</v>
      </c>
      <c r="AT438" s="241" t="s">
        <v>228</v>
      </c>
      <c r="AU438" s="241" t="s">
        <v>241</v>
      </c>
      <c r="AY438" s="19" t="s">
        <v>226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9" t="s">
        <v>233</v>
      </c>
      <c r="BK438" s="242">
        <f>ROUND(I438*H438,2)</f>
        <v>0</v>
      </c>
      <c r="BL438" s="19" t="s">
        <v>719</v>
      </c>
      <c r="BM438" s="241" t="s">
        <v>2852</v>
      </c>
    </row>
    <row r="439" s="13" customFormat="1">
      <c r="A439" s="13"/>
      <c r="B439" s="243"/>
      <c r="C439" s="244"/>
      <c r="D439" s="245" t="s">
        <v>235</v>
      </c>
      <c r="E439" s="246" t="s">
        <v>1</v>
      </c>
      <c r="F439" s="247" t="s">
        <v>2853</v>
      </c>
      <c r="G439" s="244"/>
      <c r="H439" s="248">
        <v>213.41300000000001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235</v>
      </c>
      <c r="AU439" s="254" t="s">
        <v>241</v>
      </c>
      <c r="AV439" s="13" t="s">
        <v>94</v>
      </c>
      <c r="AW439" s="13" t="s">
        <v>40</v>
      </c>
      <c r="AX439" s="13" t="s">
        <v>85</v>
      </c>
      <c r="AY439" s="254" t="s">
        <v>226</v>
      </c>
    </row>
    <row r="440" s="13" customFormat="1">
      <c r="A440" s="13"/>
      <c r="B440" s="243"/>
      <c r="C440" s="244"/>
      <c r="D440" s="245" t="s">
        <v>235</v>
      </c>
      <c r="E440" s="246" t="s">
        <v>1</v>
      </c>
      <c r="F440" s="247" t="s">
        <v>2854</v>
      </c>
      <c r="G440" s="244"/>
      <c r="H440" s="248">
        <v>56.298000000000002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235</v>
      </c>
      <c r="AU440" s="254" t="s">
        <v>241</v>
      </c>
      <c r="AV440" s="13" t="s">
        <v>94</v>
      </c>
      <c r="AW440" s="13" t="s">
        <v>40</v>
      </c>
      <c r="AX440" s="13" t="s">
        <v>85</v>
      </c>
      <c r="AY440" s="254" t="s">
        <v>226</v>
      </c>
    </row>
    <row r="441" s="14" customFormat="1">
      <c r="A441" s="14"/>
      <c r="B441" s="255"/>
      <c r="C441" s="256"/>
      <c r="D441" s="245" t="s">
        <v>235</v>
      </c>
      <c r="E441" s="257" t="s">
        <v>1</v>
      </c>
      <c r="F441" s="258" t="s">
        <v>237</v>
      </c>
      <c r="G441" s="256"/>
      <c r="H441" s="259">
        <v>269.71100000000001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5" t="s">
        <v>235</v>
      </c>
      <c r="AU441" s="265" t="s">
        <v>241</v>
      </c>
      <c r="AV441" s="14" t="s">
        <v>233</v>
      </c>
      <c r="AW441" s="14" t="s">
        <v>40</v>
      </c>
      <c r="AX441" s="14" t="s">
        <v>92</v>
      </c>
      <c r="AY441" s="265" t="s">
        <v>226</v>
      </c>
    </row>
    <row r="442" s="12" customFormat="1" ht="25.92" customHeight="1">
      <c r="A442" s="12"/>
      <c r="B442" s="214"/>
      <c r="C442" s="215"/>
      <c r="D442" s="216" t="s">
        <v>84</v>
      </c>
      <c r="E442" s="217" t="s">
        <v>788</v>
      </c>
      <c r="F442" s="217" t="s">
        <v>789</v>
      </c>
      <c r="G442" s="215"/>
      <c r="H442" s="215"/>
      <c r="I442" s="218"/>
      <c r="J442" s="219">
        <f>BK442</f>
        <v>0</v>
      </c>
      <c r="K442" s="215"/>
      <c r="L442" s="220"/>
      <c r="M442" s="221"/>
      <c r="N442" s="222"/>
      <c r="O442" s="222"/>
      <c r="P442" s="223">
        <f>P443+P481</f>
        <v>0</v>
      </c>
      <c r="Q442" s="222"/>
      <c r="R442" s="223">
        <f>R443+R481</f>
        <v>1.6562424000000002</v>
      </c>
      <c r="S442" s="222"/>
      <c r="T442" s="224">
        <f>T443+T481</f>
        <v>0.91382999999999992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25" t="s">
        <v>94</v>
      </c>
      <c r="AT442" s="226" t="s">
        <v>84</v>
      </c>
      <c r="AU442" s="226" t="s">
        <v>85</v>
      </c>
      <c r="AY442" s="225" t="s">
        <v>226</v>
      </c>
      <c r="BK442" s="227">
        <f>BK443+BK481</f>
        <v>0</v>
      </c>
    </row>
    <row r="443" s="12" customFormat="1" ht="22.8" customHeight="1">
      <c r="A443" s="12"/>
      <c r="B443" s="214"/>
      <c r="C443" s="215"/>
      <c r="D443" s="216" t="s">
        <v>84</v>
      </c>
      <c r="E443" s="228" t="s">
        <v>790</v>
      </c>
      <c r="F443" s="228" t="s">
        <v>791</v>
      </c>
      <c r="G443" s="215"/>
      <c r="H443" s="215"/>
      <c r="I443" s="218"/>
      <c r="J443" s="229">
        <f>BK443</f>
        <v>0</v>
      </c>
      <c r="K443" s="215"/>
      <c r="L443" s="220"/>
      <c r="M443" s="221"/>
      <c r="N443" s="222"/>
      <c r="O443" s="222"/>
      <c r="P443" s="223">
        <f>SUM(P444:P480)</f>
        <v>0</v>
      </c>
      <c r="Q443" s="222"/>
      <c r="R443" s="223">
        <f>SUM(R444:R480)</f>
        <v>1.6537424000000003</v>
      </c>
      <c r="S443" s="222"/>
      <c r="T443" s="224">
        <f>SUM(T444:T480)</f>
        <v>0.91382999999999992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5" t="s">
        <v>94</v>
      </c>
      <c r="AT443" s="226" t="s">
        <v>84</v>
      </c>
      <c r="AU443" s="226" t="s">
        <v>92</v>
      </c>
      <c r="AY443" s="225" t="s">
        <v>226</v>
      </c>
      <c r="BK443" s="227">
        <f>SUM(BK444:BK480)</f>
        <v>0</v>
      </c>
    </row>
    <row r="444" s="2" customFormat="1" ht="16.5" customHeight="1">
      <c r="A444" s="41"/>
      <c r="B444" s="42"/>
      <c r="C444" s="230" t="s">
        <v>679</v>
      </c>
      <c r="D444" s="230" t="s">
        <v>228</v>
      </c>
      <c r="E444" s="231" t="s">
        <v>2855</v>
      </c>
      <c r="F444" s="232" t="s">
        <v>2856</v>
      </c>
      <c r="G444" s="233" t="s">
        <v>231</v>
      </c>
      <c r="H444" s="234">
        <v>159.852</v>
      </c>
      <c r="I444" s="235"/>
      <c r="J444" s="236">
        <f>ROUND(I444*H444,2)</f>
        <v>0</v>
      </c>
      <c r="K444" s="232" t="s">
        <v>232</v>
      </c>
      <c r="L444" s="47"/>
      <c r="M444" s="237" t="s">
        <v>1</v>
      </c>
      <c r="N444" s="238" t="s">
        <v>52</v>
      </c>
      <c r="O444" s="95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41" t="s">
        <v>307</v>
      </c>
      <c r="AT444" s="241" t="s">
        <v>228</v>
      </c>
      <c r="AU444" s="241" t="s">
        <v>94</v>
      </c>
      <c r="AY444" s="19" t="s">
        <v>226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9" t="s">
        <v>233</v>
      </c>
      <c r="BK444" s="242">
        <f>ROUND(I444*H444,2)</f>
        <v>0</v>
      </c>
      <c r="BL444" s="19" t="s">
        <v>307</v>
      </c>
      <c r="BM444" s="241" t="s">
        <v>2857</v>
      </c>
    </row>
    <row r="445" s="13" customFormat="1">
      <c r="A445" s="13"/>
      <c r="B445" s="243"/>
      <c r="C445" s="244"/>
      <c r="D445" s="245" t="s">
        <v>235</v>
      </c>
      <c r="E445" s="246" t="s">
        <v>1</v>
      </c>
      <c r="F445" s="247" t="s">
        <v>2858</v>
      </c>
      <c r="G445" s="244"/>
      <c r="H445" s="248">
        <v>159.852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235</v>
      </c>
      <c r="AU445" s="254" t="s">
        <v>94</v>
      </c>
      <c r="AV445" s="13" t="s">
        <v>94</v>
      </c>
      <c r="AW445" s="13" t="s">
        <v>40</v>
      </c>
      <c r="AX445" s="13" t="s">
        <v>85</v>
      </c>
      <c r="AY445" s="254" t="s">
        <v>226</v>
      </c>
    </row>
    <row r="446" s="14" customFormat="1">
      <c r="A446" s="14"/>
      <c r="B446" s="255"/>
      <c r="C446" s="256"/>
      <c r="D446" s="245" t="s">
        <v>235</v>
      </c>
      <c r="E446" s="257" t="s">
        <v>1</v>
      </c>
      <c r="F446" s="258" t="s">
        <v>237</v>
      </c>
      <c r="G446" s="256"/>
      <c r="H446" s="259">
        <v>159.852</v>
      </c>
      <c r="I446" s="260"/>
      <c r="J446" s="256"/>
      <c r="K446" s="256"/>
      <c r="L446" s="261"/>
      <c r="M446" s="262"/>
      <c r="N446" s="263"/>
      <c r="O446" s="263"/>
      <c r="P446" s="263"/>
      <c r="Q446" s="263"/>
      <c r="R446" s="263"/>
      <c r="S446" s="263"/>
      <c r="T446" s="26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5" t="s">
        <v>235</v>
      </c>
      <c r="AU446" s="265" t="s">
        <v>94</v>
      </c>
      <c r="AV446" s="14" t="s">
        <v>233</v>
      </c>
      <c r="AW446" s="14" t="s">
        <v>40</v>
      </c>
      <c r="AX446" s="14" t="s">
        <v>92</v>
      </c>
      <c r="AY446" s="265" t="s">
        <v>226</v>
      </c>
    </row>
    <row r="447" s="2" customFormat="1" ht="16.5" customHeight="1">
      <c r="A447" s="41"/>
      <c r="B447" s="42"/>
      <c r="C447" s="266" t="s">
        <v>685</v>
      </c>
      <c r="D447" s="266" t="s">
        <v>301</v>
      </c>
      <c r="E447" s="267" t="s">
        <v>829</v>
      </c>
      <c r="F447" s="268" t="s">
        <v>830</v>
      </c>
      <c r="G447" s="269" t="s">
        <v>304</v>
      </c>
      <c r="H447" s="270">
        <v>0.16</v>
      </c>
      <c r="I447" s="271"/>
      <c r="J447" s="272">
        <f>ROUND(I447*H447,2)</f>
        <v>0</v>
      </c>
      <c r="K447" s="268" t="s">
        <v>232</v>
      </c>
      <c r="L447" s="273"/>
      <c r="M447" s="274" t="s">
        <v>1</v>
      </c>
      <c r="N447" s="275" t="s">
        <v>52</v>
      </c>
      <c r="O447" s="95"/>
      <c r="P447" s="239">
        <f>O447*H447</f>
        <v>0</v>
      </c>
      <c r="Q447" s="239">
        <v>1</v>
      </c>
      <c r="R447" s="239">
        <f>Q447*H447</f>
        <v>0.16</v>
      </c>
      <c r="S447" s="239">
        <v>0</v>
      </c>
      <c r="T447" s="240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41" t="s">
        <v>389</v>
      </c>
      <c r="AT447" s="241" t="s">
        <v>301</v>
      </c>
      <c r="AU447" s="241" t="s">
        <v>94</v>
      </c>
      <c r="AY447" s="19" t="s">
        <v>226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9" t="s">
        <v>233</v>
      </c>
      <c r="BK447" s="242">
        <f>ROUND(I447*H447,2)</f>
        <v>0</v>
      </c>
      <c r="BL447" s="19" t="s">
        <v>307</v>
      </c>
      <c r="BM447" s="241" t="s">
        <v>2859</v>
      </c>
    </row>
    <row r="448" s="2" customFormat="1">
      <c r="A448" s="41"/>
      <c r="B448" s="42"/>
      <c r="C448" s="43"/>
      <c r="D448" s="245" t="s">
        <v>503</v>
      </c>
      <c r="E448" s="43"/>
      <c r="F448" s="276" t="s">
        <v>832</v>
      </c>
      <c r="G448" s="43"/>
      <c r="H448" s="43"/>
      <c r="I448" s="277"/>
      <c r="J448" s="43"/>
      <c r="K448" s="43"/>
      <c r="L448" s="47"/>
      <c r="M448" s="278"/>
      <c r="N448" s="279"/>
      <c r="O448" s="95"/>
      <c r="P448" s="95"/>
      <c r="Q448" s="95"/>
      <c r="R448" s="95"/>
      <c r="S448" s="95"/>
      <c r="T448" s="96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503</v>
      </c>
      <c r="AU448" s="19" t="s">
        <v>94</v>
      </c>
    </row>
    <row r="449" s="13" customFormat="1">
      <c r="A449" s="13"/>
      <c r="B449" s="243"/>
      <c r="C449" s="244"/>
      <c r="D449" s="245" t="s">
        <v>235</v>
      </c>
      <c r="E449" s="244"/>
      <c r="F449" s="247" t="s">
        <v>2860</v>
      </c>
      <c r="G449" s="244"/>
      <c r="H449" s="248">
        <v>0.16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235</v>
      </c>
      <c r="AU449" s="254" t="s">
        <v>94</v>
      </c>
      <c r="AV449" s="13" t="s">
        <v>94</v>
      </c>
      <c r="AW449" s="13" t="s">
        <v>4</v>
      </c>
      <c r="AX449" s="13" t="s">
        <v>92</v>
      </c>
      <c r="AY449" s="254" t="s">
        <v>226</v>
      </c>
    </row>
    <row r="450" s="2" customFormat="1" ht="16.5" customHeight="1">
      <c r="A450" s="41"/>
      <c r="B450" s="42"/>
      <c r="C450" s="230" t="s">
        <v>689</v>
      </c>
      <c r="D450" s="230" t="s">
        <v>228</v>
      </c>
      <c r="E450" s="231" t="s">
        <v>2861</v>
      </c>
      <c r="F450" s="232" t="s">
        <v>2862</v>
      </c>
      <c r="G450" s="233" t="s">
        <v>231</v>
      </c>
      <c r="H450" s="234">
        <v>83.731999999999999</v>
      </c>
      <c r="I450" s="235"/>
      <c r="J450" s="236">
        <f>ROUND(I450*H450,2)</f>
        <v>0</v>
      </c>
      <c r="K450" s="232" t="s">
        <v>232</v>
      </c>
      <c r="L450" s="47"/>
      <c r="M450" s="237" t="s">
        <v>1</v>
      </c>
      <c r="N450" s="238" t="s">
        <v>52</v>
      </c>
      <c r="O450" s="95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41" t="s">
        <v>307</v>
      </c>
      <c r="AT450" s="241" t="s">
        <v>228</v>
      </c>
      <c r="AU450" s="241" t="s">
        <v>94</v>
      </c>
      <c r="AY450" s="19" t="s">
        <v>226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9" t="s">
        <v>233</v>
      </c>
      <c r="BK450" s="242">
        <f>ROUND(I450*H450,2)</f>
        <v>0</v>
      </c>
      <c r="BL450" s="19" t="s">
        <v>307</v>
      </c>
      <c r="BM450" s="241" t="s">
        <v>2863</v>
      </c>
    </row>
    <row r="451" s="13" customFormat="1">
      <c r="A451" s="13"/>
      <c r="B451" s="243"/>
      <c r="C451" s="244"/>
      <c r="D451" s="245" t="s">
        <v>235</v>
      </c>
      <c r="E451" s="246" t="s">
        <v>1</v>
      </c>
      <c r="F451" s="247" t="s">
        <v>2864</v>
      </c>
      <c r="G451" s="244"/>
      <c r="H451" s="248">
        <v>83.731999999999999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235</v>
      </c>
      <c r="AU451" s="254" t="s">
        <v>94</v>
      </c>
      <c r="AV451" s="13" t="s">
        <v>94</v>
      </c>
      <c r="AW451" s="13" t="s">
        <v>40</v>
      </c>
      <c r="AX451" s="13" t="s">
        <v>85</v>
      </c>
      <c r="AY451" s="254" t="s">
        <v>226</v>
      </c>
    </row>
    <row r="452" s="14" customFormat="1">
      <c r="A452" s="14"/>
      <c r="B452" s="255"/>
      <c r="C452" s="256"/>
      <c r="D452" s="245" t="s">
        <v>235</v>
      </c>
      <c r="E452" s="257" t="s">
        <v>1</v>
      </c>
      <c r="F452" s="258" t="s">
        <v>237</v>
      </c>
      <c r="G452" s="256"/>
      <c r="H452" s="259">
        <v>83.731999999999999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5" t="s">
        <v>235</v>
      </c>
      <c r="AU452" s="265" t="s">
        <v>94</v>
      </c>
      <c r="AV452" s="14" t="s">
        <v>233</v>
      </c>
      <c r="AW452" s="14" t="s">
        <v>40</v>
      </c>
      <c r="AX452" s="14" t="s">
        <v>92</v>
      </c>
      <c r="AY452" s="265" t="s">
        <v>226</v>
      </c>
    </row>
    <row r="453" s="2" customFormat="1" ht="16.5" customHeight="1">
      <c r="A453" s="41"/>
      <c r="B453" s="42"/>
      <c r="C453" s="266" t="s">
        <v>693</v>
      </c>
      <c r="D453" s="266" t="s">
        <v>301</v>
      </c>
      <c r="E453" s="267" t="s">
        <v>829</v>
      </c>
      <c r="F453" s="268" t="s">
        <v>830</v>
      </c>
      <c r="G453" s="269" t="s">
        <v>304</v>
      </c>
      <c r="H453" s="270">
        <v>0.084000000000000005</v>
      </c>
      <c r="I453" s="271"/>
      <c r="J453" s="272">
        <f>ROUND(I453*H453,2)</f>
        <v>0</v>
      </c>
      <c r="K453" s="268" t="s">
        <v>232</v>
      </c>
      <c r="L453" s="273"/>
      <c r="M453" s="274" t="s">
        <v>1</v>
      </c>
      <c r="N453" s="275" t="s">
        <v>52</v>
      </c>
      <c r="O453" s="95"/>
      <c r="P453" s="239">
        <f>O453*H453</f>
        <v>0</v>
      </c>
      <c r="Q453" s="239">
        <v>1</v>
      </c>
      <c r="R453" s="239">
        <f>Q453*H453</f>
        <v>0.084000000000000005</v>
      </c>
      <c r="S453" s="239">
        <v>0</v>
      </c>
      <c r="T453" s="240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41" t="s">
        <v>389</v>
      </c>
      <c r="AT453" s="241" t="s">
        <v>301</v>
      </c>
      <c r="AU453" s="241" t="s">
        <v>94</v>
      </c>
      <c r="AY453" s="19" t="s">
        <v>226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9" t="s">
        <v>233</v>
      </c>
      <c r="BK453" s="242">
        <f>ROUND(I453*H453,2)</f>
        <v>0</v>
      </c>
      <c r="BL453" s="19" t="s">
        <v>307</v>
      </c>
      <c r="BM453" s="241" t="s">
        <v>2865</v>
      </c>
    </row>
    <row r="454" s="2" customFormat="1">
      <c r="A454" s="41"/>
      <c r="B454" s="42"/>
      <c r="C454" s="43"/>
      <c r="D454" s="245" t="s">
        <v>503</v>
      </c>
      <c r="E454" s="43"/>
      <c r="F454" s="276" t="s">
        <v>832</v>
      </c>
      <c r="G454" s="43"/>
      <c r="H454" s="43"/>
      <c r="I454" s="277"/>
      <c r="J454" s="43"/>
      <c r="K454" s="43"/>
      <c r="L454" s="47"/>
      <c r="M454" s="278"/>
      <c r="N454" s="279"/>
      <c r="O454" s="95"/>
      <c r="P454" s="95"/>
      <c r="Q454" s="95"/>
      <c r="R454" s="95"/>
      <c r="S454" s="95"/>
      <c r="T454" s="96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19" t="s">
        <v>503</v>
      </c>
      <c r="AU454" s="19" t="s">
        <v>94</v>
      </c>
    </row>
    <row r="455" s="13" customFormat="1">
      <c r="A455" s="13"/>
      <c r="B455" s="243"/>
      <c r="C455" s="244"/>
      <c r="D455" s="245" t="s">
        <v>235</v>
      </c>
      <c r="E455" s="244"/>
      <c r="F455" s="247" t="s">
        <v>2866</v>
      </c>
      <c r="G455" s="244"/>
      <c r="H455" s="248">
        <v>0.084000000000000005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235</v>
      </c>
      <c r="AU455" s="254" t="s">
        <v>94</v>
      </c>
      <c r="AV455" s="13" t="s">
        <v>94</v>
      </c>
      <c r="AW455" s="13" t="s">
        <v>4</v>
      </c>
      <c r="AX455" s="13" t="s">
        <v>92</v>
      </c>
      <c r="AY455" s="254" t="s">
        <v>226</v>
      </c>
    </row>
    <row r="456" s="2" customFormat="1" ht="16.5" customHeight="1">
      <c r="A456" s="41"/>
      <c r="B456" s="42"/>
      <c r="C456" s="230" t="s">
        <v>700</v>
      </c>
      <c r="D456" s="230" t="s">
        <v>228</v>
      </c>
      <c r="E456" s="231" t="s">
        <v>2867</v>
      </c>
      <c r="F456" s="232" t="s">
        <v>2868</v>
      </c>
      <c r="G456" s="233" t="s">
        <v>231</v>
      </c>
      <c r="H456" s="234">
        <v>154.13999999999999</v>
      </c>
      <c r="I456" s="235"/>
      <c r="J456" s="236">
        <f>ROUND(I456*H456,2)</f>
        <v>0</v>
      </c>
      <c r="K456" s="232" t="s">
        <v>232</v>
      </c>
      <c r="L456" s="47"/>
      <c r="M456" s="237" t="s">
        <v>1</v>
      </c>
      <c r="N456" s="238" t="s">
        <v>52</v>
      </c>
      <c r="O456" s="95"/>
      <c r="P456" s="239">
        <f>O456*H456</f>
        <v>0</v>
      </c>
      <c r="Q456" s="239">
        <v>0</v>
      </c>
      <c r="R456" s="239">
        <f>Q456*H456</f>
        <v>0</v>
      </c>
      <c r="S456" s="239">
        <v>0.0040000000000000001</v>
      </c>
      <c r="T456" s="240">
        <f>S456*H456</f>
        <v>0.61656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41" t="s">
        <v>307</v>
      </c>
      <c r="AT456" s="241" t="s">
        <v>228</v>
      </c>
      <c r="AU456" s="241" t="s">
        <v>94</v>
      </c>
      <c r="AY456" s="19" t="s">
        <v>226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9" t="s">
        <v>233</v>
      </c>
      <c r="BK456" s="242">
        <f>ROUND(I456*H456,2)</f>
        <v>0</v>
      </c>
      <c r="BL456" s="19" t="s">
        <v>307</v>
      </c>
      <c r="BM456" s="241" t="s">
        <v>2869</v>
      </c>
    </row>
    <row r="457" s="13" customFormat="1">
      <c r="A457" s="13"/>
      <c r="B457" s="243"/>
      <c r="C457" s="244"/>
      <c r="D457" s="245" t="s">
        <v>235</v>
      </c>
      <c r="E457" s="246" t="s">
        <v>1</v>
      </c>
      <c r="F457" s="247" t="s">
        <v>2870</v>
      </c>
      <c r="G457" s="244"/>
      <c r="H457" s="248">
        <v>154.13999999999999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235</v>
      </c>
      <c r="AU457" s="254" t="s">
        <v>94</v>
      </c>
      <c r="AV457" s="13" t="s">
        <v>94</v>
      </c>
      <c r="AW457" s="13" t="s">
        <v>40</v>
      </c>
      <c r="AX457" s="13" t="s">
        <v>85</v>
      </c>
      <c r="AY457" s="254" t="s">
        <v>226</v>
      </c>
    </row>
    <row r="458" s="14" customFormat="1">
      <c r="A458" s="14"/>
      <c r="B458" s="255"/>
      <c r="C458" s="256"/>
      <c r="D458" s="245" t="s">
        <v>235</v>
      </c>
      <c r="E458" s="257" t="s">
        <v>1</v>
      </c>
      <c r="F458" s="258" t="s">
        <v>237</v>
      </c>
      <c r="G458" s="256"/>
      <c r="H458" s="259">
        <v>154.13999999999999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5" t="s">
        <v>235</v>
      </c>
      <c r="AU458" s="265" t="s">
        <v>94</v>
      </c>
      <c r="AV458" s="14" t="s">
        <v>233</v>
      </c>
      <c r="AW458" s="14" t="s">
        <v>40</v>
      </c>
      <c r="AX458" s="14" t="s">
        <v>92</v>
      </c>
      <c r="AY458" s="265" t="s">
        <v>226</v>
      </c>
    </row>
    <row r="459" s="2" customFormat="1" ht="16.5" customHeight="1">
      <c r="A459" s="41"/>
      <c r="B459" s="42"/>
      <c r="C459" s="230" t="s">
        <v>704</v>
      </c>
      <c r="D459" s="230" t="s">
        <v>228</v>
      </c>
      <c r="E459" s="231" t="s">
        <v>2871</v>
      </c>
      <c r="F459" s="232" t="s">
        <v>2872</v>
      </c>
      <c r="G459" s="233" t="s">
        <v>231</v>
      </c>
      <c r="H459" s="234">
        <v>66.060000000000002</v>
      </c>
      <c r="I459" s="235"/>
      <c r="J459" s="236">
        <f>ROUND(I459*H459,2)</f>
        <v>0</v>
      </c>
      <c r="K459" s="232" t="s">
        <v>232</v>
      </c>
      <c r="L459" s="47"/>
      <c r="M459" s="237" t="s">
        <v>1</v>
      </c>
      <c r="N459" s="238" t="s">
        <v>52</v>
      </c>
      <c r="O459" s="95"/>
      <c r="P459" s="239">
        <f>O459*H459</f>
        <v>0</v>
      </c>
      <c r="Q459" s="239">
        <v>0</v>
      </c>
      <c r="R459" s="239">
        <f>Q459*H459</f>
        <v>0</v>
      </c>
      <c r="S459" s="239">
        <v>0.0044999999999999997</v>
      </c>
      <c r="T459" s="240">
        <f>S459*H459</f>
        <v>0.29726999999999998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41" t="s">
        <v>307</v>
      </c>
      <c r="AT459" s="241" t="s">
        <v>228</v>
      </c>
      <c r="AU459" s="241" t="s">
        <v>94</v>
      </c>
      <c r="AY459" s="19" t="s">
        <v>226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9" t="s">
        <v>233</v>
      </c>
      <c r="BK459" s="242">
        <f>ROUND(I459*H459,2)</f>
        <v>0</v>
      </c>
      <c r="BL459" s="19" t="s">
        <v>307</v>
      </c>
      <c r="BM459" s="241" t="s">
        <v>2873</v>
      </c>
    </row>
    <row r="460" s="13" customFormat="1">
      <c r="A460" s="13"/>
      <c r="B460" s="243"/>
      <c r="C460" s="244"/>
      <c r="D460" s="245" t="s">
        <v>235</v>
      </c>
      <c r="E460" s="246" t="s">
        <v>1</v>
      </c>
      <c r="F460" s="247" t="s">
        <v>2874</v>
      </c>
      <c r="G460" s="244"/>
      <c r="H460" s="248">
        <v>66.060000000000002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235</v>
      </c>
      <c r="AU460" s="254" t="s">
        <v>94</v>
      </c>
      <c r="AV460" s="13" t="s">
        <v>94</v>
      </c>
      <c r="AW460" s="13" t="s">
        <v>40</v>
      </c>
      <c r="AX460" s="13" t="s">
        <v>92</v>
      </c>
      <c r="AY460" s="254" t="s">
        <v>226</v>
      </c>
    </row>
    <row r="461" s="2" customFormat="1" ht="16.5" customHeight="1">
      <c r="A461" s="41"/>
      <c r="B461" s="42"/>
      <c r="C461" s="230" t="s">
        <v>708</v>
      </c>
      <c r="D461" s="230" t="s">
        <v>228</v>
      </c>
      <c r="E461" s="231" t="s">
        <v>793</v>
      </c>
      <c r="F461" s="232" t="s">
        <v>794</v>
      </c>
      <c r="G461" s="233" t="s">
        <v>231</v>
      </c>
      <c r="H461" s="234">
        <v>159.852</v>
      </c>
      <c r="I461" s="235"/>
      <c r="J461" s="236">
        <f>ROUND(I461*H461,2)</f>
        <v>0</v>
      </c>
      <c r="K461" s="232" t="s">
        <v>232</v>
      </c>
      <c r="L461" s="47"/>
      <c r="M461" s="237" t="s">
        <v>1</v>
      </c>
      <c r="N461" s="238" t="s">
        <v>52</v>
      </c>
      <c r="O461" s="95"/>
      <c r="P461" s="239">
        <f>O461*H461</f>
        <v>0</v>
      </c>
      <c r="Q461" s="239">
        <v>0.00040000000000000002</v>
      </c>
      <c r="R461" s="239">
        <f>Q461*H461</f>
        <v>0.063940800000000006</v>
      </c>
      <c r="S461" s="239">
        <v>0</v>
      </c>
      <c r="T461" s="240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41" t="s">
        <v>307</v>
      </c>
      <c r="AT461" s="241" t="s">
        <v>228</v>
      </c>
      <c r="AU461" s="241" t="s">
        <v>94</v>
      </c>
      <c r="AY461" s="19" t="s">
        <v>226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9" t="s">
        <v>233</v>
      </c>
      <c r="BK461" s="242">
        <f>ROUND(I461*H461,2)</f>
        <v>0</v>
      </c>
      <c r="BL461" s="19" t="s">
        <v>307</v>
      </c>
      <c r="BM461" s="241" t="s">
        <v>2875</v>
      </c>
    </row>
    <row r="462" s="13" customFormat="1">
      <c r="A462" s="13"/>
      <c r="B462" s="243"/>
      <c r="C462" s="244"/>
      <c r="D462" s="245" t="s">
        <v>235</v>
      </c>
      <c r="E462" s="246" t="s">
        <v>1</v>
      </c>
      <c r="F462" s="247" t="s">
        <v>2858</v>
      </c>
      <c r="G462" s="244"/>
      <c r="H462" s="248">
        <v>159.852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235</v>
      </c>
      <c r="AU462" s="254" t="s">
        <v>94</v>
      </c>
      <c r="AV462" s="13" t="s">
        <v>94</v>
      </c>
      <c r="AW462" s="13" t="s">
        <v>40</v>
      </c>
      <c r="AX462" s="13" t="s">
        <v>85</v>
      </c>
      <c r="AY462" s="254" t="s">
        <v>226</v>
      </c>
    </row>
    <row r="463" s="14" customFormat="1">
      <c r="A463" s="14"/>
      <c r="B463" s="255"/>
      <c r="C463" s="256"/>
      <c r="D463" s="245" t="s">
        <v>235</v>
      </c>
      <c r="E463" s="257" t="s">
        <v>1</v>
      </c>
      <c r="F463" s="258" t="s">
        <v>237</v>
      </c>
      <c r="G463" s="256"/>
      <c r="H463" s="259">
        <v>159.852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5" t="s">
        <v>235</v>
      </c>
      <c r="AU463" s="265" t="s">
        <v>94</v>
      </c>
      <c r="AV463" s="14" t="s">
        <v>233</v>
      </c>
      <c r="AW463" s="14" t="s">
        <v>40</v>
      </c>
      <c r="AX463" s="14" t="s">
        <v>92</v>
      </c>
      <c r="AY463" s="265" t="s">
        <v>226</v>
      </c>
    </row>
    <row r="464" s="2" customFormat="1" ht="24.15" customHeight="1">
      <c r="A464" s="41"/>
      <c r="B464" s="42"/>
      <c r="C464" s="266" t="s">
        <v>716</v>
      </c>
      <c r="D464" s="266" t="s">
        <v>301</v>
      </c>
      <c r="E464" s="267" t="s">
        <v>798</v>
      </c>
      <c r="F464" s="268" t="s">
        <v>799</v>
      </c>
      <c r="G464" s="269" t="s">
        <v>231</v>
      </c>
      <c r="H464" s="270">
        <v>159.852</v>
      </c>
      <c r="I464" s="271"/>
      <c r="J464" s="272">
        <f>ROUND(I464*H464,2)</f>
        <v>0</v>
      </c>
      <c r="K464" s="268" t="s">
        <v>232</v>
      </c>
      <c r="L464" s="273"/>
      <c r="M464" s="274" t="s">
        <v>1</v>
      </c>
      <c r="N464" s="275" t="s">
        <v>52</v>
      </c>
      <c r="O464" s="95"/>
      <c r="P464" s="239">
        <f>O464*H464</f>
        <v>0</v>
      </c>
      <c r="Q464" s="239">
        <v>0.0054000000000000003</v>
      </c>
      <c r="R464" s="239">
        <f>Q464*H464</f>
        <v>0.8632008000000001</v>
      </c>
      <c r="S464" s="239">
        <v>0</v>
      </c>
      <c r="T464" s="240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41" t="s">
        <v>389</v>
      </c>
      <c r="AT464" s="241" t="s">
        <v>301</v>
      </c>
      <c r="AU464" s="241" t="s">
        <v>94</v>
      </c>
      <c r="AY464" s="19" t="s">
        <v>226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9" t="s">
        <v>233</v>
      </c>
      <c r="BK464" s="242">
        <f>ROUND(I464*H464,2)</f>
        <v>0</v>
      </c>
      <c r="BL464" s="19" t="s">
        <v>307</v>
      </c>
      <c r="BM464" s="241" t="s">
        <v>2876</v>
      </c>
    </row>
    <row r="465" s="13" customFormat="1">
      <c r="A465" s="13"/>
      <c r="B465" s="243"/>
      <c r="C465" s="244"/>
      <c r="D465" s="245" t="s">
        <v>235</v>
      </c>
      <c r="E465" s="246" t="s">
        <v>1</v>
      </c>
      <c r="F465" s="247" t="s">
        <v>2877</v>
      </c>
      <c r="G465" s="244"/>
      <c r="H465" s="248">
        <v>159.852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235</v>
      </c>
      <c r="AU465" s="254" t="s">
        <v>94</v>
      </c>
      <c r="AV465" s="13" t="s">
        <v>94</v>
      </c>
      <c r="AW465" s="13" t="s">
        <v>40</v>
      </c>
      <c r="AX465" s="13" t="s">
        <v>85</v>
      </c>
      <c r="AY465" s="254" t="s">
        <v>226</v>
      </c>
    </row>
    <row r="466" s="14" customFormat="1">
      <c r="A466" s="14"/>
      <c r="B466" s="255"/>
      <c r="C466" s="256"/>
      <c r="D466" s="245" t="s">
        <v>235</v>
      </c>
      <c r="E466" s="257" t="s">
        <v>1</v>
      </c>
      <c r="F466" s="258" t="s">
        <v>237</v>
      </c>
      <c r="G466" s="256"/>
      <c r="H466" s="259">
        <v>159.852</v>
      </c>
      <c r="I466" s="260"/>
      <c r="J466" s="256"/>
      <c r="K466" s="256"/>
      <c r="L466" s="261"/>
      <c r="M466" s="262"/>
      <c r="N466" s="263"/>
      <c r="O466" s="263"/>
      <c r="P466" s="263"/>
      <c r="Q466" s="263"/>
      <c r="R466" s="263"/>
      <c r="S466" s="263"/>
      <c r="T466" s="26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5" t="s">
        <v>235</v>
      </c>
      <c r="AU466" s="265" t="s">
        <v>94</v>
      </c>
      <c r="AV466" s="14" t="s">
        <v>233</v>
      </c>
      <c r="AW466" s="14" t="s">
        <v>40</v>
      </c>
      <c r="AX466" s="14" t="s">
        <v>92</v>
      </c>
      <c r="AY466" s="265" t="s">
        <v>226</v>
      </c>
    </row>
    <row r="467" s="2" customFormat="1" ht="16.5" customHeight="1">
      <c r="A467" s="41"/>
      <c r="B467" s="42"/>
      <c r="C467" s="230" t="s">
        <v>722</v>
      </c>
      <c r="D467" s="230" t="s">
        <v>228</v>
      </c>
      <c r="E467" s="231" t="s">
        <v>2878</v>
      </c>
      <c r="F467" s="232" t="s">
        <v>2879</v>
      </c>
      <c r="G467" s="233" t="s">
        <v>231</v>
      </c>
      <c r="H467" s="234">
        <v>76.120000000000005</v>
      </c>
      <c r="I467" s="235"/>
      <c r="J467" s="236">
        <f>ROUND(I467*H467,2)</f>
        <v>0</v>
      </c>
      <c r="K467" s="232" t="s">
        <v>232</v>
      </c>
      <c r="L467" s="47"/>
      <c r="M467" s="237" t="s">
        <v>1</v>
      </c>
      <c r="N467" s="238" t="s">
        <v>52</v>
      </c>
      <c r="O467" s="95"/>
      <c r="P467" s="239">
        <f>O467*H467</f>
        <v>0</v>
      </c>
      <c r="Q467" s="239">
        <v>0.00040000000000000002</v>
      </c>
      <c r="R467" s="239">
        <f>Q467*H467</f>
        <v>0.030448000000000003</v>
      </c>
      <c r="S467" s="239">
        <v>0</v>
      </c>
      <c r="T467" s="240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41" t="s">
        <v>307</v>
      </c>
      <c r="AT467" s="241" t="s">
        <v>228</v>
      </c>
      <c r="AU467" s="241" t="s">
        <v>94</v>
      </c>
      <c r="AY467" s="19" t="s">
        <v>226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9" t="s">
        <v>233</v>
      </c>
      <c r="BK467" s="242">
        <f>ROUND(I467*H467,2)</f>
        <v>0</v>
      </c>
      <c r="BL467" s="19" t="s">
        <v>307</v>
      </c>
      <c r="BM467" s="241" t="s">
        <v>2880</v>
      </c>
    </row>
    <row r="468" s="13" customFormat="1">
      <c r="A468" s="13"/>
      <c r="B468" s="243"/>
      <c r="C468" s="244"/>
      <c r="D468" s="245" t="s">
        <v>235</v>
      </c>
      <c r="E468" s="246" t="s">
        <v>1</v>
      </c>
      <c r="F468" s="247" t="s">
        <v>2881</v>
      </c>
      <c r="G468" s="244"/>
      <c r="H468" s="248">
        <v>76.120000000000005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235</v>
      </c>
      <c r="AU468" s="254" t="s">
        <v>94</v>
      </c>
      <c r="AV468" s="13" t="s">
        <v>94</v>
      </c>
      <c r="AW468" s="13" t="s">
        <v>40</v>
      </c>
      <c r="AX468" s="13" t="s">
        <v>85</v>
      </c>
      <c r="AY468" s="254" t="s">
        <v>226</v>
      </c>
    </row>
    <row r="469" s="14" customFormat="1">
      <c r="A469" s="14"/>
      <c r="B469" s="255"/>
      <c r="C469" s="256"/>
      <c r="D469" s="245" t="s">
        <v>235</v>
      </c>
      <c r="E469" s="257" t="s">
        <v>1</v>
      </c>
      <c r="F469" s="258" t="s">
        <v>237</v>
      </c>
      <c r="G469" s="256"/>
      <c r="H469" s="259">
        <v>76.120000000000005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235</v>
      </c>
      <c r="AU469" s="265" t="s">
        <v>94</v>
      </c>
      <c r="AV469" s="14" t="s">
        <v>233</v>
      </c>
      <c r="AW469" s="14" t="s">
        <v>40</v>
      </c>
      <c r="AX469" s="14" t="s">
        <v>92</v>
      </c>
      <c r="AY469" s="265" t="s">
        <v>226</v>
      </c>
    </row>
    <row r="470" s="2" customFormat="1" ht="24.15" customHeight="1">
      <c r="A470" s="41"/>
      <c r="B470" s="42"/>
      <c r="C470" s="266" t="s">
        <v>726</v>
      </c>
      <c r="D470" s="266" t="s">
        <v>301</v>
      </c>
      <c r="E470" s="267" t="s">
        <v>798</v>
      </c>
      <c r="F470" s="268" t="s">
        <v>799</v>
      </c>
      <c r="G470" s="269" t="s">
        <v>231</v>
      </c>
      <c r="H470" s="270">
        <v>83.731999999999999</v>
      </c>
      <c r="I470" s="271"/>
      <c r="J470" s="272">
        <f>ROUND(I470*H470,2)</f>
        <v>0</v>
      </c>
      <c r="K470" s="268" t="s">
        <v>232</v>
      </c>
      <c r="L470" s="273"/>
      <c r="M470" s="274" t="s">
        <v>1</v>
      </c>
      <c r="N470" s="275" t="s">
        <v>52</v>
      </c>
      <c r="O470" s="95"/>
      <c r="P470" s="239">
        <f>O470*H470</f>
        <v>0</v>
      </c>
      <c r="Q470" s="239">
        <v>0.0054000000000000003</v>
      </c>
      <c r="R470" s="239">
        <f>Q470*H470</f>
        <v>0.45215280000000002</v>
      </c>
      <c r="S470" s="239">
        <v>0</v>
      </c>
      <c r="T470" s="240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41" t="s">
        <v>389</v>
      </c>
      <c r="AT470" s="241" t="s">
        <v>301</v>
      </c>
      <c r="AU470" s="241" t="s">
        <v>94</v>
      </c>
      <c r="AY470" s="19" t="s">
        <v>226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9" t="s">
        <v>233</v>
      </c>
      <c r="BK470" s="242">
        <f>ROUND(I470*H470,2)</f>
        <v>0</v>
      </c>
      <c r="BL470" s="19" t="s">
        <v>307</v>
      </c>
      <c r="BM470" s="241" t="s">
        <v>2882</v>
      </c>
    </row>
    <row r="471" s="13" customFormat="1">
      <c r="A471" s="13"/>
      <c r="B471" s="243"/>
      <c r="C471" s="244"/>
      <c r="D471" s="245" t="s">
        <v>235</v>
      </c>
      <c r="E471" s="246" t="s">
        <v>1</v>
      </c>
      <c r="F471" s="247" t="s">
        <v>2883</v>
      </c>
      <c r="G471" s="244"/>
      <c r="H471" s="248">
        <v>83.731999999999999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235</v>
      </c>
      <c r="AU471" s="254" t="s">
        <v>94</v>
      </c>
      <c r="AV471" s="13" t="s">
        <v>94</v>
      </c>
      <c r="AW471" s="13" t="s">
        <v>40</v>
      </c>
      <c r="AX471" s="13" t="s">
        <v>85</v>
      </c>
      <c r="AY471" s="254" t="s">
        <v>226</v>
      </c>
    </row>
    <row r="472" s="14" customFormat="1">
      <c r="A472" s="14"/>
      <c r="B472" s="255"/>
      <c r="C472" s="256"/>
      <c r="D472" s="245" t="s">
        <v>235</v>
      </c>
      <c r="E472" s="257" t="s">
        <v>1</v>
      </c>
      <c r="F472" s="258" t="s">
        <v>237</v>
      </c>
      <c r="G472" s="256"/>
      <c r="H472" s="259">
        <v>83.731999999999999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5" t="s">
        <v>235</v>
      </c>
      <c r="AU472" s="265" t="s">
        <v>94</v>
      </c>
      <c r="AV472" s="14" t="s">
        <v>233</v>
      </c>
      <c r="AW472" s="14" t="s">
        <v>40</v>
      </c>
      <c r="AX472" s="14" t="s">
        <v>92</v>
      </c>
      <c r="AY472" s="265" t="s">
        <v>226</v>
      </c>
    </row>
    <row r="473" s="2" customFormat="1" ht="16.5" customHeight="1">
      <c r="A473" s="41"/>
      <c r="B473" s="42"/>
      <c r="C473" s="230" t="s">
        <v>731</v>
      </c>
      <c r="D473" s="230" t="s">
        <v>228</v>
      </c>
      <c r="E473" s="231" t="s">
        <v>2884</v>
      </c>
      <c r="F473" s="232" t="s">
        <v>2885</v>
      </c>
      <c r="G473" s="233" t="s">
        <v>544</v>
      </c>
      <c r="H473" s="234">
        <v>4</v>
      </c>
      <c r="I473" s="235"/>
      <c r="J473" s="236">
        <f>ROUND(I473*H473,2)</f>
        <v>0</v>
      </c>
      <c r="K473" s="232" t="s">
        <v>1</v>
      </c>
      <c r="L473" s="47"/>
      <c r="M473" s="237" t="s">
        <v>1</v>
      </c>
      <c r="N473" s="238" t="s">
        <v>52</v>
      </c>
      <c r="O473" s="95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41" t="s">
        <v>307</v>
      </c>
      <c r="AT473" s="241" t="s">
        <v>228</v>
      </c>
      <c r="AU473" s="241" t="s">
        <v>94</v>
      </c>
      <c r="AY473" s="19" t="s">
        <v>226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9" t="s">
        <v>233</v>
      </c>
      <c r="BK473" s="242">
        <f>ROUND(I473*H473,2)</f>
        <v>0</v>
      </c>
      <c r="BL473" s="19" t="s">
        <v>307</v>
      </c>
      <c r="BM473" s="241" t="s">
        <v>2886</v>
      </c>
    </row>
    <row r="474" s="13" customFormat="1">
      <c r="A474" s="13"/>
      <c r="B474" s="243"/>
      <c r="C474" s="244"/>
      <c r="D474" s="245" t="s">
        <v>235</v>
      </c>
      <c r="E474" s="246" t="s">
        <v>1</v>
      </c>
      <c r="F474" s="247" t="s">
        <v>2641</v>
      </c>
      <c r="G474" s="244"/>
      <c r="H474" s="248">
        <v>1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235</v>
      </c>
      <c r="AU474" s="254" t="s">
        <v>94</v>
      </c>
      <c r="AV474" s="13" t="s">
        <v>94</v>
      </c>
      <c r="AW474" s="13" t="s">
        <v>40</v>
      </c>
      <c r="AX474" s="13" t="s">
        <v>85</v>
      </c>
      <c r="AY474" s="254" t="s">
        <v>226</v>
      </c>
    </row>
    <row r="475" s="13" customFormat="1">
      <c r="A475" s="13"/>
      <c r="B475" s="243"/>
      <c r="C475" s="244"/>
      <c r="D475" s="245" t="s">
        <v>235</v>
      </c>
      <c r="E475" s="246" t="s">
        <v>1</v>
      </c>
      <c r="F475" s="247" t="s">
        <v>2642</v>
      </c>
      <c r="G475" s="244"/>
      <c r="H475" s="248">
        <v>1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235</v>
      </c>
      <c r="AU475" s="254" t="s">
        <v>94</v>
      </c>
      <c r="AV475" s="13" t="s">
        <v>94</v>
      </c>
      <c r="AW475" s="13" t="s">
        <v>40</v>
      </c>
      <c r="AX475" s="13" t="s">
        <v>85</v>
      </c>
      <c r="AY475" s="254" t="s">
        <v>226</v>
      </c>
    </row>
    <row r="476" s="13" customFormat="1">
      <c r="A476" s="13"/>
      <c r="B476" s="243"/>
      <c r="C476" s="244"/>
      <c r="D476" s="245" t="s">
        <v>235</v>
      </c>
      <c r="E476" s="246" t="s">
        <v>1</v>
      </c>
      <c r="F476" s="247" t="s">
        <v>2643</v>
      </c>
      <c r="G476" s="244"/>
      <c r="H476" s="248">
        <v>1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235</v>
      </c>
      <c r="AU476" s="254" t="s">
        <v>94</v>
      </c>
      <c r="AV476" s="13" t="s">
        <v>94</v>
      </c>
      <c r="AW476" s="13" t="s">
        <v>40</v>
      </c>
      <c r="AX476" s="13" t="s">
        <v>85</v>
      </c>
      <c r="AY476" s="254" t="s">
        <v>226</v>
      </c>
    </row>
    <row r="477" s="13" customFormat="1">
      <c r="A477" s="13"/>
      <c r="B477" s="243"/>
      <c r="C477" s="244"/>
      <c r="D477" s="245" t="s">
        <v>235</v>
      </c>
      <c r="E477" s="246" t="s">
        <v>1</v>
      </c>
      <c r="F477" s="247" t="s">
        <v>2887</v>
      </c>
      <c r="G477" s="244"/>
      <c r="H477" s="248">
        <v>1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235</v>
      </c>
      <c r="AU477" s="254" t="s">
        <v>94</v>
      </c>
      <c r="AV477" s="13" t="s">
        <v>94</v>
      </c>
      <c r="AW477" s="13" t="s">
        <v>40</v>
      </c>
      <c r="AX477" s="13" t="s">
        <v>85</v>
      </c>
      <c r="AY477" s="254" t="s">
        <v>226</v>
      </c>
    </row>
    <row r="478" s="14" customFormat="1">
      <c r="A478" s="14"/>
      <c r="B478" s="255"/>
      <c r="C478" s="256"/>
      <c r="D478" s="245" t="s">
        <v>235</v>
      </c>
      <c r="E478" s="257" t="s">
        <v>1</v>
      </c>
      <c r="F478" s="258" t="s">
        <v>237</v>
      </c>
      <c r="G478" s="256"/>
      <c r="H478" s="259">
        <v>4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5" t="s">
        <v>235</v>
      </c>
      <c r="AU478" s="265" t="s">
        <v>94</v>
      </c>
      <c r="AV478" s="14" t="s">
        <v>233</v>
      </c>
      <c r="AW478" s="14" t="s">
        <v>40</v>
      </c>
      <c r="AX478" s="14" t="s">
        <v>92</v>
      </c>
      <c r="AY478" s="265" t="s">
        <v>226</v>
      </c>
    </row>
    <row r="479" s="2" customFormat="1" ht="16.5" customHeight="1">
      <c r="A479" s="41"/>
      <c r="B479" s="42"/>
      <c r="C479" s="230" t="s">
        <v>738</v>
      </c>
      <c r="D479" s="230" t="s">
        <v>228</v>
      </c>
      <c r="E479" s="231" t="s">
        <v>814</v>
      </c>
      <c r="F479" s="232" t="s">
        <v>815</v>
      </c>
      <c r="G479" s="233" t="s">
        <v>304</v>
      </c>
      <c r="H479" s="234">
        <v>1.6539999999999999</v>
      </c>
      <c r="I479" s="235"/>
      <c r="J479" s="236">
        <f>ROUND(I479*H479,2)</f>
        <v>0</v>
      </c>
      <c r="K479" s="232" t="s">
        <v>232</v>
      </c>
      <c r="L479" s="47"/>
      <c r="M479" s="237" t="s">
        <v>1</v>
      </c>
      <c r="N479" s="238" t="s">
        <v>52</v>
      </c>
      <c r="O479" s="95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41" t="s">
        <v>307</v>
      </c>
      <c r="AT479" s="241" t="s">
        <v>228</v>
      </c>
      <c r="AU479" s="241" t="s">
        <v>94</v>
      </c>
      <c r="AY479" s="19" t="s">
        <v>226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9" t="s">
        <v>233</v>
      </c>
      <c r="BK479" s="242">
        <f>ROUND(I479*H479,2)</f>
        <v>0</v>
      </c>
      <c r="BL479" s="19" t="s">
        <v>307</v>
      </c>
      <c r="BM479" s="241" t="s">
        <v>2888</v>
      </c>
    </row>
    <row r="480" s="2" customFormat="1" ht="16.5" customHeight="1">
      <c r="A480" s="41"/>
      <c r="B480" s="42"/>
      <c r="C480" s="230" t="s">
        <v>743</v>
      </c>
      <c r="D480" s="230" t="s">
        <v>228</v>
      </c>
      <c r="E480" s="231" t="s">
        <v>818</v>
      </c>
      <c r="F480" s="232" t="s">
        <v>819</v>
      </c>
      <c r="G480" s="233" t="s">
        <v>304</v>
      </c>
      <c r="H480" s="234">
        <v>1.6539999999999999</v>
      </c>
      <c r="I480" s="235"/>
      <c r="J480" s="236">
        <f>ROUND(I480*H480,2)</f>
        <v>0</v>
      </c>
      <c r="K480" s="232" t="s">
        <v>232</v>
      </c>
      <c r="L480" s="47"/>
      <c r="M480" s="237" t="s">
        <v>1</v>
      </c>
      <c r="N480" s="238" t="s">
        <v>52</v>
      </c>
      <c r="O480" s="95"/>
      <c r="P480" s="239">
        <f>O480*H480</f>
        <v>0</v>
      </c>
      <c r="Q480" s="239">
        <v>0</v>
      </c>
      <c r="R480" s="239">
        <f>Q480*H480</f>
        <v>0</v>
      </c>
      <c r="S480" s="239">
        <v>0</v>
      </c>
      <c r="T480" s="240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41" t="s">
        <v>307</v>
      </c>
      <c r="AT480" s="241" t="s">
        <v>228</v>
      </c>
      <c r="AU480" s="241" t="s">
        <v>94</v>
      </c>
      <c r="AY480" s="19" t="s">
        <v>226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9" t="s">
        <v>233</v>
      </c>
      <c r="BK480" s="242">
        <f>ROUND(I480*H480,2)</f>
        <v>0</v>
      </c>
      <c r="BL480" s="19" t="s">
        <v>307</v>
      </c>
      <c r="BM480" s="241" t="s">
        <v>2889</v>
      </c>
    </row>
    <row r="481" s="12" customFormat="1" ht="22.8" customHeight="1">
      <c r="A481" s="12"/>
      <c r="B481" s="214"/>
      <c r="C481" s="215"/>
      <c r="D481" s="216" t="s">
        <v>84</v>
      </c>
      <c r="E481" s="228" t="s">
        <v>1153</v>
      </c>
      <c r="F481" s="228" t="s">
        <v>1154</v>
      </c>
      <c r="G481" s="215"/>
      <c r="H481" s="215"/>
      <c r="I481" s="218"/>
      <c r="J481" s="229">
        <f>BK481</f>
        <v>0</v>
      </c>
      <c r="K481" s="215"/>
      <c r="L481" s="220"/>
      <c r="M481" s="221"/>
      <c r="N481" s="222"/>
      <c r="O481" s="222"/>
      <c r="P481" s="223">
        <f>SUM(P482:P494)</f>
        <v>0</v>
      </c>
      <c r="Q481" s="222"/>
      <c r="R481" s="223">
        <f>SUM(R482:R494)</f>
        <v>0.0025000000000000001</v>
      </c>
      <c r="S481" s="222"/>
      <c r="T481" s="224">
        <f>SUM(T482:T494)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5" t="s">
        <v>94</v>
      </c>
      <c r="AT481" s="226" t="s">
        <v>84</v>
      </c>
      <c r="AU481" s="226" t="s">
        <v>92</v>
      </c>
      <c r="AY481" s="225" t="s">
        <v>226</v>
      </c>
      <c r="BK481" s="227">
        <f>SUM(BK482:BK494)</f>
        <v>0</v>
      </c>
    </row>
    <row r="482" s="2" customFormat="1" ht="21.75" customHeight="1">
      <c r="A482" s="41"/>
      <c r="B482" s="42"/>
      <c r="C482" s="230" t="s">
        <v>748</v>
      </c>
      <c r="D482" s="230" t="s">
        <v>228</v>
      </c>
      <c r="E482" s="231" t="s">
        <v>2890</v>
      </c>
      <c r="F482" s="232" t="s">
        <v>2891</v>
      </c>
      <c r="G482" s="233" t="s">
        <v>369</v>
      </c>
      <c r="H482" s="234">
        <v>1</v>
      </c>
      <c r="I482" s="235"/>
      <c r="J482" s="236">
        <f>ROUND(I482*H482,2)</f>
        <v>0</v>
      </c>
      <c r="K482" s="232" t="s">
        <v>1</v>
      </c>
      <c r="L482" s="47"/>
      <c r="M482" s="237" t="s">
        <v>1</v>
      </c>
      <c r="N482" s="238" t="s">
        <v>52</v>
      </c>
      <c r="O482" s="95"/>
      <c r="P482" s="239">
        <f>O482*H482</f>
        <v>0</v>
      </c>
      <c r="Q482" s="239">
        <v>0</v>
      </c>
      <c r="R482" s="239">
        <f>Q482*H482</f>
        <v>0</v>
      </c>
      <c r="S482" s="239">
        <v>0</v>
      </c>
      <c r="T482" s="240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41" t="s">
        <v>307</v>
      </c>
      <c r="AT482" s="241" t="s">
        <v>228</v>
      </c>
      <c r="AU482" s="241" t="s">
        <v>94</v>
      </c>
      <c r="AY482" s="19" t="s">
        <v>226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9" t="s">
        <v>233</v>
      </c>
      <c r="BK482" s="242">
        <f>ROUND(I482*H482,2)</f>
        <v>0</v>
      </c>
      <c r="BL482" s="19" t="s">
        <v>307</v>
      </c>
      <c r="BM482" s="241" t="s">
        <v>2892</v>
      </c>
    </row>
    <row r="483" s="13" customFormat="1">
      <c r="A483" s="13"/>
      <c r="B483" s="243"/>
      <c r="C483" s="244"/>
      <c r="D483" s="245" t="s">
        <v>235</v>
      </c>
      <c r="E483" s="246" t="s">
        <v>1</v>
      </c>
      <c r="F483" s="247" t="s">
        <v>546</v>
      </c>
      <c r="G483" s="244"/>
      <c r="H483" s="248">
        <v>1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235</v>
      </c>
      <c r="AU483" s="254" t="s">
        <v>94</v>
      </c>
      <c r="AV483" s="13" t="s">
        <v>94</v>
      </c>
      <c r="AW483" s="13" t="s">
        <v>40</v>
      </c>
      <c r="AX483" s="13" t="s">
        <v>85</v>
      </c>
      <c r="AY483" s="254" t="s">
        <v>226</v>
      </c>
    </row>
    <row r="484" s="14" customFormat="1">
      <c r="A484" s="14"/>
      <c r="B484" s="255"/>
      <c r="C484" s="256"/>
      <c r="D484" s="245" t="s">
        <v>235</v>
      </c>
      <c r="E484" s="257" t="s">
        <v>1</v>
      </c>
      <c r="F484" s="258" t="s">
        <v>237</v>
      </c>
      <c r="G484" s="256"/>
      <c r="H484" s="259">
        <v>1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5" t="s">
        <v>235</v>
      </c>
      <c r="AU484" s="265" t="s">
        <v>94</v>
      </c>
      <c r="AV484" s="14" t="s">
        <v>233</v>
      </c>
      <c r="AW484" s="14" t="s">
        <v>40</v>
      </c>
      <c r="AX484" s="14" t="s">
        <v>92</v>
      </c>
      <c r="AY484" s="265" t="s">
        <v>226</v>
      </c>
    </row>
    <row r="485" s="2" customFormat="1" ht="21.75" customHeight="1">
      <c r="A485" s="41"/>
      <c r="B485" s="42"/>
      <c r="C485" s="230" t="s">
        <v>753</v>
      </c>
      <c r="D485" s="230" t="s">
        <v>228</v>
      </c>
      <c r="E485" s="231" t="s">
        <v>2893</v>
      </c>
      <c r="F485" s="232" t="s">
        <v>2894</v>
      </c>
      <c r="G485" s="233" t="s">
        <v>369</v>
      </c>
      <c r="H485" s="234">
        <v>1</v>
      </c>
      <c r="I485" s="235"/>
      <c r="J485" s="236">
        <f>ROUND(I485*H485,2)</f>
        <v>0</v>
      </c>
      <c r="K485" s="232" t="s">
        <v>1</v>
      </c>
      <c r="L485" s="47"/>
      <c r="M485" s="237" t="s">
        <v>1</v>
      </c>
      <c r="N485" s="238" t="s">
        <v>52</v>
      </c>
      <c r="O485" s="95"/>
      <c r="P485" s="239">
        <f>O485*H485</f>
        <v>0</v>
      </c>
      <c r="Q485" s="239">
        <v>0</v>
      </c>
      <c r="R485" s="239">
        <f>Q485*H485</f>
        <v>0</v>
      </c>
      <c r="S485" s="239">
        <v>0</v>
      </c>
      <c r="T485" s="240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41" t="s">
        <v>307</v>
      </c>
      <c r="AT485" s="241" t="s">
        <v>228</v>
      </c>
      <c r="AU485" s="241" t="s">
        <v>94</v>
      </c>
      <c r="AY485" s="19" t="s">
        <v>226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9" t="s">
        <v>233</v>
      </c>
      <c r="BK485" s="242">
        <f>ROUND(I485*H485,2)</f>
        <v>0</v>
      </c>
      <c r="BL485" s="19" t="s">
        <v>307</v>
      </c>
      <c r="BM485" s="241" t="s">
        <v>2895</v>
      </c>
    </row>
    <row r="486" s="13" customFormat="1">
      <c r="A486" s="13"/>
      <c r="B486" s="243"/>
      <c r="C486" s="244"/>
      <c r="D486" s="245" t="s">
        <v>235</v>
      </c>
      <c r="E486" s="246" t="s">
        <v>1</v>
      </c>
      <c r="F486" s="247" t="s">
        <v>546</v>
      </c>
      <c r="G486" s="244"/>
      <c r="H486" s="248">
        <v>1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235</v>
      </c>
      <c r="AU486" s="254" t="s">
        <v>94</v>
      </c>
      <c r="AV486" s="13" t="s">
        <v>94</v>
      </c>
      <c r="AW486" s="13" t="s">
        <v>40</v>
      </c>
      <c r="AX486" s="13" t="s">
        <v>85</v>
      </c>
      <c r="AY486" s="254" t="s">
        <v>226</v>
      </c>
    </row>
    <row r="487" s="14" customFormat="1">
      <c r="A487" s="14"/>
      <c r="B487" s="255"/>
      <c r="C487" s="256"/>
      <c r="D487" s="245" t="s">
        <v>235</v>
      </c>
      <c r="E487" s="257" t="s">
        <v>1</v>
      </c>
      <c r="F487" s="258" t="s">
        <v>237</v>
      </c>
      <c r="G487" s="256"/>
      <c r="H487" s="259">
        <v>1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5" t="s">
        <v>235</v>
      </c>
      <c r="AU487" s="265" t="s">
        <v>94</v>
      </c>
      <c r="AV487" s="14" t="s">
        <v>233</v>
      </c>
      <c r="AW487" s="14" t="s">
        <v>40</v>
      </c>
      <c r="AX487" s="14" t="s">
        <v>92</v>
      </c>
      <c r="AY487" s="265" t="s">
        <v>226</v>
      </c>
    </row>
    <row r="488" s="2" customFormat="1" ht="24.15" customHeight="1">
      <c r="A488" s="41"/>
      <c r="B488" s="42"/>
      <c r="C488" s="230" t="s">
        <v>758</v>
      </c>
      <c r="D488" s="230" t="s">
        <v>228</v>
      </c>
      <c r="E488" s="231" t="s">
        <v>2896</v>
      </c>
      <c r="F488" s="232" t="s">
        <v>2897</v>
      </c>
      <c r="G488" s="233" t="s">
        <v>369</v>
      </c>
      <c r="H488" s="234">
        <v>4</v>
      </c>
      <c r="I488" s="235"/>
      <c r="J488" s="236">
        <f>ROUND(I488*H488,2)</f>
        <v>0</v>
      </c>
      <c r="K488" s="232" t="s">
        <v>1</v>
      </c>
      <c r="L488" s="47"/>
      <c r="M488" s="237" t="s">
        <v>1</v>
      </c>
      <c r="N488" s="238" t="s">
        <v>52</v>
      </c>
      <c r="O488" s="95"/>
      <c r="P488" s="239">
        <f>O488*H488</f>
        <v>0</v>
      </c>
      <c r="Q488" s="239">
        <v>0</v>
      </c>
      <c r="R488" s="239">
        <f>Q488*H488</f>
        <v>0</v>
      </c>
      <c r="S488" s="239">
        <v>0</v>
      </c>
      <c r="T488" s="240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41" t="s">
        <v>307</v>
      </c>
      <c r="AT488" s="241" t="s">
        <v>228</v>
      </c>
      <c r="AU488" s="241" t="s">
        <v>94</v>
      </c>
      <c r="AY488" s="19" t="s">
        <v>226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9" t="s">
        <v>233</v>
      </c>
      <c r="BK488" s="242">
        <f>ROUND(I488*H488,2)</f>
        <v>0</v>
      </c>
      <c r="BL488" s="19" t="s">
        <v>307</v>
      </c>
      <c r="BM488" s="241" t="s">
        <v>2898</v>
      </c>
    </row>
    <row r="489" s="13" customFormat="1">
      <c r="A489" s="13"/>
      <c r="B489" s="243"/>
      <c r="C489" s="244"/>
      <c r="D489" s="245" t="s">
        <v>235</v>
      </c>
      <c r="E489" s="246" t="s">
        <v>1</v>
      </c>
      <c r="F489" s="247" t="s">
        <v>513</v>
      </c>
      <c r="G489" s="244"/>
      <c r="H489" s="248">
        <v>4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235</v>
      </c>
      <c r="AU489" s="254" t="s">
        <v>94</v>
      </c>
      <c r="AV489" s="13" t="s">
        <v>94</v>
      </c>
      <c r="AW489" s="13" t="s">
        <v>40</v>
      </c>
      <c r="AX489" s="13" t="s">
        <v>85</v>
      </c>
      <c r="AY489" s="254" t="s">
        <v>226</v>
      </c>
    </row>
    <row r="490" s="14" customFormat="1">
      <c r="A490" s="14"/>
      <c r="B490" s="255"/>
      <c r="C490" s="256"/>
      <c r="D490" s="245" t="s">
        <v>235</v>
      </c>
      <c r="E490" s="257" t="s">
        <v>1</v>
      </c>
      <c r="F490" s="258" t="s">
        <v>237</v>
      </c>
      <c r="G490" s="256"/>
      <c r="H490" s="259">
        <v>4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5" t="s">
        <v>235</v>
      </c>
      <c r="AU490" s="265" t="s">
        <v>94</v>
      </c>
      <c r="AV490" s="14" t="s">
        <v>233</v>
      </c>
      <c r="AW490" s="14" t="s">
        <v>40</v>
      </c>
      <c r="AX490" s="14" t="s">
        <v>92</v>
      </c>
      <c r="AY490" s="265" t="s">
        <v>226</v>
      </c>
    </row>
    <row r="491" s="2" customFormat="1" ht="16.5" customHeight="1">
      <c r="A491" s="41"/>
      <c r="B491" s="42"/>
      <c r="C491" s="230" t="s">
        <v>763</v>
      </c>
      <c r="D491" s="230" t="s">
        <v>228</v>
      </c>
      <c r="E491" s="231" t="s">
        <v>2899</v>
      </c>
      <c r="F491" s="232" t="s">
        <v>2900</v>
      </c>
      <c r="G491" s="233" t="s">
        <v>369</v>
      </c>
      <c r="H491" s="234">
        <v>1</v>
      </c>
      <c r="I491" s="235"/>
      <c r="J491" s="236">
        <f>ROUND(I491*H491,2)</f>
        <v>0</v>
      </c>
      <c r="K491" s="232" t="s">
        <v>232</v>
      </c>
      <c r="L491" s="47"/>
      <c r="M491" s="237" t="s">
        <v>1</v>
      </c>
      <c r="N491" s="238" t="s">
        <v>52</v>
      </c>
      <c r="O491" s="95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41" t="s">
        <v>307</v>
      </c>
      <c r="AT491" s="241" t="s">
        <v>228</v>
      </c>
      <c r="AU491" s="241" t="s">
        <v>94</v>
      </c>
      <c r="AY491" s="19" t="s">
        <v>226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9" t="s">
        <v>233</v>
      </c>
      <c r="BK491" s="242">
        <f>ROUND(I491*H491,2)</f>
        <v>0</v>
      </c>
      <c r="BL491" s="19" t="s">
        <v>307</v>
      </c>
      <c r="BM491" s="241" t="s">
        <v>2901</v>
      </c>
    </row>
    <row r="492" s="13" customFormat="1">
      <c r="A492" s="13"/>
      <c r="B492" s="243"/>
      <c r="C492" s="244"/>
      <c r="D492" s="245" t="s">
        <v>235</v>
      </c>
      <c r="E492" s="246" t="s">
        <v>1</v>
      </c>
      <c r="F492" s="247" t="s">
        <v>546</v>
      </c>
      <c r="G492" s="244"/>
      <c r="H492" s="248">
        <v>1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235</v>
      </c>
      <c r="AU492" s="254" t="s">
        <v>94</v>
      </c>
      <c r="AV492" s="13" t="s">
        <v>94</v>
      </c>
      <c r="AW492" s="13" t="s">
        <v>40</v>
      </c>
      <c r="AX492" s="13" t="s">
        <v>85</v>
      </c>
      <c r="AY492" s="254" t="s">
        <v>226</v>
      </c>
    </row>
    <row r="493" s="14" customFormat="1">
      <c r="A493" s="14"/>
      <c r="B493" s="255"/>
      <c r="C493" s="256"/>
      <c r="D493" s="245" t="s">
        <v>235</v>
      </c>
      <c r="E493" s="257" t="s">
        <v>1</v>
      </c>
      <c r="F493" s="258" t="s">
        <v>237</v>
      </c>
      <c r="G493" s="256"/>
      <c r="H493" s="259">
        <v>1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5" t="s">
        <v>235</v>
      </c>
      <c r="AU493" s="265" t="s">
        <v>94</v>
      </c>
      <c r="AV493" s="14" t="s">
        <v>233</v>
      </c>
      <c r="AW493" s="14" t="s">
        <v>40</v>
      </c>
      <c r="AX493" s="14" t="s">
        <v>92</v>
      </c>
      <c r="AY493" s="265" t="s">
        <v>226</v>
      </c>
    </row>
    <row r="494" s="2" customFormat="1" ht="16.5" customHeight="1">
      <c r="A494" s="41"/>
      <c r="B494" s="42"/>
      <c r="C494" s="266" t="s">
        <v>768</v>
      </c>
      <c r="D494" s="266" t="s">
        <v>301</v>
      </c>
      <c r="E494" s="267" t="s">
        <v>2902</v>
      </c>
      <c r="F494" s="268" t="s">
        <v>2903</v>
      </c>
      <c r="G494" s="269" t="s">
        <v>369</v>
      </c>
      <c r="H494" s="270">
        <v>1</v>
      </c>
      <c r="I494" s="271"/>
      <c r="J494" s="272">
        <f>ROUND(I494*H494,2)</f>
        <v>0</v>
      </c>
      <c r="K494" s="268" t="s">
        <v>1</v>
      </c>
      <c r="L494" s="273"/>
      <c r="M494" s="314" t="s">
        <v>1</v>
      </c>
      <c r="N494" s="315" t="s">
        <v>52</v>
      </c>
      <c r="O494" s="310"/>
      <c r="P494" s="311">
        <f>O494*H494</f>
        <v>0</v>
      </c>
      <c r="Q494" s="311">
        <v>0.0025000000000000001</v>
      </c>
      <c r="R494" s="311">
        <f>Q494*H494</f>
        <v>0.0025000000000000001</v>
      </c>
      <c r="S494" s="311">
        <v>0</v>
      </c>
      <c r="T494" s="312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41" t="s">
        <v>389</v>
      </c>
      <c r="AT494" s="241" t="s">
        <v>301</v>
      </c>
      <c r="AU494" s="241" t="s">
        <v>94</v>
      </c>
      <c r="AY494" s="19" t="s">
        <v>226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9" t="s">
        <v>233</v>
      </c>
      <c r="BK494" s="242">
        <f>ROUND(I494*H494,2)</f>
        <v>0</v>
      </c>
      <c r="BL494" s="19" t="s">
        <v>307</v>
      </c>
      <c r="BM494" s="241" t="s">
        <v>2904</v>
      </c>
    </row>
    <row r="495" s="2" customFormat="1" ht="6.96" customHeight="1">
      <c r="A495" s="41"/>
      <c r="B495" s="70"/>
      <c r="C495" s="71"/>
      <c r="D495" s="71"/>
      <c r="E495" s="71"/>
      <c r="F495" s="71"/>
      <c r="G495" s="71"/>
      <c r="H495" s="71"/>
      <c r="I495" s="71"/>
      <c r="J495" s="71"/>
      <c r="K495" s="71"/>
      <c r="L495" s="47"/>
      <c r="M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</row>
  </sheetData>
  <sheetProtection sheet="1" autoFilter="0" formatColumns="0" formatRows="0" objects="1" scenarios="1" spinCount="100000" saltValue="2MihGU5bBFq5kK93GMbfkKH08spb/A2wCCwXB0Lj8m01jHiLf6WynB0p6yM6MOA/NwaPj2QhETumVjQx2/AbBQ==" hashValue="jra3bkOQLA8nEQG9GsoU7rSpvUsm+5qZ/rE5RjQ4qP9QxaGOJ8IMZKp99PO1TNVyS3TbbnxqXkeKkC7TVauZNA==" algorithmName="SHA-512" password="CF7A"/>
  <autoFilter ref="C133:K4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169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2905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ROUND(J128,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ROUND((SUM(BE128:BE200)),  2)</f>
        <v>0</v>
      </c>
      <c r="G35" s="41"/>
      <c r="H35" s="41"/>
      <c r="I35" s="168">
        <v>0.20999999999999999</v>
      </c>
      <c r="J35" s="167">
        <f>ROUND(((SUM(BE128:BE200))*I35),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ROUND((SUM(BF128:BF200)),  2)</f>
        <v>0</v>
      </c>
      <c r="G36" s="41"/>
      <c r="H36" s="41"/>
      <c r="I36" s="168">
        <v>0.14999999999999999</v>
      </c>
      <c r="J36" s="167">
        <f>ROUND(((SUM(BF128:BF200))*I36),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ROUND((SUM(BG128:BG200)),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ROUND((SUM(BH128:BH200)),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ROUND((SUM(BI128:BI200)),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169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SO01.7 - Úpravy stavební elektroinstalace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J128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2906</v>
      </c>
      <c r="E99" s="195"/>
      <c r="F99" s="195"/>
      <c r="G99" s="195"/>
      <c r="H99" s="195"/>
      <c r="I99" s="195"/>
      <c r="J99" s="196">
        <f>J129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2907</v>
      </c>
      <c r="E100" s="195"/>
      <c r="F100" s="195"/>
      <c r="G100" s="195"/>
      <c r="H100" s="195"/>
      <c r="I100" s="195"/>
      <c r="J100" s="196">
        <f>J148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2908</v>
      </c>
      <c r="E101" s="195"/>
      <c r="F101" s="195"/>
      <c r="G101" s="195"/>
      <c r="H101" s="195"/>
      <c r="I101" s="195"/>
      <c r="J101" s="196">
        <f>J153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2909</v>
      </c>
      <c r="E102" s="195"/>
      <c r="F102" s="195"/>
      <c r="G102" s="195"/>
      <c r="H102" s="195"/>
      <c r="I102" s="195"/>
      <c r="J102" s="196">
        <f>J159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2910</v>
      </c>
      <c r="E103" s="195"/>
      <c r="F103" s="195"/>
      <c r="G103" s="195"/>
      <c r="H103" s="195"/>
      <c r="I103" s="195"/>
      <c r="J103" s="196">
        <f>J171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2911</v>
      </c>
      <c r="E104" s="195"/>
      <c r="F104" s="195"/>
      <c r="G104" s="195"/>
      <c r="H104" s="195"/>
      <c r="I104" s="195"/>
      <c r="J104" s="196">
        <f>J179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2912</v>
      </c>
      <c r="E105" s="195"/>
      <c r="F105" s="195"/>
      <c r="G105" s="195"/>
      <c r="H105" s="195"/>
      <c r="I105" s="195"/>
      <c r="J105" s="196">
        <f>J194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2913</v>
      </c>
      <c r="E106" s="195"/>
      <c r="F106" s="195"/>
      <c r="G106" s="195"/>
      <c r="H106" s="195"/>
      <c r="I106" s="195"/>
      <c r="J106" s="196">
        <f>J197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2"/>
      <c r="C112" s="73"/>
      <c r="D112" s="73"/>
      <c r="E112" s="73"/>
      <c r="F112" s="73"/>
      <c r="G112" s="73"/>
      <c r="H112" s="73"/>
      <c r="I112" s="73"/>
      <c r="J112" s="73"/>
      <c r="K112" s="73"/>
      <c r="L112" s="6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211</v>
      </c>
      <c r="D113" s="43"/>
      <c r="E113" s="43"/>
      <c r="F113" s="43"/>
      <c r="G113" s="43"/>
      <c r="H113" s="43"/>
      <c r="I113" s="43"/>
      <c r="J113" s="43"/>
      <c r="K113" s="4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187" t="str">
        <f>E7</f>
        <v>Změna způsobu dezinfekce</v>
      </c>
      <c r="F116" s="34"/>
      <c r="G116" s="34"/>
      <c r="H116" s="34"/>
      <c r="I116" s="43"/>
      <c r="J116" s="43"/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168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7" t="s">
        <v>169</v>
      </c>
      <c r="F118" s="43"/>
      <c r="G118" s="43"/>
      <c r="H118" s="43"/>
      <c r="I118" s="43"/>
      <c r="J118" s="43"/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170</v>
      </c>
      <c r="D119" s="43"/>
      <c r="E119" s="43"/>
      <c r="F119" s="43"/>
      <c r="G119" s="43"/>
      <c r="H119" s="43"/>
      <c r="I119" s="43"/>
      <c r="J119" s="43"/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80" t="str">
        <f>E11</f>
        <v>SO01.7 - Úpravy stavební elektroinstalace</v>
      </c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20</v>
      </c>
      <c r="D122" s="43"/>
      <c r="E122" s="43"/>
      <c r="F122" s="29" t="str">
        <f>F14</f>
        <v>Areál úpravny vody Želivka, Hulice 106</v>
      </c>
      <c r="G122" s="43"/>
      <c r="H122" s="43"/>
      <c r="I122" s="34" t="s">
        <v>22</v>
      </c>
      <c r="J122" s="83" t="str">
        <f>IF(J14="","",J14)</f>
        <v>31. 8. 2021</v>
      </c>
      <c r="K122" s="43"/>
      <c r="L122" s="6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40.05" customHeight="1">
      <c r="A124" s="41"/>
      <c r="B124" s="42"/>
      <c r="C124" s="34" t="s">
        <v>28</v>
      </c>
      <c r="D124" s="43"/>
      <c r="E124" s="43"/>
      <c r="F124" s="29" t="str">
        <f>E17</f>
        <v>Úpravna vody Želivka, a.s.</v>
      </c>
      <c r="G124" s="43"/>
      <c r="H124" s="43"/>
      <c r="I124" s="34" t="s">
        <v>36</v>
      </c>
      <c r="J124" s="39" t="str">
        <f>E23</f>
        <v>ERMEX ENGINEERING, spol. s r.o.</v>
      </c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3"/>
      <c r="B127" s="204"/>
      <c r="C127" s="205" t="s">
        <v>212</v>
      </c>
      <c r="D127" s="206" t="s">
        <v>70</v>
      </c>
      <c r="E127" s="206" t="s">
        <v>66</v>
      </c>
      <c r="F127" s="206" t="s">
        <v>67</v>
      </c>
      <c r="G127" s="206" t="s">
        <v>213</v>
      </c>
      <c r="H127" s="206" t="s">
        <v>214</v>
      </c>
      <c r="I127" s="206" t="s">
        <v>215</v>
      </c>
      <c r="J127" s="206" t="s">
        <v>175</v>
      </c>
      <c r="K127" s="207" t="s">
        <v>216</v>
      </c>
      <c r="L127" s="208"/>
      <c r="M127" s="104" t="s">
        <v>1</v>
      </c>
      <c r="N127" s="105" t="s">
        <v>49</v>
      </c>
      <c r="O127" s="105" t="s">
        <v>217</v>
      </c>
      <c r="P127" s="105" t="s">
        <v>218</v>
      </c>
      <c r="Q127" s="105" t="s">
        <v>219</v>
      </c>
      <c r="R127" s="105" t="s">
        <v>220</v>
      </c>
      <c r="S127" s="105" t="s">
        <v>221</v>
      </c>
      <c r="T127" s="106" t="s">
        <v>222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</row>
    <row r="128" s="2" customFormat="1" ht="22.8" customHeight="1">
      <c r="A128" s="41"/>
      <c r="B128" s="42"/>
      <c r="C128" s="111" t="s">
        <v>223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7"/>
      <c r="N128" s="210"/>
      <c r="O128" s="108"/>
      <c r="P128" s="211">
        <f>P129+P148+P153+P159+P171+P179+P194+P197</f>
        <v>0</v>
      </c>
      <c r="Q128" s="108"/>
      <c r="R128" s="211">
        <f>R129+R148+R153+R159+R171+R179+R194+R197</f>
        <v>0</v>
      </c>
      <c r="S128" s="108"/>
      <c r="T128" s="212">
        <f>T129+T148+T153+T159+T171+T179+T194+T197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84</v>
      </c>
      <c r="AU128" s="19" t="s">
        <v>177</v>
      </c>
      <c r="BK128" s="213">
        <f>BK129+BK148+BK153+BK159+BK171+BK179+BK194+BK197</f>
        <v>0</v>
      </c>
    </row>
    <row r="129" s="12" customFormat="1" ht="25.92" customHeight="1">
      <c r="A129" s="12"/>
      <c r="B129" s="214"/>
      <c r="C129" s="215"/>
      <c r="D129" s="216" t="s">
        <v>84</v>
      </c>
      <c r="E129" s="217" t="s">
        <v>1450</v>
      </c>
      <c r="F129" s="217" t="s">
        <v>2914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SUM(P130:P147)</f>
        <v>0</v>
      </c>
      <c r="Q129" s="222"/>
      <c r="R129" s="223">
        <f>SUM(R130:R147)</f>
        <v>0</v>
      </c>
      <c r="S129" s="222"/>
      <c r="T129" s="224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92</v>
      </c>
      <c r="AT129" s="226" t="s">
        <v>84</v>
      </c>
      <c r="AU129" s="226" t="s">
        <v>85</v>
      </c>
      <c r="AY129" s="225" t="s">
        <v>226</v>
      </c>
      <c r="BK129" s="227">
        <f>SUM(BK130:BK147)</f>
        <v>0</v>
      </c>
    </row>
    <row r="130" s="2" customFormat="1" ht="16.5" customHeight="1">
      <c r="A130" s="41"/>
      <c r="B130" s="42"/>
      <c r="C130" s="230" t="s">
        <v>92</v>
      </c>
      <c r="D130" s="230" t="s">
        <v>228</v>
      </c>
      <c r="E130" s="231" t="s">
        <v>2915</v>
      </c>
      <c r="F130" s="232" t="s">
        <v>2916</v>
      </c>
      <c r="G130" s="233" t="s">
        <v>244</v>
      </c>
      <c r="H130" s="234">
        <v>282</v>
      </c>
      <c r="I130" s="235"/>
      <c r="J130" s="236">
        <f>ROUND(I130*H130,2)</f>
        <v>0</v>
      </c>
      <c r="K130" s="232" t="s">
        <v>1</v>
      </c>
      <c r="L130" s="47"/>
      <c r="M130" s="237" t="s">
        <v>1</v>
      </c>
      <c r="N130" s="238" t="s">
        <v>52</v>
      </c>
      <c r="O130" s="95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1" t="s">
        <v>233</v>
      </c>
      <c r="AT130" s="241" t="s">
        <v>228</v>
      </c>
      <c r="AU130" s="241" t="s">
        <v>92</v>
      </c>
      <c r="AY130" s="19" t="s">
        <v>226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9" t="s">
        <v>233</v>
      </c>
      <c r="BK130" s="242">
        <f>ROUND(I130*H130,2)</f>
        <v>0</v>
      </c>
      <c r="BL130" s="19" t="s">
        <v>233</v>
      </c>
      <c r="BM130" s="241" t="s">
        <v>2917</v>
      </c>
    </row>
    <row r="131" s="2" customFormat="1" ht="16.5" customHeight="1">
      <c r="A131" s="41"/>
      <c r="B131" s="42"/>
      <c r="C131" s="230" t="s">
        <v>94</v>
      </c>
      <c r="D131" s="230" t="s">
        <v>228</v>
      </c>
      <c r="E131" s="231" t="s">
        <v>2918</v>
      </c>
      <c r="F131" s="232" t="s">
        <v>2919</v>
      </c>
      <c r="G131" s="233" t="s">
        <v>244</v>
      </c>
      <c r="H131" s="234">
        <v>120</v>
      </c>
      <c r="I131" s="235"/>
      <c r="J131" s="236">
        <f>ROUND(I131*H131,2)</f>
        <v>0</v>
      </c>
      <c r="K131" s="232" t="s">
        <v>1</v>
      </c>
      <c r="L131" s="47"/>
      <c r="M131" s="237" t="s">
        <v>1</v>
      </c>
      <c r="N131" s="238" t="s">
        <v>52</v>
      </c>
      <c r="O131" s="9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1" t="s">
        <v>233</v>
      </c>
      <c r="AT131" s="241" t="s">
        <v>228</v>
      </c>
      <c r="AU131" s="241" t="s">
        <v>92</v>
      </c>
      <c r="AY131" s="19" t="s">
        <v>226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9" t="s">
        <v>233</v>
      </c>
      <c r="BK131" s="242">
        <f>ROUND(I131*H131,2)</f>
        <v>0</v>
      </c>
      <c r="BL131" s="19" t="s">
        <v>233</v>
      </c>
      <c r="BM131" s="241" t="s">
        <v>2920</v>
      </c>
    </row>
    <row r="132" s="2" customFormat="1" ht="16.5" customHeight="1">
      <c r="A132" s="41"/>
      <c r="B132" s="42"/>
      <c r="C132" s="230" t="s">
        <v>241</v>
      </c>
      <c r="D132" s="230" t="s">
        <v>228</v>
      </c>
      <c r="E132" s="231" t="s">
        <v>2921</v>
      </c>
      <c r="F132" s="232" t="s">
        <v>2922</v>
      </c>
      <c r="G132" s="233" t="s">
        <v>244</v>
      </c>
      <c r="H132" s="234">
        <v>150</v>
      </c>
      <c r="I132" s="235"/>
      <c r="J132" s="236">
        <f>ROUND(I132*H132,2)</f>
        <v>0</v>
      </c>
      <c r="K132" s="232" t="s">
        <v>1</v>
      </c>
      <c r="L132" s="47"/>
      <c r="M132" s="237" t="s">
        <v>1</v>
      </c>
      <c r="N132" s="238" t="s">
        <v>52</v>
      </c>
      <c r="O132" s="9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1" t="s">
        <v>233</v>
      </c>
      <c r="AT132" s="241" t="s">
        <v>228</v>
      </c>
      <c r="AU132" s="241" t="s">
        <v>92</v>
      </c>
      <c r="AY132" s="19" t="s">
        <v>226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9" t="s">
        <v>233</v>
      </c>
      <c r="BK132" s="242">
        <f>ROUND(I132*H132,2)</f>
        <v>0</v>
      </c>
      <c r="BL132" s="19" t="s">
        <v>233</v>
      </c>
      <c r="BM132" s="241" t="s">
        <v>2923</v>
      </c>
    </row>
    <row r="133" s="2" customFormat="1" ht="16.5" customHeight="1">
      <c r="A133" s="41"/>
      <c r="B133" s="42"/>
      <c r="C133" s="230" t="s">
        <v>233</v>
      </c>
      <c r="D133" s="230" t="s">
        <v>228</v>
      </c>
      <c r="E133" s="231" t="s">
        <v>2924</v>
      </c>
      <c r="F133" s="232" t="s">
        <v>2925</v>
      </c>
      <c r="G133" s="233" t="s">
        <v>244</v>
      </c>
      <c r="H133" s="234">
        <v>120</v>
      </c>
      <c r="I133" s="235"/>
      <c r="J133" s="236">
        <f>ROUND(I133*H133,2)</f>
        <v>0</v>
      </c>
      <c r="K133" s="232" t="s">
        <v>1</v>
      </c>
      <c r="L133" s="47"/>
      <c r="M133" s="237" t="s">
        <v>1</v>
      </c>
      <c r="N133" s="238" t="s">
        <v>52</v>
      </c>
      <c r="O133" s="95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1" t="s">
        <v>233</v>
      </c>
      <c r="AT133" s="241" t="s">
        <v>228</v>
      </c>
      <c r="AU133" s="241" t="s">
        <v>92</v>
      </c>
      <c r="AY133" s="19" t="s">
        <v>226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9" t="s">
        <v>233</v>
      </c>
      <c r="BK133" s="242">
        <f>ROUND(I133*H133,2)</f>
        <v>0</v>
      </c>
      <c r="BL133" s="19" t="s">
        <v>233</v>
      </c>
      <c r="BM133" s="241" t="s">
        <v>2926</v>
      </c>
    </row>
    <row r="134" s="2" customFormat="1" ht="16.5" customHeight="1">
      <c r="A134" s="41"/>
      <c r="B134" s="42"/>
      <c r="C134" s="230" t="s">
        <v>251</v>
      </c>
      <c r="D134" s="230" t="s">
        <v>228</v>
      </c>
      <c r="E134" s="231" t="s">
        <v>2927</v>
      </c>
      <c r="F134" s="232" t="s">
        <v>2928</v>
      </c>
      <c r="G134" s="233" t="s">
        <v>244</v>
      </c>
      <c r="H134" s="234">
        <v>300</v>
      </c>
      <c r="I134" s="235"/>
      <c r="J134" s="236">
        <f>ROUND(I134*H134,2)</f>
        <v>0</v>
      </c>
      <c r="K134" s="232" t="s">
        <v>1</v>
      </c>
      <c r="L134" s="47"/>
      <c r="M134" s="237" t="s">
        <v>1</v>
      </c>
      <c r="N134" s="238" t="s">
        <v>52</v>
      </c>
      <c r="O134" s="95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1" t="s">
        <v>233</v>
      </c>
      <c r="AT134" s="241" t="s">
        <v>228</v>
      </c>
      <c r="AU134" s="241" t="s">
        <v>92</v>
      </c>
      <c r="AY134" s="19" t="s">
        <v>226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233</v>
      </c>
      <c r="BK134" s="242">
        <f>ROUND(I134*H134,2)</f>
        <v>0</v>
      </c>
      <c r="BL134" s="19" t="s">
        <v>233</v>
      </c>
      <c r="BM134" s="241" t="s">
        <v>2929</v>
      </c>
    </row>
    <row r="135" s="2" customFormat="1" ht="16.5" customHeight="1">
      <c r="A135" s="41"/>
      <c r="B135" s="42"/>
      <c r="C135" s="230" t="s">
        <v>256</v>
      </c>
      <c r="D135" s="230" t="s">
        <v>228</v>
      </c>
      <c r="E135" s="231" t="s">
        <v>2930</v>
      </c>
      <c r="F135" s="232" t="s">
        <v>2931</v>
      </c>
      <c r="G135" s="233" t="s">
        <v>244</v>
      </c>
      <c r="H135" s="234">
        <v>120</v>
      </c>
      <c r="I135" s="235"/>
      <c r="J135" s="236">
        <f>ROUND(I135*H135,2)</f>
        <v>0</v>
      </c>
      <c r="K135" s="232" t="s">
        <v>1</v>
      </c>
      <c r="L135" s="47"/>
      <c r="M135" s="237" t="s">
        <v>1</v>
      </c>
      <c r="N135" s="238" t="s">
        <v>52</v>
      </c>
      <c r="O135" s="9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1" t="s">
        <v>233</v>
      </c>
      <c r="AT135" s="241" t="s">
        <v>228</v>
      </c>
      <c r="AU135" s="241" t="s">
        <v>92</v>
      </c>
      <c r="AY135" s="19" t="s">
        <v>226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9" t="s">
        <v>233</v>
      </c>
      <c r="BK135" s="242">
        <f>ROUND(I135*H135,2)</f>
        <v>0</v>
      </c>
      <c r="BL135" s="19" t="s">
        <v>233</v>
      </c>
      <c r="BM135" s="241" t="s">
        <v>2932</v>
      </c>
    </row>
    <row r="136" s="2" customFormat="1" ht="16.5" customHeight="1">
      <c r="A136" s="41"/>
      <c r="B136" s="42"/>
      <c r="C136" s="230" t="s">
        <v>263</v>
      </c>
      <c r="D136" s="230" t="s">
        <v>228</v>
      </c>
      <c r="E136" s="231" t="s">
        <v>2933</v>
      </c>
      <c r="F136" s="232" t="s">
        <v>2934</v>
      </c>
      <c r="G136" s="233" t="s">
        <v>244</v>
      </c>
      <c r="H136" s="234">
        <v>10</v>
      </c>
      <c r="I136" s="235"/>
      <c r="J136" s="236">
        <f>ROUND(I136*H136,2)</f>
        <v>0</v>
      </c>
      <c r="K136" s="232" t="s">
        <v>1</v>
      </c>
      <c r="L136" s="47"/>
      <c r="M136" s="237" t="s">
        <v>1</v>
      </c>
      <c r="N136" s="238" t="s">
        <v>52</v>
      </c>
      <c r="O136" s="95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1" t="s">
        <v>233</v>
      </c>
      <c r="AT136" s="241" t="s">
        <v>228</v>
      </c>
      <c r="AU136" s="241" t="s">
        <v>92</v>
      </c>
      <c r="AY136" s="19" t="s">
        <v>226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233</v>
      </c>
      <c r="BK136" s="242">
        <f>ROUND(I136*H136,2)</f>
        <v>0</v>
      </c>
      <c r="BL136" s="19" t="s">
        <v>233</v>
      </c>
      <c r="BM136" s="241" t="s">
        <v>2935</v>
      </c>
    </row>
    <row r="137" s="2" customFormat="1" ht="16.5" customHeight="1">
      <c r="A137" s="41"/>
      <c r="B137" s="42"/>
      <c r="C137" s="230" t="s">
        <v>266</v>
      </c>
      <c r="D137" s="230" t="s">
        <v>228</v>
      </c>
      <c r="E137" s="231" t="s">
        <v>2936</v>
      </c>
      <c r="F137" s="232" t="s">
        <v>2937</v>
      </c>
      <c r="G137" s="233" t="s">
        <v>611</v>
      </c>
      <c r="H137" s="234">
        <v>20</v>
      </c>
      <c r="I137" s="235"/>
      <c r="J137" s="236">
        <f>ROUND(I137*H137,2)</f>
        <v>0</v>
      </c>
      <c r="K137" s="232" t="s">
        <v>1</v>
      </c>
      <c r="L137" s="47"/>
      <c r="M137" s="237" t="s">
        <v>1</v>
      </c>
      <c r="N137" s="238" t="s">
        <v>52</v>
      </c>
      <c r="O137" s="95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1" t="s">
        <v>233</v>
      </c>
      <c r="AT137" s="241" t="s">
        <v>228</v>
      </c>
      <c r="AU137" s="241" t="s">
        <v>92</v>
      </c>
      <c r="AY137" s="19" t="s">
        <v>226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233</v>
      </c>
      <c r="BK137" s="242">
        <f>ROUND(I137*H137,2)</f>
        <v>0</v>
      </c>
      <c r="BL137" s="19" t="s">
        <v>233</v>
      </c>
      <c r="BM137" s="241" t="s">
        <v>2938</v>
      </c>
    </row>
    <row r="138" s="2" customFormat="1" ht="16.5" customHeight="1">
      <c r="A138" s="41"/>
      <c r="B138" s="42"/>
      <c r="C138" s="230" t="s">
        <v>271</v>
      </c>
      <c r="D138" s="230" t="s">
        <v>228</v>
      </c>
      <c r="E138" s="231" t="s">
        <v>2939</v>
      </c>
      <c r="F138" s="232" t="s">
        <v>2940</v>
      </c>
      <c r="G138" s="233" t="s">
        <v>611</v>
      </c>
      <c r="H138" s="234">
        <v>8</v>
      </c>
      <c r="I138" s="235"/>
      <c r="J138" s="236">
        <f>ROUND(I138*H138,2)</f>
        <v>0</v>
      </c>
      <c r="K138" s="232" t="s">
        <v>1</v>
      </c>
      <c r="L138" s="47"/>
      <c r="M138" s="237" t="s">
        <v>1</v>
      </c>
      <c r="N138" s="238" t="s">
        <v>52</v>
      </c>
      <c r="O138" s="95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1" t="s">
        <v>233</v>
      </c>
      <c r="AT138" s="241" t="s">
        <v>228</v>
      </c>
      <c r="AU138" s="241" t="s">
        <v>92</v>
      </c>
      <c r="AY138" s="19" t="s">
        <v>226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233</v>
      </c>
      <c r="BK138" s="242">
        <f>ROUND(I138*H138,2)</f>
        <v>0</v>
      </c>
      <c r="BL138" s="19" t="s">
        <v>233</v>
      </c>
      <c r="BM138" s="241" t="s">
        <v>2941</v>
      </c>
    </row>
    <row r="139" s="2" customFormat="1" ht="16.5" customHeight="1">
      <c r="A139" s="41"/>
      <c r="B139" s="42"/>
      <c r="C139" s="230" t="s">
        <v>275</v>
      </c>
      <c r="D139" s="230" t="s">
        <v>228</v>
      </c>
      <c r="E139" s="231" t="s">
        <v>2942</v>
      </c>
      <c r="F139" s="232" t="s">
        <v>2943</v>
      </c>
      <c r="G139" s="233" t="s">
        <v>611</v>
      </c>
      <c r="H139" s="234">
        <v>10</v>
      </c>
      <c r="I139" s="235"/>
      <c r="J139" s="236">
        <f>ROUND(I139*H139,2)</f>
        <v>0</v>
      </c>
      <c r="K139" s="232" t="s">
        <v>1</v>
      </c>
      <c r="L139" s="47"/>
      <c r="M139" s="237" t="s">
        <v>1</v>
      </c>
      <c r="N139" s="238" t="s">
        <v>52</v>
      </c>
      <c r="O139" s="9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1" t="s">
        <v>233</v>
      </c>
      <c r="AT139" s="241" t="s">
        <v>228</v>
      </c>
      <c r="AU139" s="241" t="s">
        <v>92</v>
      </c>
      <c r="AY139" s="19" t="s">
        <v>226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233</v>
      </c>
      <c r="BK139" s="242">
        <f>ROUND(I139*H139,2)</f>
        <v>0</v>
      </c>
      <c r="BL139" s="19" t="s">
        <v>233</v>
      </c>
      <c r="BM139" s="241" t="s">
        <v>2944</v>
      </c>
    </row>
    <row r="140" s="2" customFormat="1" ht="16.5" customHeight="1">
      <c r="A140" s="41"/>
      <c r="B140" s="42"/>
      <c r="C140" s="230" t="s">
        <v>280</v>
      </c>
      <c r="D140" s="230" t="s">
        <v>228</v>
      </c>
      <c r="E140" s="231" t="s">
        <v>2945</v>
      </c>
      <c r="F140" s="232" t="s">
        <v>2946</v>
      </c>
      <c r="G140" s="233" t="s">
        <v>611</v>
      </c>
      <c r="H140" s="234">
        <v>2</v>
      </c>
      <c r="I140" s="235"/>
      <c r="J140" s="236">
        <f>ROUND(I140*H140,2)</f>
        <v>0</v>
      </c>
      <c r="K140" s="232" t="s">
        <v>1</v>
      </c>
      <c r="L140" s="47"/>
      <c r="M140" s="237" t="s">
        <v>1</v>
      </c>
      <c r="N140" s="238" t="s">
        <v>52</v>
      </c>
      <c r="O140" s="95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1" t="s">
        <v>233</v>
      </c>
      <c r="AT140" s="241" t="s">
        <v>228</v>
      </c>
      <c r="AU140" s="241" t="s">
        <v>92</v>
      </c>
      <c r="AY140" s="19" t="s">
        <v>226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233</v>
      </c>
      <c r="BK140" s="242">
        <f>ROUND(I140*H140,2)</f>
        <v>0</v>
      </c>
      <c r="BL140" s="19" t="s">
        <v>233</v>
      </c>
      <c r="BM140" s="241" t="s">
        <v>2947</v>
      </c>
    </row>
    <row r="141" s="2" customFormat="1" ht="16.5" customHeight="1">
      <c r="A141" s="41"/>
      <c r="B141" s="42"/>
      <c r="C141" s="230" t="s">
        <v>285</v>
      </c>
      <c r="D141" s="230" t="s">
        <v>228</v>
      </c>
      <c r="E141" s="231" t="s">
        <v>1689</v>
      </c>
      <c r="F141" s="232" t="s">
        <v>2948</v>
      </c>
      <c r="G141" s="233" t="s">
        <v>244</v>
      </c>
      <c r="H141" s="234">
        <v>100</v>
      </c>
      <c r="I141" s="235"/>
      <c r="J141" s="236">
        <f>ROUND(I141*H141,2)</f>
        <v>0</v>
      </c>
      <c r="K141" s="232" t="s">
        <v>1</v>
      </c>
      <c r="L141" s="47"/>
      <c r="M141" s="237" t="s">
        <v>1</v>
      </c>
      <c r="N141" s="238" t="s">
        <v>52</v>
      </c>
      <c r="O141" s="95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1" t="s">
        <v>233</v>
      </c>
      <c r="AT141" s="241" t="s">
        <v>228</v>
      </c>
      <c r="AU141" s="241" t="s">
        <v>92</v>
      </c>
      <c r="AY141" s="19" t="s">
        <v>226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233</v>
      </c>
      <c r="BK141" s="242">
        <f>ROUND(I141*H141,2)</f>
        <v>0</v>
      </c>
      <c r="BL141" s="19" t="s">
        <v>233</v>
      </c>
      <c r="BM141" s="241" t="s">
        <v>2949</v>
      </c>
    </row>
    <row r="142" s="2" customFormat="1" ht="16.5" customHeight="1">
      <c r="A142" s="41"/>
      <c r="B142" s="42"/>
      <c r="C142" s="230" t="s">
        <v>290</v>
      </c>
      <c r="D142" s="230" t="s">
        <v>228</v>
      </c>
      <c r="E142" s="231" t="s">
        <v>1983</v>
      </c>
      <c r="F142" s="232" t="s">
        <v>2950</v>
      </c>
      <c r="G142" s="233" t="s">
        <v>611</v>
      </c>
      <c r="H142" s="234">
        <v>4</v>
      </c>
      <c r="I142" s="235"/>
      <c r="J142" s="236">
        <f>ROUND(I142*H142,2)</f>
        <v>0</v>
      </c>
      <c r="K142" s="232" t="s">
        <v>1</v>
      </c>
      <c r="L142" s="47"/>
      <c r="M142" s="237" t="s">
        <v>1</v>
      </c>
      <c r="N142" s="238" t="s">
        <v>52</v>
      </c>
      <c r="O142" s="9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1" t="s">
        <v>233</v>
      </c>
      <c r="AT142" s="241" t="s">
        <v>228</v>
      </c>
      <c r="AU142" s="241" t="s">
        <v>92</v>
      </c>
      <c r="AY142" s="19" t="s">
        <v>226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233</v>
      </c>
      <c r="BK142" s="242">
        <f>ROUND(I142*H142,2)</f>
        <v>0</v>
      </c>
      <c r="BL142" s="19" t="s">
        <v>233</v>
      </c>
      <c r="BM142" s="241" t="s">
        <v>2951</v>
      </c>
    </row>
    <row r="143" s="2" customFormat="1" ht="24.15" customHeight="1">
      <c r="A143" s="41"/>
      <c r="B143" s="42"/>
      <c r="C143" s="230" t="s">
        <v>295</v>
      </c>
      <c r="D143" s="230" t="s">
        <v>228</v>
      </c>
      <c r="E143" s="231" t="s">
        <v>2952</v>
      </c>
      <c r="F143" s="232" t="s">
        <v>2953</v>
      </c>
      <c r="G143" s="233" t="s">
        <v>387</v>
      </c>
      <c r="H143" s="234">
        <v>1</v>
      </c>
      <c r="I143" s="235"/>
      <c r="J143" s="236">
        <f>ROUND(I143*H143,2)</f>
        <v>0</v>
      </c>
      <c r="K143" s="232" t="s">
        <v>1</v>
      </c>
      <c r="L143" s="47"/>
      <c r="M143" s="237" t="s">
        <v>1</v>
      </c>
      <c r="N143" s="238" t="s">
        <v>52</v>
      </c>
      <c r="O143" s="9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1" t="s">
        <v>233</v>
      </c>
      <c r="AT143" s="241" t="s">
        <v>228</v>
      </c>
      <c r="AU143" s="241" t="s">
        <v>92</v>
      </c>
      <c r="AY143" s="19" t="s">
        <v>226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233</v>
      </c>
      <c r="BK143" s="242">
        <f>ROUND(I143*H143,2)</f>
        <v>0</v>
      </c>
      <c r="BL143" s="19" t="s">
        <v>233</v>
      </c>
      <c r="BM143" s="241" t="s">
        <v>2954</v>
      </c>
    </row>
    <row r="144" s="2" customFormat="1" ht="16.5" customHeight="1">
      <c r="A144" s="41"/>
      <c r="B144" s="42"/>
      <c r="C144" s="230" t="s">
        <v>8</v>
      </c>
      <c r="D144" s="230" t="s">
        <v>228</v>
      </c>
      <c r="E144" s="231" t="s">
        <v>2955</v>
      </c>
      <c r="F144" s="232" t="s">
        <v>2956</v>
      </c>
      <c r="G144" s="233" t="s">
        <v>611</v>
      </c>
      <c r="H144" s="234">
        <v>8</v>
      </c>
      <c r="I144" s="235"/>
      <c r="J144" s="236">
        <f>ROUND(I144*H144,2)</f>
        <v>0</v>
      </c>
      <c r="K144" s="232" t="s">
        <v>1</v>
      </c>
      <c r="L144" s="47"/>
      <c r="M144" s="237" t="s">
        <v>1</v>
      </c>
      <c r="N144" s="238" t="s">
        <v>52</v>
      </c>
      <c r="O144" s="95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1" t="s">
        <v>233</v>
      </c>
      <c r="AT144" s="241" t="s">
        <v>228</v>
      </c>
      <c r="AU144" s="241" t="s">
        <v>92</v>
      </c>
      <c r="AY144" s="19" t="s">
        <v>226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233</v>
      </c>
      <c r="BK144" s="242">
        <f>ROUND(I144*H144,2)</f>
        <v>0</v>
      </c>
      <c r="BL144" s="19" t="s">
        <v>233</v>
      </c>
      <c r="BM144" s="241" t="s">
        <v>2957</v>
      </c>
    </row>
    <row r="145" s="2" customFormat="1" ht="16.5" customHeight="1">
      <c r="A145" s="41"/>
      <c r="B145" s="42"/>
      <c r="C145" s="230" t="s">
        <v>307</v>
      </c>
      <c r="D145" s="230" t="s">
        <v>228</v>
      </c>
      <c r="E145" s="231" t="s">
        <v>2958</v>
      </c>
      <c r="F145" s="232" t="s">
        <v>2959</v>
      </c>
      <c r="G145" s="233" t="s">
        <v>611</v>
      </c>
      <c r="H145" s="234">
        <v>20</v>
      </c>
      <c r="I145" s="235"/>
      <c r="J145" s="236">
        <f>ROUND(I145*H145,2)</f>
        <v>0</v>
      </c>
      <c r="K145" s="232" t="s">
        <v>1</v>
      </c>
      <c r="L145" s="47"/>
      <c r="M145" s="237" t="s">
        <v>1</v>
      </c>
      <c r="N145" s="238" t="s">
        <v>52</v>
      </c>
      <c r="O145" s="9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1" t="s">
        <v>233</v>
      </c>
      <c r="AT145" s="241" t="s">
        <v>228</v>
      </c>
      <c r="AU145" s="241" t="s">
        <v>92</v>
      </c>
      <c r="AY145" s="19" t="s">
        <v>226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233</v>
      </c>
      <c r="BK145" s="242">
        <f>ROUND(I145*H145,2)</f>
        <v>0</v>
      </c>
      <c r="BL145" s="19" t="s">
        <v>233</v>
      </c>
      <c r="BM145" s="241" t="s">
        <v>2960</v>
      </c>
    </row>
    <row r="146" s="2" customFormat="1" ht="16.5" customHeight="1">
      <c r="A146" s="41"/>
      <c r="B146" s="42"/>
      <c r="C146" s="230" t="s">
        <v>312</v>
      </c>
      <c r="D146" s="230" t="s">
        <v>228</v>
      </c>
      <c r="E146" s="231" t="s">
        <v>2961</v>
      </c>
      <c r="F146" s="232" t="s">
        <v>2962</v>
      </c>
      <c r="G146" s="233" t="s">
        <v>611</v>
      </c>
      <c r="H146" s="234">
        <v>8</v>
      </c>
      <c r="I146" s="235"/>
      <c r="J146" s="236">
        <f>ROUND(I146*H146,2)</f>
        <v>0</v>
      </c>
      <c r="K146" s="232" t="s">
        <v>1</v>
      </c>
      <c r="L146" s="47"/>
      <c r="M146" s="237" t="s">
        <v>1</v>
      </c>
      <c r="N146" s="238" t="s">
        <v>52</v>
      </c>
      <c r="O146" s="9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1" t="s">
        <v>233</v>
      </c>
      <c r="AT146" s="241" t="s">
        <v>228</v>
      </c>
      <c r="AU146" s="241" t="s">
        <v>92</v>
      </c>
      <c r="AY146" s="19" t="s">
        <v>226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233</v>
      </c>
      <c r="BK146" s="242">
        <f>ROUND(I146*H146,2)</f>
        <v>0</v>
      </c>
      <c r="BL146" s="19" t="s">
        <v>233</v>
      </c>
      <c r="BM146" s="241" t="s">
        <v>2963</v>
      </c>
    </row>
    <row r="147" s="2" customFormat="1" ht="16.5" customHeight="1">
      <c r="A147" s="41"/>
      <c r="B147" s="42"/>
      <c r="C147" s="230" t="s">
        <v>316</v>
      </c>
      <c r="D147" s="230" t="s">
        <v>228</v>
      </c>
      <c r="E147" s="231" t="s">
        <v>1452</v>
      </c>
      <c r="F147" s="232" t="s">
        <v>2964</v>
      </c>
      <c r="G147" s="233" t="s">
        <v>611</v>
      </c>
      <c r="H147" s="234">
        <v>76</v>
      </c>
      <c r="I147" s="235"/>
      <c r="J147" s="236">
        <f>ROUND(I147*H147,2)</f>
        <v>0</v>
      </c>
      <c r="K147" s="232" t="s">
        <v>1</v>
      </c>
      <c r="L147" s="47"/>
      <c r="M147" s="237" t="s">
        <v>1</v>
      </c>
      <c r="N147" s="238" t="s">
        <v>52</v>
      </c>
      <c r="O147" s="9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1" t="s">
        <v>233</v>
      </c>
      <c r="AT147" s="241" t="s">
        <v>228</v>
      </c>
      <c r="AU147" s="241" t="s">
        <v>92</v>
      </c>
      <c r="AY147" s="19" t="s">
        <v>226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233</v>
      </c>
      <c r="BK147" s="242">
        <f>ROUND(I147*H147,2)</f>
        <v>0</v>
      </c>
      <c r="BL147" s="19" t="s">
        <v>233</v>
      </c>
      <c r="BM147" s="241" t="s">
        <v>2965</v>
      </c>
    </row>
    <row r="148" s="12" customFormat="1" ht="25.92" customHeight="1">
      <c r="A148" s="12"/>
      <c r="B148" s="214"/>
      <c r="C148" s="215"/>
      <c r="D148" s="216" t="s">
        <v>84</v>
      </c>
      <c r="E148" s="217" t="s">
        <v>1459</v>
      </c>
      <c r="F148" s="217" t="s">
        <v>2966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SUM(P149:P152)</f>
        <v>0</v>
      </c>
      <c r="Q148" s="222"/>
      <c r="R148" s="223">
        <f>SUM(R149:R152)</f>
        <v>0</v>
      </c>
      <c r="S148" s="222"/>
      <c r="T148" s="22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92</v>
      </c>
      <c r="AT148" s="226" t="s">
        <v>84</v>
      </c>
      <c r="AU148" s="226" t="s">
        <v>85</v>
      </c>
      <c r="AY148" s="225" t="s">
        <v>226</v>
      </c>
      <c r="BK148" s="227">
        <f>SUM(BK149:BK152)</f>
        <v>0</v>
      </c>
    </row>
    <row r="149" s="2" customFormat="1" ht="16.5" customHeight="1">
      <c r="A149" s="41"/>
      <c r="B149" s="42"/>
      <c r="C149" s="230" t="s">
        <v>320</v>
      </c>
      <c r="D149" s="230" t="s">
        <v>228</v>
      </c>
      <c r="E149" s="231" t="s">
        <v>2967</v>
      </c>
      <c r="F149" s="232" t="s">
        <v>2968</v>
      </c>
      <c r="G149" s="233" t="s">
        <v>244</v>
      </c>
      <c r="H149" s="234">
        <v>60</v>
      </c>
      <c r="I149" s="235"/>
      <c r="J149" s="236">
        <f>ROUND(I149*H149,2)</f>
        <v>0</v>
      </c>
      <c r="K149" s="232" t="s">
        <v>1</v>
      </c>
      <c r="L149" s="47"/>
      <c r="M149" s="237" t="s">
        <v>1</v>
      </c>
      <c r="N149" s="238" t="s">
        <v>52</v>
      </c>
      <c r="O149" s="9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1" t="s">
        <v>233</v>
      </c>
      <c r="AT149" s="241" t="s">
        <v>228</v>
      </c>
      <c r="AU149" s="241" t="s">
        <v>92</v>
      </c>
      <c r="AY149" s="19" t="s">
        <v>226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233</v>
      </c>
      <c r="BK149" s="242">
        <f>ROUND(I149*H149,2)</f>
        <v>0</v>
      </c>
      <c r="BL149" s="19" t="s">
        <v>233</v>
      </c>
      <c r="BM149" s="241" t="s">
        <v>2969</v>
      </c>
    </row>
    <row r="150" s="2" customFormat="1" ht="16.5" customHeight="1">
      <c r="A150" s="41"/>
      <c r="B150" s="42"/>
      <c r="C150" s="230" t="s">
        <v>324</v>
      </c>
      <c r="D150" s="230" t="s">
        <v>228</v>
      </c>
      <c r="E150" s="231" t="s">
        <v>2970</v>
      </c>
      <c r="F150" s="232" t="s">
        <v>2971</v>
      </c>
      <c r="G150" s="233" t="s">
        <v>244</v>
      </c>
      <c r="H150" s="234">
        <v>20</v>
      </c>
      <c r="I150" s="235"/>
      <c r="J150" s="236">
        <f>ROUND(I150*H150,2)</f>
        <v>0</v>
      </c>
      <c r="K150" s="232" t="s">
        <v>1</v>
      </c>
      <c r="L150" s="47"/>
      <c r="M150" s="237" t="s">
        <v>1</v>
      </c>
      <c r="N150" s="238" t="s">
        <v>52</v>
      </c>
      <c r="O150" s="9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1" t="s">
        <v>233</v>
      </c>
      <c r="AT150" s="241" t="s">
        <v>228</v>
      </c>
      <c r="AU150" s="241" t="s">
        <v>92</v>
      </c>
      <c r="AY150" s="19" t="s">
        <v>226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233</v>
      </c>
      <c r="BK150" s="242">
        <f>ROUND(I150*H150,2)</f>
        <v>0</v>
      </c>
      <c r="BL150" s="19" t="s">
        <v>233</v>
      </c>
      <c r="BM150" s="241" t="s">
        <v>2972</v>
      </c>
    </row>
    <row r="151" s="2" customFormat="1" ht="16.5" customHeight="1">
      <c r="A151" s="41"/>
      <c r="B151" s="42"/>
      <c r="C151" s="230" t="s">
        <v>7</v>
      </c>
      <c r="D151" s="230" t="s">
        <v>228</v>
      </c>
      <c r="E151" s="231" t="s">
        <v>2973</v>
      </c>
      <c r="F151" s="232" t="s">
        <v>2974</v>
      </c>
      <c r="G151" s="233" t="s">
        <v>244</v>
      </c>
      <c r="H151" s="234">
        <v>110</v>
      </c>
      <c r="I151" s="235"/>
      <c r="J151" s="236">
        <f>ROUND(I151*H151,2)</f>
        <v>0</v>
      </c>
      <c r="K151" s="232" t="s">
        <v>1</v>
      </c>
      <c r="L151" s="47"/>
      <c r="M151" s="237" t="s">
        <v>1</v>
      </c>
      <c r="N151" s="238" t="s">
        <v>52</v>
      </c>
      <c r="O151" s="9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1" t="s">
        <v>233</v>
      </c>
      <c r="AT151" s="241" t="s">
        <v>228</v>
      </c>
      <c r="AU151" s="241" t="s">
        <v>92</v>
      </c>
      <c r="AY151" s="19" t="s">
        <v>226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233</v>
      </c>
      <c r="BK151" s="242">
        <f>ROUND(I151*H151,2)</f>
        <v>0</v>
      </c>
      <c r="BL151" s="19" t="s">
        <v>233</v>
      </c>
      <c r="BM151" s="241" t="s">
        <v>2975</v>
      </c>
    </row>
    <row r="152" s="2" customFormat="1" ht="21.75" customHeight="1">
      <c r="A152" s="41"/>
      <c r="B152" s="42"/>
      <c r="C152" s="230" t="s">
        <v>335</v>
      </c>
      <c r="D152" s="230" t="s">
        <v>228</v>
      </c>
      <c r="E152" s="231" t="s">
        <v>2976</v>
      </c>
      <c r="F152" s="232" t="s">
        <v>2977</v>
      </c>
      <c r="G152" s="233" t="s">
        <v>244</v>
      </c>
      <c r="H152" s="234">
        <v>16</v>
      </c>
      <c r="I152" s="235"/>
      <c r="J152" s="236">
        <f>ROUND(I152*H152,2)</f>
        <v>0</v>
      </c>
      <c r="K152" s="232" t="s">
        <v>1</v>
      </c>
      <c r="L152" s="47"/>
      <c r="M152" s="237" t="s">
        <v>1</v>
      </c>
      <c r="N152" s="238" t="s">
        <v>52</v>
      </c>
      <c r="O152" s="9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1" t="s">
        <v>233</v>
      </c>
      <c r="AT152" s="241" t="s">
        <v>228</v>
      </c>
      <c r="AU152" s="241" t="s">
        <v>92</v>
      </c>
      <c r="AY152" s="19" t="s">
        <v>226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233</v>
      </c>
      <c r="BK152" s="242">
        <f>ROUND(I152*H152,2)</f>
        <v>0</v>
      </c>
      <c r="BL152" s="19" t="s">
        <v>233</v>
      </c>
      <c r="BM152" s="241" t="s">
        <v>2978</v>
      </c>
    </row>
    <row r="153" s="12" customFormat="1" ht="25.92" customHeight="1">
      <c r="A153" s="12"/>
      <c r="B153" s="214"/>
      <c r="C153" s="215"/>
      <c r="D153" s="216" t="s">
        <v>84</v>
      </c>
      <c r="E153" s="217" t="s">
        <v>1518</v>
      </c>
      <c r="F153" s="217" t="s">
        <v>2979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SUM(P154:P158)</f>
        <v>0</v>
      </c>
      <c r="Q153" s="222"/>
      <c r="R153" s="223">
        <f>SUM(R154:R158)</f>
        <v>0</v>
      </c>
      <c r="S153" s="222"/>
      <c r="T153" s="224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92</v>
      </c>
      <c r="AT153" s="226" t="s">
        <v>84</v>
      </c>
      <c r="AU153" s="226" t="s">
        <v>85</v>
      </c>
      <c r="AY153" s="225" t="s">
        <v>226</v>
      </c>
      <c r="BK153" s="227">
        <f>SUM(BK154:BK158)</f>
        <v>0</v>
      </c>
    </row>
    <row r="154" s="2" customFormat="1" ht="16.5" customHeight="1">
      <c r="A154" s="41"/>
      <c r="B154" s="42"/>
      <c r="C154" s="230" t="s">
        <v>340</v>
      </c>
      <c r="D154" s="230" t="s">
        <v>228</v>
      </c>
      <c r="E154" s="231" t="s">
        <v>2980</v>
      </c>
      <c r="F154" s="232" t="s">
        <v>2981</v>
      </c>
      <c r="G154" s="233" t="s">
        <v>244</v>
      </c>
      <c r="H154" s="234">
        <v>180</v>
      </c>
      <c r="I154" s="235"/>
      <c r="J154" s="236">
        <f>ROUND(I154*H154,2)</f>
        <v>0</v>
      </c>
      <c r="K154" s="232" t="s">
        <v>1</v>
      </c>
      <c r="L154" s="47"/>
      <c r="M154" s="237" t="s">
        <v>1</v>
      </c>
      <c r="N154" s="238" t="s">
        <v>52</v>
      </c>
      <c r="O154" s="95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1" t="s">
        <v>233</v>
      </c>
      <c r="AT154" s="241" t="s">
        <v>228</v>
      </c>
      <c r="AU154" s="241" t="s">
        <v>92</v>
      </c>
      <c r="AY154" s="19" t="s">
        <v>226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233</v>
      </c>
      <c r="BK154" s="242">
        <f>ROUND(I154*H154,2)</f>
        <v>0</v>
      </c>
      <c r="BL154" s="19" t="s">
        <v>233</v>
      </c>
      <c r="BM154" s="241" t="s">
        <v>2982</v>
      </c>
    </row>
    <row r="155" s="2" customFormat="1" ht="16.5" customHeight="1">
      <c r="A155" s="41"/>
      <c r="B155" s="42"/>
      <c r="C155" s="230" t="s">
        <v>345</v>
      </c>
      <c r="D155" s="230" t="s">
        <v>228</v>
      </c>
      <c r="E155" s="231" t="s">
        <v>1461</v>
      </c>
      <c r="F155" s="232" t="s">
        <v>2983</v>
      </c>
      <c r="G155" s="233" t="s">
        <v>611</v>
      </c>
      <c r="H155" s="234">
        <v>180</v>
      </c>
      <c r="I155" s="235"/>
      <c r="J155" s="236">
        <f>ROUND(I155*H155,2)</f>
        <v>0</v>
      </c>
      <c r="K155" s="232" t="s">
        <v>1</v>
      </c>
      <c r="L155" s="47"/>
      <c r="M155" s="237" t="s">
        <v>1</v>
      </c>
      <c r="N155" s="238" t="s">
        <v>52</v>
      </c>
      <c r="O155" s="95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1" t="s">
        <v>233</v>
      </c>
      <c r="AT155" s="241" t="s">
        <v>228</v>
      </c>
      <c r="AU155" s="241" t="s">
        <v>92</v>
      </c>
      <c r="AY155" s="19" t="s">
        <v>226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233</v>
      </c>
      <c r="BK155" s="242">
        <f>ROUND(I155*H155,2)</f>
        <v>0</v>
      </c>
      <c r="BL155" s="19" t="s">
        <v>233</v>
      </c>
      <c r="BM155" s="241" t="s">
        <v>2984</v>
      </c>
    </row>
    <row r="156" s="2" customFormat="1" ht="16.5" customHeight="1">
      <c r="A156" s="41"/>
      <c r="B156" s="42"/>
      <c r="C156" s="230" t="s">
        <v>350</v>
      </c>
      <c r="D156" s="230" t="s">
        <v>228</v>
      </c>
      <c r="E156" s="231" t="s">
        <v>1480</v>
      </c>
      <c r="F156" s="232" t="s">
        <v>2985</v>
      </c>
      <c r="G156" s="233" t="s">
        <v>611</v>
      </c>
      <c r="H156" s="234">
        <v>6</v>
      </c>
      <c r="I156" s="235"/>
      <c r="J156" s="236">
        <f>ROUND(I156*H156,2)</f>
        <v>0</v>
      </c>
      <c r="K156" s="232" t="s">
        <v>1</v>
      </c>
      <c r="L156" s="47"/>
      <c r="M156" s="237" t="s">
        <v>1</v>
      </c>
      <c r="N156" s="238" t="s">
        <v>52</v>
      </c>
      <c r="O156" s="9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1" t="s">
        <v>233</v>
      </c>
      <c r="AT156" s="241" t="s">
        <v>228</v>
      </c>
      <c r="AU156" s="241" t="s">
        <v>92</v>
      </c>
      <c r="AY156" s="19" t="s">
        <v>226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233</v>
      </c>
      <c r="BK156" s="242">
        <f>ROUND(I156*H156,2)</f>
        <v>0</v>
      </c>
      <c r="BL156" s="19" t="s">
        <v>233</v>
      </c>
      <c r="BM156" s="241" t="s">
        <v>2986</v>
      </c>
    </row>
    <row r="157" s="2" customFormat="1" ht="16.5" customHeight="1">
      <c r="A157" s="41"/>
      <c r="B157" s="42"/>
      <c r="C157" s="230" t="s">
        <v>356</v>
      </c>
      <c r="D157" s="230" t="s">
        <v>228</v>
      </c>
      <c r="E157" s="231" t="s">
        <v>1483</v>
      </c>
      <c r="F157" s="232" t="s">
        <v>2987</v>
      </c>
      <c r="G157" s="233" t="s">
        <v>611</v>
      </c>
      <c r="H157" s="234">
        <v>2</v>
      </c>
      <c r="I157" s="235"/>
      <c r="J157" s="236">
        <f>ROUND(I157*H157,2)</f>
        <v>0</v>
      </c>
      <c r="K157" s="232" t="s">
        <v>1</v>
      </c>
      <c r="L157" s="47"/>
      <c r="M157" s="237" t="s">
        <v>1</v>
      </c>
      <c r="N157" s="238" t="s">
        <v>52</v>
      </c>
      <c r="O157" s="95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1" t="s">
        <v>233</v>
      </c>
      <c r="AT157" s="241" t="s">
        <v>228</v>
      </c>
      <c r="AU157" s="241" t="s">
        <v>92</v>
      </c>
      <c r="AY157" s="19" t="s">
        <v>226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233</v>
      </c>
      <c r="BK157" s="242">
        <f>ROUND(I157*H157,2)</f>
        <v>0</v>
      </c>
      <c r="BL157" s="19" t="s">
        <v>233</v>
      </c>
      <c r="BM157" s="241" t="s">
        <v>2988</v>
      </c>
    </row>
    <row r="158" s="2" customFormat="1" ht="16.5" customHeight="1">
      <c r="A158" s="41"/>
      <c r="B158" s="42"/>
      <c r="C158" s="230" t="s">
        <v>361</v>
      </c>
      <c r="D158" s="230" t="s">
        <v>228</v>
      </c>
      <c r="E158" s="231" t="s">
        <v>1486</v>
      </c>
      <c r="F158" s="232" t="s">
        <v>2989</v>
      </c>
      <c r="G158" s="233" t="s">
        <v>611</v>
      </c>
      <c r="H158" s="234">
        <v>4</v>
      </c>
      <c r="I158" s="235"/>
      <c r="J158" s="236">
        <f>ROUND(I158*H158,2)</f>
        <v>0</v>
      </c>
      <c r="K158" s="232" t="s">
        <v>1</v>
      </c>
      <c r="L158" s="47"/>
      <c r="M158" s="237" t="s">
        <v>1</v>
      </c>
      <c r="N158" s="238" t="s">
        <v>52</v>
      </c>
      <c r="O158" s="95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1" t="s">
        <v>233</v>
      </c>
      <c r="AT158" s="241" t="s">
        <v>228</v>
      </c>
      <c r="AU158" s="241" t="s">
        <v>92</v>
      </c>
      <c r="AY158" s="19" t="s">
        <v>226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233</v>
      </c>
      <c r="BK158" s="242">
        <f>ROUND(I158*H158,2)</f>
        <v>0</v>
      </c>
      <c r="BL158" s="19" t="s">
        <v>233</v>
      </c>
      <c r="BM158" s="241" t="s">
        <v>2990</v>
      </c>
    </row>
    <row r="159" s="12" customFormat="1" ht="25.92" customHeight="1">
      <c r="A159" s="12"/>
      <c r="B159" s="214"/>
      <c r="C159" s="215"/>
      <c r="D159" s="216" t="s">
        <v>84</v>
      </c>
      <c r="E159" s="217" t="s">
        <v>1569</v>
      </c>
      <c r="F159" s="217" t="s">
        <v>2991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SUM(P160:P170)</f>
        <v>0</v>
      </c>
      <c r="Q159" s="222"/>
      <c r="R159" s="223">
        <f>SUM(R160:R170)</f>
        <v>0</v>
      </c>
      <c r="S159" s="222"/>
      <c r="T159" s="224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92</v>
      </c>
      <c r="AT159" s="226" t="s">
        <v>84</v>
      </c>
      <c r="AU159" s="226" t="s">
        <v>85</v>
      </c>
      <c r="AY159" s="225" t="s">
        <v>226</v>
      </c>
      <c r="BK159" s="227">
        <f>SUM(BK160:BK170)</f>
        <v>0</v>
      </c>
    </row>
    <row r="160" s="2" customFormat="1" ht="16.5" customHeight="1">
      <c r="A160" s="41"/>
      <c r="B160" s="42"/>
      <c r="C160" s="230" t="s">
        <v>366</v>
      </c>
      <c r="D160" s="230" t="s">
        <v>228</v>
      </c>
      <c r="E160" s="231" t="s">
        <v>2992</v>
      </c>
      <c r="F160" s="232" t="s">
        <v>2993</v>
      </c>
      <c r="G160" s="233" t="s">
        <v>611</v>
      </c>
      <c r="H160" s="234">
        <v>3</v>
      </c>
      <c r="I160" s="235"/>
      <c r="J160" s="236">
        <f>ROUND(I160*H160,2)</f>
        <v>0</v>
      </c>
      <c r="K160" s="232" t="s">
        <v>1</v>
      </c>
      <c r="L160" s="47"/>
      <c r="M160" s="237" t="s">
        <v>1</v>
      </c>
      <c r="N160" s="238" t="s">
        <v>52</v>
      </c>
      <c r="O160" s="95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1" t="s">
        <v>233</v>
      </c>
      <c r="AT160" s="241" t="s">
        <v>228</v>
      </c>
      <c r="AU160" s="241" t="s">
        <v>92</v>
      </c>
      <c r="AY160" s="19" t="s">
        <v>226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233</v>
      </c>
      <c r="BK160" s="242">
        <f>ROUND(I160*H160,2)</f>
        <v>0</v>
      </c>
      <c r="BL160" s="19" t="s">
        <v>233</v>
      </c>
      <c r="BM160" s="241" t="s">
        <v>2994</v>
      </c>
    </row>
    <row r="161" s="2" customFormat="1" ht="16.5" customHeight="1">
      <c r="A161" s="41"/>
      <c r="B161" s="42"/>
      <c r="C161" s="230" t="s">
        <v>372</v>
      </c>
      <c r="D161" s="230" t="s">
        <v>228</v>
      </c>
      <c r="E161" s="231" t="s">
        <v>2995</v>
      </c>
      <c r="F161" s="232" t="s">
        <v>2996</v>
      </c>
      <c r="G161" s="233" t="s">
        <v>611</v>
      </c>
      <c r="H161" s="234">
        <v>2</v>
      </c>
      <c r="I161" s="235"/>
      <c r="J161" s="236">
        <f>ROUND(I161*H161,2)</f>
        <v>0</v>
      </c>
      <c r="K161" s="232" t="s">
        <v>1</v>
      </c>
      <c r="L161" s="47"/>
      <c r="M161" s="237" t="s">
        <v>1</v>
      </c>
      <c r="N161" s="238" t="s">
        <v>52</v>
      </c>
      <c r="O161" s="9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1" t="s">
        <v>233</v>
      </c>
      <c r="AT161" s="241" t="s">
        <v>228</v>
      </c>
      <c r="AU161" s="241" t="s">
        <v>92</v>
      </c>
      <c r="AY161" s="19" t="s">
        <v>226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233</v>
      </c>
      <c r="BK161" s="242">
        <f>ROUND(I161*H161,2)</f>
        <v>0</v>
      </c>
      <c r="BL161" s="19" t="s">
        <v>233</v>
      </c>
      <c r="BM161" s="241" t="s">
        <v>2997</v>
      </c>
    </row>
    <row r="162" s="2" customFormat="1" ht="16.5" customHeight="1">
      <c r="A162" s="41"/>
      <c r="B162" s="42"/>
      <c r="C162" s="230" t="s">
        <v>378</v>
      </c>
      <c r="D162" s="230" t="s">
        <v>228</v>
      </c>
      <c r="E162" s="231" t="s">
        <v>2998</v>
      </c>
      <c r="F162" s="232" t="s">
        <v>2999</v>
      </c>
      <c r="G162" s="233" t="s">
        <v>611</v>
      </c>
      <c r="H162" s="234">
        <v>6</v>
      </c>
      <c r="I162" s="235"/>
      <c r="J162" s="236">
        <f>ROUND(I162*H162,2)</f>
        <v>0</v>
      </c>
      <c r="K162" s="232" t="s">
        <v>1</v>
      </c>
      <c r="L162" s="47"/>
      <c r="M162" s="237" t="s">
        <v>1</v>
      </c>
      <c r="N162" s="238" t="s">
        <v>52</v>
      </c>
      <c r="O162" s="9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1" t="s">
        <v>233</v>
      </c>
      <c r="AT162" s="241" t="s">
        <v>228</v>
      </c>
      <c r="AU162" s="241" t="s">
        <v>92</v>
      </c>
      <c r="AY162" s="19" t="s">
        <v>226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233</v>
      </c>
      <c r="BK162" s="242">
        <f>ROUND(I162*H162,2)</f>
        <v>0</v>
      </c>
      <c r="BL162" s="19" t="s">
        <v>233</v>
      </c>
      <c r="BM162" s="241" t="s">
        <v>3000</v>
      </c>
    </row>
    <row r="163" s="2" customFormat="1" ht="16.5" customHeight="1">
      <c r="A163" s="41"/>
      <c r="B163" s="42"/>
      <c r="C163" s="230" t="s">
        <v>384</v>
      </c>
      <c r="D163" s="230" t="s">
        <v>228</v>
      </c>
      <c r="E163" s="231" t="s">
        <v>3001</v>
      </c>
      <c r="F163" s="232" t="s">
        <v>3002</v>
      </c>
      <c r="G163" s="233" t="s">
        <v>611</v>
      </c>
      <c r="H163" s="234">
        <v>30</v>
      </c>
      <c r="I163" s="235"/>
      <c r="J163" s="236">
        <f>ROUND(I163*H163,2)</f>
        <v>0</v>
      </c>
      <c r="K163" s="232" t="s">
        <v>1</v>
      </c>
      <c r="L163" s="47"/>
      <c r="M163" s="237" t="s">
        <v>1</v>
      </c>
      <c r="N163" s="238" t="s">
        <v>52</v>
      </c>
      <c r="O163" s="9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1" t="s">
        <v>233</v>
      </c>
      <c r="AT163" s="241" t="s">
        <v>228</v>
      </c>
      <c r="AU163" s="241" t="s">
        <v>92</v>
      </c>
      <c r="AY163" s="19" t="s">
        <v>226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233</v>
      </c>
      <c r="BK163" s="242">
        <f>ROUND(I163*H163,2)</f>
        <v>0</v>
      </c>
      <c r="BL163" s="19" t="s">
        <v>233</v>
      </c>
      <c r="BM163" s="241" t="s">
        <v>3003</v>
      </c>
    </row>
    <row r="164" s="2" customFormat="1" ht="16.5" customHeight="1">
      <c r="A164" s="41"/>
      <c r="B164" s="42"/>
      <c r="C164" s="230" t="s">
        <v>389</v>
      </c>
      <c r="D164" s="230" t="s">
        <v>228</v>
      </c>
      <c r="E164" s="231" t="s">
        <v>3004</v>
      </c>
      <c r="F164" s="232" t="s">
        <v>3005</v>
      </c>
      <c r="G164" s="233" t="s">
        <v>611</v>
      </c>
      <c r="H164" s="234">
        <v>4</v>
      </c>
      <c r="I164" s="235"/>
      <c r="J164" s="236">
        <f>ROUND(I164*H164,2)</f>
        <v>0</v>
      </c>
      <c r="K164" s="232" t="s">
        <v>1</v>
      </c>
      <c r="L164" s="47"/>
      <c r="M164" s="237" t="s">
        <v>1</v>
      </c>
      <c r="N164" s="238" t="s">
        <v>52</v>
      </c>
      <c r="O164" s="9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1" t="s">
        <v>233</v>
      </c>
      <c r="AT164" s="241" t="s">
        <v>228</v>
      </c>
      <c r="AU164" s="241" t="s">
        <v>92</v>
      </c>
      <c r="AY164" s="19" t="s">
        <v>226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233</v>
      </c>
      <c r="BK164" s="242">
        <f>ROUND(I164*H164,2)</f>
        <v>0</v>
      </c>
      <c r="BL164" s="19" t="s">
        <v>233</v>
      </c>
      <c r="BM164" s="241" t="s">
        <v>3006</v>
      </c>
    </row>
    <row r="165" s="2" customFormat="1" ht="16.5" customHeight="1">
      <c r="A165" s="41"/>
      <c r="B165" s="42"/>
      <c r="C165" s="230" t="s">
        <v>393</v>
      </c>
      <c r="D165" s="230" t="s">
        <v>228</v>
      </c>
      <c r="E165" s="231" t="s">
        <v>3007</v>
      </c>
      <c r="F165" s="232" t="s">
        <v>3008</v>
      </c>
      <c r="G165" s="233" t="s">
        <v>611</v>
      </c>
      <c r="H165" s="234">
        <v>12</v>
      </c>
      <c r="I165" s="235"/>
      <c r="J165" s="236">
        <f>ROUND(I165*H165,2)</f>
        <v>0</v>
      </c>
      <c r="K165" s="232" t="s">
        <v>1</v>
      </c>
      <c r="L165" s="47"/>
      <c r="M165" s="237" t="s">
        <v>1</v>
      </c>
      <c r="N165" s="238" t="s">
        <v>52</v>
      </c>
      <c r="O165" s="9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1" t="s">
        <v>233</v>
      </c>
      <c r="AT165" s="241" t="s">
        <v>228</v>
      </c>
      <c r="AU165" s="241" t="s">
        <v>92</v>
      </c>
      <c r="AY165" s="19" t="s">
        <v>226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233</v>
      </c>
      <c r="BK165" s="242">
        <f>ROUND(I165*H165,2)</f>
        <v>0</v>
      </c>
      <c r="BL165" s="19" t="s">
        <v>233</v>
      </c>
      <c r="BM165" s="241" t="s">
        <v>3009</v>
      </c>
    </row>
    <row r="166" s="2" customFormat="1" ht="16.5" customHeight="1">
      <c r="A166" s="41"/>
      <c r="B166" s="42"/>
      <c r="C166" s="230" t="s">
        <v>400</v>
      </c>
      <c r="D166" s="230" t="s">
        <v>228</v>
      </c>
      <c r="E166" s="231" t="s">
        <v>3010</v>
      </c>
      <c r="F166" s="232" t="s">
        <v>3011</v>
      </c>
      <c r="G166" s="233" t="s">
        <v>611</v>
      </c>
      <c r="H166" s="234">
        <v>54</v>
      </c>
      <c r="I166" s="235"/>
      <c r="J166" s="236">
        <f>ROUND(I166*H166,2)</f>
        <v>0</v>
      </c>
      <c r="K166" s="232" t="s">
        <v>1</v>
      </c>
      <c r="L166" s="47"/>
      <c r="M166" s="237" t="s">
        <v>1</v>
      </c>
      <c r="N166" s="238" t="s">
        <v>52</v>
      </c>
      <c r="O166" s="9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1" t="s">
        <v>233</v>
      </c>
      <c r="AT166" s="241" t="s">
        <v>228</v>
      </c>
      <c r="AU166" s="241" t="s">
        <v>92</v>
      </c>
      <c r="AY166" s="19" t="s">
        <v>226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233</v>
      </c>
      <c r="BK166" s="242">
        <f>ROUND(I166*H166,2)</f>
        <v>0</v>
      </c>
      <c r="BL166" s="19" t="s">
        <v>233</v>
      </c>
      <c r="BM166" s="241" t="s">
        <v>3012</v>
      </c>
    </row>
    <row r="167" s="2" customFormat="1" ht="16.5" customHeight="1">
      <c r="A167" s="41"/>
      <c r="B167" s="42"/>
      <c r="C167" s="230" t="s">
        <v>405</v>
      </c>
      <c r="D167" s="230" t="s">
        <v>228</v>
      </c>
      <c r="E167" s="231" t="s">
        <v>3013</v>
      </c>
      <c r="F167" s="232" t="s">
        <v>3014</v>
      </c>
      <c r="G167" s="233" t="s">
        <v>611</v>
      </c>
      <c r="H167" s="234">
        <v>1</v>
      </c>
      <c r="I167" s="235"/>
      <c r="J167" s="236">
        <f>ROUND(I167*H167,2)</f>
        <v>0</v>
      </c>
      <c r="K167" s="232" t="s">
        <v>1</v>
      </c>
      <c r="L167" s="47"/>
      <c r="M167" s="237" t="s">
        <v>1</v>
      </c>
      <c r="N167" s="238" t="s">
        <v>52</v>
      </c>
      <c r="O167" s="95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1" t="s">
        <v>233</v>
      </c>
      <c r="AT167" s="241" t="s">
        <v>228</v>
      </c>
      <c r="AU167" s="241" t="s">
        <v>92</v>
      </c>
      <c r="AY167" s="19" t="s">
        <v>226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233</v>
      </c>
      <c r="BK167" s="242">
        <f>ROUND(I167*H167,2)</f>
        <v>0</v>
      </c>
      <c r="BL167" s="19" t="s">
        <v>233</v>
      </c>
      <c r="BM167" s="241" t="s">
        <v>3015</v>
      </c>
    </row>
    <row r="168" s="2" customFormat="1" ht="16.5" customHeight="1">
      <c r="A168" s="41"/>
      <c r="B168" s="42"/>
      <c r="C168" s="230" t="s">
        <v>410</v>
      </c>
      <c r="D168" s="230" t="s">
        <v>228</v>
      </c>
      <c r="E168" s="231" t="s">
        <v>3016</v>
      </c>
      <c r="F168" s="232" t="s">
        <v>3017</v>
      </c>
      <c r="G168" s="233" t="s">
        <v>611</v>
      </c>
      <c r="H168" s="234">
        <v>11</v>
      </c>
      <c r="I168" s="235"/>
      <c r="J168" s="236">
        <f>ROUND(I168*H168,2)</f>
        <v>0</v>
      </c>
      <c r="K168" s="232" t="s">
        <v>1</v>
      </c>
      <c r="L168" s="47"/>
      <c r="M168" s="237" t="s">
        <v>1</v>
      </c>
      <c r="N168" s="238" t="s">
        <v>52</v>
      </c>
      <c r="O168" s="9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1" t="s">
        <v>233</v>
      </c>
      <c r="AT168" s="241" t="s">
        <v>228</v>
      </c>
      <c r="AU168" s="241" t="s">
        <v>92</v>
      </c>
      <c r="AY168" s="19" t="s">
        <v>226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233</v>
      </c>
      <c r="BK168" s="242">
        <f>ROUND(I168*H168,2)</f>
        <v>0</v>
      </c>
      <c r="BL168" s="19" t="s">
        <v>233</v>
      </c>
      <c r="BM168" s="241" t="s">
        <v>3018</v>
      </c>
    </row>
    <row r="169" s="2" customFormat="1" ht="16.5" customHeight="1">
      <c r="A169" s="41"/>
      <c r="B169" s="42"/>
      <c r="C169" s="230" t="s">
        <v>416</v>
      </c>
      <c r="D169" s="230" t="s">
        <v>228</v>
      </c>
      <c r="E169" s="231" t="s">
        <v>3019</v>
      </c>
      <c r="F169" s="232" t="s">
        <v>3020</v>
      </c>
      <c r="G169" s="233" t="s">
        <v>611</v>
      </c>
      <c r="H169" s="234">
        <v>2</v>
      </c>
      <c r="I169" s="235"/>
      <c r="J169" s="236">
        <f>ROUND(I169*H169,2)</f>
        <v>0</v>
      </c>
      <c r="K169" s="232" t="s">
        <v>1</v>
      </c>
      <c r="L169" s="47"/>
      <c r="M169" s="237" t="s">
        <v>1</v>
      </c>
      <c r="N169" s="238" t="s">
        <v>52</v>
      </c>
      <c r="O169" s="95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1" t="s">
        <v>233</v>
      </c>
      <c r="AT169" s="241" t="s">
        <v>228</v>
      </c>
      <c r="AU169" s="241" t="s">
        <v>92</v>
      </c>
      <c r="AY169" s="19" t="s">
        <v>226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233</v>
      </c>
      <c r="BK169" s="242">
        <f>ROUND(I169*H169,2)</f>
        <v>0</v>
      </c>
      <c r="BL169" s="19" t="s">
        <v>233</v>
      </c>
      <c r="BM169" s="241" t="s">
        <v>3021</v>
      </c>
    </row>
    <row r="170" s="2" customFormat="1" ht="16.5" customHeight="1">
      <c r="A170" s="41"/>
      <c r="B170" s="42"/>
      <c r="C170" s="230" t="s">
        <v>421</v>
      </c>
      <c r="D170" s="230" t="s">
        <v>228</v>
      </c>
      <c r="E170" s="231" t="s">
        <v>3022</v>
      </c>
      <c r="F170" s="232" t="s">
        <v>3023</v>
      </c>
      <c r="G170" s="233" t="s">
        <v>611</v>
      </c>
      <c r="H170" s="234">
        <v>3</v>
      </c>
      <c r="I170" s="235"/>
      <c r="J170" s="236">
        <f>ROUND(I170*H170,2)</f>
        <v>0</v>
      </c>
      <c r="K170" s="232" t="s">
        <v>1</v>
      </c>
      <c r="L170" s="47"/>
      <c r="M170" s="237" t="s">
        <v>1</v>
      </c>
      <c r="N170" s="238" t="s">
        <v>52</v>
      </c>
      <c r="O170" s="9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1" t="s">
        <v>233</v>
      </c>
      <c r="AT170" s="241" t="s">
        <v>228</v>
      </c>
      <c r="AU170" s="241" t="s">
        <v>92</v>
      </c>
      <c r="AY170" s="19" t="s">
        <v>226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233</v>
      </c>
      <c r="BK170" s="242">
        <f>ROUND(I170*H170,2)</f>
        <v>0</v>
      </c>
      <c r="BL170" s="19" t="s">
        <v>233</v>
      </c>
      <c r="BM170" s="241" t="s">
        <v>3024</v>
      </c>
    </row>
    <row r="171" s="12" customFormat="1" ht="25.92" customHeight="1">
      <c r="A171" s="12"/>
      <c r="B171" s="214"/>
      <c r="C171" s="215"/>
      <c r="D171" s="216" t="s">
        <v>84</v>
      </c>
      <c r="E171" s="217" t="s">
        <v>1592</v>
      </c>
      <c r="F171" s="217" t="s">
        <v>3025</v>
      </c>
      <c r="G171" s="215"/>
      <c r="H171" s="215"/>
      <c r="I171" s="218"/>
      <c r="J171" s="219">
        <f>BK171</f>
        <v>0</v>
      </c>
      <c r="K171" s="215"/>
      <c r="L171" s="220"/>
      <c r="M171" s="221"/>
      <c r="N171" s="222"/>
      <c r="O171" s="222"/>
      <c r="P171" s="223">
        <f>SUM(P172:P178)</f>
        <v>0</v>
      </c>
      <c r="Q171" s="222"/>
      <c r="R171" s="223">
        <f>SUM(R172:R178)</f>
        <v>0</v>
      </c>
      <c r="S171" s="222"/>
      <c r="T171" s="224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92</v>
      </c>
      <c r="AT171" s="226" t="s">
        <v>84</v>
      </c>
      <c r="AU171" s="226" t="s">
        <v>85</v>
      </c>
      <c r="AY171" s="225" t="s">
        <v>226</v>
      </c>
      <c r="BK171" s="227">
        <f>SUM(BK172:BK178)</f>
        <v>0</v>
      </c>
    </row>
    <row r="172" s="2" customFormat="1" ht="16.5" customHeight="1">
      <c r="A172" s="41"/>
      <c r="B172" s="42"/>
      <c r="C172" s="230" t="s">
        <v>425</v>
      </c>
      <c r="D172" s="230" t="s">
        <v>228</v>
      </c>
      <c r="E172" s="231" t="s">
        <v>3026</v>
      </c>
      <c r="F172" s="232" t="s">
        <v>3027</v>
      </c>
      <c r="G172" s="233" t="s">
        <v>611</v>
      </c>
      <c r="H172" s="234">
        <v>1</v>
      </c>
      <c r="I172" s="235"/>
      <c r="J172" s="236">
        <f>ROUND(I172*H172,2)</f>
        <v>0</v>
      </c>
      <c r="K172" s="232" t="s">
        <v>1</v>
      </c>
      <c r="L172" s="47"/>
      <c r="M172" s="237" t="s">
        <v>1</v>
      </c>
      <c r="N172" s="238" t="s">
        <v>52</v>
      </c>
      <c r="O172" s="9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1" t="s">
        <v>233</v>
      </c>
      <c r="AT172" s="241" t="s">
        <v>228</v>
      </c>
      <c r="AU172" s="241" t="s">
        <v>92</v>
      </c>
      <c r="AY172" s="19" t="s">
        <v>226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233</v>
      </c>
      <c r="BK172" s="242">
        <f>ROUND(I172*H172,2)</f>
        <v>0</v>
      </c>
      <c r="BL172" s="19" t="s">
        <v>233</v>
      </c>
      <c r="BM172" s="241" t="s">
        <v>3028</v>
      </c>
    </row>
    <row r="173" s="2" customFormat="1" ht="16.5" customHeight="1">
      <c r="A173" s="41"/>
      <c r="B173" s="42"/>
      <c r="C173" s="230" t="s">
        <v>429</v>
      </c>
      <c r="D173" s="230" t="s">
        <v>228</v>
      </c>
      <c r="E173" s="231" t="s">
        <v>3029</v>
      </c>
      <c r="F173" s="232" t="s">
        <v>3030</v>
      </c>
      <c r="G173" s="233" t="s">
        <v>244</v>
      </c>
      <c r="H173" s="234">
        <v>50</v>
      </c>
      <c r="I173" s="235"/>
      <c r="J173" s="236">
        <f>ROUND(I173*H173,2)</f>
        <v>0</v>
      </c>
      <c r="K173" s="232" t="s">
        <v>1</v>
      </c>
      <c r="L173" s="47"/>
      <c r="M173" s="237" t="s">
        <v>1</v>
      </c>
      <c r="N173" s="238" t="s">
        <v>52</v>
      </c>
      <c r="O173" s="9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1" t="s">
        <v>233</v>
      </c>
      <c r="AT173" s="241" t="s">
        <v>228</v>
      </c>
      <c r="AU173" s="241" t="s">
        <v>92</v>
      </c>
      <c r="AY173" s="19" t="s">
        <v>226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233</v>
      </c>
      <c r="BK173" s="242">
        <f>ROUND(I173*H173,2)</f>
        <v>0</v>
      </c>
      <c r="BL173" s="19" t="s">
        <v>233</v>
      </c>
      <c r="BM173" s="241" t="s">
        <v>3031</v>
      </c>
    </row>
    <row r="174" s="2" customFormat="1" ht="16.5" customHeight="1">
      <c r="A174" s="41"/>
      <c r="B174" s="42"/>
      <c r="C174" s="230" t="s">
        <v>434</v>
      </c>
      <c r="D174" s="230" t="s">
        <v>228</v>
      </c>
      <c r="E174" s="231" t="s">
        <v>3032</v>
      </c>
      <c r="F174" s="232" t="s">
        <v>3033</v>
      </c>
      <c r="G174" s="233" t="s">
        <v>244</v>
      </c>
      <c r="H174" s="234">
        <v>20</v>
      </c>
      <c r="I174" s="235"/>
      <c r="J174" s="236">
        <f>ROUND(I174*H174,2)</f>
        <v>0</v>
      </c>
      <c r="K174" s="232" t="s">
        <v>1</v>
      </c>
      <c r="L174" s="47"/>
      <c r="M174" s="237" t="s">
        <v>1</v>
      </c>
      <c r="N174" s="238" t="s">
        <v>52</v>
      </c>
      <c r="O174" s="9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1" t="s">
        <v>233</v>
      </c>
      <c r="AT174" s="241" t="s">
        <v>228</v>
      </c>
      <c r="AU174" s="241" t="s">
        <v>92</v>
      </c>
      <c r="AY174" s="19" t="s">
        <v>226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233</v>
      </c>
      <c r="BK174" s="242">
        <f>ROUND(I174*H174,2)</f>
        <v>0</v>
      </c>
      <c r="BL174" s="19" t="s">
        <v>233</v>
      </c>
      <c r="BM174" s="241" t="s">
        <v>3034</v>
      </c>
    </row>
    <row r="175" s="2" customFormat="1" ht="16.5" customHeight="1">
      <c r="A175" s="41"/>
      <c r="B175" s="42"/>
      <c r="C175" s="230" t="s">
        <v>443</v>
      </c>
      <c r="D175" s="230" t="s">
        <v>228</v>
      </c>
      <c r="E175" s="231" t="s">
        <v>3035</v>
      </c>
      <c r="F175" s="232" t="s">
        <v>3036</v>
      </c>
      <c r="G175" s="233" t="s">
        <v>244</v>
      </c>
      <c r="H175" s="234">
        <v>10</v>
      </c>
      <c r="I175" s="235"/>
      <c r="J175" s="236">
        <f>ROUND(I175*H175,2)</f>
        <v>0</v>
      </c>
      <c r="K175" s="232" t="s">
        <v>1</v>
      </c>
      <c r="L175" s="47"/>
      <c r="M175" s="237" t="s">
        <v>1</v>
      </c>
      <c r="N175" s="238" t="s">
        <v>52</v>
      </c>
      <c r="O175" s="95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1" t="s">
        <v>233</v>
      </c>
      <c r="AT175" s="241" t="s">
        <v>228</v>
      </c>
      <c r="AU175" s="241" t="s">
        <v>92</v>
      </c>
      <c r="AY175" s="19" t="s">
        <v>226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233</v>
      </c>
      <c r="BK175" s="242">
        <f>ROUND(I175*H175,2)</f>
        <v>0</v>
      </c>
      <c r="BL175" s="19" t="s">
        <v>233</v>
      </c>
      <c r="BM175" s="241" t="s">
        <v>3037</v>
      </c>
    </row>
    <row r="176" s="2" customFormat="1" ht="16.5" customHeight="1">
      <c r="A176" s="41"/>
      <c r="B176" s="42"/>
      <c r="C176" s="230" t="s">
        <v>447</v>
      </c>
      <c r="D176" s="230" t="s">
        <v>228</v>
      </c>
      <c r="E176" s="231" t="s">
        <v>3038</v>
      </c>
      <c r="F176" s="232" t="s">
        <v>3039</v>
      </c>
      <c r="G176" s="233" t="s">
        <v>611</v>
      </c>
      <c r="H176" s="234">
        <v>10</v>
      </c>
      <c r="I176" s="235"/>
      <c r="J176" s="236">
        <f>ROUND(I176*H176,2)</f>
        <v>0</v>
      </c>
      <c r="K176" s="232" t="s">
        <v>1</v>
      </c>
      <c r="L176" s="47"/>
      <c r="M176" s="237" t="s">
        <v>1</v>
      </c>
      <c r="N176" s="238" t="s">
        <v>52</v>
      </c>
      <c r="O176" s="95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1" t="s">
        <v>233</v>
      </c>
      <c r="AT176" s="241" t="s">
        <v>228</v>
      </c>
      <c r="AU176" s="241" t="s">
        <v>92</v>
      </c>
      <c r="AY176" s="19" t="s">
        <v>226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233</v>
      </c>
      <c r="BK176" s="242">
        <f>ROUND(I176*H176,2)</f>
        <v>0</v>
      </c>
      <c r="BL176" s="19" t="s">
        <v>233</v>
      </c>
      <c r="BM176" s="241" t="s">
        <v>3040</v>
      </c>
    </row>
    <row r="177" s="2" customFormat="1" ht="16.5" customHeight="1">
      <c r="A177" s="41"/>
      <c r="B177" s="42"/>
      <c r="C177" s="230" t="s">
        <v>456</v>
      </c>
      <c r="D177" s="230" t="s">
        <v>228</v>
      </c>
      <c r="E177" s="231" t="s">
        <v>3041</v>
      </c>
      <c r="F177" s="232" t="s">
        <v>3042</v>
      </c>
      <c r="G177" s="233" t="s">
        <v>611</v>
      </c>
      <c r="H177" s="234">
        <v>6</v>
      </c>
      <c r="I177" s="235"/>
      <c r="J177" s="236">
        <f>ROUND(I177*H177,2)</f>
        <v>0</v>
      </c>
      <c r="K177" s="232" t="s">
        <v>1</v>
      </c>
      <c r="L177" s="47"/>
      <c r="M177" s="237" t="s">
        <v>1</v>
      </c>
      <c r="N177" s="238" t="s">
        <v>52</v>
      </c>
      <c r="O177" s="95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1" t="s">
        <v>233</v>
      </c>
      <c r="AT177" s="241" t="s">
        <v>228</v>
      </c>
      <c r="AU177" s="241" t="s">
        <v>92</v>
      </c>
      <c r="AY177" s="19" t="s">
        <v>226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233</v>
      </c>
      <c r="BK177" s="242">
        <f>ROUND(I177*H177,2)</f>
        <v>0</v>
      </c>
      <c r="BL177" s="19" t="s">
        <v>233</v>
      </c>
      <c r="BM177" s="241" t="s">
        <v>3043</v>
      </c>
    </row>
    <row r="178" s="2" customFormat="1" ht="16.5" customHeight="1">
      <c r="A178" s="41"/>
      <c r="B178" s="42"/>
      <c r="C178" s="230" t="s">
        <v>461</v>
      </c>
      <c r="D178" s="230" t="s">
        <v>228</v>
      </c>
      <c r="E178" s="231" t="s">
        <v>3044</v>
      </c>
      <c r="F178" s="232" t="s">
        <v>3045</v>
      </c>
      <c r="G178" s="233" t="s">
        <v>611</v>
      </c>
      <c r="H178" s="234">
        <v>2</v>
      </c>
      <c r="I178" s="235"/>
      <c r="J178" s="236">
        <f>ROUND(I178*H178,2)</f>
        <v>0</v>
      </c>
      <c r="K178" s="232" t="s">
        <v>1</v>
      </c>
      <c r="L178" s="47"/>
      <c r="M178" s="237" t="s">
        <v>1</v>
      </c>
      <c r="N178" s="238" t="s">
        <v>52</v>
      </c>
      <c r="O178" s="9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1" t="s">
        <v>233</v>
      </c>
      <c r="AT178" s="241" t="s">
        <v>228</v>
      </c>
      <c r="AU178" s="241" t="s">
        <v>92</v>
      </c>
      <c r="AY178" s="19" t="s">
        <v>226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233</v>
      </c>
      <c r="BK178" s="242">
        <f>ROUND(I178*H178,2)</f>
        <v>0</v>
      </c>
      <c r="BL178" s="19" t="s">
        <v>233</v>
      </c>
      <c r="BM178" s="241" t="s">
        <v>3046</v>
      </c>
    </row>
    <row r="179" s="12" customFormat="1" ht="25.92" customHeight="1">
      <c r="A179" s="12"/>
      <c r="B179" s="214"/>
      <c r="C179" s="215"/>
      <c r="D179" s="216" t="s">
        <v>84</v>
      </c>
      <c r="E179" s="217" t="s">
        <v>1606</v>
      </c>
      <c r="F179" s="217" t="s">
        <v>3047</v>
      </c>
      <c r="G179" s="215"/>
      <c r="H179" s="215"/>
      <c r="I179" s="218"/>
      <c r="J179" s="219">
        <f>BK179</f>
        <v>0</v>
      </c>
      <c r="K179" s="215"/>
      <c r="L179" s="220"/>
      <c r="M179" s="221"/>
      <c r="N179" s="222"/>
      <c r="O179" s="222"/>
      <c r="P179" s="223">
        <f>SUM(P180:P193)</f>
        <v>0</v>
      </c>
      <c r="Q179" s="222"/>
      <c r="R179" s="223">
        <f>SUM(R180:R193)</f>
        <v>0</v>
      </c>
      <c r="S179" s="222"/>
      <c r="T179" s="224">
        <f>SUM(T180:T193)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92</v>
      </c>
      <c r="AT179" s="226" t="s">
        <v>84</v>
      </c>
      <c r="AU179" s="226" t="s">
        <v>85</v>
      </c>
      <c r="AY179" s="225" t="s">
        <v>226</v>
      </c>
      <c r="BK179" s="227">
        <f>SUM(BK180:BK193)</f>
        <v>0</v>
      </c>
    </row>
    <row r="180" s="2" customFormat="1" ht="16.5" customHeight="1">
      <c r="A180" s="41"/>
      <c r="B180" s="42"/>
      <c r="C180" s="230" t="s">
        <v>466</v>
      </c>
      <c r="D180" s="230" t="s">
        <v>228</v>
      </c>
      <c r="E180" s="231" t="s">
        <v>1490</v>
      </c>
      <c r="F180" s="232" t="s">
        <v>3048</v>
      </c>
      <c r="G180" s="233" t="s">
        <v>387</v>
      </c>
      <c r="H180" s="234">
        <v>1</v>
      </c>
      <c r="I180" s="235"/>
      <c r="J180" s="236">
        <f>ROUND(I180*H180,2)</f>
        <v>0</v>
      </c>
      <c r="K180" s="232" t="s">
        <v>1</v>
      </c>
      <c r="L180" s="47"/>
      <c r="M180" s="237" t="s">
        <v>1</v>
      </c>
      <c r="N180" s="238" t="s">
        <v>52</v>
      </c>
      <c r="O180" s="9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1" t="s">
        <v>233</v>
      </c>
      <c r="AT180" s="241" t="s">
        <v>228</v>
      </c>
      <c r="AU180" s="241" t="s">
        <v>92</v>
      </c>
      <c r="AY180" s="19" t="s">
        <v>226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233</v>
      </c>
      <c r="BK180" s="242">
        <f>ROUND(I180*H180,2)</f>
        <v>0</v>
      </c>
      <c r="BL180" s="19" t="s">
        <v>233</v>
      </c>
      <c r="BM180" s="241" t="s">
        <v>3049</v>
      </c>
    </row>
    <row r="181" s="15" customFormat="1">
      <c r="A181" s="15"/>
      <c r="B181" s="280"/>
      <c r="C181" s="281"/>
      <c r="D181" s="245" t="s">
        <v>235</v>
      </c>
      <c r="E181" s="282" t="s">
        <v>1</v>
      </c>
      <c r="F181" s="283" t="s">
        <v>3050</v>
      </c>
      <c r="G181" s="281"/>
      <c r="H181" s="282" t="s">
        <v>1</v>
      </c>
      <c r="I181" s="284"/>
      <c r="J181" s="281"/>
      <c r="K181" s="281"/>
      <c r="L181" s="285"/>
      <c r="M181" s="286"/>
      <c r="N181" s="287"/>
      <c r="O181" s="287"/>
      <c r="P181" s="287"/>
      <c r="Q181" s="287"/>
      <c r="R181" s="287"/>
      <c r="S181" s="287"/>
      <c r="T181" s="28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9" t="s">
        <v>235</v>
      </c>
      <c r="AU181" s="289" t="s">
        <v>92</v>
      </c>
      <c r="AV181" s="15" t="s">
        <v>92</v>
      </c>
      <c r="AW181" s="15" t="s">
        <v>40</v>
      </c>
      <c r="AX181" s="15" t="s">
        <v>85</v>
      </c>
      <c r="AY181" s="289" t="s">
        <v>226</v>
      </c>
    </row>
    <row r="182" s="15" customFormat="1">
      <c r="A182" s="15"/>
      <c r="B182" s="280"/>
      <c r="C182" s="281"/>
      <c r="D182" s="245" t="s">
        <v>235</v>
      </c>
      <c r="E182" s="282" t="s">
        <v>1</v>
      </c>
      <c r="F182" s="283" t="s">
        <v>3051</v>
      </c>
      <c r="G182" s="281"/>
      <c r="H182" s="282" t="s">
        <v>1</v>
      </c>
      <c r="I182" s="284"/>
      <c r="J182" s="281"/>
      <c r="K182" s="281"/>
      <c r="L182" s="285"/>
      <c r="M182" s="286"/>
      <c r="N182" s="287"/>
      <c r="O182" s="287"/>
      <c r="P182" s="287"/>
      <c r="Q182" s="287"/>
      <c r="R182" s="287"/>
      <c r="S182" s="287"/>
      <c r="T182" s="28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9" t="s">
        <v>235</v>
      </c>
      <c r="AU182" s="289" t="s">
        <v>92</v>
      </c>
      <c r="AV182" s="15" t="s">
        <v>92</v>
      </c>
      <c r="AW182" s="15" t="s">
        <v>40</v>
      </c>
      <c r="AX182" s="15" t="s">
        <v>85</v>
      </c>
      <c r="AY182" s="289" t="s">
        <v>226</v>
      </c>
    </row>
    <row r="183" s="15" customFormat="1">
      <c r="A183" s="15"/>
      <c r="B183" s="280"/>
      <c r="C183" s="281"/>
      <c r="D183" s="245" t="s">
        <v>235</v>
      </c>
      <c r="E183" s="282" t="s">
        <v>1</v>
      </c>
      <c r="F183" s="283" t="s">
        <v>3052</v>
      </c>
      <c r="G183" s="281"/>
      <c r="H183" s="282" t="s">
        <v>1</v>
      </c>
      <c r="I183" s="284"/>
      <c r="J183" s="281"/>
      <c r="K183" s="281"/>
      <c r="L183" s="285"/>
      <c r="M183" s="286"/>
      <c r="N183" s="287"/>
      <c r="O183" s="287"/>
      <c r="P183" s="287"/>
      <c r="Q183" s="287"/>
      <c r="R183" s="287"/>
      <c r="S183" s="287"/>
      <c r="T183" s="28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9" t="s">
        <v>235</v>
      </c>
      <c r="AU183" s="289" t="s">
        <v>92</v>
      </c>
      <c r="AV183" s="15" t="s">
        <v>92</v>
      </c>
      <c r="AW183" s="15" t="s">
        <v>40</v>
      </c>
      <c r="AX183" s="15" t="s">
        <v>85</v>
      </c>
      <c r="AY183" s="289" t="s">
        <v>226</v>
      </c>
    </row>
    <row r="184" s="15" customFormat="1">
      <c r="A184" s="15"/>
      <c r="B184" s="280"/>
      <c r="C184" s="281"/>
      <c r="D184" s="245" t="s">
        <v>235</v>
      </c>
      <c r="E184" s="282" t="s">
        <v>1</v>
      </c>
      <c r="F184" s="283" t="s">
        <v>3053</v>
      </c>
      <c r="G184" s="281"/>
      <c r="H184" s="282" t="s">
        <v>1</v>
      </c>
      <c r="I184" s="284"/>
      <c r="J184" s="281"/>
      <c r="K184" s="281"/>
      <c r="L184" s="285"/>
      <c r="M184" s="286"/>
      <c r="N184" s="287"/>
      <c r="O184" s="287"/>
      <c r="P184" s="287"/>
      <c r="Q184" s="287"/>
      <c r="R184" s="287"/>
      <c r="S184" s="287"/>
      <c r="T184" s="28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9" t="s">
        <v>235</v>
      </c>
      <c r="AU184" s="289" t="s">
        <v>92</v>
      </c>
      <c r="AV184" s="15" t="s">
        <v>92</v>
      </c>
      <c r="AW184" s="15" t="s">
        <v>40</v>
      </c>
      <c r="AX184" s="15" t="s">
        <v>85</v>
      </c>
      <c r="AY184" s="289" t="s">
        <v>226</v>
      </c>
    </row>
    <row r="185" s="15" customFormat="1">
      <c r="A185" s="15"/>
      <c r="B185" s="280"/>
      <c r="C185" s="281"/>
      <c r="D185" s="245" t="s">
        <v>235</v>
      </c>
      <c r="E185" s="282" t="s">
        <v>1</v>
      </c>
      <c r="F185" s="283" t="s">
        <v>3054</v>
      </c>
      <c r="G185" s="281"/>
      <c r="H185" s="282" t="s">
        <v>1</v>
      </c>
      <c r="I185" s="284"/>
      <c r="J185" s="281"/>
      <c r="K185" s="281"/>
      <c r="L185" s="285"/>
      <c r="M185" s="286"/>
      <c r="N185" s="287"/>
      <c r="O185" s="287"/>
      <c r="P185" s="287"/>
      <c r="Q185" s="287"/>
      <c r="R185" s="287"/>
      <c r="S185" s="287"/>
      <c r="T185" s="28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9" t="s">
        <v>235</v>
      </c>
      <c r="AU185" s="289" t="s">
        <v>92</v>
      </c>
      <c r="AV185" s="15" t="s">
        <v>92</v>
      </c>
      <c r="AW185" s="15" t="s">
        <v>40</v>
      </c>
      <c r="AX185" s="15" t="s">
        <v>85</v>
      </c>
      <c r="AY185" s="289" t="s">
        <v>226</v>
      </c>
    </row>
    <row r="186" s="15" customFormat="1">
      <c r="A186" s="15"/>
      <c r="B186" s="280"/>
      <c r="C186" s="281"/>
      <c r="D186" s="245" t="s">
        <v>235</v>
      </c>
      <c r="E186" s="282" t="s">
        <v>1</v>
      </c>
      <c r="F186" s="283" t="s">
        <v>3055</v>
      </c>
      <c r="G186" s="281"/>
      <c r="H186" s="282" t="s">
        <v>1</v>
      </c>
      <c r="I186" s="284"/>
      <c r="J186" s="281"/>
      <c r="K186" s="281"/>
      <c r="L186" s="285"/>
      <c r="M186" s="286"/>
      <c r="N186" s="287"/>
      <c r="O186" s="287"/>
      <c r="P186" s="287"/>
      <c r="Q186" s="287"/>
      <c r="R186" s="287"/>
      <c r="S186" s="287"/>
      <c r="T186" s="28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9" t="s">
        <v>235</v>
      </c>
      <c r="AU186" s="289" t="s">
        <v>92</v>
      </c>
      <c r="AV186" s="15" t="s">
        <v>92</v>
      </c>
      <c r="AW186" s="15" t="s">
        <v>40</v>
      </c>
      <c r="AX186" s="15" t="s">
        <v>85</v>
      </c>
      <c r="AY186" s="289" t="s">
        <v>226</v>
      </c>
    </row>
    <row r="187" s="15" customFormat="1">
      <c r="A187" s="15"/>
      <c r="B187" s="280"/>
      <c r="C187" s="281"/>
      <c r="D187" s="245" t="s">
        <v>235</v>
      </c>
      <c r="E187" s="282" t="s">
        <v>1</v>
      </c>
      <c r="F187" s="283" t="s">
        <v>3056</v>
      </c>
      <c r="G187" s="281"/>
      <c r="H187" s="282" t="s">
        <v>1</v>
      </c>
      <c r="I187" s="284"/>
      <c r="J187" s="281"/>
      <c r="K187" s="281"/>
      <c r="L187" s="285"/>
      <c r="M187" s="286"/>
      <c r="N187" s="287"/>
      <c r="O187" s="287"/>
      <c r="P187" s="287"/>
      <c r="Q187" s="287"/>
      <c r="R187" s="287"/>
      <c r="S187" s="287"/>
      <c r="T187" s="28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9" t="s">
        <v>235</v>
      </c>
      <c r="AU187" s="289" t="s">
        <v>92</v>
      </c>
      <c r="AV187" s="15" t="s">
        <v>92</v>
      </c>
      <c r="AW187" s="15" t="s">
        <v>40</v>
      </c>
      <c r="AX187" s="15" t="s">
        <v>85</v>
      </c>
      <c r="AY187" s="289" t="s">
        <v>226</v>
      </c>
    </row>
    <row r="188" s="15" customFormat="1">
      <c r="A188" s="15"/>
      <c r="B188" s="280"/>
      <c r="C188" s="281"/>
      <c r="D188" s="245" t="s">
        <v>235</v>
      </c>
      <c r="E188" s="282" t="s">
        <v>1</v>
      </c>
      <c r="F188" s="283" t="s">
        <v>3057</v>
      </c>
      <c r="G188" s="281"/>
      <c r="H188" s="282" t="s">
        <v>1</v>
      </c>
      <c r="I188" s="284"/>
      <c r="J188" s="281"/>
      <c r="K188" s="281"/>
      <c r="L188" s="285"/>
      <c r="M188" s="286"/>
      <c r="N188" s="287"/>
      <c r="O188" s="287"/>
      <c r="P188" s="287"/>
      <c r="Q188" s="287"/>
      <c r="R188" s="287"/>
      <c r="S188" s="287"/>
      <c r="T188" s="28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9" t="s">
        <v>235</v>
      </c>
      <c r="AU188" s="289" t="s">
        <v>92</v>
      </c>
      <c r="AV188" s="15" t="s">
        <v>92</v>
      </c>
      <c r="AW188" s="15" t="s">
        <v>40</v>
      </c>
      <c r="AX188" s="15" t="s">
        <v>85</v>
      </c>
      <c r="AY188" s="289" t="s">
        <v>226</v>
      </c>
    </row>
    <row r="189" s="15" customFormat="1">
      <c r="A189" s="15"/>
      <c r="B189" s="280"/>
      <c r="C189" s="281"/>
      <c r="D189" s="245" t="s">
        <v>235</v>
      </c>
      <c r="E189" s="282" t="s">
        <v>1</v>
      </c>
      <c r="F189" s="283" t="s">
        <v>3058</v>
      </c>
      <c r="G189" s="281"/>
      <c r="H189" s="282" t="s">
        <v>1</v>
      </c>
      <c r="I189" s="284"/>
      <c r="J189" s="281"/>
      <c r="K189" s="281"/>
      <c r="L189" s="285"/>
      <c r="M189" s="286"/>
      <c r="N189" s="287"/>
      <c r="O189" s="287"/>
      <c r="P189" s="287"/>
      <c r="Q189" s="287"/>
      <c r="R189" s="287"/>
      <c r="S189" s="287"/>
      <c r="T189" s="28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9" t="s">
        <v>235</v>
      </c>
      <c r="AU189" s="289" t="s">
        <v>92</v>
      </c>
      <c r="AV189" s="15" t="s">
        <v>92</v>
      </c>
      <c r="AW189" s="15" t="s">
        <v>40</v>
      </c>
      <c r="AX189" s="15" t="s">
        <v>85</v>
      </c>
      <c r="AY189" s="289" t="s">
        <v>226</v>
      </c>
    </row>
    <row r="190" s="15" customFormat="1">
      <c r="A190" s="15"/>
      <c r="B190" s="280"/>
      <c r="C190" s="281"/>
      <c r="D190" s="245" t="s">
        <v>235</v>
      </c>
      <c r="E190" s="282" t="s">
        <v>1</v>
      </c>
      <c r="F190" s="283" t="s">
        <v>3059</v>
      </c>
      <c r="G190" s="281"/>
      <c r="H190" s="282" t="s">
        <v>1</v>
      </c>
      <c r="I190" s="284"/>
      <c r="J190" s="281"/>
      <c r="K190" s="281"/>
      <c r="L190" s="285"/>
      <c r="M190" s="286"/>
      <c r="N190" s="287"/>
      <c r="O190" s="287"/>
      <c r="P190" s="287"/>
      <c r="Q190" s="287"/>
      <c r="R190" s="287"/>
      <c r="S190" s="287"/>
      <c r="T190" s="28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9" t="s">
        <v>235</v>
      </c>
      <c r="AU190" s="289" t="s">
        <v>92</v>
      </c>
      <c r="AV190" s="15" t="s">
        <v>92</v>
      </c>
      <c r="AW190" s="15" t="s">
        <v>40</v>
      </c>
      <c r="AX190" s="15" t="s">
        <v>85</v>
      </c>
      <c r="AY190" s="289" t="s">
        <v>226</v>
      </c>
    </row>
    <row r="191" s="15" customFormat="1">
      <c r="A191" s="15"/>
      <c r="B191" s="280"/>
      <c r="C191" s="281"/>
      <c r="D191" s="245" t="s">
        <v>235</v>
      </c>
      <c r="E191" s="282" t="s">
        <v>1</v>
      </c>
      <c r="F191" s="283" t="s">
        <v>3060</v>
      </c>
      <c r="G191" s="281"/>
      <c r="H191" s="282" t="s">
        <v>1</v>
      </c>
      <c r="I191" s="284"/>
      <c r="J191" s="281"/>
      <c r="K191" s="281"/>
      <c r="L191" s="285"/>
      <c r="M191" s="286"/>
      <c r="N191" s="287"/>
      <c r="O191" s="287"/>
      <c r="P191" s="287"/>
      <c r="Q191" s="287"/>
      <c r="R191" s="287"/>
      <c r="S191" s="287"/>
      <c r="T191" s="28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9" t="s">
        <v>235</v>
      </c>
      <c r="AU191" s="289" t="s">
        <v>92</v>
      </c>
      <c r="AV191" s="15" t="s">
        <v>92</v>
      </c>
      <c r="AW191" s="15" t="s">
        <v>40</v>
      </c>
      <c r="AX191" s="15" t="s">
        <v>85</v>
      </c>
      <c r="AY191" s="289" t="s">
        <v>226</v>
      </c>
    </row>
    <row r="192" s="15" customFormat="1">
      <c r="A192" s="15"/>
      <c r="B192" s="280"/>
      <c r="C192" s="281"/>
      <c r="D192" s="245" t="s">
        <v>235</v>
      </c>
      <c r="E192" s="282" t="s">
        <v>1</v>
      </c>
      <c r="F192" s="283" t="s">
        <v>3061</v>
      </c>
      <c r="G192" s="281"/>
      <c r="H192" s="282" t="s">
        <v>1</v>
      </c>
      <c r="I192" s="284"/>
      <c r="J192" s="281"/>
      <c r="K192" s="281"/>
      <c r="L192" s="285"/>
      <c r="M192" s="286"/>
      <c r="N192" s="287"/>
      <c r="O192" s="287"/>
      <c r="P192" s="287"/>
      <c r="Q192" s="287"/>
      <c r="R192" s="287"/>
      <c r="S192" s="287"/>
      <c r="T192" s="28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9" t="s">
        <v>235</v>
      </c>
      <c r="AU192" s="289" t="s">
        <v>92</v>
      </c>
      <c r="AV192" s="15" t="s">
        <v>92</v>
      </c>
      <c r="AW192" s="15" t="s">
        <v>40</v>
      </c>
      <c r="AX192" s="15" t="s">
        <v>85</v>
      </c>
      <c r="AY192" s="289" t="s">
        <v>226</v>
      </c>
    </row>
    <row r="193" s="13" customFormat="1">
      <c r="A193" s="13"/>
      <c r="B193" s="243"/>
      <c r="C193" s="244"/>
      <c r="D193" s="245" t="s">
        <v>235</v>
      </c>
      <c r="E193" s="246" t="s">
        <v>1</v>
      </c>
      <c r="F193" s="247" t="s">
        <v>92</v>
      </c>
      <c r="G193" s="244"/>
      <c r="H193" s="248">
        <v>1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235</v>
      </c>
      <c r="AU193" s="254" t="s">
        <v>92</v>
      </c>
      <c r="AV193" s="13" t="s">
        <v>94</v>
      </c>
      <c r="AW193" s="13" t="s">
        <v>40</v>
      </c>
      <c r="AX193" s="13" t="s">
        <v>92</v>
      </c>
      <c r="AY193" s="254" t="s">
        <v>226</v>
      </c>
    </row>
    <row r="194" s="12" customFormat="1" ht="25.92" customHeight="1">
      <c r="A194" s="12"/>
      <c r="B194" s="214"/>
      <c r="C194" s="215"/>
      <c r="D194" s="216" t="s">
        <v>84</v>
      </c>
      <c r="E194" s="217" t="s">
        <v>1617</v>
      </c>
      <c r="F194" s="217" t="s">
        <v>3062</v>
      </c>
      <c r="G194" s="215"/>
      <c r="H194" s="215"/>
      <c r="I194" s="218"/>
      <c r="J194" s="219">
        <f>BK194</f>
        <v>0</v>
      </c>
      <c r="K194" s="215"/>
      <c r="L194" s="220"/>
      <c r="M194" s="221"/>
      <c r="N194" s="222"/>
      <c r="O194" s="222"/>
      <c r="P194" s="223">
        <f>SUM(P195:P196)</f>
        <v>0</v>
      </c>
      <c r="Q194" s="222"/>
      <c r="R194" s="223">
        <f>SUM(R195:R196)</f>
        <v>0</v>
      </c>
      <c r="S194" s="222"/>
      <c r="T194" s="224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92</v>
      </c>
      <c r="AT194" s="226" t="s">
        <v>84</v>
      </c>
      <c r="AU194" s="226" t="s">
        <v>85</v>
      </c>
      <c r="AY194" s="225" t="s">
        <v>226</v>
      </c>
      <c r="BK194" s="227">
        <f>SUM(BK195:BK196)</f>
        <v>0</v>
      </c>
    </row>
    <row r="195" s="2" customFormat="1" ht="16.5" customHeight="1">
      <c r="A195" s="41"/>
      <c r="B195" s="42"/>
      <c r="C195" s="230" t="s">
        <v>471</v>
      </c>
      <c r="D195" s="230" t="s">
        <v>228</v>
      </c>
      <c r="E195" s="231" t="s">
        <v>1503</v>
      </c>
      <c r="F195" s="232" t="s">
        <v>3063</v>
      </c>
      <c r="G195" s="233" t="s">
        <v>387</v>
      </c>
      <c r="H195" s="234">
        <v>1</v>
      </c>
      <c r="I195" s="235"/>
      <c r="J195" s="236">
        <f>ROUND(I195*H195,2)</f>
        <v>0</v>
      </c>
      <c r="K195" s="232" t="s">
        <v>1</v>
      </c>
      <c r="L195" s="47"/>
      <c r="M195" s="237" t="s">
        <v>1</v>
      </c>
      <c r="N195" s="238" t="s">
        <v>52</v>
      </c>
      <c r="O195" s="95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1" t="s">
        <v>233</v>
      </c>
      <c r="AT195" s="241" t="s">
        <v>228</v>
      </c>
      <c r="AU195" s="241" t="s">
        <v>92</v>
      </c>
      <c r="AY195" s="19" t="s">
        <v>226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233</v>
      </c>
      <c r="BK195" s="242">
        <f>ROUND(I195*H195,2)</f>
        <v>0</v>
      </c>
      <c r="BL195" s="19" t="s">
        <v>233</v>
      </c>
      <c r="BM195" s="241" t="s">
        <v>3064</v>
      </c>
    </row>
    <row r="196" s="2" customFormat="1" ht="16.5" customHeight="1">
      <c r="A196" s="41"/>
      <c r="B196" s="42"/>
      <c r="C196" s="230" t="s">
        <v>476</v>
      </c>
      <c r="D196" s="230" t="s">
        <v>228</v>
      </c>
      <c r="E196" s="231" t="s">
        <v>1500</v>
      </c>
      <c r="F196" s="232" t="s">
        <v>3065</v>
      </c>
      <c r="G196" s="233" t="s">
        <v>387</v>
      </c>
      <c r="H196" s="234">
        <v>1</v>
      </c>
      <c r="I196" s="235"/>
      <c r="J196" s="236">
        <f>ROUND(I196*H196,2)</f>
        <v>0</v>
      </c>
      <c r="K196" s="232" t="s">
        <v>1</v>
      </c>
      <c r="L196" s="47"/>
      <c r="M196" s="237" t="s">
        <v>1</v>
      </c>
      <c r="N196" s="238" t="s">
        <v>52</v>
      </c>
      <c r="O196" s="95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1" t="s">
        <v>233</v>
      </c>
      <c r="AT196" s="241" t="s">
        <v>228</v>
      </c>
      <c r="AU196" s="241" t="s">
        <v>92</v>
      </c>
      <c r="AY196" s="19" t="s">
        <v>226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233</v>
      </c>
      <c r="BK196" s="242">
        <f>ROUND(I196*H196,2)</f>
        <v>0</v>
      </c>
      <c r="BL196" s="19" t="s">
        <v>233</v>
      </c>
      <c r="BM196" s="241" t="s">
        <v>3066</v>
      </c>
    </row>
    <row r="197" s="12" customFormat="1" ht="25.92" customHeight="1">
      <c r="A197" s="12"/>
      <c r="B197" s="214"/>
      <c r="C197" s="215"/>
      <c r="D197" s="216" t="s">
        <v>84</v>
      </c>
      <c r="E197" s="217" t="s">
        <v>3067</v>
      </c>
      <c r="F197" s="217" t="s">
        <v>164</v>
      </c>
      <c r="G197" s="215"/>
      <c r="H197" s="215"/>
      <c r="I197" s="218"/>
      <c r="J197" s="219">
        <f>BK197</f>
        <v>0</v>
      </c>
      <c r="K197" s="215"/>
      <c r="L197" s="220"/>
      <c r="M197" s="221"/>
      <c r="N197" s="222"/>
      <c r="O197" s="222"/>
      <c r="P197" s="223">
        <f>SUM(P198:P200)</f>
        <v>0</v>
      </c>
      <c r="Q197" s="222"/>
      <c r="R197" s="223">
        <f>SUM(R198:R200)</f>
        <v>0</v>
      </c>
      <c r="S197" s="222"/>
      <c r="T197" s="224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92</v>
      </c>
      <c r="AT197" s="226" t="s">
        <v>84</v>
      </c>
      <c r="AU197" s="226" t="s">
        <v>85</v>
      </c>
      <c r="AY197" s="225" t="s">
        <v>226</v>
      </c>
      <c r="BK197" s="227">
        <f>SUM(BK198:BK200)</f>
        <v>0</v>
      </c>
    </row>
    <row r="198" s="2" customFormat="1" ht="16.5" customHeight="1">
      <c r="A198" s="41"/>
      <c r="B198" s="42"/>
      <c r="C198" s="230" t="s">
        <v>480</v>
      </c>
      <c r="D198" s="230" t="s">
        <v>228</v>
      </c>
      <c r="E198" s="231" t="s">
        <v>1506</v>
      </c>
      <c r="F198" s="232" t="s">
        <v>3068</v>
      </c>
      <c r="G198" s="233" t="s">
        <v>387</v>
      </c>
      <c r="H198" s="234">
        <v>1</v>
      </c>
      <c r="I198" s="235"/>
      <c r="J198" s="236">
        <f>ROUND(I198*H198,2)</f>
        <v>0</v>
      </c>
      <c r="K198" s="232" t="s">
        <v>1</v>
      </c>
      <c r="L198" s="47"/>
      <c r="M198" s="237" t="s">
        <v>1</v>
      </c>
      <c r="N198" s="238" t="s">
        <v>52</v>
      </c>
      <c r="O198" s="95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1" t="s">
        <v>233</v>
      </c>
      <c r="AT198" s="241" t="s">
        <v>228</v>
      </c>
      <c r="AU198" s="241" t="s">
        <v>92</v>
      </c>
      <c r="AY198" s="19" t="s">
        <v>226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233</v>
      </c>
      <c r="BK198" s="242">
        <f>ROUND(I198*H198,2)</f>
        <v>0</v>
      </c>
      <c r="BL198" s="19" t="s">
        <v>233</v>
      </c>
      <c r="BM198" s="241" t="s">
        <v>3069</v>
      </c>
    </row>
    <row r="199" s="2" customFormat="1" ht="16.5" customHeight="1">
      <c r="A199" s="41"/>
      <c r="B199" s="42"/>
      <c r="C199" s="230" t="s">
        <v>486</v>
      </c>
      <c r="D199" s="230" t="s">
        <v>228</v>
      </c>
      <c r="E199" s="231" t="s">
        <v>1509</v>
      </c>
      <c r="F199" s="232" t="s">
        <v>3070</v>
      </c>
      <c r="G199" s="233" t="s">
        <v>387</v>
      </c>
      <c r="H199" s="234">
        <v>1</v>
      </c>
      <c r="I199" s="235"/>
      <c r="J199" s="236">
        <f>ROUND(I199*H199,2)</f>
        <v>0</v>
      </c>
      <c r="K199" s="232" t="s">
        <v>1</v>
      </c>
      <c r="L199" s="47"/>
      <c r="M199" s="237" t="s">
        <v>1</v>
      </c>
      <c r="N199" s="238" t="s">
        <v>52</v>
      </c>
      <c r="O199" s="95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1" t="s">
        <v>233</v>
      </c>
      <c r="AT199" s="241" t="s">
        <v>228</v>
      </c>
      <c r="AU199" s="241" t="s">
        <v>92</v>
      </c>
      <c r="AY199" s="19" t="s">
        <v>226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233</v>
      </c>
      <c r="BK199" s="242">
        <f>ROUND(I199*H199,2)</f>
        <v>0</v>
      </c>
      <c r="BL199" s="19" t="s">
        <v>233</v>
      </c>
      <c r="BM199" s="241" t="s">
        <v>3071</v>
      </c>
    </row>
    <row r="200" s="2" customFormat="1" ht="24.15" customHeight="1">
      <c r="A200" s="41"/>
      <c r="B200" s="42"/>
      <c r="C200" s="230" t="s">
        <v>491</v>
      </c>
      <c r="D200" s="230" t="s">
        <v>228</v>
      </c>
      <c r="E200" s="231" t="s">
        <v>1512</v>
      </c>
      <c r="F200" s="232" t="s">
        <v>3072</v>
      </c>
      <c r="G200" s="233" t="s">
        <v>387</v>
      </c>
      <c r="H200" s="234">
        <v>1</v>
      </c>
      <c r="I200" s="235"/>
      <c r="J200" s="236">
        <f>ROUND(I200*H200,2)</f>
        <v>0</v>
      </c>
      <c r="K200" s="232" t="s">
        <v>1</v>
      </c>
      <c r="L200" s="47"/>
      <c r="M200" s="308" t="s">
        <v>1</v>
      </c>
      <c r="N200" s="309" t="s">
        <v>52</v>
      </c>
      <c r="O200" s="310"/>
      <c r="P200" s="311">
        <f>O200*H200</f>
        <v>0</v>
      </c>
      <c r="Q200" s="311">
        <v>0</v>
      </c>
      <c r="R200" s="311">
        <f>Q200*H200</f>
        <v>0</v>
      </c>
      <c r="S200" s="311">
        <v>0</v>
      </c>
      <c r="T200" s="312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1" t="s">
        <v>233</v>
      </c>
      <c r="AT200" s="241" t="s">
        <v>228</v>
      </c>
      <c r="AU200" s="241" t="s">
        <v>92</v>
      </c>
      <c r="AY200" s="19" t="s">
        <v>226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233</v>
      </c>
      <c r="BK200" s="242">
        <f>ROUND(I200*H200,2)</f>
        <v>0</v>
      </c>
      <c r="BL200" s="19" t="s">
        <v>233</v>
      </c>
      <c r="BM200" s="241" t="s">
        <v>3073</v>
      </c>
    </row>
    <row r="201" s="2" customFormat="1" ht="6.96" customHeight="1">
      <c r="A201" s="41"/>
      <c r="B201" s="70"/>
      <c r="C201" s="71"/>
      <c r="D201" s="71"/>
      <c r="E201" s="71"/>
      <c r="F201" s="71"/>
      <c r="G201" s="71"/>
      <c r="H201" s="71"/>
      <c r="I201" s="71"/>
      <c r="J201" s="71"/>
      <c r="K201" s="71"/>
      <c r="L201" s="47"/>
      <c r="M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</sheetData>
  <sheetProtection sheet="1" autoFilter="0" formatColumns="0" formatRows="0" objects="1" scenarios="1" spinCount="100000" saltValue="LC68wkF7utPupHALdByrF0CMiknxrwNJKnQjjH7QNBpwzwKI7wSfSkJXBEESDDK60py6cDyxWtmOWk/va5nK3Q==" hashValue="iH7lR4OcpUuO/Mk6xRhjfXN+P4pKXSFwyUf1zorzYg5sAkKEcRHwkQRuZS78qfKIjlHY9Omw6bUqRxViuk8i+A==" algorithmName="SHA-512" password="CF7A"/>
  <autoFilter ref="C127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3074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3075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ROUND(J138,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ROUND((SUM(BE138:BE417)),  2)</f>
        <v>0</v>
      </c>
      <c r="G35" s="41"/>
      <c r="H35" s="41"/>
      <c r="I35" s="168">
        <v>0.20999999999999999</v>
      </c>
      <c r="J35" s="167">
        <f>ROUND(((SUM(BE138:BE417))*I35),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ROUND((SUM(BF138:BF417)),  2)</f>
        <v>0</v>
      </c>
      <c r="G36" s="41"/>
      <c r="H36" s="41"/>
      <c r="I36" s="168">
        <v>0.14999999999999999</v>
      </c>
      <c r="J36" s="167">
        <f>ROUND(((SUM(BF138:BF417))*I36),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ROUND((SUM(BG138:BG417)),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ROUND((SUM(BH138:BH417)),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ROUND((SUM(BI138:BI417)),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3074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SO02.1 - Stavebně technické řešení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J138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178</v>
      </c>
      <c r="E99" s="195"/>
      <c r="F99" s="195"/>
      <c r="G99" s="195"/>
      <c r="H99" s="195"/>
      <c r="I99" s="195"/>
      <c r="J99" s="196">
        <f>J139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180</v>
      </c>
      <c r="E100" s="200"/>
      <c r="F100" s="200"/>
      <c r="G100" s="200"/>
      <c r="H100" s="200"/>
      <c r="I100" s="200"/>
      <c r="J100" s="201">
        <f>J140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183</v>
      </c>
      <c r="E101" s="200"/>
      <c r="F101" s="200"/>
      <c r="G101" s="200"/>
      <c r="H101" s="200"/>
      <c r="I101" s="200"/>
      <c r="J101" s="201">
        <f>J158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7"/>
      <c r="D102" s="199" t="s">
        <v>184</v>
      </c>
      <c r="E102" s="200"/>
      <c r="F102" s="200"/>
      <c r="G102" s="200"/>
      <c r="H102" s="200"/>
      <c r="I102" s="200"/>
      <c r="J102" s="201">
        <f>J213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7"/>
      <c r="D103" s="199" t="s">
        <v>186</v>
      </c>
      <c r="E103" s="200"/>
      <c r="F103" s="200"/>
      <c r="G103" s="200"/>
      <c r="H103" s="200"/>
      <c r="I103" s="200"/>
      <c r="J103" s="201">
        <f>J273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7"/>
      <c r="D104" s="199" t="s">
        <v>3076</v>
      </c>
      <c r="E104" s="200"/>
      <c r="F104" s="200"/>
      <c r="G104" s="200"/>
      <c r="H104" s="200"/>
      <c r="I104" s="200"/>
      <c r="J104" s="201">
        <f>J290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7"/>
      <c r="D105" s="199" t="s">
        <v>188</v>
      </c>
      <c r="E105" s="200"/>
      <c r="F105" s="200"/>
      <c r="G105" s="200"/>
      <c r="H105" s="200"/>
      <c r="I105" s="200"/>
      <c r="J105" s="201">
        <f>J300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189</v>
      </c>
      <c r="E106" s="195"/>
      <c r="F106" s="195"/>
      <c r="G106" s="195"/>
      <c r="H106" s="195"/>
      <c r="I106" s="195"/>
      <c r="J106" s="196">
        <f>J302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8"/>
      <c r="C107" s="137"/>
      <c r="D107" s="199" t="s">
        <v>194</v>
      </c>
      <c r="E107" s="200"/>
      <c r="F107" s="200"/>
      <c r="G107" s="200"/>
      <c r="H107" s="200"/>
      <c r="I107" s="200"/>
      <c r="J107" s="201">
        <f>J303</f>
        <v>0</v>
      </c>
      <c r="K107" s="13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7"/>
      <c r="D108" s="199" t="s">
        <v>198</v>
      </c>
      <c r="E108" s="200"/>
      <c r="F108" s="200"/>
      <c r="G108" s="200"/>
      <c r="H108" s="200"/>
      <c r="I108" s="200"/>
      <c r="J108" s="201">
        <f>J307</f>
        <v>0</v>
      </c>
      <c r="K108" s="13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7"/>
      <c r="D109" s="199" t="s">
        <v>199</v>
      </c>
      <c r="E109" s="200"/>
      <c r="F109" s="200"/>
      <c r="G109" s="200"/>
      <c r="H109" s="200"/>
      <c r="I109" s="200"/>
      <c r="J109" s="201">
        <f>J311</f>
        <v>0</v>
      </c>
      <c r="K109" s="137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7"/>
      <c r="D110" s="199" t="s">
        <v>203</v>
      </c>
      <c r="E110" s="200"/>
      <c r="F110" s="200"/>
      <c r="G110" s="200"/>
      <c r="H110" s="200"/>
      <c r="I110" s="200"/>
      <c r="J110" s="201">
        <f>J333</f>
        <v>0</v>
      </c>
      <c r="K110" s="137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7"/>
      <c r="D111" s="199" t="s">
        <v>204</v>
      </c>
      <c r="E111" s="200"/>
      <c r="F111" s="200"/>
      <c r="G111" s="200"/>
      <c r="H111" s="200"/>
      <c r="I111" s="200"/>
      <c r="J111" s="201">
        <f>J349</f>
        <v>0</v>
      </c>
      <c r="K111" s="137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7"/>
      <c r="D112" s="199" t="s">
        <v>205</v>
      </c>
      <c r="E112" s="200"/>
      <c r="F112" s="200"/>
      <c r="G112" s="200"/>
      <c r="H112" s="200"/>
      <c r="I112" s="200"/>
      <c r="J112" s="201">
        <f>J355</f>
        <v>0</v>
      </c>
      <c r="K112" s="137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7"/>
      <c r="D113" s="199" t="s">
        <v>207</v>
      </c>
      <c r="E113" s="200"/>
      <c r="F113" s="200"/>
      <c r="G113" s="200"/>
      <c r="H113" s="200"/>
      <c r="I113" s="200"/>
      <c r="J113" s="201">
        <f>J362</f>
        <v>0</v>
      </c>
      <c r="K113" s="137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7"/>
      <c r="D114" s="199" t="s">
        <v>208</v>
      </c>
      <c r="E114" s="200"/>
      <c r="F114" s="200"/>
      <c r="G114" s="200"/>
      <c r="H114" s="200"/>
      <c r="I114" s="200"/>
      <c r="J114" s="201">
        <f>J388</f>
        <v>0</v>
      </c>
      <c r="K114" s="137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2"/>
      <c r="C115" s="193"/>
      <c r="D115" s="194" t="s">
        <v>209</v>
      </c>
      <c r="E115" s="195"/>
      <c r="F115" s="195"/>
      <c r="G115" s="195"/>
      <c r="H115" s="195"/>
      <c r="I115" s="195"/>
      <c r="J115" s="196">
        <f>J413</f>
        <v>0</v>
      </c>
      <c r="K115" s="193"/>
      <c r="L115" s="197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8"/>
      <c r="C116" s="137"/>
      <c r="D116" s="199" t="s">
        <v>210</v>
      </c>
      <c r="E116" s="200"/>
      <c r="F116" s="200"/>
      <c r="G116" s="200"/>
      <c r="H116" s="200"/>
      <c r="I116" s="200"/>
      <c r="J116" s="201">
        <f>J414</f>
        <v>0</v>
      </c>
      <c r="K116" s="137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22" s="2" customFormat="1" ht="6.96" customHeight="1">
      <c r="A122" s="41"/>
      <c r="B122" s="72"/>
      <c r="C122" s="73"/>
      <c r="D122" s="73"/>
      <c r="E122" s="73"/>
      <c r="F122" s="73"/>
      <c r="G122" s="73"/>
      <c r="H122" s="73"/>
      <c r="I122" s="73"/>
      <c r="J122" s="73"/>
      <c r="K122" s="73"/>
      <c r="L122" s="6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4.96" customHeight="1">
      <c r="A123" s="41"/>
      <c r="B123" s="42"/>
      <c r="C123" s="25" t="s">
        <v>211</v>
      </c>
      <c r="D123" s="43"/>
      <c r="E123" s="43"/>
      <c r="F123" s="43"/>
      <c r="G123" s="43"/>
      <c r="H123" s="43"/>
      <c r="I123" s="43"/>
      <c r="J123" s="43"/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2" customHeight="1">
      <c r="A125" s="41"/>
      <c r="B125" s="42"/>
      <c r="C125" s="34" t="s">
        <v>16</v>
      </c>
      <c r="D125" s="43"/>
      <c r="E125" s="43"/>
      <c r="F125" s="43"/>
      <c r="G125" s="43"/>
      <c r="H125" s="43"/>
      <c r="I125" s="43"/>
      <c r="J125" s="43"/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6.5" customHeight="1">
      <c r="A126" s="41"/>
      <c r="B126" s="42"/>
      <c r="C126" s="43"/>
      <c r="D126" s="43"/>
      <c r="E126" s="187" t="str">
        <f>E7</f>
        <v>Změna způsobu dezinfekce</v>
      </c>
      <c r="F126" s="34"/>
      <c r="G126" s="34"/>
      <c r="H126" s="34"/>
      <c r="I126" s="43"/>
      <c r="J126" s="43"/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" customFormat="1" ht="12" customHeight="1">
      <c r="B127" s="23"/>
      <c r="C127" s="34" t="s">
        <v>168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2" customFormat="1" ht="16.5" customHeight="1">
      <c r="A128" s="41"/>
      <c r="B128" s="42"/>
      <c r="C128" s="43"/>
      <c r="D128" s="43"/>
      <c r="E128" s="187" t="s">
        <v>3074</v>
      </c>
      <c r="F128" s="43"/>
      <c r="G128" s="43"/>
      <c r="H128" s="43"/>
      <c r="I128" s="43"/>
      <c r="J128" s="43"/>
      <c r="K128" s="43"/>
      <c r="L128" s="6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4" t="s">
        <v>170</v>
      </c>
      <c r="D129" s="43"/>
      <c r="E129" s="43"/>
      <c r="F129" s="43"/>
      <c r="G129" s="43"/>
      <c r="H129" s="43"/>
      <c r="I129" s="43"/>
      <c r="J129" s="43"/>
      <c r="K129" s="43"/>
      <c r="L129" s="67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80" t="str">
        <f>E11</f>
        <v>SO02.1 - Stavebně technické řešení</v>
      </c>
      <c r="F130" s="43"/>
      <c r="G130" s="43"/>
      <c r="H130" s="43"/>
      <c r="I130" s="43"/>
      <c r="J130" s="43"/>
      <c r="K130" s="43"/>
      <c r="L130" s="6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20</v>
      </c>
      <c r="D132" s="43"/>
      <c r="E132" s="43"/>
      <c r="F132" s="29" t="str">
        <f>F14</f>
        <v>Areál úpravny vody Želivka, Hulice 106</v>
      </c>
      <c r="G132" s="43"/>
      <c r="H132" s="43"/>
      <c r="I132" s="34" t="s">
        <v>22</v>
      </c>
      <c r="J132" s="83" t="str">
        <f>IF(J14="","",J14)</f>
        <v>31. 8. 2021</v>
      </c>
      <c r="K132" s="43"/>
      <c r="L132" s="6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40.05" customHeight="1">
      <c r="A134" s="41"/>
      <c r="B134" s="42"/>
      <c r="C134" s="34" t="s">
        <v>28</v>
      </c>
      <c r="D134" s="43"/>
      <c r="E134" s="43"/>
      <c r="F134" s="29" t="str">
        <f>E17</f>
        <v>Úpravna vody Želivka, a.s.</v>
      </c>
      <c r="G134" s="43"/>
      <c r="H134" s="43"/>
      <c r="I134" s="34" t="s">
        <v>36</v>
      </c>
      <c r="J134" s="39" t="str">
        <f>E23</f>
        <v>ERMEX ENGINEERING, spol. s r.o.</v>
      </c>
      <c r="K134" s="43"/>
      <c r="L134" s="67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4" t="s">
        <v>34</v>
      </c>
      <c r="D135" s="43"/>
      <c r="E135" s="43"/>
      <c r="F135" s="29" t="str">
        <f>IF(E20="","",E20)</f>
        <v>Vyplň údaj</v>
      </c>
      <c r="G135" s="43"/>
      <c r="H135" s="43"/>
      <c r="I135" s="34" t="s">
        <v>41</v>
      </c>
      <c r="J135" s="39" t="str">
        <f>E26</f>
        <v xml:space="preserve"> </v>
      </c>
      <c r="K135" s="43"/>
      <c r="L135" s="67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7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03"/>
      <c r="B137" s="204"/>
      <c r="C137" s="205" t="s">
        <v>212</v>
      </c>
      <c r="D137" s="206" t="s">
        <v>70</v>
      </c>
      <c r="E137" s="206" t="s">
        <v>66</v>
      </c>
      <c r="F137" s="206" t="s">
        <v>67</v>
      </c>
      <c r="G137" s="206" t="s">
        <v>213</v>
      </c>
      <c r="H137" s="206" t="s">
        <v>214</v>
      </c>
      <c r="I137" s="206" t="s">
        <v>215</v>
      </c>
      <c r="J137" s="206" t="s">
        <v>175</v>
      </c>
      <c r="K137" s="207" t="s">
        <v>216</v>
      </c>
      <c r="L137" s="208"/>
      <c r="M137" s="104" t="s">
        <v>1</v>
      </c>
      <c r="N137" s="105" t="s">
        <v>49</v>
      </c>
      <c r="O137" s="105" t="s">
        <v>217</v>
      </c>
      <c r="P137" s="105" t="s">
        <v>218</v>
      </c>
      <c r="Q137" s="105" t="s">
        <v>219</v>
      </c>
      <c r="R137" s="105" t="s">
        <v>220</v>
      </c>
      <c r="S137" s="105" t="s">
        <v>221</v>
      </c>
      <c r="T137" s="106" t="s">
        <v>222</v>
      </c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</row>
    <row r="138" s="2" customFormat="1" ht="22.8" customHeight="1">
      <c r="A138" s="41"/>
      <c r="B138" s="42"/>
      <c r="C138" s="111" t="s">
        <v>223</v>
      </c>
      <c r="D138" s="43"/>
      <c r="E138" s="43"/>
      <c r="F138" s="43"/>
      <c r="G138" s="43"/>
      <c r="H138" s="43"/>
      <c r="I138" s="43"/>
      <c r="J138" s="209">
        <f>BK138</f>
        <v>0</v>
      </c>
      <c r="K138" s="43"/>
      <c r="L138" s="47"/>
      <c r="M138" s="107"/>
      <c r="N138" s="210"/>
      <c r="O138" s="108"/>
      <c r="P138" s="211">
        <f>P139+P302+P413</f>
        <v>0</v>
      </c>
      <c r="Q138" s="108"/>
      <c r="R138" s="211">
        <f>R139+R302+R413</f>
        <v>77.421074590000018</v>
      </c>
      <c r="S138" s="108"/>
      <c r="T138" s="212">
        <f>T139+T302+T413</f>
        <v>67.258298999999994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84</v>
      </c>
      <c r="AU138" s="19" t="s">
        <v>177</v>
      </c>
      <c r="BK138" s="213">
        <f>BK139+BK302+BK413</f>
        <v>0</v>
      </c>
    </row>
    <row r="139" s="12" customFormat="1" ht="25.92" customHeight="1">
      <c r="A139" s="12"/>
      <c r="B139" s="214"/>
      <c r="C139" s="215"/>
      <c r="D139" s="216" t="s">
        <v>84</v>
      </c>
      <c r="E139" s="217" t="s">
        <v>224</v>
      </c>
      <c r="F139" s="217" t="s">
        <v>225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P140+P158+P213+P273+P300</f>
        <v>0</v>
      </c>
      <c r="Q139" s="222"/>
      <c r="R139" s="223">
        <f>R140+R158+R213+R273+R300</f>
        <v>73.393845590000026</v>
      </c>
      <c r="S139" s="222"/>
      <c r="T139" s="224">
        <f>T140+T158+T213+T273+T300</f>
        <v>64.104002999999992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92</v>
      </c>
      <c r="AT139" s="226" t="s">
        <v>84</v>
      </c>
      <c r="AU139" s="226" t="s">
        <v>85</v>
      </c>
      <c r="AY139" s="225" t="s">
        <v>226</v>
      </c>
      <c r="BK139" s="227">
        <f>BK140+BK158+BK213+BK273+BK300</f>
        <v>0</v>
      </c>
    </row>
    <row r="140" s="12" customFormat="1" ht="22.8" customHeight="1">
      <c r="A140" s="12"/>
      <c r="B140" s="214"/>
      <c r="C140" s="215"/>
      <c r="D140" s="216" t="s">
        <v>84</v>
      </c>
      <c r="E140" s="228" t="s">
        <v>241</v>
      </c>
      <c r="F140" s="228" t="s">
        <v>334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SUM(P141:P157)</f>
        <v>0</v>
      </c>
      <c r="Q140" s="222"/>
      <c r="R140" s="223">
        <f>SUM(R141:R157)</f>
        <v>6.6902609999999996</v>
      </c>
      <c r="S140" s="222"/>
      <c r="T140" s="224">
        <f>SUM(T141:T157)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92</v>
      </c>
      <c r="AT140" s="226" t="s">
        <v>84</v>
      </c>
      <c r="AU140" s="226" t="s">
        <v>92</v>
      </c>
      <c r="AY140" s="225" t="s">
        <v>226</v>
      </c>
      <c r="BK140" s="227">
        <f>SUM(BK141:BK157)</f>
        <v>0</v>
      </c>
    </row>
    <row r="141" s="2" customFormat="1" ht="21.75" customHeight="1">
      <c r="A141" s="41"/>
      <c r="B141" s="42"/>
      <c r="C141" s="230" t="s">
        <v>92</v>
      </c>
      <c r="D141" s="230" t="s">
        <v>228</v>
      </c>
      <c r="E141" s="231" t="s">
        <v>336</v>
      </c>
      <c r="F141" s="232" t="s">
        <v>337</v>
      </c>
      <c r="G141" s="233" t="s">
        <v>259</v>
      </c>
      <c r="H141" s="234">
        <v>0.45200000000000001</v>
      </c>
      <c r="I141" s="235"/>
      <c r="J141" s="236">
        <f>ROUND(I141*H141,2)</f>
        <v>0</v>
      </c>
      <c r="K141" s="232" t="s">
        <v>232</v>
      </c>
      <c r="L141" s="47"/>
      <c r="M141" s="237" t="s">
        <v>1</v>
      </c>
      <c r="N141" s="238" t="s">
        <v>52</v>
      </c>
      <c r="O141" s="95"/>
      <c r="P141" s="239">
        <f>O141*H141</f>
        <v>0</v>
      </c>
      <c r="Q141" s="239">
        <v>1.3271500000000001</v>
      </c>
      <c r="R141" s="239">
        <f>Q141*H141</f>
        <v>0.59987180000000007</v>
      </c>
      <c r="S141" s="239">
        <v>0</v>
      </c>
      <c r="T141" s="240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1" t="s">
        <v>233</v>
      </c>
      <c r="AT141" s="241" t="s">
        <v>228</v>
      </c>
      <c r="AU141" s="241" t="s">
        <v>94</v>
      </c>
      <c r="AY141" s="19" t="s">
        <v>226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233</v>
      </c>
      <c r="BK141" s="242">
        <f>ROUND(I141*H141,2)</f>
        <v>0</v>
      </c>
      <c r="BL141" s="19" t="s">
        <v>233</v>
      </c>
      <c r="BM141" s="241" t="s">
        <v>3077</v>
      </c>
    </row>
    <row r="142" s="13" customFormat="1">
      <c r="A142" s="13"/>
      <c r="B142" s="243"/>
      <c r="C142" s="244"/>
      <c r="D142" s="245" t="s">
        <v>235</v>
      </c>
      <c r="E142" s="246" t="s">
        <v>1</v>
      </c>
      <c r="F142" s="247" t="s">
        <v>3078</v>
      </c>
      <c r="G142" s="244"/>
      <c r="H142" s="248">
        <v>0.45000000000000001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235</v>
      </c>
      <c r="AU142" s="254" t="s">
        <v>94</v>
      </c>
      <c r="AV142" s="13" t="s">
        <v>94</v>
      </c>
      <c r="AW142" s="13" t="s">
        <v>40</v>
      </c>
      <c r="AX142" s="13" t="s">
        <v>85</v>
      </c>
      <c r="AY142" s="254" t="s">
        <v>226</v>
      </c>
    </row>
    <row r="143" s="13" customFormat="1">
      <c r="A143" s="13"/>
      <c r="B143" s="243"/>
      <c r="C143" s="244"/>
      <c r="D143" s="245" t="s">
        <v>235</v>
      </c>
      <c r="E143" s="246" t="s">
        <v>1</v>
      </c>
      <c r="F143" s="247" t="s">
        <v>3079</v>
      </c>
      <c r="G143" s="244"/>
      <c r="H143" s="248">
        <v>0.002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235</v>
      </c>
      <c r="AU143" s="254" t="s">
        <v>94</v>
      </c>
      <c r="AV143" s="13" t="s">
        <v>94</v>
      </c>
      <c r="AW143" s="13" t="s">
        <v>40</v>
      </c>
      <c r="AX143" s="13" t="s">
        <v>85</v>
      </c>
      <c r="AY143" s="254" t="s">
        <v>226</v>
      </c>
    </row>
    <row r="144" s="14" customFormat="1">
      <c r="A144" s="14"/>
      <c r="B144" s="255"/>
      <c r="C144" s="256"/>
      <c r="D144" s="245" t="s">
        <v>235</v>
      </c>
      <c r="E144" s="257" t="s">
        <v>1</v>
      </c>
      <c r="F144" s="258" t="s">
        <v>237</v>
      </c>
      <c r="G144" s="256"/>
      <c r="H144" s="259">
        <v>0.45200000000000001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235</v>
      </c>
      <c r="AU144" s="265" t="s">
        <v>94</v>
      </c>
      <c r="AV144" s="14" t="s">
        <v>233</v>
      </c>
      <c r="AW144" s="14" t="s">
        <v>40</v>
      </c>
      <c r="AX144" s="14" t="s">
        <v>92</v>
      </c>
      <c r="AY144" s="265" t="s">
        <v>226</v>
      </c>
    </row>
    <row r="145" s="2" customFormat="1" ht="16.5" customHeight="1">
      <c r="A145" s="41"/>
      <c r="B145" s="42"/>
      <c r="C145" s="230" t="s">
        <v>94</v>
      </c>
      <c r="D145" s="230" t="s">
        <v>228</v>
      </c>
      <c r="E145" s="231" t="s">
        <v>341</v>
      </c>
      <c r="F145" s="232" t="s">
        <v>342</v>
      </c>
      <c r="G145" s="233" t="s">
        <v>304</v>
      </c>
      <c r="H145" s="234">
        <v>0.32300000000000001</v>
      </c>
      <c r="I145" s="235"/>
      <c r="J145" s="236">
        <f>ROUND(I145*H145,2)</f>
        <v>0</v>
      </c>
      <c r="K145" s="232" t="s">
        <v>232</v>
      </c>
      <c r="L145" s="47"/>
      <c r="M145" s="237" t="s">
        <v>1</v>
      </c>
      <c r="N145" s="238" t="s">
        <v>52</v>
      </c>
      <c r="O145" s="95"/>
      <c r="P145" s="239">
        <f>O145*H145</f>
        <v>0</v>
      </c>
      <c r="Q145" s="239">
        <v>1.0900000000000001</v>
      </c>
      <c r="R145" s="239">
        <f>Q145*H145</f>
        <v>0.35207000000000005</v>
      </c>
      <c r="S145" s="239">
        <v>0</v>
      </c>
      <c r="T145" s="240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1" t="s">
        <v>233</v>
      </c>
      <c r="AT145" s="241" t="s">
        <v>228</v>
      </c>
      <c r="AU145" s="241" t="s">
        <v>94</v>
      </c>
      <c r="AY145" s="19" t="s">
        <v>226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233</v>
      </c>
      <c r="BK145" s="242">
        <f>ROUND(I145*H145,2)</f>
        <v>0</v>
      </c>
      <c r="BL145" s="19" t="s">
        <v>233</v>
      </c>
      <c r="BM145" s="241" t="s">
        <v>3080</v>
      </c>
    </row>
    <row r="146" s="13" customFormat="1">
      <c r="A146" s="13"/>
      <c r="B146" s="243"/>
      <c r="C146" s="244"/>
      <c r="D146" s="245" t="s">
        <v>235</v>
      </c>
      <c r="E146" s="246" t="s">
        <v>1</v>
      </c>
      <c r="F146" s="247" t="s">
        <v>3081</v>
      </c>
      <c r="G146" s="244"/>
      <c r="H146" s="248">
        <v>0.32300000000000001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235</v>
      </c>
      <c r="AU146" s="254" t="s">
        <v>94</v>
      </c>
      <c r="AV146" s="13" t="s">
        <v>94</v>
      </c>
      <c r="AW146" s="13" t="s">
        <v>40</v>
      </c>
      <c r="AX146" s="13" t="s">
        <v>85</v>
      </c>
      <c r="AY146" s="254" t="s">
        <v>226</v>
      </c>
    </row>
    <row r="147" s="14" customFormat="1">
      <c r="A147" s="14"/>
      <c r="B147" s="255"/>
      <c r="C147" s="256"/>
      <c r="D147" s="245" t="s">
        <v>235</v>
      </c>
      <c r="E147" s="257" t="s">
        <v>1</v>
      </c>
      <c r="F147" s="258" t="s">
        <v>237</v>
      </c>
      <c r="G147" s="256"/>
      <c r="H147" s="259">
        <v>0.32300000000000001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235</v>
      </c>
      <c r="AU147" s="265" t="s">
        <v>94</v>
      </c>
      <c r="AV147" s="14" t="s">
        <v>233</v>
      </c>
      <c r="AW147" s="14" t="s">
        <v>40</v>
      </c>
      <c r="AX147" s="14" t="s">
        <v>92</v>
      </c>
      <c r="AY147" s="265" t="s">
        <v>226</v>
      </c>
    </row>
    <row r="148" s="2" customFormat="1" ht="16.5" customHeight="1">
      <c r="A148" s="41"/>
      <c r="B148" s="42"/>
      <c r="C148" s="230" t="s">
        <v>241</v>
      </c>
      <c r="D148" s="230" t="s">
        <v>228</v>
      </c>
      <c r="E148" s="231" t="s">
        <v>346</v>
      </c>
      <c r="F148" s="232" t="s">
        <v>347</v>
      </c>
      <c r="G148" s="233" t="s">
        <v>304</v>
      </c>
      <c r="H148" s="234">
        <v>1.034</v>
      </c>
      <c r="I148" s="235"/>
      <c r="J148" s="236">
        <f>ROUND(I148*H148,2)</f>
        <v>0</v>
      </c>
      <c r="K148" s="232" t="s">
        <v>232</v>
      </c>
      <c r="L148" s="47"/>
      <c r="M148" s="237" t="s">
        <v>1</v>
      </c>
      <c r="N148" s="238" t="s">
        <v>52</v>
      </c>
      <c r="O148" s="95"/>
      <c r="P148" s="239">
        <f>O148*H148</f>
        <v>0</v>
      </c>
      <c r="Q148" s="239">
        <v>1.0900000000000001</v>
      </c>
      <c r="R148" s="239">
        <f>Q148*H148</f>
        <v>1.1270600000000002</v>
      </c>
      <c r="S148" s="239">
        <v>0</v>
      </c>
      <c r="T148" s="240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1" t="s">
        <v>233</v>
      </c>
      <c r="AT148" s="241" t="s">
        <v>228</v>
      </c>
      <c r="AU148" s="241" t="s">
        <v>94</v>
      </c>
      <c r="AY148" s="19" t="s">
        <v>226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233</v>
      </c>
      <c r="BK148" s="242">
        <f>ROUND(I148*H148,2)</f>
        <v>0</v>
      </c>
      <c r="BL148" s="19" t="s">
        <v>233</v>
      </c>
      <c r="BM148" s="241" t="s">
        <v>3082</v>
      </c>
    </row>
    <row r="149" s="13" customFormat="1">
      <c r="A149" s="13"/>
      <c r="B149" s="243"/>
      <c r="C149" s="244"/>
      <c r="D149" s="245" t="s">
        <v>235</v>
      </c>
      <c r="E149" s="246" t="s">
        <v>1</v>
      </c>
      <c r="F149" s="247" t="s">
        <v>3083</v>
      </c>
      <c r="G149" s="244"/>
      <c r="H149" s="248">
        <v>1.034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235</v>
      </c>
      <c r="AU149" s="254" t="s">
        <v>94</v>
      </c>
      <c r="AV149" s="13" t="s">
        <v>94</v>
      </c>
      <c r="AW149" s="13" t="s">
        <v>40</v>
      </c>
      <c r="AX149" s="13" t="s">
        <v>85</v>
      </c>
      <c r="AY149" s="254" t="s">
        <v>226</v>
      </c>
    </row>
    <row r="150" s="14" customFormat="1">
      <c r="A150" s="14"/>
      <c r="B150" s="255"/>
      <c r="C150" s="256"/>
      <c r="D150" s="245" t="s">
        <v>235</v>
      </c>
      <c r="E150" s="257" t="s">
        <v>1</v>
      </c>
      <c r="F150" s="258" t="s">
        <v>237</v>
      </c>
      <c r="G150" s="256"/>
      <c r="H150" s="259">
        <v>1.034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235</v>
      </c>
      <c r="AU150" s="265" t="s">
        <v>94</v>
      </c>
      <c r="AV150" s="14" t="s">
        <v>233</v>
      </c>
      <c r="AW150" s="14" t="s">
        <v>40</v>
      </c>
      <c r="AX150" s="14" t="s">
        <v>92</v>
      </c>
      <c r="AY150" s="265" t="s">
        <v>226</v>
      </c>
    </row>
    <row r="151" s="2" customFormat="1" ht="16.5" customHeight="1">
      <c r="A151" s="41"/>
      <c r="B151" s="42"/>
      <c r="C151" s="230" t="s">
        <v>233</v>
      </c>
      <c r="D151" s="230" t="s">
        <v>228</v>
      </c>
      <c r="E151" s="231" t="s">
        <v>3084</v>
      </c>
      <c r="F151" s="232" t="s">
        <v>3085</v>
      </c>
      <c r="G151" s="233" t="s">
        <v>231</v>
      </c>
      <c r="H151" s="234">
        <v>2.9700000000000002</v>
      </c>
      <c r="I151" s="235"/>
      <c r="J151" s="236">
        <f>ROUND(I151*H151,2)</f>
        <v>0</v>
      </c>
      <c r="K151" s="232" t="s">
        <v>232</v>
      </c>
      <c r="L151" s="47"/>
      <c r="M151" s="237" t="s">
        <v>1</v>
      </c>
      <c r="N151" s="238" t="s">
        <v>52</v>
      </c>
      <c r="O151" s="95"/>
      <c r="P151" s="239">
        <f>O151*H151</f>
        <v>0</v>
      </c>
      <c r="Q151" s="239">
        <v>0.11576</v>
      </c>
      <c r="R151" s="239">
        <f>Q151*H151</f>
        <v>0.34380720000000004</v>
      </c>
      <c r="S151" s="239">
        <v>0</v>
      </c>
      <c r="T151" s="24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1" t="s">
        <v>233</v>
      </c>
      <c r="AT151" s="241" t="s">
        <v>228</v>
      </c>
      <c r="AU151" s="241" t="s">
        <v>94</v>
      </c>
      <c r="AY151" s="19" t="s">
        <v>226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233</v>
      </c>
      <c r="BK151" s="242">
        <f>ROUND(I151*H151,2)</f>
        <v>0</v>
      </c>
      <c r="BL151" s="19" t="s">
        <v>233</v>
      </c>
      <c r="BM151" s="241" t="s">
        <v>3086</v>
      </c>
    </row>
    <row r="152" s="13" customFormat="1">
      <c r="A152" s="13"/>
      <c r="B152" s="243"/>
      <c r="C152" s="244"/>
      <c r="D152" s="245" t="s">
        <v>235</v>
      </c>
      <c r="E152" s="246" t="s">
        <v>1</v>
      </c>
      <c r="F152" s="247" t="s">
        <v>3087</v>
      </c>
      <c r="G152" s="244"/>
      <c r="H152" s="248">
        <v>2.0899999999999999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235</v>
      </c>
      <c r="AU152" s="254" t="s">
        <v>94</v>
      </c>
      <c r="AV152" s="13" t="s">
        <v>94</v>
      </c>
      <c r="AW152" s="13" t="s">
        <v>40</v>
      </c>
      <c r="AX152" s="13" t="s">
        <v>85</v>
      </c>
      <c r="AY152" s="254" t="s">
        <v>226</v>
      </c>
    </row>
    <row r="153" s="13" customFormat="1">
      <c r="A153" s="13"/>
      <c r="B153" s="243"/>
      <c r="C153" s="244"/>
      <c r="D153" s="245" t="s">
        <v>235</v>
      </c>
      <c r="E153" s="246" t="s">
        <v>1</v>
      </c>
      <c r="F153" s="247" t="s">
        <v>3088</v>
      </c>
      <c r="G153" s="244"/>
      <c r="H153" s="248">
        <v>0.88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235</v>
      </c>
      <c r="AU153" s="254" t="s">
        <v>94</v>
      </c>
      <c r="AV153" s="13" t="s">
        <v>94</v>
      </c>
      <c r="AW153" s="13" t="s">
        <v>40</v>
      </c>
      <c r="AX153" s="13" t="s">
        <v>85</v>
      </c>
      <c r="AY153" s="254" t="s">
        <v>226</v>
      </c>
    </row>
    <row r="154" s="14" customFormat="1">
      <c r="A154" s="14"/>
      <c r="B154" s="255"/>
      <c r="C154" s="256"/>
      <c r="D154" s="245" t="s">
        <v>235</v>
      </c>
      <c r="E154" s="257" t="s">
        <v>1</v>
      </c>
      <c r="F154" s="258" t="s">
        <v>237</v>
      </c>
      <c r="G154" s="256"/>
      <c r="H154" s="259">
        <v>2.9699999999999998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235</v>
      </c>
      <c r="AU154" s="265" t="s">
        <v>94</v>
      </c>
      <c r="AV154" s="14" t="s">
        <v>233</v>
      </c>
      <c r="AW154" s="14" t="s">
        <v>40</v>
      </c>
      <c r="AX154" s="14" t="s">
        <v>92</v>
      </c>
      <c r="AY154" s="265" t="s">
        <v>226</v>
      </c>
    </row>
    <row r="155" s="2" customFormat="1" ht="16.5" customHeight="1">
      <c r="A155" s="41"/>
      <c r="B155" s="42"/>
      <c r="C155" s="230" t="s">
        <v>251</v>
      </c>
      <c r="D155" s="230" t="s">
        <v>228</v>
      </c>
      <c r="E155" s="231" t="s">
        <v>362</v>
      </c>
      <c r="F155" s="232" t="s">
        <v>363</v>
      </c>
      <c r="G155" s="233" t="s">
        <v>259</v>
      </c>
      <c r="H155" s="234">
        <v>6.0359999999999996</v>
      </c>
      <c r="I155" s="235"/>
      <c r="J155" s="236">
        <f>ROUND(I155*H155,2)</f>
        <v>0</v>
      </c>
      <c r="K155" s="232" t="s">
        <v>232</v>
      </c>
      <c r="L155" s="47"/>
      <c r="M155" s="237" t="s">
        <v>1</v>
      </c>
      <c r="N155" s="238" t="s">
        <v>52</v>
      </c>
      <c r="O155" s="95"/>
      <c r="P155" s="239">
        <f>O155*H155</f>
        <v>0</v>
      </c>
      <c r="Q155" s="239">
        <v>0.70699999999999996</v>
      </c>
      <c r="R155" s="239">
        <f>Q155*H155</f>
        <v>4.2674519999999996</v>
      </c>
      <c r="S155" s="239">
        <v>0</v>
      </c>
      <c r="T155" s="240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1" t="s">
        <v>233</v>
      </c>
      <c r="AT155" s="241" t="s">
        <v>228</v>
      </c>
      <c r="AU155" s="241" t="s">
        <v>94</v>
      </c>
      <c r="AY155" s="19" t="s">
        <v>226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233</v>
      </c>
      <c r="BK155" s="242">
        <f>ROUND(I155*H155,2)</f>
        <v>0</v>
      </c>
      <c r="BL155" s="19" t="s">
        <v>233</v>
      </c>
      <c r="BM155" s="241" t="s">
        <v>3089</v>
      </c>
    </row>
    <row r="156" s="13" customFormat="1">
      <c r="A156" s="13"/>
      <c r="B156" s="243"/>
      <c r="C156" s="244"/>
      <c r="D156" s="245" t="s">
        <v>235</v>
      </c>
      <c r="E156" s="246" t="s">
        <v>1</v>
      </c>
      <c r="F156" s="247" t="s">
        <v>3090</v>
      </c>
      <c r="G156" s="244"/>
      <c r="H156" s="248">
        <v>6.0359999999999996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235</v>
      </c>
      <c r="AU156" s="254" t="s">
        <v>94</v>
      </c>
      <c r="AV156" s="13" t="s">
        <v>94</v>
      </c>
      <c r="AW156" s="13" t="s">
        <v>40</v>
      </c>
      <c r="AX156" s="13" t="s">
        <v>85</v>
      </c>
      <c r="AY156" s="254" t="s">
        <v>226</v>
      </c>
    </row>
    <row r="157" s="14" customFormat="1">
      <c r="A157" s="14"/>
      <c r="B157" s="255"/>
      <c r="C157" s="256"/>
      <c r="D157" s="245" t="s">
        <v>235</v>
      </c>
      <c r="E157" s="257" t="s">
        <v>1</v>
      </c>
      <c r="F157" s="258" t="s">
        <v>237</v>
      </c>
      <c r="G157" s="256"/>
      <c r="H157" s="259">
        <v>6.0359999999999996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235</v>
      </c>
      <c r="AU157" s="265" t="s">
        <v>94</v>
      </c>
      <c r="AV157" s="14" t="s">
        <v>233</v>
      </c>
      <c r="AW157" s="14" t="s">
        <v>40</v>
      </c>
      <c r="AX157" s="14" t="s">
        <v>92</v>
      </c>
      <c r="AY157" s="265" t="s">
        <v>226</v>
      </c>
    </row>
    <row r="158" s="12" customFormat="1" ht="22.8" customHeight="1">
      <c r="A158" s="12"/>
      <c r="B158" s="214"/>
      <c r="C158" s="215"/>
      <c r="D158" s="216" t="s">
        <v>84</v>
      </c>
      <c r="E158" s="228" t="s">
        <v>256</v>
      </c>
      <c r="F158" s="228" t="s">
        <v>433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SUM(P159:P212)</f>
        <v>0</v>
      </c>
      <c r="Q158" s="222"/>
      <c r="R158" s="223">
        <f>SUM(R159:R212)</f>
        <v>66.668524590000018</v>
      </c>
      <c r="S158" s="222"/>
      <c r="T158" s="224">
        <f>SUM(T159:T212)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92</v>
      </c>
      <c r="AT158" s="226" t="s">
        <v>84</v>
      </c>
      <c r="AU158" s="226" t="s">
        <v>92</v>
      </c>
      <c r="AY158" s="225" t="s">
        <v>226</v>
      </c>
      <c r="BK158" s="227">
        <f>SUM(BK159:BK212)</f>
        <v>0</v>
      </c>
    </row>
    <row r="159" s="2" customFormat="1" ht="16.5" customHeight="1">
      <c r="A159" s="41"/>
      <c r="B159" s="42"/>
      <c r="C159" s="230" t="s">
        <v>256</v>
      </c>
      <c r="D159" s="230" t="s">
        <v>228</v>
      </c>
      <c r="E159" s="231" t="s">
        <v>435</v>
      </c>
      <c r="F159" s="232" t="s">
        <v>436</v>
      </c>
      <c r="G159" s="233" t="s">
        <v>231</v>
      </c>
      <c r="H159" s="234">
        <v>25.023</v>
      </c>
      <c r="I159" s="235"/>
      <c r="J159" s="236">
        <f>ROUND(I159*H159,2)</f>
        <v>0</v>
      </c>
      <c r="K159" s="232" t="s">
        <v>232</v>
      </c>
      <c r="L159" s="47"/>
      <c r="M159" s="237" t="s">
        <v>1</v>
      </c>
      <c r="N159" s="238" t="s">
        <v>52</v>
      </c>
      <c r="O159" s="95"/>
      <c r="P159" s="239">
        <f>O159*H159</f>
        <v>0</v>
      </c>
      <c r="Q159" s="239">
        <v>0.00025999999999999998</v>
      </c>
      <c r="R159" s="239">
        <f>Q159*H159</f>
        <v>0.0065059799999999997</v>
      </c>
      <c r="S159" s="239">
        <v>0</v>
      </c>
      <c r="T159" s="24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1" t="s">
        <v>233</v>
      </c>
      <c r="AT159" s="241" t="s">
        <v>228</v>
      </c>
      <c r="AU159" s="241" t="s">
        <v>94</v>
      </c>
      <c r="AY159" s="19" t="s">
        <v>226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233</v>
      </c>
      <c r="BK159" s="242">
        <f>ROUND(I159*H159,2)</f>
        <v>0</v>
      </c>
      <c r="BL159" s="19" t="s">
        <v>233</v>
      </c>
      <c r="BM159" s="241" t="s">
        <v>3091</v>
      </c>
    </row>
    <row r="160" s="13" customFormat="1">
      <c r="A160" s="13"/>
      <c r="B160" s="243"/>
      <c r="C160" s="244"/>
      <c r="D160" s="245" t="s">
        <v>235</v>
      </c>
      <c r="E160" s="246" t="s">
        <v>1</v>
      </c>
      <c r="F160" s="247" t="s">
        <v>3092</v>
      </c>
      <c r="G160" s="244"/>
      <c r="H160" s="248">
        <v>24.143000000000001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235</v>
      </c>
      <c r="AU160" s="254" t="s">
        <v>94</v>
      </c>
      <c r="AV160" s="13" t="s">
        <v>94</v>
      </c>
      <c r="AW160" s="13" t="s">
        <v>40</v>
      </c>
      <c r="AX160" s="13" t="s">
        <v>85</v>
      </c>
      <c r="AY160" s="254" t="s">
        <v>226</v>
      </c>
    </row>
    <row r="161" s="13" customFormat="1">
      <c r="A161" s="13"/>
      <c r="B161" s="243"/>
      <c r="C161" s="244"/>
      <c r="D161" s="245" t="s">
        <v>235</v>
      </c>
      <c r="E161" s="246" t="s">
        <v>1</v>
      </c>
      <c r="F161" s="247" t="s">
        <v>3088</v>
      </c>
      <c r="G161" s="244"/>
      <c r="H161" s="248">
        <v>0.88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235</v>
      </c>
      <c r="AU161" s="254" t="s">
        <v>94</v>
      </c>
      <c r="AV161" s="13" t="s">
        <v>94</v>
      </c>
      <c r="AW161" s="13" t="s">
        <v>40</v>
      </c>
      <c r="AX161" s="13" t="s">
        <v>85</v>
      </c>
      <c r="AY161" s="254" t="s">
        <v>226</v>
      </c>
    </row>
    <row r="162" s="14" customFormat="1">
      <c r="A162" s="14"/>
      <c r="B162" s="255"/>
      <c r="C162" s="256"/>
      <c r="D162" s="245" t="s">
        <v>235</v>
      </c>
      <c r="E162" s="257" t="s">
        <v>1</v>
      </c>
      <c r="F162" s="258" t="s">
        <v>237</v>
      </c>
      <c r="G162" s="256"/>
      <c r="H162" s="259">
        <v>25.023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235</v>
      </c>
      <c r="AU162" s="265" t="s">
        <v>94</v>
      </c>
      <c r="AV162" s="14" t="s">
        <v>233</v>
      </c>
      <c r="AW162" s="14" t="s">
        <v>40</v>
      </c>
      <c r="AX162" s="14" t="s">
        <v>92</v>
      </c>
      <c r="AY162" s="265" t="s">
        <v>226</v>
      </c>
    </row>
    <row r="163" s="2" customFormat="1" ht="16.5" customHeight="1">
      <c r="A163" s="41"/>
      <c r="B163" s="42"/>
      <c r="C163" s="230" t="s">
        <v>263</v>
      </c>
      <c r="D163" s="230" t="s">
        <v>228</v>
      </c>
      <c r="E163" s="231" t="s">
        <v>3093</v>
      </c>
      <c r="F163" s="232" t="s">
        <v>3094</v>
      </c>
      <c r="G163" s="233" t="s">
        <v>231</v>
      </c>
      <c r="H163" s="234">
        <v>215.90000000000001</v>
      </c>
      <c r="I163" s="235"/>
      <c r="J163" s="236">
        <f>ROUND(I163*H163,2)</f>
        <v>0</v>
      </c>
      <c r="K163" s="232" t="s">
        <v>232</v>
      </c>
      <c r="L163" s="47"/>
      <c r="M163" s="237" t="s">
        <v>1</v>
      </c>
      <c r="N163" s="238" t="s">
        <v>52</v>
      </c>
      <c r="O163" s="95"/>
      <c r="P163" s="239">
        <f>O163*H163</f>
        <v>0</v>
      </c>
      <c r="Q163" s="239">
        <v>0.0080000000000000002</v>
      </c>
      <c r="R163" s="239">
        <f>Q163*H163</f>
        <v>1.7272000000000001</v>
      </c>
      <c r="S163" s="239">
        <v>0</v>
      </c>
      <c r="T163" s="24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1" t="s">
        <v>233</v>
      </c>
      <c r="AT163" s="241" t="s">
        <v>228</v>
      </c>
      <c r="AU163" s="241" t="s">
        <v>94</v>
      </c>
      <c r="AY163" s="19" t="s">
        <v>226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233</v>
      </c>
      <c r="BK163" s="242">
        <f>ROUND(I163*H163,2)</f>
        <v>0</v>
      </c>
      <c r="BL163" s="19" t="s">
        <v>233</v>
      </c>
      <c r="BM163" s="241" t="s">
        <v>3095</v>
      </c>
    </row>
    <row r="164" s="13" customFormat="1">
      <c r="A164" s="13"/>
      <c r="B164" s="243"/>
      <c r="C164" s="244"/>
      <c r="D164" s="245" t="s">
        <v>235</v>
      </c>
      <c r="E164" s="246" t="s">
        <v>1</v>
      </c>
      <c r="F164" s="247" t="s">
        <v>3096</v>
      </c>
      <c r="G164" s="244"/>
      <c r="H164" s="248">
        <v>215.90000000000001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235</v>
      </c>
      <c r="AU164" s="254" t="s">
        <v>94</v>
      </c>
      <c r="AV164" s="13" t="s">
        <v>94</v>
      </c>
      <c r="AW164" s="13" t="s">
        <v>40</v>
      </c>
      <c r="AX164" s="13" t="s">
        <v>85</v>
      </c>
      <c r="AY164" s="254" t="s">
        <v>226</v>
      </c>
    </row>
    <row r="165" s="14" customFormat="1">
      <c r="A165" s="14"/>
      <c r="B165" s="255"/>
      <c r="C165" s="256"/>
      <c r="D165" s="245" t="s">
        <v>235</v>
      </c>
      <c r="E165" s="257" t="s">
        <v>1</v>
      </c>
      <c r="F165" s="258" t="s">
        <v>237</v>
      </c>
      <c r="G165" s="256"/>
      <c r="H165" s="259">
        <v>215.90000000000001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235</v>
      </c>
      <c r="AU165" s="265" t="s">
        <v>94</v>
      </c>
      <c r="AV165" s="14" t="s">
        <v>233</v>
      </c>
      <c r="AW165" s="14" t="s">
        <v>40</v>
      </c>
      <c r="AX165" s="14" t="s">
        <v>92</v>
      </c>
      <c r="AY165" s="265" t="s">
        <v>226</v>
      </c>
    </row>
    <row r="166" s="2" customFormat="1" ht="16.5" customHeight="1">
      <c r="A166" s="41"/>
      <c r="B166" s="42"/>
      <c r="C166" s="266" t="s">
        <v>266</v>
      </c>
      <c r="D166" s="266" t="s">
        <v>301</v>
      </c>
      <c r="E166" s="267" t="s">
        <v>3097</v>
      </c>
      <c r="F166" s="268" t="s">
        <v>3098</v>
      </c>
      <c r="G166" s="269" t="s">
        <v>231</v>
      </c>
      <c r="H166" s="270">
        <v>220.21799999999999</v>
      </c>
      <c r="I166" s="271"/>
      <c r="J166" s="272">
        <f>ROUND(I166*H166,2)</f>
        <v>0</v>
      </c>
      <c r="K166" s="268" t="s">
        <v>232</v>
      </c>
      <c r="L166" s="273"/>
      <c r="M166" s="274" t="s">
        <v>1</v>
      </c>
      <c r="N166" s="275" t="s">
        <v>52</v>
      </c>
      <c r="O166" s="95"/>
      <c r="P166" s="239">
        <f>O166*H166</f>
        <v>0</v>
      </c>
      <c r="Q166" s="239">
        <v>0.001</v>
      </c>
      <c r="R166" s="239">
        <f>Q166*H166</f>
        <v>0.220218</v>
      </c>
      <c r="S166" s="239">
        <v>0</v>
      </c>
      <c r="T166" s="24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1" t="s">
        <v>266</v>
      </c>
      <c r="AT166" s="241" t="s">
        <v>301</v>
      </c>
      <c r="AU166" s="241" t="s">
        <v>94</v>
      </c>
      <c r="AY166" s="19" t="s">
        <v>226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233</v>
      </c>
      <c r="BK166" s="242">
        <f>ROUND(I166*H166,2)</f>
        <v>0</v>
      </c>
      <c r="BL166" s="19" t="s">
        <v>233</v>
      </c>
      <c r="BM166" s="241" t="s">
        <v>3099</v>
      </c>
    </row>
    <row r="167" s="13" customFormat="1">
      <c r="A167" s="13"/>
      <c r="B167" s="243"/>
      <c r="C167" s="244"/>
      <c r="D167" s="245" t="s">
        <v>235</v>
      </c>
      <c r="E167" s="246" t="s">
        <v>1</v>
      </c>
      <c r="F167" s="247" t="s">
        <v>3100</v>
      </c>
      <c r="G167" s="244"/>
      <c r="H167" s="248">
        <v>215.90000000000001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235</v>
      </c>
      <c r="AU167" s="254" t="s">
        <v>94</v>
      </c>
      <c r="AV167" s="13" t="s">
        <v>94</v>
      </c>
      <c r="AW167" s="13" t="s">
        <v>40</v>
      </c>
      <c r="AX167" s="13" t="s">
        <v>85</v>
      </c>
      <c r="AY167" s="254" t="s">
        <v>226</v>
      </c>
    </row>
    <row r="168" s="14" customFormat="1">
      <c r="A168" s="14"/>
      <c r="B168" s="255"/>
      <c r="C168" s="256"/>
      <c r="D168" s="245" t="s">
        <v>235</v>
      </c>
      <c r="E168" s="257" t="s">
        <v>1</v>
      </c>
      <c r="F168" s="258" t="s">
        <v>237</v>
      </c>
      <c r="G168" s="256"/>
      <c r="H168" s="259">
        <v>215.90000000000001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235</v>
      </c>
      <c r="AU168" s="265" t="s">
        <v>94</v>
      </c>
      <c r="AV168" s="14" t="s">
        <v>233</v>
      </c>
      <c r="AW168" s="14" t="s">
        <v>40</v>
      </c>
      <c r="AX168" s="14" t="s">
        <v>92</v>
      </c>
      <c r="AY168" s="265" t="s">
        <v>226</v>
      </c>
    </row>
    <row r="169" s="13" customFormat="1">
      <c r="A169" s="13"/>
      <c r="B169" s="243"/>
      <c r="C169" s="244"/>
      <c r="D169" s="245" t="s">
        <v>235</v>
      </c>
      <c r="E169" s="244"/>
      <c r="F169" s="247" t="s">
        <v>3101</v>
      </c>
      <c r="G169" s="244"/>
      <c r="H169" s="248">
        <v>220.21799999999999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235</v>
      </c>
      <c r="AU169" s="254" t="s">
        <v>94</v>
      </c>
      <c r="AV169" s="13" t="s">
        <v>94</v>
      </c>
      <c r="AW169" s="13" t="s">
        <v>4</v>
      </c>
      <c r="AX169" s="13" t="s">
        <v>92</v>
      </c>
      <c r="AY169" s="254" t="s">
        <v>226</v>
      </c>
    </row>
    <row r="170" s="2" customFormat="1" ht="16.5" customHeight="1">
      <c r="A170" s="41"/>
      <c r="B170" s="42"/>
      <c r="C170" s="230" t="s">
        <v>271</v>
      </c>
      <c r="D170" s="230" t="s">
        <v>228</v>
      </c>
      <c r="E170" s="231" t="s">
        <v>3102</v>
      </c>
      <c r="F170" s="232" t="s">
        <v>3103</v>
      </c>
      <c r="G170" s="233" t="s">
        <v>231</v>
      </c>
      <c r="H170" s="234">
        <v>25.023</v>
      </c>
      <c r="I170" s="235"/>
      <c r="J170" s="236">
        <f>ROUND(I170*H170,2)</f>
        <v>0</v>
      </c>
      <c r="K170" s="232" t="s">
        <v>232</v>
      </c>
      <c r="L170" s="47"/>
      <c r="M170" s="237" t="s">
        <v>1</v>
      </c>
      <c r="N170" s="238" t="s">
        <v>52</v>
      </c>
      <c r="O170" s="95"/>
      <c r="P170" s="239">
        <f>O170*H170</f>
        <v>0</v>
      </c>
      <c r="Q170" s="239">
        <v>0.018380000000000001</v>
      </c>
      <c r="R170" s="239">
        <f>Q170*H170</f>
        <v>0.45992274</v>
      </c>
      <c r="S170" s="239">
        <v>0</v>
      </c>
      <c r="T170" s="24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1" t="s">
        <v>233</v>
      </c>
      <c r="AT170" s="241" t="s">
        <v>228</v>
      </c>
      <c r="AU170" s="241" t="s">
        <v>94</v>
      </c>
      <c r="AY170" s="19" t="s">
        <v>226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233</v>
      </c>
      <c r="BK170" s="242">
        <f>ROUND(I170*H170,2)</f>
        <v>0</v>
      </c>
      <c r="BL170" s="19" t="s">
        <v>233</v>
      </c>
      <c r="BM170" s="241" t="s">
        <v>3104</v>
      </c>
    </row>
    <row r="171" s="13" customFormat="1">
      <c r="A171" s="13"/>
      <c r="B171" s="243"/>
      <c r="C171" s="244"/>
      <c r="D171" s="245" t="s">
        <v>235</v>
      </c>
      <c r="E171" s="246" t="s">
        <v>1</v>
      </c>
      <c r="F171" s="247" t="s">
        <v>3092</v>
      </c>
      <c r="G171" s="244"/>
      <c r="H171" s="248">
        <v>24.143000000000001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235</v>
      </c>
      <c r="AU171" s="254" t="s">
        <v>94</v>
      </c>
      <c r="AV171" s="13" t="s">
        <v>94</v>
      </c>
      <c r="AW171" s="13" t="s">
        <v>40</v>
      </c>
      <c r="AX171" s="13" t="s">
        <v>85</v>
      </c>
      <c r="AY171" s="254" t="s">
        <v>226</v>
      </c>
    </row>
    <row r="172" s="13" customFormat="1">
      <c r="A172" s="13"/>
      <c r="B172" s="243"/>
      <c r="C172" s="244"/>
      <c r="D172" s="245" t="s">
        <v>235</v>
      </c>
      <c r="E172" s="246" t="s">
        <v>1</v>
      </c>
      <c r="F172" s="247" t="s">
        <v>3088</v>
      </c>
      <c r="G172" s="244"/>
      <c r="H172" s="248">
        <v>0.88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235</v>
      </c>
      <c r="AU172" s="254" t="s">
        <v>94</v>
      </c>
      <c r="AV172" s="13" t="s">
        <v>94</v>
      </c>
      <c r="AW172" s="13" t="s">
        <v>40</v>
      </c>
      <c r="AX172" s="13" t="s">
        <v>85</v>
      </c>
      <c r="AY172" s="254" t="s">
        <v>226</v>
      </c>
    </row>
    <row r="173" s="14" customFormat="1">
      <c r="A173" s="14"/>
      <c r="B173" s="255"/>
      <c r="C173" s="256"/>
      <c r="D173" s="245" t="s">
        <v>235</v>
      </c>
      <c r="E173" s="257" t="s">
        <v>1</v>
      </c>
      <c r="F173" s="258" t="s">
        <v>237</v>
      </c>
      <c r="G173" s="256"/>
      <c r="H173" s="259">
        <v>25.023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235</v>
      </c>
      <c r="AU173" s="265" t="s">
        <v>94</v>
      </c>
      <c r="AV173" s="14" t="s">
        <v>233</v>
      </c>
      <c r="AW173" s="14" t="s">
        <v>40</v>
      </c>
      <c r="AX173" s="14" t="s">
        <v>92</v>
      </c>
      <c r="AY173" s="265" t="s">
        <v>226</v>
      </c>
    </row>
    <row r="174" s="2" customFormat="1" ht="16.5" customHeight="1">
      <c r="A174" s="41"/>
      <c r="B174" s="42"/>
      <c r="C174" s="266" t="s">
        <v>275</v>
      </c>
      <c r="D174" s="266" t="s">
        <v>301</v>
      </c>
      <c r="E174" s="267" t="s">
        <v>448</v>
      </c>
      <c r="F174" s="268" t="s">
        <v>449</v>
      </c>
      <c r="G174" s="269" t="s">
        <v>231</v>
      </c>
      <c r="H174" s="270">
        <v>27.524999999999999</v>
      </c>
      <c r="I174" s="271"/>
      <c r="J174" s="272">
        <f>ROUND(I174*H174,2)</f>
        <v>0</v>
      </c>
      <c r="K174" s="268" t="s">
        <v>232</v>
      </c>
      <c r="L174" s="273"/>
      <c r="M174" s="274" t="s">
        <v>1</v>
      </c>
      <c r="N174" s="275" t="s">
        <v>52</v>
      </c>
      <c r="O174" s="95"/>
      <c r="P174" s="239">
        <f>O174*H174</f>
        <v>0</v>
      </c>
      <c r="Q174" s="239">
        <v>0.00036000000000000002</v>
      </c>
      <c r="R174" s="239">
        <f>Q174*H174</f>
        <v>0.0099089999999999994</v>
      </c>
      <c r="S174" s="239">
        <v>0</v>
      </c>
      <c r="T174" s="24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1" t="s">
        <v>266</v>
      </c>
      <c r="AT174" s="241" t="s">
        <v>301</v>
      </c>
      <c r="AU174" s="241" t="s">
        <v>94</v>
      </c>
      <c r="AY174" s="19" t="s">
        <v>226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233</v>
      </c>
      <c r="BK174" s="242">
        <f>ROUND(I174*H174,2)</f>
        <v>0</v>
      </c>
      <c r="BL174" s="19" t="s">
        <v>233</v>
      </c>
      <c r="BM174" s="241" t="s">
        <v>3105</v>
      </c>
    </row>
    <row r="175" s="13" customFormat="1">
      <c r="A175" s="13"/>
      <c r="B175" s="243"/>
      <c r="C175" s="244"/>
      <c r="D175" s="245" t="s">
        <v>235</v>
      </c>
      <c r="E175" s="246" t="s">
        <v>1</v>
      </c>
      <c r="F175" s="247" t="s">
        <v>3106</v>
      </c>
      <c r="G175" s="244"/>
      <c r="H175" s="248">
        <v>26.556999999999999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235</v>
      </c>
      <c r="AU175" s="254" t="s">
        <v>94</v>
      </c>
      <c r="AV175" s="13" t="s">
        <v>94</v>
      </c>
      <c r="AW175" s="13" t="s">
        <v>40</v>
      </c>
      <c r="AX175" s="13" t="s">
        <v>85</v>
      </c>
      <c r="AY175" s="254" t="s">
        <v>226</v>
      </c>
    </row>
    <row r="176" s="13" customFormat="1">
      <c r="A176" s="13"/>
      <c r="B176" s="243"/>
      <c r="C176" s="244"/>
      <c r="D176" s="245" t="s">
        <v>235</v>
      </c>
      <c r="E176" s="246" t="s">
        <v>1</v>
      </c>
      <c r="F176" s="247" t="s">
        <v>3107</v>
      </c>
      <c r="G176" s="244"/>
      <c r="H176" s="248">
        <v>0.96799999999999997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235</v>
      </c>
      <c r="AU176" s="254" t="s">
        <v>94</v>
      </c>
      <c r="AV176" s="13" t="s">
        <v>94</v>
      </c>
      <c r="AW176" s="13" t="s">
        <v>40</v>
      </c>
      <c r="AX176" s="13" t="s">
        <v>85</v>
      </c>
      <c r="AY176" s="254" t="s">
        <v>226</v>
      </c>
    </row>
    <row r="177" s="14" customFormat="1">
      <c r="A177" s="14"/>
      <c r="B177" s="255"/>
      <c r="C177" s="256"/>
      <c r="D177" s="245" t="s">
        <v>235</v>
      </c>
      <c r="E177" s="257" t="s">
        <v>1</v>
      </c>
      <c r="F177" s="258" t="s">
        <v>237</v>
      </c>
      <c r="G177" s="256"/>
      <c r="H177" s="259">
        <v>27.524999999999999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235</v>
      </c>
      <c r="AU177" s="265" t="s">
        <v>94</v>
      </c>
      <c r="AV177" s="14" t="s">
        <v>233</v>
      </c>
      <c r="AW177" s="14" t="s">
        <v>40</v>
      </c>
      <c r="AX177" s="14" t="s">
        <v>92</v>
      </c>
      <c r="AY177" s="265" t="s">
        <v>226</v>
      </c>
    </row>
    <row r="178" s="2" customFormat="1" ht="24.15" customHeight="1">
      <c r="A178" s="41"/>
      <c r="B178" s="42"/>
      <c r="C178" s="230" t="s">
        <v>280</v>
      </c>
      <c r="D178" s="230" t="s">
        <v>228</v>
      </c>
      <c r="E178" s="231" t="s">
        <v>3108</v>
      </c>
      <c r="F178" s="232" t="s">
        <v>3109</v>
      </c>
      <c r="G178" s="233" t="s">
        <v>231</v>
      </c>
      <c r="H178" s="234">
        <v>82.879999999999995</v>
      </c>
      <c r="I178" s="235"/>
      <c r="J178" s="236">
        <f>ROUND(I178*H178,2)</f>
        <v>0</v>
      </c>
      <c r="K178" s="232" t="s">
        <v>232</v>
      </c>
      <c r="L178" s="47"/>
      <c r="M178" s="237" t="s">
        <v>1</v>
      </c>
      <c r="N178" s="238" t="s">
        <v>52</v>
      </c>
      <c r="O178" s="95"/>
      <c r="P178" s="239">
        <f>O178*H178</f>
        <v>0</v>
      </c>
      <c r="Q178" s="239">
        <v>0.019699999999999999</v>
      </c>
      <c r="R178" s="239">
        <f>Q178*H178</f>
        <v>1.6327359999999997</v>
      </c>
      <c r="S178" s="239">
        <v>0</v>
      </c>
      <c r="T178" s="24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1" t="s">
        <v>233</v>
      </c>
      <c r="AT178" s="241" t="s">
        <v>228</v>
      </c>
      <c r="AU178" s="241" t="s">
        <v>94</v>
      </c>
      <c r="AY178" s="19" t="s">
        <v>226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233</v>
      </c>
      <c r="BK178" s="242">
        <f>ROUND(I178*H178,2)</f>
        <v>0</v>
      </c>
      <c r="BL178" s="19" t="s">
        <v>233</v>
      </c>
      <c r="BM178" s="241" t="s">
        <v>3110</v>
      </c>
    </row>
    <row r="179" s="13" customFormat="1">
      <c r="A179" s="13"/>
      <c r="B179" s="243"/>
      <c r="C179" s="244"/>
      <c r="D179" s="245" t="s">
        <v>235</v>
      </c>
      <c r="E179" s="246" t="s">
        <v>1</v>
      </c>
      <c r="F179" s="247" t="s">
        <v>3111</v>
      </c>
      <c r="G179" s="244"/>
      <c r="H179" s="248">
        <v>82.879999999999995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235</v>
      </c>
      <c r="AU179" s="254" t="s">
        <v>94</v>
      </c>
      <c r="AV179" s="13" t="s">
        <v>94</v>
      </c>
      <c r="AW179" s="13" t="s">
        <v>40</v>
      </c>
      <c r="AX179" s="13" t="s">
        <v>85</v>
      </c>
      <c r="AY179" s="254" t="s">
        <v>226</v>
      </c>
    </row>
    <row r="180" s="14" customFormat="1">
      <c r="A180" s="14"/>
      <c r="B180" s="255"/>
      <c r="C180" s="256"/>
      <c r="D180" s="245" t="s">
        <v>235</v>
      </c>
      <c r="E180" s="257" t="s">
        <v>1</v>
      </c>
      <c r="F180" s="258" t="s">
        <v>237</v>
      </c>
      <c r="G180" s="256"/>
      <c r="H180" s="259">
        <v>82.879999999999995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235</v>
      </c>
      <c r="AU180" s="265" t="s">
        <v>94</v>
      </c>
      <c r="AV180" s="14" t="s">
        <v>233</v>
      </c>
      <c r="AW180" s="14" t="s">
        <v>40</v>
      </c>
      <c r="AX180" s="14" t="s">
        <v>92</v>
      </c>
      <c r="AY180" s="265" t="s">
        <v>226</v>
      </c>
    </row>
    <row r="181" s="2" customFormat="1" ht="21.75" customHeight="1">
      <c r="A181" s="41"/>
      <c r="B181" s="42"/>
      <c r="C181" s="230" t="s">
        <v>285</v>
      </c>
      <c r="D181" s="230" t="s">
        <v>228</v>
      </c>
      <c r="E181" s="231" t="s">
        <v>3112</v>
      </c>
      <c r="F181" s="232" t="s">
        <v>3113</v>
      </c>
      <c r="G181" s="233" t="s">
        <v>259</v>
      </c>
      <c r="H181" s="234">
        <v>24.323</v>
      </c>
      <c r="I181" s="235"/>
      <c r="J181" s="236">
        <f>ROUND(I181*H181,2)</f>
        <v>0</v>
      </c>
      <c r="K181" s="232" t="s">
        <v>232</v>
      </c>
      <c r="L181" s="47"/>
      <c r="M181" s="237" t="s">
        <v>1</v>
      </c>
      <c r="N181" s="238" t="s">
        <v>52</v>
      </c>
      <c r="O181" s="95"/>
      <c r="P181" s="239">
        <f>O181*H181</f>
        <v>0</v>
      </c>
      <c r="Q181" s="239">
        <v>2.45329</v>
      </c>
      <c r="R181" s="239">
        <f>Q181*H181</f>
        <v>59.671372670000004</v>
      </c>
      <c r="S181" s="239">
        <v>0</v>
      </c>
      <c r="T181" s="240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1" t="s">
        <v>233</v>
      </c>
      <c r="AT181" s="241" t="s">
        <v>228</v>
      </c>
      <c r="AU181" s="241" t="s">
        <v>94</v>
      </c>
      <c r="AY181" s="19" t="s">
        <v>226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233</v>
      </c>
      <c r="BK181" s="242">
        <f>ROUND(I181*H181,2)</f>
        <v>0</v>
      </c>
      <c r="BL181" s="19" t="s">
        <v>233</v>
      </c>
      <c r="BM181" s="241" t="s">
        <v>3114</v>
      </c>
    </row>
    <row r="182" s="13" customFormat="1">
      <c r="A182" s="13"/>
      <c r="B182" s="243"/>
      <c r="C182" s="244"/>
      <c r="D182" s="245" t="s">
        <v>235</v>
      </c>
      <c r="E182" s="246" t="s">
        <v>1</v>
      </c>
      <c r="F182" s="247" t="s">
        <v>3115</v>
      </c>
      <c r="G182" s="244"/>
      <c r="H182" s="248">
        <v>24.323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235</v>
      </c>
      <c r="AU182" s="254" t="s">
        <v>94</v>
      </c>
      <c r="AV182" s="13" t="s">
        <v>94</v>
      </c>
      <c r="AW182" s="13" t="s">
        <v>40</v>
      </c>
      <c r="AX182" s="13" t="s">
        <v>85</v>
      </c>
      <c r="AY182" s="254" t="s">
        <v>226</v>
      </c>
    </row>
    <row r="183" s="14" customFormat="1">
      <c r="A183" s="14"/>
      <c r="B183" s="255"/>
      <c r="C183" s="256"/>
      <c r="D183" s="245" t="s">
        <v>235</v>
      </c>
      <c r="E183" s="257" t="s">
        <v>1</v>
      </c>
      <c r="F183" s="258" t="s">
        <v>237</v>
      </c>
      <c r="G183" s="256"/>
      <c r="H183" s="259">
        <v>24.323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235</v>
      </c>
      <c r="AU183" s="265" t="s">
        <v>94</v>
      </c>
      <c r="AV183" s="14" t="s">
        <v>233</v>
      </c>
      <c r="AW183" s="14" t="s">
        <v>40</v>
      </c>
      <c r="AX183" s="14" t="s">
        <v>92</v>
      </c>
      <c r="AY183" s="265" t="s">
        <v>226</v>
      </c>
    </row>
    <row r="184" s="2" customFormat="1" ht="16.5" customHeight="1">
      <c r="A184" s="41"/>
      <c r="B184" s="42"/>
      <c r="C184" s="230" t="s">
        <v>290</v>
      </c>
      <c r="D184" s="230" t="s">
        <v>228</v>
      </c>
      <c r="E184" s="231" t="s">
        <v>3116</v>
      </c>
      <c r="F184" s="232" t="s">
        <v>3117</v>
      </c>
      <c r="G184" s="233" t="s">
        <v>259</v>
      </c>
      <c r="H184" s="234">
        <v>24.323</v>
      </c>
      <c r="I184" s="235"/>
      <c r="J184" s="236">
        <f>ROUND(I184*H184,2)</f>
        <v>0</v>
      </c>
      <c r="K184" s="232" t="s">
        <v>232</v>
      </c>
      <c r="L184" s="47"/>
      <c r="M184" s="237" t="s">
        <v>1</v>
      </c>
      <c r="N184" s="238" t="s">
        <v>52</v>
      </c>
      <c r="O184" s="95"/>
      <c r="P184" s="239">
        <f>O184*H184</f>
        <v>0</v>
      </c>
      <c r="Q184" s="239">
        <v>0.040000000000000001</v>
      </c>
      <c r="R184" s="239">
        <f>Q184*H184</f>
        <v>0.97292000000000001</v>
      </c>
      <c r="S184" s="239">
        <v>0</v>
      </c>
      <c r="T184" s="24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1" t="s">
        <v>233</v>
      </c>
      <c r="AT184" s="241" t="s">
        <v>228</v>
      </c>
      <c r="AU184" s="241" t="s">
        <v>94</v>
      </c>
      <c r="AY184" s="19" t="s">
        <v>226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233</v>
      </c>
      <c r="BK184" s="242">
        <f>ROUND(I184*H184,2)</f>
        <v>0</v>
      </c>
      <c r="BL184" s="19" t="s">
        <v>233</v>
      </c>
      <c r="BM184" s="241" t="s">
        <v>3118</v>
      </c>
    </row>
    <row r="185" s="13" customFormat="1">
      <c r="A185" s="13"/>
      <c r="B185" s="243"/>
      <c r="C185" s="244"/>
      <c r="D185" s="245" t="s">
        <v>235</v>
      </c>
      <c r="E185" s="246" t="s">
        <v>1</v>
      </c>
      <c r="F185" s="247" t="s">
        <v>3115</v>
      </c>
      <c r="G185" s="244"/>
      <c r="H185" s="248">
        <v>24.323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235</v>
      </c>
      <c r="AU185" s="254" t="s">
        <v>94</v>
      </c>
      <c r="AV185" s="13" t="s">
        <v>94</v>
      </c>
      <c r="AW185" s="13" t="s">
        <v>40</v>
      </c>
      <c r="AX185" s="13" t="s">
        <v>85</v>
      </c>
      <c r="AY185" s="254" t="s">
        <v>226</v>
      </c>
    </row>
    <row r="186" s="14" customFormat="1">
      <c r="A186" s="14"/>
      <c r="B186" s="255"/>
      <c r="C186" s="256"/>
      <c r="D186" s="245" t="s">
        <v>235</v>
      </c>
      <c r="E186" s="257" t="s">
        <v>1</v>
      </c>
      <c r="F186" s="258" t="s">
        <v>237</v>
      </c>
      <c r="G186" s="256"/>
      <c r="H186" s="259">
        <v>24.323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235</v>
      </c>
      <c r="AU186" s="265" t="s">
        <v>94</v>
      </c>
      <c r="AV186" s="14" t="s">
        <v>233</v>
      </c>
      <c r="AW186" s="14" t="s">
        <v>40</v>
      </c>
      <c r="AX186" s="14" t="s">
        <v>92</v>
      </c>
      <c r="AY186" s="265" t="s">
        <v>226</v>
      </c>
    </row>
    <row r="187" s="2" customFormat="1" ht="16.5" customHeight="1">
      <c r="A187" s="41"/>
      <c r="B187" s="42"/>
      <c r="C187" s="230" t="s">
        <v>295</v>
      </c>
      <c r="D187" s="230" t="s">
        <v>228</v>
      </c>
      <c r="E187" s="231" t="s">
        <v>3119</v>
      </c>
      <c r="F187" s="232" t="s">
        <v>3120</v>
      </c>
      <c r="G187" s="233" t="s">
        <v>259</v>
      </c>
      <c r="H187" s="234">
        <v>24.323</v>
      </c>
      <c r="I187" s="235"/>
      <c r="J187" s="236">
        <f>ROUND(I187*H187,2)</f>
        <v>0</v>
      </c>
      <c r="K187" s="232" t="s">
        <v>232</v>
      </c>
      <c r="L187" s="47"/>
      <c r="M187" s="237" t="s">
        <v>1</v>
      </c>
      <c r="N187" s="238" t="s">
        <v>52</v>
      </c>
      <c r="O187" s="95"/>
      <c r="P187" s="239">
        <f>O187*H187</f>
        <v>0</v>
      </c>
      <c r="Q187" s="239">
        <v>0.040399999999999998</v>
      </c>
      <c r="R187" s="239">
        <f>Q187*H187</f>
        <v>0.9826492</v>
      </c>
      <c r="S187" s="239">
        <v>0</v>
      </c>
      <c r="T187" s="240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1" t="s">
        <v>233</v>
      </c>
      <c r="AT187" s="241" t="s">
        <v>228</v>
      </c>
      <c r="AU187" s="241" t="s">
        <v>94</v>
      </c>
      <c r="AY187" s="19" t="s">
        <v>226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233</v>
      </c>
      <c r="BK187" s="242">
        <f>ROUND(I187*H187,2)</f>
        <v>0</v>
      </c>
      <c r="BL187" s="19" t="s">
        <v>233</v>
      </c>
      <c r="BM187" s="241" t="s">
        <v>3121</v>
      </c>
    </row>
    <row r="188" s="13" customFormat="1">
      <c r="A188" s="13"/>
      <c r="B188" s="243"/>
      <c r="C188" s="244"/>
      <c r="D188" s="245" t="s">
        <v>235</v>
      </c>
      <c r="E188" s="246" t="s">
        <v>1</v>
      </c>
      <c r="F188" s="247" t="s">
        <v>3115</v>
      </c>
      <c r="G188" s="244"/>
      <c r="H188" s="248">
        <v>24.323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235</v>
      </c>
      <c r="AU188" s="254" t="s">
        <v>94</v>
      </c>
      <c r="AV188" s="13" t="s">
        <v>94</v>
      </c>
      <c r="AW188" s="13" t="s">
        <v>40</v>
      </c>
      <c r="AX188" s="13" t="s">
        <v>85</v>
      </c>
      <c r="AY188" s="254" t="s">
        <v>226</v>
      </c>
    </row>
    <row r="189" s="14" customFormat="1">
      <c r="A189" s="14"/>
      <c r="B189" s="255"/>
      <c r="C189" s="256"/>
      <c r="D189" s="245" t="s">
        <v>235</v>
      </c>
      <c r="E189" s="257" t="s">
        <v>1</v>
      </c>
      <c r="F189" s="258" t="s">
        <v>237</v>
      </c>
      <c r="G189" s="256"/>
      <c r="H189" s="259">
        <v>24.323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235</v>
      </c>
      <c r="AU189" s="265" t="s">
        <v>94</v>
      </c>
      <c r="AV189" s="14" t="s">
        <v>233</v>
      </c>
      <c r="AW189" s="14" t="s">
        <v>40</v>
      </c>
      <c r="AX189" s="14" t="s">
        <v>92</v>
      </c>
      <c r="AY189" s="265" t="s">
        <v>226</v>
      </c>
    </row>
    <row r="190" s="2" customFormat="1" ht="16.5" customHeight="1">
      <c r="A190" s="41"/>
      <c r="B190" s="42"/>
      <c r="C190" s="230" t="s">
        <v>8</v>
      </c>
      <c r="D190" s="230" t="s">
        <v>228</v>
      </c>
      <c r="E190" s="231" t="s">
        <v>472</v>
      </c>
      <c r="F190" s="232" t="s">
        <v>473</v>
      </c>
      <c r="G190" s="233" t="s">
        <v>231</v>
      </c>
      <c r="H190" s="234">
        <v>187.09999999999999</v>
      </c>
      <c r="I190" s="235"/>
      <c r="J190" s="236">
        <f>ROUND(I190*H190,2)</f>
        <v>0</v>
      </c>
      <c r="K190" s="232" t="s">
        <v>232</v>
      </c>
      <c r="L190" s="47"/>
      <c r="M190" s="237" t="s">
        <v>1</v>
      </c>
      <c r="N190" s="238" t="s">
        <v>52</v>
      </c>
      <c r="O190" s="95"/>
      <c r="P190" s="239">
        <f>O190*H190</f>
        <v>0</v>
      </c>
      <c r="Q190" s="239">
        <v>0.00012999999999999999</v>
      </c>
      <c r="R190" s="239">
        <f>Q190*H190</f>
        <v>0.024322999999999997</v>
      </c>
      <c r="S190" s="239">
        <v>0</v>
      </c>
      <c r="T190" s="240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1" t="s">
        <v>233</v>
      </c>
      <c r="AT190" s="241" t="s">
        <v>228</v>
      </c>
      <c r="AU190" s="241" t="s">
        <v>94</v>
      </c>
      <c r="AY190" s="19" t="s">
        <v>226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233</v>
      </c>
      <c r="BK190" s="242">
        <f>ROUND(I190*H190,2)</f>
        <v>0</v>
      </c>
      <c r="BL190" s="19" t="s">
        <v>233</v>
      </c>
      <c r="BM190" s="241" t="s">
        <v>3122</v>
      </c>
    </row>
    <row r="191" s="13" customFormat="1">
      <c r="A191" s="13"/>
      <c r="B191" s="243"/>
      <c r="C191" s="244"/>
      <c r="D191" s="245" t="s">
        <v>235</v>
      </c>
      <c r="E191" s="246" t="s">
        <v>1</v>
      </c>
      <c r="F191" s="247" t="s">
        <v>3123</v>
      </c>
      <c r="G191" s="244"/>
      <c r="H191" s="248">
        <v>187.09999999999999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235</v>
      </c>
      <c r="AU191" s="254" t="s">
        <v>94</v>
      </c>
      <c r="AV191" s="13" t="s">
        <v>94</v>
      </c>
      <c r="AW191" s="13" t="s">
        <v>40</v>
      </c>
      <c r="AX191" s="13" t="s">
        <v>85</v>
      </c>
      <c r="AY191" s="254" t="s">
        <v>226</v>
      </c>
    </row>
    <row r="192" s="14" customFormat="1">
      <c r="A192" s="14"/>
      <c r="B192" s="255"/>
      <c r="C192" s="256"/>
      <c r="D192" s="245" t="s">
        <v>235</v>
      </c>
      <c r="E192" s="257" t="s">
        <v>1</v>
      </c>
      <c r="F192" s="258" t="s">
        <v>237</v>
      </c>
      <c r="G192" s="256"/>
      <c r="H192" s="259">
        <v>187.09999999999999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235</v>
      </c>
      <c r="AU192" s="265" t="s">
        <v>94</v>
      </c>
      <c r="AV192" s="14" t="s">
        <v>233</v>
      </c>
      <c r="AW192" s="14" t="s">
        <v>40</v>
      </c>
      <c r="AX192" s="14" t="s">
        <v>92</v>
      </c>
      <c r="AY192" s="265" t="s">
        <v>226</v>
      </c>
    </row>
    <row r="193" s="2" customFormat="1" ht="21.75" customHeight="1">
      <c r="A193" s="41"/>
      <c r="B193" s="42"/>
      <c r="C193" s="230" t="s">
        <v>307</v>
      </c>
      <c r="D193" s="230" t="s">
        <v>228</v>
      </c>
      <c r="E193" s="231" t="s">
        <v>477</v>
      </c>
      <c r="F193" s="232" t="s">
        <v>478</v>
      </c>
      <c r="G193" s="233" t="s">
        <v>231</v>
      </c>
      <c r="H193" s="234">
        <v>62.280000000000001</v>
      </c>
      <c r="I193" s="235"/>
      <c r="J193" s="236">
        <f>ROUND(I193*H193,2)</f>
        <v>0</v>
      </c>
      <c r="K193" s="232" t="s">
        <v>232</v>
      </c>
      <c r="L193" s="47"/>
      <c r="M193" s="237" t="s">
        <v>1</v>
      </c>
      <c r="N193" s="238" t="s">
        <v>52</v>
      </c>
      <c r="O193" s="95"/>
      <c r="P193" s="239">
        <f>O193*H193</f>
        <v>0</v>
      </c>
      <c r="Q193" s="239">
        <v>0.0041000000000000003</v>
      </c>
      <c r="R193" s="239">
        <f>Q193*H193</f>
        <v>0.25534800000000002</v>
      </c>
      <c r="S193" s="239">
        <v>0</v>
      </c>
      <c r="T193" s="24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1" t="s">
        <v>233</v>
      </c>
      <c r="AT193" s="241" t="s">
        <v>228</v>
      </c>
      <c r="AU193" s="241" t="s">
        <v>94</v>
      </c>
      <c r="AY193" s="19" t="s">
        <v>226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233</v>
      </c>
      <c r="BK193" s="242">
        <f>ROUND(I193*H193,2)</f>
        <v>0</v>
      </c>
      <c r="BL193" s="19" t="s">
        <v>233</v>
      </c>
      <c r="BM193" s="241" t="s">
        <v>3124</v>
      </c>
    </row>
    <row r="194" s="13" customFormat="1">
      <c r="A194" s="13"/>
      <c r="B194" s="243"/>
      <c r="C194" s="244"/>
      <c r="D194" s="245" t="s">
        <v>235</v>
      </c>
      <c r="E194" s="246" t="s">
        <v>1</v>
      </c>
      <c r="F194" s="247" t="s">
        <v>3125</v>
      </c>
      <c r="G194" s="244"/>
      <c r="H194" s="248">
        <v>37.420000000000002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235</v>
      </c>
      <c r="AU194" s="254" t="s">
        <v>94</v>
      </c>
      <c r="AV194" s="13" t="s">
        <v>94</v>
      </c>
      <c r="AW194" s="13" t="s">
        <v>40</v>
      </c>
      <c r="AX194" s="13" t="s">
        <v>85</v>
      </c>
      <c r="AY194" s="254" t="s">
        <v>226</v>
      </c>
    </row>
    <row r="195" s="13" customFormat="1">
      <c r="A195" s="13"/>
      <c r="B195" s="243"/>
      <c r="C195" s="244"/>
      <c r="D195" s="245" t="s">
        <v>235</v>
      </c>
      <c r="E195" s="246" t="s">
        <v>1</v>
      </c>
      <c r="F195" s="247" t="s">
        <v>3126</v>
      </c>
      <c r="G195" s="244"/>
      <c r="H195" s="248">
        <v>24.859999999999999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235</v>
      </c>
      <c r="AU195" s="254" t="s">
        <v>94</v>
      </c>
      <c r="AV195" s="13" t="s">
        <v>94</v>
      </c>
      <c r="AW195" s="13" t="s">
        <v>40</v>
      </c>
      <c r="AX195" s="13" t="s">
        <v>85</v>
      </c>
      <c r="AY195" s="254" t="s">
        <v>226</v>
      </c>
    </row>
    <row r="196" s="14" customFormat="1">
      <c r="A196" s="14"/>
      <c r="B196" s="255"/>
      <c r="C196" s="256"/>
      <c r="D196" s="245" t="s">
        <v>235</v>
      </c>
      <c r="E196" s="257" t="s">
        <v>1</v>
      </c>
      <c r="F196" s="258" t="s">
        <v>237</v>
      </c>
      <c r="G196" s="256"/>
      <c r="H196" s="259">
        <v>62.280000000000001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235</v>
      </c>
      <c r="AU196" s="265" t="s">
        <v>94</v>
      </c>
      <c r="AV196" s="14" t="s">
        <v>233</v>
      </c>
      <c r="AW196" s="14" t="s">
        <v>40</v>
      </c>
      <c r="AX196" s="14" t="s">
        <v>92</v>
      </c>
      <c r="AY196" s="265" t="s">
        <v>226</v>
      </c>
    </row>
    <row r="197" s="2" customFormat="1" ht="16.5" customHeight="1">
      <c r="A197" s="41"/>
      <c r="B197" s="42"/>
      <c r="C197" s="230" t="s">
        <v>312</v>
      </c>
      <c r="D197" s="230" t="s">
        <v>228</v>
      </c>
      <c r="E197" s="231" t="s">
        <v>481</v>
      </c>
      <c r="F197" s="232" t="s">
        <v>482</v>
      </c>
      <c r="G197" s="233" t="s">
        <v>231</v>
      </c>
      <c r="H197" s="234">
        <v>311.39999999999998</v>
      </c>
      <c r="I197" s="235"/>
      <c r="J197" s="236">
        <f>ROUND(I197*H197,2)</f>
        <v>0</v>
      </c>
      <c r="K197" s="232" t="s">
        <v>232</v>
      </c>
      <c r="L197" s="47"/>
      <c r="M197" s="237" t="s">
        <v>1</v>
      </c>
      <c r="N197" s="238" t="s">
        <v>52</v>
      </c>
      <c r="O197" s="95"/>
      <c r="P197" s="239">
        <f>O197*H197</f>
        <v>0</v>
      </c>
      <c r="Q197" s="239">
        <v>0.0020300000000000001</v>
      </c>
      <c r="R197" s="239">
        <f>Q197*H197</f>
        <v>0.63214199999999998</v>
      </c>
      <c r="S197" s="239">
        <v>0</v>
      </c>
      <c r="T197" s="240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1" t="s">
        <v>233</v>
      </c>
      <c r="AT197" s="241" t="s">
        <v>228</v>
      </c>
      <c r="AU197" s="241" t="s">
        <v>94</v>
      </c>
      <c r="AY197" s="19" t="s">
        <v>226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233</v>
      </c>
      <c r="BK197" s="242">
        <f>ROUND(I197*H197,2)</f>
        <v>0</v>
      </c>
      <c r="BL197" s="19" t="s">
        <v>233</v>
      </c>
      <c r="BM197" s="241" t="s">
        <v>3127</v>
      </c>
    </row>
    <row r="198" s="13" customFormat="1">
      <c r="A198" s="13"/>
      <c r="B198" s="243"/>
      <c r="C198" s="244"/>
      <c r="D198" s="245" t="s">
        <v>235</v>
      </c>
      <c r="E198" s="246" t="s">
        <v>1</v>
      </c>
      <c r="F198" s="247" t="s">
        <v>3123</v>
      </c>
      <c r="G198" s="244"/>
      <c r="H198" s="248">
        <v>187.09999999999999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235</v>
      </c>
      <c r="AU198" s="254" t="s">
        <v>94</v>
      </c>
      <c r="AV198" s="13" t="s">
        <v>94</v>
      </c>
      <c r="AW198" s="13" t="s">
        <v>40</v>
      </c>
      <c r="AX198" s="13" t="s">
        <v>85</v>
      </c>
      <c r="AY198" s="254" t="s">
        <v>226</v>
      </c>
    </row>
    <row r="199" s="13" customFormat="1">
      <c r="A199" s="13"/>
      <c r="B199" s="243"/>
      <c r="C199" s="244"/>
      <c r="D199" s="245" t="s">
        <v>235</v>
      </c>
      <c r="E199" s="246" t="s">
        <v>1</v>
      </c>
      <c r="F199" s="247" t="s">
        <v>3128</v>
      </c>
      <c r="G199" s="244"/>
      <c r="H199" s="248">
        <v>124.3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235</v>
      </c>
      <c r="AU199" s="254" t="s">
        <v>94</v>
      </c>
      <c r="AV199" s="13" t="s">
        <v>94</v>
      </c>
      <c r="AW199" s="13" t="s">
        <v>40</v>
      </c>
      <c r="AX199" s="13" t="s">
        <v>85</v>
      </c>
      <c r="AY199" s="254" t="s">
        <v>226</v>
      </c>
    </row>
    <row r="200" s="14" customFormat="1">
      <c r="A200" s="14"/>
      <c r="B200" s="255"/>
      <c r="C200" s="256"/>
      <c r="D200" s="245" t="s">
        <v>235</v>
      </c>
      <c r="E200" s="257" t="s">
        <v>1</v>
      </c>
      <c r="F200" s="258" t="s">
        <v>237</v>
      </c>
      <c r="G200" s="256"/>
      <c r="H200" s="259">
        <v>311.39999999999998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235</v>
      </c>
      <c r="AU200" s="265" t="s">
        <v>94</v>
      </c>
      <c r="AV200" s="14" t="s">
        <v>233</v>
      </c>
      <c r="AW200" s="14" t="s">
        <v>40</v>
      </c>
      <c r="AX200" s="14" t="s">
        <v>92</v>
      </c>
      <c r="AY200" s="265" t="s">
        <v>226</v>
      </c>
    </row>
    <row r="201" s="2" customFormat="1" ht="16.5" customHeight="1">
      <c r="A201" s="41"/>
      <c r="B201" s="42"/>
      <c r="C201" s="230" t="s">
        <v>316</v>
      </c>
      <c r="D201" s="230" t="s">
        <v>228</v>
      </c>
      <c r="E201" s="231" t="s">
        <v>487</v>
      </c>
      <c r="F201" s="232" t="s">
        <v>488</v>
      </c>
      <c r="G201" s="233" t="s">
        <v>244</v>
      </c>
      <c r="H201" s="234">
        <v>135.69999999999999</v>
      </c>
      <c r="I201" s="235"/>
      <c r="J201" s="236">
        <f>ROUND(I201*H201,2)</f>
        <v>0</v>
      </c>
      <c r="K201" s="232" t="s">
        <v>232</v>
      </c>
      <c r="L201" s="47"/>
      <c r="M201" s="237" t="s">
        <v>1</v>
      </c>
      <c r="N201" s="238" t="s">
        <v>52</v>
      </c>
      <c r="O201" s="95"/>
      <c r="P201" s="239">
        <f>O201*H201</f>
        <v>0</v>
      </c>
      <c r="Q201" s="239">
        <v>0.00021000000000000001</v>
      </c>
      <c r="R201" s="239">
        <f>Q201*H201</f>
        <v>0.028496999999999998</v>
      </c>
      <c r="S201" s="239">
        <v>0</v>
      </c>
      <c r="T201" s="240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1" t="s">
        <v>233</v>
      </c>
      <c r="AT201" s="241" t="s">
        <v>228</v>
      </c>
      <c r="AU201" s="241" t="s">
        <v>94</v>
      </c>
      <c r="AY201" s="19" t="s">
        <v>226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233</v>
      </c>
      <c r="BK201" s="242">
        <f>ROUND(I201*H201,2)</f>
        <v>0</v>
      </c>
      <c r="BL201" s="19" t="s">
        <v>233</v>
      </c>
      <c r="BM201" s="241" t="s">
        <v>3129</v>
      </c>
    </row>
    <row r="202" s="13" customFormat="1">
      <c r="A202" s="13"/>
      <c r="B202" s="243"/>
      <c r="C202" s="244"/>
      <c r="D202" s="245" t="s">
        <v>235</v>
      </c>
      <c r="E202" s="246" t="s">
        <v>1</v>
      </c>
      <c r="F202" s="247" t="s">
        <v>3130</v>
      </c>
      <c r="G202" s="244"/>
      <c r="H202" s="248">
        <v>116.5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235</v>
      </c>
      <c r="AU202" s="254" t="s">
        <v>94</v>
      </c>
      <c r="AV202" s="13" t="s">
        <v>94</v>
      </c>
      <c r="AW202" s="13" t="s">
        <v>40</v>
      </c>
      <c r="AX202" s="13" t="s">
        <v>85</v>
      </c>
      <c r="AY202" s="254" t="s">
        <v>226</v>
      </c>
    </row>
    <row r="203" s="13" customFormat="1">
      <c r="A203" s="13"/>
      <c r="B203" s="243"/>
      <c r="C203" s="244"/>
      <c r="D203" s="245" t="s">
        <v>235</v>
      </c>
      <c r="E203" s="246" t="s">
        <v>1</v>
      </c>
      <c r="F203" s="247" t="s">
        <v>3131</v>
      </c>
      <c r="G203" s="244"/>
      <c r="H203" s="248">
        <v>19.199999999999999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235</v>
      </c>
      <c r="AU203" s="254" t="s">
        <v>94</v>
      </c>
      <c r="AV203" s="13" t="s">
        <v>94</v>
      </c>
      <c r="AW203" s="13" t="s">
        <v>40</v>
      </c>
      <c r="AX203" s="13" t="s">
        <v>85</v>
      </c>
      <c r="AY203" s="254" t="s">
        <v>226</v>
      </c>
    </row>
    <row r="204" s="14" customFormat="1">
      <c r="A204" s="14"/>
      <c r="B204" s="255"/>
      <c r="C204" s="256"/>
      <c r="D204" s="245" t="s">
        <v>235</v>
      </c>
      <c r="E204" s="257" t="s">
        <v>1</v>
      </c>
      <c r="F204" s="258" t="s">
        <v>237</v>
      </c>
      <c r="G204" s="256"/>
      <c r="H204" s="259">
        <v>135.69999999999999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235</v>
      </c>
      <c r="AU204" s="265" t="s">
        <v>94</v>
      </c>
      <c r="AV204" s="14" t="s">
        <v>233</v>
      </c>
      <c r="AW204" s="14" t="s">
        <v>40</v>
      </c>
      <c r="AX204" s="14" t="s">
        <v>92</v>
      </c>
      <c r="AY204" s="265" t="s">
        <v>226</v>
      </c>
    </row>
    <row r="205" s="2" customFormat="1" ht="16.5" customHeight="1">
      <c r="A205" s="41"/>
      <c r="B205" s="42"/>
      <c r="C205" s="230" t="s">
        <v>320</v>
      </c>
      <c r="D205" s="230" t="s">
        <v>228</v>
      </c>
      <c r="E205" s="231" t="s">
        <v>3132</v>
      </c>
      <c r="F205" s="232" t="s">
        <v>3133</v>
      </c>
      <c r="G205" s="233" t="s">
        <v>244</v>
      </c>
      <c r="H205" s="234">
        <v>135.69999999999999</v>
      </c>
      <c r="I205" s="235"/>
      <c r="J205" s="236">
        <f>ROUND(I205*H205,2)</f>
        <v>0</v>
      </c>
      <c r="K205" s="232" t="s">
        <v>1</v>
      </c>
      <c r="L205" s="47"/>
      <c r="M205" s="237" t="s">
        <v>1</v>
      </c>
      <c r="N205" s="238" t="s">
        <v>52</v>
      </c>
      <c r="O205" s="95"/>
      <c r="P205" s="239">
        <f>O205*H205</f>
        <v>0</v>
      </c>
      <c r="Q205" s="239">
        <v>0.00033</v>
      </c>
      <c r="R205" s="239">
        <f>Q205*H205</f>
        <v>0.044780999999999994</v>
      </c>
      <c r="S205" s="239">
        <v>0</v>
      </c>
      <c r="T205" s="240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1" t="s">
        <v>233</v>
      </c>
      <c r="AT205" s="241" t="s">
        <v>228</v>
      </c>
      <c r="AU205" s="241" t="s">
        <v>94</v>
      </c>
      <c r="AY205" s="19" t="s">
        <v>226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233</v>
      </c>
      <c r="BK205" s="242">
        <f>ROUND(I205*H205,2)</f>
        <v>0</v>
      </c>
      <c r="BL205" s="19" t="s">
        <v>233</v>
      </c>
      <c r="BM205" s="241" t="s">
        <v>3134</v>
      </c>
    </row>
    <row r="206" s="13" customFormat="1">
      <c r="A206" s="13"/>
      <c r="B206" s="243"/>
      <c r="C206" s="244"/>
      <c r="D206" s="245" t="s">
        <v>235</v>
      </c>
      <c r="E206" s="246" t="s">
        <v>1</v>
      </c>
      <c r="F206" s="247" t="s">
        <v>3130</v>
      </c>
      <c r="G206" s="244"/>
      <c r="H206" s="248">
        <v>116.5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235</v>
      </c>
      <c r="AU206" s="254" t="s">
        <v>94</v>
      </c>
      <c r="AV206" s="13" t="s">
        <v>94</v>
      </c>
      <c r="AW206" s="13" t="s">
        <v>40</v>
      </c>
      <c r="AX206" s="13" t="s">
        <v>85</v>
      </c>
      <c r="AY206" s="254" t="s">
        <v>226</v>
      </c>
    </row>
    <row r="207" s="13" customFormat="1">
      <c r="A207" s="13"/>
      <c r="B207" s="243"/>
      <c r="C207" s="244"/>
      <c r="D207" s="245" t="s">
        <v>235</v>
      </c>
      <c r="E207" s="246" t="s">
        <v>1</v>
      </c>
      <c r="F207" s="247" t="s">
        <v>3131</v>
      </c>
      <c r="G207" s="244"/>
      <c r="H207" s="248">
        <v>19.199999999999999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235</v>
      </c>
      <c r="AU207" s="254" t="s">
        <v>94</v>
      </c>
      <c r="AV207" s="13" t="s">
        <v>94</v>
      </c>
      <c r="AW207" s="13" t="s">
        <v>40</v>
      </c>
      <c r="AX207" s="13" t="s">
        <v>85</v>
      </c>
      <c r="AY207" s="254" t="s">
        <v>226</v>
      </c>
    </row>
    <row r="208" s="14" customFormat="1">
      <c r="A208" s="14"/>
      <c r="B208" s="255"/>
      <c r="C208" s="256"/>
      <c r="D208" s="245" t="s">
        <v>235</v>
      </c>
      <c r="E208" s="257" t="s">
        <v>1</v>
      </c>
      <c r="F208" s="258" t="s">
        <v>237</v>
      </c>
      <c r="G208" s="256"/>
      <c r="H208" s="259">
        <v>135.69999999999999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235</v>
      </c>
      <c r="AU208" s="265" t="s">
        <v>94</v>
      </c>
      <c r="AV208" s="14" t="s">
        <v>233</v>
      </c>
      <c r="AW208" s="14" t="s">
        <v>40</v>
      </c>
      <c r="AX208" s="14" t="s">
        <v>92</v>
      </c>
      <c r="AY208" s="265" t="s">
        <v>226</v>
      </c>
    </row>
    <row r="209" s="2" customFormat="1" ht="16.5" customHeight="1">
      <c r="A209" s="41"/>
      <c r="B209" s="42"/>
      <c r="C209" s="230" t="s">
        <v>324</v>
      </c>
      <c r="D209" s="230" t="s">
        <v>228</v>
      </c>
      <c r="E209" s="231" t="s">
        <v>492</v>
      </c>
      <c r="F209" s="232" t="s">
        <v>493</v>
      </c>
      <c r="G209" s="233" t="s">
        <v>244</v>
      </c>
      <c r="H209" s="234">
        <v>135.69999999999999</v>
      </c>
      <c r="I209" s="235"/>
      <c r="J209" s="236">
        <f>ROUND(I209*H209,2)</f>
        <v>0</v>
      </c>
      <c r="K209" s="232" t="s">
        <v>232</v>
      </c>
      <c r="L209" s="47"/>
      <c r="M209" s="237" t="s">
        <v>1</v>
      </c>
      <c r="N209" s="238" t="s">
        <v>52</v>
      </c>
      <c r="O209" s="95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1" t="s">
        <v>233</v>
      </c>
      <c r="AT209" s="241" t="s">
        <v>228</v>
      </c>
      <c r="AU209" s="241" t="s">
        <v>94</v>
      </c>
      <c r="AY209" s="19" t="s">
        <v>226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233</v>
      </c>
      <c r="BK209" s="242">
        <f>ROUND(I209*H209,2)</f>
        <v>0</v>
      </c>
      <c r="BL209" s="19" t="s">
        <v>233</v>
      </c>
      <c r="BM209" s="241" t="s">
        <v>3135</v>
      </c>
    </row>
    <row r="210" s="13" customFormat="1">
      <c r="A210" s="13"/>
      <c r="B210" s="243"/>
      <c r="C210" s="244"/>
      <c r="D210" s="245" t="s">
        <v>235</v>
      </c>
      <c r="E210" s="246" t="s">
        <v>1</v>
      </c>
      <c r="F210" s="247" t="s">
        <v>3130</v>
      </c>
      <c r="G210" s="244"/>
      <c r="H210" s="248">
        <v>116.5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235</v>
      </c>
      <c r="AU210" s="254" t="s">
        <v>94</v>
      </c>
      <c r="AV210" s="13" t="s">
        <v>94</v>
      </c>
      <c r="AW210" s="13" t="s">
        <v>40</v>
      </c>
      <c r="AX210" s="13" t="s">
        <v>85</v>
      </c>
      <c r="AY210" s="254" t="s">
        <v>226</v>
      </c>
    </row>
    <row r="211" s="13" customFormat="1">
      <c r="A211" s="13"/>
      <c r="B211" s="243"/>
      <c r="C211" s="244"/>
      <c r="D211" s="245" t="s">
        <v>235</v>
      </c>
      <c r="E211" s="246" t="s">
        <v>1</v>
      </c>
      <c r="F211" s="247" t="s">
        <v>3131</v>
      </c>
      <c r="G211" s="244"/>
      <c r="H211" s="248">
        <v>19.199999999999999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235</v>
      </c>
      <c r="AU211" s="254" t="s">
        <v>94</v>
      </c>
      <c r="AV211" s="13" t="s">
        <v>94</v>
      </c>
      <c r="AW211" s="13" t="s">
        <v>40</v>
      </c>
      <c r="AX211" s="13" t="s">
        <v>85</v>
      </c>
      <c r="AY211" s="254" t="s">
        <v>226</v>
      </c>
    </row>
    <row r="212" s="14" customFormat="1">
      <c r="A212" s="14"/>
      <c r="B212" s="255"/>
      <c r="C212" s="256"/>
      <c r="D212" s="245" t="s">
        <v>235</v>
      </c>
      <c r="E212" s="257" t="s">
        <v>1</v>
      </c>
      <c r="F212" s="258" t="s">
        <v>237</v>
      </c>
      <c r="G212" s="256"/>
      <c r="H212" s="259">
        <v>135.69999999999999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235</v>
      </c>
      <c r="AU212" s="265" t="s">
        <v>94</v>
      </c>
      <c r="AV212" s="14" t="s">
        <v>233</v>
      </c>
      <c r="AW212" s="14" t="s">
        <v>40</v>
      </c>
      <c r="AX212" s="14" t="s">
        <v>92</v>
      </c>
      <c r="AY212" s="265" t="s">
        <v>226</v>
      </c>
    </row>
    <row r="213" s="12" customFormat="1" ht="22.8" customHeight="1">
      <c r="A213" s="12"/>
      <c r="B213" s="214"/>
      <c r="C213" s="215"/>
      <c r="D213" s="216" t="s">
        <v>84</v>
      </c>
      <c r="E213" s="228" t="s">
        <v>271</v>
      </c>
      <c r="F213" s="228" t="s">
        <v>530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SUM(P214:P272)</f>
        <v>0</v>
      </c>
      <c r="Q213" s="222"/>
      <c r="R213" s="223">
        <f>SUM(R214:R272)</f>
        <v>0.035060000000000001</v>
      </c>
      <c r="S213" s="222"/>
      <c r="T213" s="224">
        <f>SUM(T214:T272)</f>
        <v>64.104002999999992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92</v>
      </c>
      <c r="AT213" s="226" t="s">
        <v>84</v>
      </c>
      <c r="AU213" s="226" t="s">
        <v>92</v>
      </c>
      <c r="AY213" s="225" t="s">
        <v>226</v>
      </c>
      <c r="BK213" s="227">
        <f>SUM(BK214:BK272)</f>
        <v>0</v>
      </c>
    </row>
    <row r="214" s="2" customFormat="1" ht="16.5" customHeight="1">
      <c r="A214" s="41"/>
      <c r="B214" s="42"/>
      <c r="C214" s="230" t="s">
        <v>7</v>
      </c>
      <c r="D214" s="230" t="s">
        <v>228</v>
      </c>
      <c r="E214" s="231" t="s">
        <v>542</v>
      </c>
      <c r="F214" s="232" t="s">
        <v>543</v>
      </c>
      <c r="G214" s="233" t="s">
        <v>544</v>
      </c>
      <c r="H214" s="234">
        <v>1</v>
      </c>
      <c r="I214" s="235"/>
      <c r="J214" s="236">
        <f>ROUND(I214*H214,2)</f>
        <v>0</v>
      </c>
      <c r="K214" s="232" t="s">
        <v>1</v>
      </c>
      <c r="L214" s="47"/>
      <c r="M214" s="237" t="s">
        <v>1</v>
      </c>
      <c r="N214" s="238" t="s">
        <v>52</v>
      </c>
      <c r="O214" s="95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1" t="s">
        <v>233</v>
      </c>
      <c r="AT214" s="241" t="s">
        <v>228</v>
      </c>
      <c r="AU214" s="241" t="s">
        <v>94</v>
      </c>
      <c r="AY214" s="19" t="s">
        <v>226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233</v>
      </c>
      <c r="BK214" s="242">
        <f>ROUND(I214*H214,2)</f>
        <v>0</v>
      </c>
      <c r="BL214" s="19" t="s">
        <v>233</v>
      </c>
      <c r="BM214" s="241" t="s">
        <v>3136</v>
      </c>
    </row>
    <row r="215" s="13" customFormat="1">
      <c r="A215" s="13"/>
      <c r="B215" s="243"/>
      <c r="C215" s="244"/>
      <c r="D215" s="245" t="s">
        <v>235</v>
      </c>
      <c r="E215" s="246" t="s">
        <v>1</v>
      </c>
      <c r="F215" s="247" t="s">
        <v>546</v>
      </c>
      <c r="G215" s="244"/>
      <c r="H215" s="248">
        <v>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235</v>
      </c>
      <c r="AU215" s="254" t="s">
        <v>94</v>
      </c>
      <c r="AV215" s="13" t="s">
        <v>94</v>
      </c>
      <c r="AW215" s="13" t="s">
        <v>40</v>
      </c>
      <c r="AX215" s="13" t="s">
        <v>85</v>
      </c>
      <c r="AY215" s="254" t="s">
        <v>226</v>
      </c>
    </row>
    <row r="216" s="14" customFormat="1">
      <c r="A216" s="14"/>
      <c r="B216" s="255"/>
      <c r="C216" s="256"/>
      <c r="D216" s="245" t="s">
        <v>235</v>
      </c>
      <c r="E216" s="257" t="s">
        <v>1</v>
      </c>
      <c r="F216" s="258" t="s">
        <v>237</v>
      </c>
      <c r="G216" s="256"/>
      <c r="H216" s="259">
        <v>1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235</v>
      </c>
      <c r="AU216" s="265" t="s">
        <v>94</v>
      </c>
      <c r="AV216" s="14" t="s">
        <v>233</v>
      </c>
      <c r="AW216" s="14" t="s">
        <v>40</v>
      </c>
      <c r="AX216" s="14" t="s">
        <v>92</v>
      </c>
      <c r="AY216" s="265" t="s">
        <v>226</v>
      </c>
    </row>
    <row r="217" s="2" customFormat="1" ht="21.75" customHeight="1">
      <c r="A217" s="41"/>
      <c r="B217" s="42"/>
      <c r="C217" s="230" t="s">
        <v>335</v>
      </c>
      <c r="D217" s="230" t="s">
        <v>228</v>
      </c>
      <c r="E217" s="231" t="s">
        <v>548</v>
      </c>
      <c r="F217" s="232" t="s">
        <v>549</v>
      </c>
      <c r="G217" s="233" t="s">
        <v>544</v>
      </c>
      <c r="H217" s="234">
        <v>1</v>
      </c>
      <c r="I217" s="235"/>
      <c r="J217" s="236">
        <f>ROUND(I217*H217,2)</f>
        <v>0</v>
      </c>
      <c r="K217" s="232" t="s">
        <v>1</v>
      </c>
      <c r="L217" s="47"/>
      <c r="M217" s="237" t="s">
        <v>1</v>
      </c>
      <c r="N217" s="238" t="s">
        <v>52</v>
      </c>
      <c r="O217" s="95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1" t="s">
        <v>233</v>
      </c>
      <c r="AT217" s="241" t="s">
        <v>228</v>
      </c>
      <c r="AU217" s="241" t="s">
        <v>94</v>
      </c>
      <c r="AY217" s="19" t="s">
        <v>226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233</v>
      </c>
      <c r="BK217" s="242">
        <f>ROUND(I217*H217,2)</f>
        <v>0</v>
      </c>
      <c r="BL217" s="19" t="s">
        <v>233</v>
      </c>
      <c r="BM217" s="241" t="s">
        <v>3137</v>
      </c>
    </row>
    <row r="218" s="13" customFormat="1">
      <c r="A218" s="13"/>
      <c r="B218" s="243"/>
      <c r="C218" s="244"/>
      <c r="D218" s="245" t="s">
        <v>235</v>
      </c>
      <c r="E218" s="246" t="s">
        <v>1</v>
      </c>
      <c r="F218" s="247" t="s">
        <v>546</v>
      </c>
      <c r="G218" s="244"/>
      <c r="H218" s="248">
        <v>1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235</v>
      </c>
      <c r="AU218" s="254" t="s">
        <v>94</v>
      </c>
      <c r="AV218" s="13" t="s">
        <v>94</v>
      </c>
      <c r="AW218" s="13" t="s">
        <v>40</v>
      </c>
      <c r="AX218" s="13" t="s">
        <v>85</v>
      </c>
      <c r="AY218" s="254" t="s">
        <v>226</v>
      </c>
    </row>
    <row r="219" s="14" customFormat="1">
      <c r="A219" s="14"/>
      <c r="B219" s="255"/>
      <c r="C219" s="256"/>
      <c r="D219" s="245" t="s">
        <v>235</v>
      </c>
      <c r="E219" s="257" t="s">
        <v>1</v>
      </c>
      <c r="F219" s="258" t="s">
        <v>237</v>
      </c>
      <c r="G219" s="256"/>
      <c r="H219" s="259">
        <v>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235</v>
      </c>
      <c r="AU219" s="265" t="s">
        <v>94</v>
      </c>
      <c r="AV219" s="14" t="s">
        <v>233</v>
      </c>
      <c r="AW219" s="14" t="s">
        <v>40</v>
      </c>
      <c r="AX219" s="14" t="s">
        <v>92</v>
      </c>
      <c r="AY219" s="265" t="s">
        <v>226</v>
      </c>
    </row>
    <row r="220" s="2" customFormat="1" ht="16.5" customHeight="1">
      <c r="A220" s="41"/>
      <c r="B220" s="42"/>
      <c r="C220" s="230" t="s">
        <v>340</v>
      </c>
      <c r="D220" s="230" t="s">
        <v>228</v>
      </c>
      <c r="E220" s="231" t="s">
        <v>3138</v>
      </c>
      <c r="F220" s="232" t="s">
        <v>3139</v>
      </c>
      <c r="G220" s="233" t="s">
        <v>259</v>
      </c>
      <c r="H220" s="234">
        <v>4.7039999999999997</v>
      </c>
      <c r="I220" s="235"/>
      <c r="J220" s="236">
        <f>ROUND(I220*H220,2)</f>
        <v>0</v>
      </c>
      <c r="K220" s="232" t="s">
        <v>232</v>
      </c>
      <c r="L220" s="47"/>
      <c r="M220" s="237" t="s">
        <v>1</v>
      </c>
      <c r="N220" s="238" t="s">
        <v>52</v>
      </c>
      <c r="O220" s="95"/>
      <c r="P220" s="239">
        <f>O220*H220</f>
        <v>0</v>
      </c>
      <c r="Q220" s="239">
        <v>0</v>
      </c>
      <c r="R220" s="239">
        <f>Q220*H220</f>
        <v>0</v>
      </c>
      <c r="S220" s="239">
        <v>2.3999999999999999</v>
      </c>
      <c r="T220" s="240">
        <f>S220*H220</f>
        <v>11.289599999999998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1" t="s">
        <v>233</v>
      </c>
      <c r="AT220" s="241" t="s">
        <v>228</v>
      </c>
      <c r="AU220" s="241" t="s">
        <v>94</v>
      </c>
      <c r="AY220" s="19" t="s">
        <v>226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233</v>
      </c>
      <c r="BK220" s="242">
        <f>ROUND(I220*H220,2)</f>
        <v>0</v>
      </c>
      <c r="BL220" s="19" t="s">
        <v>233</v>
      </c>
      <c r="BM220" s="241" t="s">
        <v>3140</v>
      </c>
    </row>
    <row r="221" s="13" customFormat="1">
      <c r="A221" s="13"/>
      <c r="B221" s="243"/>
      <c r="C221" s="244"/>
      <c r="D221" s="245" t="s">
        <v>235</v>
      </c>
      <c r="E221" s="246" t="s">
        <v>1</v>
      </c>
      <c r="F221" s="247" t="s">
        <v>3141</v>
      </c>
      <c r="G221" s="244"/>
      <c r="H221" s="248">
        <v>4.7039999999999997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235</v>
      </c>
      <c r="AU221" s="254" t="s">
        <v>94</v>
      </c>
      <c r="AV221" s="13" t="s">
        <v>94</v>
      </c>
      <c r="AW221" s="13" t="s">
        <v>40</v>
      </c>
      <c r="AX221" s="13" t="s">
        <v>85</v>
      </c>
      <c r="AY221" s="254" t="s">
        <v>226</v>
      </c>
    </row>
    <row r="222" s="14" customFormat="1">
      <c r="A222" s="14"/>
      <c r="B222" s="255"/>
      <c r="C222" s="256"/>
      <c r="D222" s="245" t="s">
        <v>235</v>
      </c>
      <c r="E222" s="257" t="s">
        <v>1</v>
      </c>
      <c r="F222" s="258" t="s">
        <v>237</v>
      </c>
      <c r="G222" s="256"/>
      <c r="H222" s="259">
        <v>4.7039999999999997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235</v>
      </c>
      <c r="AU222" s="265" t="s">
        <v>94</v>
      </c>
      <c r="AV222" s="14" t="s">
        <v>233</v>
      </c>
      <c r="AW222" s="14" t="s">
        <v>40</v>
      </c>
      <c r="AX222" s="14" t="s">
        <v>92</v>
      </c>
      <c r="AY222" s="265" t="s">
        <v>226</v>
      </c>
    </row>
    <row r="223" s="2" customFormat="1" ht="16.5" customHeight="1">
      <c r="A223" s="41"/>
      <c r="B223" s="42"/>
      <c r="C223" s="230" t="s">
        <v>345</v>
      </c>
      <c r="D223" s="230" t="s">
        <v>228</v>
      </c>
      <c r="E223" s="231" t="s">
        <v>3142</v>
      </c>
      <c r="F223" s="232" t="s">
        <v>3143</v>
      </c>
      <c r="G223" s="233" t="s">
        <v>259</v>
      </c>
      <c r="H223" s="234">
        <v>0.22500000000000001</v>
      </c>
      <c r="I223" s="235"/>
      <c r="J223" s="236">
        <f>ROUND(I223*H223,2)</f>
        <v>0</v>
      </c>
      <c r="K223" s="232" t="s">
        <v>232</v>
      </c>
      <c r="L223" s="47"/>
      <c r="M223" s="237" t="s">
        <v>1</v>
      </c>
      <c r="N223" s="238" t="s">
        <v>52</v>
      </c>
      <c r="O223" s="95"/>
      <c r="P223" s="239">
        <f>O223*H223</f>
        <v>0</v>
      </c>
      <c r="Q223" s="239">
        <v>0</v>
      </c>
      <c r="R223" s="239">
        <f>Q223*H223</f>
        <v>0</v>
      </c>
      <c r="S223" s="239">
        <v>1.8</v>
      </c>
      <c r="T223" s="240">
        <f>S223*H223</f>
        <v>0.40500000000000003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1" t="s">
        <v>233</v>
      </c>
      <c r="AT223" s="241" t="s">
        <v>228</v>
      </c>
      <c r="AU223" s="241" t="s">
        <v>94</v>
      </c>
      <c r="AY223" s="19" t="s">
        <v>226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233</v>
      </c>
      <c r="BK223" s="242">
        <f>ROUND(I223*H223,2)</f>
        <v>0</v>
      </c>
      <c r="BL223" s="19" t="s">
        <v>233</v>
      </c>
      <c r="BM223" s="241" t="s">
        <v>3144</v>
      </c>
    </row>
    <row r="224" s="13" customFormat="1">
      <c r="A224" s="13"/>
      <c r="B224" s="243"/>
      <c r="C224" s="244"/>
      <c r="D224" s="245" t="s">
        <v>235</v>
      </c>
      <c r="E224" s="246" t="s">
        <v>1</v>
      </c>
      <c r="F224" s="247" t="s">
        <v>3145</v>
      </c>
      <c r="G224" s="244"/>
      <c r="H224" s="248">
        <v>0.22500000000000001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235</v>
      </c>
      <c r="AU224" s="254" t="s">
        <v>94</v>
      </c>
      <c r="AV224" s="13" t="s">
        <v>94</v>
      </c>
      <c r="AW224" s="13" t="s">
        <v>40</v>
      </c>
      <c r="AX224" s="13" t="s">
        <v>85</v>
      </c>
      <c r="AY224" s="254" t="s">
        <v>226</v>
      </c>
    </row>
    <row r="225" s="14" customFormat="1">
      <c r="A225" s="14"/>
      <c r="B225" s="255"/>
      <c r="C225" s="256"/>
      <c r="D225" s="245" t="s">
        <v>235</v>
      </c>
      <c r="E225" s="257" t="s">
        <v>1</v>
      </c>
      <c r="F225" s="258" t="s">
        <v>237</v>
      </c>
      <c r="G225" s="256"/>
      <c r="H225" s="259">
        <v>0.22500000000000001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235</v>
      </c>
      <c r="AU225" s="265" t="s">
        <v>94</v>
      </c>
      <c r="AV225" s="14" t="s">
        <v>233</v>
      </c>
      <c r="AW225" s="14" t="s">
        <v>40</v>
      </c>
      <c r="AX225" s="14" t="s">
        <v>92</v>
      </c>
      <c r="AY225" s="265" t="s">
        <v>226</v>
      </c>
    </row>
    <row r="226" s="2" customFormat="1" ht="16.5" customHeight="1">
      <c r="A226" s="41"/>
      <c r="B226" s="42"/>
      <c r="C226" s="230" t="s">
        <v>350</v>
      </c>
      <c r="D226" s="230" t="s">
        <v>228</v>
      </c>
      <c r="E226" s="231" t="s">
        <v>3146</v>
      </c>
      <c r="F226" s="232" t="s">
        <v>3147</v>
      </c>
      <c r="G226" s="233" t="s">
        <v>259</v>
      </c>
      <c r="H226" s="234">
        <v>3.2759999999999998</v>
      </c>
      <c r="I226" s="235"/>
      <c r="J226" s="236">
        <f>ROUND(I226*H226,2)</f>
        <v>0</v>
      </c>
      <c r="K226" s="232" t="s">
        <v>232</v>
      </c>
      <c r="L226" s="47"/>
      <c r="M226" s="237" t="s">
        <v>1</v>
      </c>
      <c r="N226" s="238" t="s">
        <v>52</v>
      </c>
      <c r="O226" s="95"/>
      <c r="P226" s="239">
        <f>O226*H226</f>
        <v>0</v>
      </c>
      <c r="Q226" s="239">
        <v>0</v>
      </c>
      <c r="R226" s="239">
        <f>Q226*H226</f>
        <v>0</v>
      </c>
      <c r="S226" s="239">
        <v>1.95</v>
      </c>
      <c r="T226" s="240">
        <f>S226*H226</f>
        <v>6.3881999999999994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1" t="s">
        <v>233</v>
      </c>
      <c r="AT226" s="241" t="s">
        <v>228</v>
      </c>
      <c r="AU226" s="241" t="s">
        <v>94</v>
      </c>
      <c r="AY226" s="19" t="s">
        <v>226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233</v>
      </c>
      <c r="BK226" s="242">
        <f>ROUND(I226*H226,2)</f>
        <v>0</v>
      </c>
      <c r="BL226" s="19" t="s">
        <v>233</v>
      </c>
      <c r="BM226" s="241" t="s">
        <v>3148</v>
      </c>
    </row>
    <row r="227" s="13" customFormat="1">
      <c r="A227" s="13"/>
      <c r="B227" s="243"/>
      <c r="C227" s="244"/>
      <c r="D227" s="245" t="s">
        <v>235</v>
      </c>
      <c r="E227" s="246" t="s">
        <v>1</v>
      </c>
      <c r="F227" s="247" t="s">
        <v>3149</v>
      </c>
      <c r="G227" s="244"/>
      <c r="H227" s="248">
        <v>3.2759999999999998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235</v>
      </c>
      <c r="AU227" s="254" t="s">
        <v>94</v>
      </c>
      <c r="AV227" s="13" t="s">
        <v>94</v>
      </c>
      <c r="AW227" s="13" t="s">
        <v>40</v>
      </c>
      <c r="AX227" s="13" t="s">
        <v>85</v>
      </c>
      <c r="AY227" s="254" t="s">
        <v>226</v>
      </c>
    </row>
    <row r="228" s="14" customFormat="1">
      <c r="A228" s="14"/>
      <c r="B228" s="255"/>
      <c r="C228" s="256"/>
      <c r="D228" s="245" t="s">
        <v>235</v>
      </c>
      <c r="E228" s="257" t="s">
        <v>1</v>
      </c>
      <c r="F228" s="258" t="s">
        <v>237</v>
      </c>
      <c r="G228" s="256"/>
      <c r="H228" s="259">
        <v>3.2759999999999998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235</v>
      </c>
      <c r="AU228" s="265" t="s">
        <v>94</v>
      </c>
      <c r="AV228" s="14" t="s">
        <v>233</v>
      </c>
      <c r="AW228" s="14" t="s">
        <v>40</v>
      </c>
      <c r="AX228" s="14" t="s">
        <v>92</v>
      </c>
      <c r="AY228" s="265" t="s">
        <v>226</v>
      </c>
    </row>
    <row r="229" s="2" customFormat="1" ht="16.5" customHeight="1">
      <c r="A229" s="41"/>
      <c r="B229" s="42"/>
      <c r="C229" s="230" t="s">
        <v>356</v>
      </c>
      <c r="D229" s="230" t="s">
        <v>228</v>
      </c>
      <c r="E229" s="231" t="s">
        <v>579</v>
      </c>
      <c r="F229" s="232" t="s">
        <v>580</v>
      </c>
      <c r="G229" s="233" t="s">
        <v>304</v>
      </c>
      <c r="H229" s="234">
        <v>0.71099999999999997</v>
      </c>
      <c r="I229" s="235"/>
      <c r="J229" s="236">
        <f>ROUND(I229*H229,2)</f>
        <v>0</v>
      </c>
      <c r="K229" s="232" t="s">
        <v>232</v>
      </c>
      <c r="L229" s="47"/>
      <c r="M229" s="237" t="s">
        <v>1</v>
      </c>
      <c r="N229" s="238" t="s">
        <v>52</v>
      </c>
      <c r="O229" s="95"/>
      <c r="P229" s="239">
        <f>O229*H229</f>
        <v>0</v>
      </c>
      <c r="Q229" s="239">
        <v>0</v>
      </c>
      <c r="R229" s="239">
        <f>Q229*H229</f>
        <v>0</v>
      </c>
      <c r="S229" s="239">
        <v>1.25</v>
      </c>
      <c r="T229" s="240">
        <f>S229*H229</f>
        <v>0.88874999999999993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1" t="s">
        <v>233</v>
      </c>
      <c r="AT229" s="241" t="s">
        <v>228</v>
      </c>
      <c r="AU229" s="241" t="s">
        <v>94</v>
      </c>
      <c r="AY229" s="19" t="s">
        <v>226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233</v>
      </c>
      <c r="BK229" s="242">
        <f>ROUND(I229*H229,2)</f>
        <v>0</v>
      </c>
      <c r="BL229" s="19" t="s">
        <v>233</v>
      </c>
      <c r="BM229" s="241" t="s">
        <v>3150</v>
      </c>
    </row>
    <row r="230" s="13" customFormat="1">
      <c r="A230" s="13"/>
      <c r="B230" s="243"/>
      <c r="C230" s="244"/>
      <c r="D230" s="245" t="s">
        <v>235</v>
      </c>
      <c r="E230" s="246" t="s">
        <v>1</v>
      </c>
      <c r="F230" s="247" t="s">
        <v>3151</v>
      </c>
      <c r="G230" s="244"/>
      <c r="H230" s="248">
        <v>0.71099999999999997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235</v>
      </c>
      <c r="AU230" s="254" t="s">
        <v>94</v>
      </c>
      <c r="AV230" s="13" t="s">
        <v>94</v>
      </c>
      <c r="AW230" s="13" t="s">
        <v>40</v>
      </c>
      <c r="AX230" s="13" t="s">
        <v>85</v>
      </c>
      <c r="AY230" s="254" t="s">
        <v>226</v>
      </c>
    </row>
    <row r="231" s="14" customFormat="1">
      <c r="A231" s="14"/>
      <c r="B231" s="255"/>
      <c r="C231" s="256"/>
      <c r="D231" s="245" t="s">
        <v>235</v>
      </c>
      <c r="E231" s="257" t="s">
        <v>1</v>
      </c>
      <c r="F231" s="258" t="s">
        <v>237</v>
      </c>
      <c r="G231" s="256"/>
      <c r="H231" s="259">
        <v>0.71099999999999997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235</v>
      </c>
      <c r="AU231" s="265" t="s">
        <v>94</v>
      </c>
      <c r="AV231" s="14" t="s">
        <v>233</v>
      </c>
      <c r="AW231" s="14" t="s">
        <v>40</v>
      </c>
      <c r="AX231" s="14" t="s">
        <v>92</v>
      </c>
      <c r="AY231" s="265" t="s">
        <v>226</v>
      </c>
    </row>
    <row r="232" s="2" customFormat="1" ht="21.75" customHeight="1">
      <c r="A232" s="41"/>
      <c r="B232" s="42"/>
      <c r="C232" s="230" t="s">
        <v>361</v>
      </c>
      <c r="D232" s="230" t="s">
        <v>228</v>
      </c>
      <c r="E232" s="231" t="s">
        <v>3152</v>
      </c>
      <c r="F232" s="232" t="s">
        <v>3153</v>
      </c>
      <c r="G232" s="233" t="s">
        <v>259</v>
      </c>
      <c r="H232" s="234">
        <v>0.90000000000000002</v>
      </c>
      <c r="I232" s="235"/>
      <c r="J232" s="236">
        <f>ROUND(I232*H232,2)</f>
        <v>0</v>
      </c>
      <c r="K232" s="232" t="s">
        <v>232</v>
      </c>
      <c r="L232" s="47"/>
      <c r="M232" s="237" t="s">
        <v>1</v>
      </c>
      <c r="N232" s="238" t="s">
        <v>52</v>
      </c>
      <c r="O232" s="95"/>
      <c r="P232" s="239">
        <f>O232*H232</f>
        <v>0</v>
      </c>
      <c r="Q232" s="239">
        <v>0</v>
      </c>
      <c r="R232" s="239">
        <f>Q232*H232</f>
        <v>0</v>
      </c>
      <c r="S232" s="239">
        <v>2.2000000000000002</v>
      </c>
      <c r="T232" s="240">
        <f>S232*H232</f>
        <v>1.9800000000000002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1" t="s">
        <v>233</v>
      </c>
      <c r="AT232" s="241" t="s">
        <v>228</v>
      </c>
      <c r="AU232" s="241" t="s">
        <v>94</v>
      </c>
      <c r="AY232" s="19" t="s">
        <v>226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233</v>
      </c>
      <c r="BK232" s="242">
        <f>ROUND(I232*H232,2)</f>
        <v>0</v>
      </c>
      <c r="BL232" s="19" t="s">
        <v>233</v>
      </c>
      <c r="BM232" s="241" t="s">
        <v>3154</v>
      </c>
    </row>
    <row r="233" s="13" customFormat="1">
      <c r="A233" s="13"/>
      <c r="B233" s="243"/>
      <c r="C233" s="244"/>
      <c r="D233" s="245" t="s">
        <v>235</v>
      </c>
      <c r="E233" s="246" t="s">
        <v>1</v>
      </c>
      <c r="F233" s="247" t="s">
        <v>3155</v>
      </c>
      <c r="G233" s="244"/>
      <c r="H233" s="248">
        <v>0.90000000000000002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235</v>
      </c>
      <c r="AU233" s="254" t="s">
        <v>94</v>
      </c>
      <c r="AV233" s="13" t="s">
        <v>94</v>
      </c>
      <c r="AW233" s="13" t="s">
        <v>40</v>
      </c>
      <c r="AX233" s="13" t="s">
        <v>85</v>
      </c>
      <c r="AY233" s="254" t="s">
        <v>226</v>
      </c>
    </row>
    <row r="234" s="14" customFormat="1">
      <c r="A234" s="14"/>
      <c r="B234" s="255"/>
      <c r="C234" s="256"/>
      <c r="D234" s="245" t="s">
        <v>235</v>
      </c>
      <c r="E234" s="257" t="s">
        <v>1</v>
      </c>
      <c r="F234" s="258" t="s">
        <v>237</v>
      </c>
      <c r="G234" s="256"/>
      <c r="H234" s="259">
        <v>0.90000000000000002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235</v>
      </c>
      <c r="AU234" s="265" t="s">
        <v>94</v>
      </c>
      <c r="AV234" s="14" t="s">
        <v>233</v>
      </c>
      <c r="AW234" s="14" t="s">
        <v>40</v>
      </c>
      <c r="AX234" s="14" t="s">
        <v>92</v>
      </c>
      <c r="AY234" s="265" t="s">
        <v>226</v>
      </c>
    </row>
    <row r="235" s="2" customFormat="1" ht="21.75" customHeight="1">
      <c r="A235" s="41"/>
      <c r="B235" s="42"/>
      <c r="C235" s="230" t="s">
        <v>366</v>
      </c>
      <c r="D235" s="230" t="s">
        <v>228</v>
      </c>
      <c r="E235" s="231" t="s">
        <v>2794</v>
      </c>
      <c r="F235" s="232" t="s">
        <v>2795</v>
      </c>
      <c r="G235" s="233" t="s">
        <v>259</v>
      </c>
      <c r="H235" s="234">
        <v>18.736999999999998</v>
      </c>
      <c r="I235" s="235"/>
      <c r="J235" s="236">
        <f>ROUND(I235*H235,2)</f>
        <v>0</v>
      </c>
      <c r="K235" s="232" t="s">
        <v>232</v>
      </c>
      <c r="L235" s="47"/>
      <c r="M235" s="237" t="s">
        <v>1</v>
      </c>
      <c r="N235" s="238" t="s">
        <v>52</v>
      </c>
      <c r="O235" s="95"/>
      <c r="P235" s="239">
        <f>O235*H235</f>
        <v>0</v>
      </c>
      <c r="Q235" s="239">
        <v>0</v>
      </c>
      <c r="R235" s="239">
        <f>Q235*H235</f>
        <v>0</v>
      </c>
      <c r="S235" s="239">
        <v>2.2000000000000002</v>
      </c>
      <c r="T235" s="240">
        <f>S235*H235</f>
        <v>41.221400000000003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1" t="s">
        <v>233</v>
      </c>
      <c r="AT235" s="241" t="s">
        <v>228</v>
      </c>
      <c r="AU235" s="241" t="s">
        <v>94</v>
      </c>
      <c r="AY235" s="19" t="s">
        <v>226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233</v>
      </c>
      <c r="BK235" s="242">
        <f>ROUND(I235*H235,2)</f>
        <v>0</v>
      </c>
      <c r="BL235" s="19" t="s">
        <v>233</v>
      </c>
      <c r="BM235" s="241" t="s">
        <v>3156</v>
      </c>
    </row>
    <row r="236" s="13" customFormat="1">
      <c r="A236" s="13"/>
      <c r="B236" s="243"/>
      <c r="C236" s="244"/>
      <c r="D236" s="245" t="s">
        <v>235</v>
      </c>
      <c r="E236" s="246" t="s">
        <v>1</v>
      </c>
      <c r="F236" s="247" t="s">
        <v>3157</v>
      </c>
      <c r="G236" s="244"/>
      <c r="H236" s="248">
        <v>18.736999999999998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235</v>
      </c>
      <c r="AU236" s="254" t="s">
        <v>94</v>
      </c>
      <c r="AV236" s="13" t="s">
        <v>94</v>
      </c>
      <c r="AW236" s="13" t="s">
        <v>40</v>
      </c>
      <c r="AX236" s="13" t="s">
        <v>85</v>
      </c>
      <c r="AY236" s="254" t="s">
        <v>226</v>
      </c>
    </row>
    <row r="237" s="14" customFormat="1">
      <c r="A237" s="14"/>
      <c r="B237" s="255"/>
      <c r="C237" s="256"/>
      <c r="D237" s="245" t="s">
        <v>235</v>
      </c>
      <c r="E237" s="257" t="s">
        <v>1</v>
      </c>
      <c r="F237" s="258" t="s">
        <v>237</v>
      </c>
      <c r="G237" s="256"/>
      <c r="H237" s="259">
        <v>18.736999999999998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235</v>
      </c>
      <c r="AU237" s="265" t="s">
        <v>94</v>
      </c>
      <c r="AV237" s="14" t="s">
        <v>233</v>
      </c>
      <c r="AW237" s="14" t="s">
        <v>40</v>
      </c>
      <c r="AX237" s="14" t="s">
        <v>92</v>
      </c>
      <c r="AY237" s="265" t="s">
        <v>226</v>
      </c>
    </row>
    <row r="238" s="2" customFormat="1" ht="16.5" customHeight="1">
      <c r="A238" s="41"/>
      <c r="B238" s="42"/>
      <c r="C238" s="230" t="s">
        <v>372</v>
      </c>
      <c r="D238" s="230" t="s">
        <v>228</v>
      </c>
      <c r="E238" s="231" t="s">
        <v>3158</v>
      </c>
      <c r="F238" s="232" t="s">
        <v>3159</v>
      </c>
      <c r="G238" s="233" t="s">
        <v>259</v>
      </c>
      <c r="H238" s="234">
        <v>18.736999999999998</v>
      </c>
      <c r="I238" s="235"/>
      <c r="J238" s="236">
        <f>ROUND(I238*H238,2)</f>
        <v>0</v>
      </c>
      <c r="K238" s="232" t="s">
        <v>232</v>
      </c>
      <c r="L238" s="47"/>
      <c r="M238" s="237" t="s">
        <v>1</v>
      </c>
      <c r="N238" s="238" t="s">
        <v>52</v>
      </c>
      <c r="O238" s="95"/>
      <c r="P238" s="239">
        <f>O238*H238</f>
        <v>0</v>
      </c>
      <c r="Q238" s="239">
        <v>0</v>
      </c>
      <c r="R238" s="239">
        <f>Q238*H238</f>
        <v>0</v>
      </c>
      <c r="S238" s="239">
        <v>0.043999999999999997</v>
      </c>
      <c r="T238" s="240">
        <f>S238*H238</f>
        <v>0.82442799999999983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1" t="s">
        <v>233</v>
      </c>
      <c r="AT238" s="241" t="s">
        <v>228</v>
      </c>
      <c r="AU238" s="241" t="s">
        <v>94</v>
      </c>
      <c r="AY238" s="19" t="s">
        <v>226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233</v>
      </c>
      <c r="BK238" s="242">
        <f>ROUND(I238*H238,2)</f>
        <v>0</v>
      </c>
      <c r="BL238" s="19" t="s">
        <v>233</v>
      </c>
      <c r="BM238" s="241" t="s">
        <v>3160</v>
      </c>
    </row>
    <row r="239" s="13" customFormat="1">
      <c r="A239" s="13"/>
      <c r="B239" s="243"/>
      <c r="C239" s="244"/>
      <c r="D239" s="245" t="s">
        <v>235</v>
      </c>
      <c r="E239" s="246" t="s">
        <v>1</v>
      </c>
      <c r="F239" s="247" t="s">
        <v>3157</v>
      </c>
      <c r="G239" s="244"/>
      <c r="H239" s="248">
        <v>18.736999999999998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235</v>
      </c>
      <c r="AU239" s="254" t="s">
        <v>94</v>
      </c>
      <c r="AV239" s="13" t="s">
        <v>94</v>
      </c>
      <c r="AW239" s="13" t="s">
        <v>40</v>
      </c>
      <c r="AX239" s="13" t="s">
        <v>85</v>
      </c>
      <c r="AY239" s="254" t="s">
        <v>226</v>
      </c>
    </row>
    <row r="240" s="14" customFormat="1">
      <c r="A240" s="14"/>
      <c r="B240" s="255"/>
      <c r="C240" s="256"/>
      <c r="D240" s="245" t="s">
        <v>235</v>
      </c>
      <c r="E240" s="257" t="s">
        <v>1</v>
      </c>
      <c r="F240" s="258" t="s">
        <v>237</v>
      </c>
      <c r="G240" s="256"/>
      <c r="H240" s="259">
        <v>18.736999999999998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235</v>
      </c>
      <c r="AU240" s="265" t="s">
        <v>94</v>
      </c>
      <c r="AV240" s="14" t="s">
        <v>233</v>
      </c>
      <c r="AW240" s="14" t="s">
        <v>40</v>
      </c>
      <c r="AX240" s="14" t="s">
        <v>92</v>
      </c>
      <c r="AY240" s="265" t="s">
        <v>226</v>
      </c>
    </row>
    <row r="241" s="2" customFormat="1" ht="16.5" customHeight="1">
      <c r="A241" s="41"/>
      <c r="B241" s="42"/>
      <c r="C241" s="230" t="s">
        <v>378</v>
      </c>
      <c r="D241" s="230" t="s">
        <v>228</v>
      </c>
      <c r="E241" s="231" t="s">
        <v>589</v>
      </c>
      <c r="F241" s="232" t="s">
        <v>590</v>
      </c>
      <c r="G241" s="233" t="s">
        <v>231</v>
      </c>
      <c r="H241" s="234">
        <v>156.13999999999999</v>
      </c>
      <c r="I241" s="235"/>
      <c r="J241" s="236">
        <f>ROUND(I241*H241,2)</f>
        <v>0</v>
      </c>
      <c r="K241" s="232" t="s">
        <v>232</v>
      </c>
      <c r="L241" s="47"/>
      <c r="M241" s="237" t="s">
        <v>1</v>
      </c>
      <c r="N241" s="238" t="s">
        <v>52</v>
      </c>
      <c r="O241" s="95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1" t="s">
        <v>233</v>
      </c>
      <c r="AT241" s="241" t="s">
        <v>228</v>
      </c>
      <c r="AU241" s="241" t="s">
        <v>94</v>
      </c>
      <c r="AY241" s="19" t="s">
        <v>226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233</v>
      </c>
      <c r="BK241" s="242">
        <f>ROUND(I241*H241,2)</f>
        <v>0</v>
      </c>
      <c r="BL241" s="19" t="s">
        <v>233</v>
      </c>
      <c r="BM241" s="241" t="s">
        <v>3161</v>
      </c>
    </row>
    <row r="242" s="15" customFormat="1">
      <c r="A242" s="15"/>
      <c r="B242" s="280"/>
      <c r="C242" s="281"/>
      <c r="D242" s="245" t="s">
        <v>235</v>
      </c>
      <c r="E242" s="282" t="s">
        <v>1</v>
      </c>
      <c r="F242" s="283" t="s">
        <v>3162</v>
      </c>
      <c r="G242" s="281"/>
      <c r="H242" s="282" t="s">
        <v>1</v>
      </c>
      <c r="I242" s="284"/>
      <c r="J242" s="281"/>
      <c r="K242" s="281"/>
      <c r="L242" s="285"/>
      <c r="M242" s="286"/>
      <c r="N242" s="287"/>
      <c r="O242" s="287"/>
      <c r="P242" s="287"/>
      <c r="Q242" s="287"/>
      <c r="R242" s="287"/>
      <c r="S242" s="287"/>
      <c r="T242" s="28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9" t="s">
        <v>235</v>
      </c>
      <c r="AU242" s="289" t="s">
        <v>94</v>
      </c>
      <c r="AV242" s="15" t="s">
        <v>92</v>
      </c>
      <c r="AW242" s="15" t="s">
        <v>40</v>
      </c>
      <c r="AX242" s="15" t="s">
        <v>85</v>
      </c>
      <c r="AY242" s="289" t="s">
        <v>226</v>
      </c>
    </row>
    <row r="243" s="13" customFormat="1">
      <c r="A243" s="13"/>
      <c r="B243" s="243"/>
      <c r="C243" s="244"/>
      <c r="D243" s="245" t="s">
        <v>235</v>
      </c>
      <c r="E243" s="246" t="s">
        <v>1</v>
      </c>
      <c r="F243" s="247" t="s">
        <v>3163</v>
      </c>
      <c r="G243" s="244"/>
      <c r="H243" s="248">
        <v>156.13999999999999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235</v>
      </c>
      <c r="AU243" s="254" t="s">
        <v>94</v>
      </c>
      <c r="AV243" s="13" t="s">
        <v>94</v>
      </c>
      <c r="AW243" s="13" t="s">
        <v>40</v>
      </c>
      <c r="AX243" s="13" t="s">
        <v>92</v>
      </c>
      <c r="AY243" s="254" t="s">
        <v>226</v>
      </c>
    </row>
    <row r="244" s="2" customFormat="1" ht="16.5" customHeight="1">
      <c r="A244" s="41"/>
      <c r="B244" s="42"/>
      <c r="C244" s="230" t="s">
        <v>384</v>
      </c>
      <c r="D244" s="230" t="s">
        <v>228</v>
      </c>
      <c r="E244" s="231" t="s">
        <v>604</v>
      </c>
      <c r="F244" s="232" t="s">
        <v>605</v>
      </c>
      <c r="G244" s="233" t="s">
        <v>231</v>
      </c>
      <c r="H244" s="234">
        <v>10.574999999999999</v>
      </c>
      <c r="I244" s="235"/>
      <c r="J244" s="236">
        <f>ROUND(I244*H244,2)</f>
        <v>0</v>
      </c>
      <c r="K244" s="232" t="s">
        <v>232</v>
      </c>
      <c r="L244" s="47"/>
      <c r="M244" s="237" t="s">
        <v>1</v>
      </c>
      <c r="N244" s="238" t="s">
        <v>52</v>
      </c>
      <c r="O244" s="95"/>
      <c r="P244" s="239">
        <f>O244*H244</f>
        <v>0</v>
      </c>
      <c r="Q244" s="239">
        <v>0</v>
      </c>
      <c r="R244" s="239">
        <f>Q244*H244</f>
        <v>0</v>
      </c>
      <c r="S244" s="239">
        <v>0.063</v>
      </c>
      <c r="T244" s="240">
        <f>S244*H244</f>
        <v>0.66622499999999996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1" t="s">
        <v>233</v>
      </c>
      <c r="AT244" s="241" t="s">
        <v>228</v>
      </c>
      <c r="AU244" s="241" t="s">
        <v>94</v>
      </c>
      <c r="AY244" s="19" t="s">
        <v>226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233</v>
      </c>
      <c r="BK244" s="242">
        <f>ROUND(I244*H244,2)</f>
        <v>0</v>
      </c>
      <c r="BL244" s="19" t="s">
        <v>233</v>
      </c>
      <c r="BM244" s="241" t="s">
        <v>3164</v>
      </c>
    </row>
    <row r="245" s="13" customFormat="1">
      <c r="A245" s="13"/>
      <c r="B245" s="243"/>
      <c r="C245" s="244"/>
      <c r="D245" s="245" t="s">
        <v>235</v>
      </c>
      <c r="E245" s="246" t="s">
        <v>1</v>
      </c>
      <c r="F245" s="247" t="s">
        <v>3165</v>
      </c>
      <c r="G245" s="244"/>
      <c r="H245" s="248">
        <v>10.574999999999999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235</v>
      </c>
      <c r="AU245" s="254" t="s">
        <v>94</v>
      </c>
      <c r="AV245" s="13" t="s">
        <v>94</v>
      </c>
      <c r="AW245" s="13" t="s">
        <v>40</v>
      </c>
      <c r="AX245" s="13" t="s">
        <v>85</v>
      </c>
      <c r="AY245" s="254" t="s">
        <v>226</v>
      </c>
    </row>
    <row r="246" s="14" customFormat="1">
      <c r="A246" s="14"/>
      <c r="B246" s="255"/>
      <c r="C246" s="256"/>
      <c r="D246" s="245" t="s">
        <v>235</v>
      </c>
      <c r="E246" s="257" t="s">
        <v>1</v>
      </c>
      <c r="F246" s="258" t="s">
        <v>237</v>
      </c>
      <c r="G246" s="256"/>
      <c r="H246" s="259">
        <v>10.574999999999999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235</v>
      </c>
      <c r="AU246" s="265" t="s">
        <v>94</v>
      </c>
      <c r="AV246" s="14" t="s">
        <v>233</v>
      </c>
      <c r="AW246" s="14" t="s">
        <v>40</v>
      </c>
      <c r="AX246" s="14" t="s">
        <v>92</v>
      </c>
      <c r="AY246" s="265" t="s">
        <v>226</v>
      </c>
    </row>
    <row r="247" s="2" customFormat="1" ht="16.5" customHeight="1">
      <c r="A247" s="41"/>
      <c r="B247" s="42"/>
      <c r="C247" s="230" t="s">
        <v>389</v>
      </c>
      <c r="D247" s="230" t="s">
        <v>228</v>
      </c>
      <c r="E247" s="231" t="s">
        <v>3166</v>
      </c>
      <c r="F247" s="232" t="s">
        <v>3167</v>
      </c>
      <c r="G247" s="233" t="s">
        <v>244</v>
      </c>
      <c r="H247" s="234">
        <v>1</v>
      </c>
      <c r="I247" s="235"/>
      <c r="J247" s="236">
        <f>ROUND(I247*H247,2)</f>
        <v>0</v>
      </c>
      <c r="K247" s="232" t="s">
        <v>1</v>
      </c>
      <c r="L247" s="47"/>
      <c r="M247" s="237" t="s">
        <v>1</v>
      </c>
      <c r="N247" s="238" t="s">
        <v>52</v>
      </c>
      <c r="O247" s="95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1" t="s">
        <v>233</v>
      </c>
      <c r="AT247" s="241" t="s">
        <v>228</v>
      </c>
      <c r="AU247" s="241" t="s">
        <v>94</v>
      </c>
      <c r="AY247" s="19" t="s">
        <v>226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233</v>
      </c>
      <c r="BK247" s="242">
        <f>ROUND(I247*H247,2)</f>
        <v>0</v>
      </c>
      <c r="BL247" s="19" t="s">
        <v>233</v>
      </c>
      <c r="BM247" s="241" t="s">
        <v>3168</v>
      </c>
    </row>
    <row r="248" s="13" customFormat="1">
      <c r="A248" s="13"/>
      <c r="B248" s="243"/>
      <c r="C248" s="244"/>
      <c r="D248" s="245" t="s">
        <v>235</v>
      </c>
      <c r="E248" s="246" t="s">
        <v>1</v>
      </c>
      <c r="F248" s="247" t="s">
        <v>546</v>
      </c>
      <c r="G248" s="244"/>
      <c r="H248" s="248">
        <v>1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235</v>
      </c>
      <c r="AU248" s="254" t="s">
        <v>94</v>
      </c>
      <c r="AV248" s="13" t="s">
        <v>94</v>
      </c>
      <c r="AW248" s="13" t="s">
        <v>40</v>
      </c>
      <c r="AX248" s="13" t="s">
        <v>85</v>
      </c>
      <c r="AY248" s="254" t="s">
        <v>226</v>
      </c>
    </row>
    <row r="249" s="14" customFormat="1">
      <c r="A249" s="14"/>
      <c r="B249" s="255"/>
      <c r="C249" s="256"/>
      <c r="D249" s="245" t="s">
        <v>235</v>
      </c>
      <c r="E249" s="257" t="s">
        <v>1</v>
      </c>
      <c r="F249" s="258" t="s">
        <v>237</v>
      </c>
      <c r="G249" s="256"/>
      <c r="H249" s="259">
        <v>1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235</v>
      </c>
      <c r="AU249" s="265" t="s">
        <v>94</v>
      </c>
      <c r="AV249" s="14" t="s">
        <v>233</v>
      </c>
      <c r="AW249" s="14" t="s">
        <v>40</v>
      </c>
      <c r="AX249" s="14" t="s">
        <v>92</v>
      </c>
      <c r="AY249" s="265" t="s">
        <v>226</v>
      </c>
    </row>
    <row r="250" s="2" customFormat="1" ht="16.5" customHeight="1">
      <c r="A250" s="41"/>
      <c r="B250" s="42"/>
      <c r="C250" s="230" t="s">
        <v>393</v>
      </c>
      <c r="D250" s="230" t="s">
        <v>228</v>
      </c>
      <c r="E250" s="231" t="s">
        <v>3169</v>
      </c>
      <c r="F250" s="232" t="s">
        <v>3170</v>
      </c>
      <c r="G250" s="233" t="s">
        <v>244</v>
      </c>
      <c r="H250" s="234">
        <v>1</v>
      </c>
      <c r="I250" s="235"/>
      <c r="J250" s="236">
        <f>ROUND(I250*H250,2)</f>
        <v>0</v>
      </c>
      <c r="K250" s="232" t="s">
        <v>1</v>
      </c>
      <c r="L250" s="47"/>
      <c r="M250" s="237" t="s">
        <v>1</v>
      </c>
      <c r="N250" s="238" t="s">
        <v>52</v>
      </c>
      <c r="O250" s="95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1" t="s">
        <v>233</v>
      </c>
      <c r="AT250" s="241" t="s">
        <v>228</v>
      </c>
      <c r="AU250" s="241" t="s">
        <v>94</v>
      </c>
      <c r="AY250" s="19" t="s">
        <v>226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233</v>
      </c>
      <c r="BK250" s="242">
        <f>ROUND(I250*H250,2)</f>
        <v>0</v>
      </c>
      <c r="BL250" s="19" t="s">
        <v>233</v>
      </c>
      <c r="BM250" s="241" t="s">
        <v>3171</v>
      </c>
    </row>
    <row r="251" s="13" customFormat="1">
      <c r="A251" s="13"/>
      <c r="B251" s="243"/>
      <c r="C251" s="244"/>
      <c r="D251" s="245" t="s">
        <v>235</v>
      </c>
      <c r="E251" s="246" t="s">
        <v>1</v>
      </c>
      <c r="F251" s="247" t="s">
        <v>546</v>
      </c>
      <c r="G251" s="244"/>
      <c r="H251" s="248">
        <v>1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235</v>
      </c>
      <c r="AU251" s="254" t="s">
        <v>94</v>
      </c>
      <c r="AV251" s="13" t="s">
        <v>94</v>
      </c>
      <c r="AW251" s="13" t="s">
        <v>40</v>
      </c>
      <c r="AX251" s="13" t="s">
        <v>85</v>
      </c>
      <c r="AY251" s="254" t="s">
        <v>226</v>
      </c>
    </row>
    <row r="252" s="14" customFormat="1">
      <c r="A252" s="14"/>
      <c r="B252" s="255"/>
      <c r="C252" s="256"/>
      <c r="D252" s="245" t="s">
        <v>235</v>
      </c>
      <c r="E252" s="257" t="s">
        <v>1</v>
      </c>
      <c r="F252" s="258" t="s">
        <v>237</v>
      </c>
      <c r="G252" s="256"/>
      <c r="H252" s="259">
        <v>1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235</v>
      </c>
      <c r="AU252" s="265" t="s">
        <v>94</v>
      </c>
      <c r="AV252" s="14" t="s">
        <v>233</v>
      </c>
      <c r="AW252" s="14" t="s">
        <v>40</v>
      </c>
      <c r="AX252" s="14" t="s">
        <v>92</v>
      </c>
      <c r="AY252" s="265" t="s">
        <v>226</v>
      </c>
    </row>
    <row r="253" s="2" customFormat="1" ht="16.5" customHeight="1">
      <c r="A253" s="41"/>
      <c r="B253" s="42"/>
      <c r="C253" s="230" t="s">
        <v>400</v>
      </c>
      <c r="D253" s="230" t="s">
        <v>228</v>
      </c>
      <c r="E253" s="231" t="s">
        <v>3172</v>
      </c>
      <c r="F253" s="232" t="s">
        <v>3173</v>
      </c>
      <c r="G253" s="233" t="s">
        <v>611</v>
      </c>
      <c r="H253" s="234">
        <v>28</v>
      </c>
      <c r="I253" s="235"/>
      <c r="J253" s="236">
        <f>ROUND(I253*H253,2)</f>
        <v>0</v>
      </c>
      <c r="K253" s="232" t="s">
        <v>1</v>
      </c>
      <c r="L253" s="47"/>
      <c r="M253" s="237" t="s">
        <v>1</v>
      </c>
      <c r="N253" s="238" t="s">
        <v>52</v>
      </c>
      <c r="O253" s="95"/>
      <c r="P253" s="239">
        <f>O253*H253</f>
        <v>0</v>
      </c>
      <c r="Q253" s="239">
        <v>0.00097000000000000005</v>
      </c>
      <c r="R253" s="239">
        <f>Q253*H253</f>
        <v>0.02716</v>
      </c>
      <c r="S253" s="239">
        <v>0.0043</v>
      </c>
      <c r="T253" s="240">
        <f>S253*H253</f>
        <v>0.12040000000000001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1" t="s">
        <v>233</v>
      </c>
      <c r="AT253" s="241" t="s">
        <v>228</v>
      </c>
      <c r="AU253" s="241" t="s">
        <v>94</v>
      </c>
      <c r="AY253" s="19" t="s">
        <v>226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233</v>
      </c>
      <c r="BK253" s="242">
        <f>ROUND(I253*H253,2)</f>
        <v>0</v>
      </c>
      <c r="BL253" s="19" t="s">
        <v>233</v>
      </c>
      <c r="BM253" s="241" t="s">
        <v>3174</v>
      </c>
    </row>
    <row r="254" s="13" customFormat="1">
      <c r="A254" s="13"/>
      <c r="B254" s="243"/>
      <c r="C254" s="244"/>
      <c r="D254" s="245" t="s">
        <v>235</v>
      </c>
      <c r="E254" s="246" t="s">
        <v>1</v>
      </c>
      <c r="F254" s="247" t="s">
        <v>3175</v>
      </c>
      <c r="G254" s="244"/>
      <c r="H254" s="248">
        <v>28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235</v>
      </c>
      <c r="AU254" s="254" t="s">
        <v>94</v>
      </c>
      <c r="AV254" s="13" t="s">
        <v>94</v>
      </c>
      <c r="AW254" s="13" t="s">
        <v>40</v>
      </c>
      <c r="AX254" s="13" t="s">
        <v>85</v>
      </c>
      <c r="AY254" s="254" t="s">
        <v>226</v>
      </c>
    </row>
    <row r="255" s="14" customFormat="1">
      <c r="A255" s="14"/>
      <c r="B255" s="255"/>
      <c r="C255" s="256"/>
      <c r="D255" s="245" t="s">
        <v>235</v>
      </c>
      <c r="E255" s="257" t="s">
        <v>1</v>
      </c>
      <c r="F255" s="258" t="s">
        <v>237</v>
      </c>
      <c r="G255" s="256"/>
      <c r="H255" s="259">
        <v>28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235</v>
      </c>
      <c r="AU255" s="265" t="s">
        <v>94</v>
      </c>
      <c r="AV255" s="14" t="s">
        <v>233</v>
      </c>
      <c r="AW255" s="14" t="s">
        <v>40</v>
      </c>
      <c r="AX255" s="14" t="s">
        <v>92</v>
      </c>
      <c r="AY255" s="265" t="s">
        <v>226</v>
      </c>
    </row>
    <row r="256" s="2" customFormat="1" ht="16.5" customHeight="1">
      <c r="A256" s="41"/>
      <c r="B256" s="42"/>
      <c r="C256" s="230" t="s">
        <v>405</v>
      </c>
      <c r="D256" s="230" t="s">
        <v>228</v>
      </c>
      <c r="E256" s="231" t="s">
        <v>626</v>
      </c>
      <c r="F256" s="232" t="s">
        <v>627</v>
      </c>
      <c r="G256" s="233" t="s">
        <v>611</v>
      </c>
      <c r="H256" s="234">
        <v>2</v>
      </c>
      <c r="I256" s="235"/>
      <c r="J256" s="236">
        <f>ROUND(I256*H256,2)</f>
        <v>0</v>
      </c>
      <c r="K256" s="232" t="s">
        <v>1</v>
      </c>
      <c r="L256" s="47"/>
      <c r="M256" s="237" t="s">
        <v>1</v>
      </c>
      <c r="N256" s="238" t="s">
        <v>52</v>
      </c>
      <c r="O256" s="95"/>
      <c r="P256" s="239">
        <f>O256*H256</f>
        <v>0</v>
      </c>
      <c r="Q256" s="239">
        <v>0.0039500000000000004</v>
      </c>
      <c r="R256" s="239">
        <f>Q256*H256</f>
        <v>0.0079000000000000008</v>
      </c>
      <c r="S256" s="239">
        <v>0.16</v>
      </c>
      <c r="T256" s="240">
        <f>S256*H256</f>
        <v>0.32000000000000001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1" t="s">
        <v>233</v>
      </c>
      <c r="AT256" s="241" t="s">
        <v>228</v>
      </c>
      <c r="AU256" s="241" t="s">
        <v>94</v>
      </c>
      <c r="AY256" s="19" t="s">
        <v>226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233</v>
      </c>
      <c r="BK256" s="242">
        <f>ROUND(I256*H256,2)</f>
        <v>0</v>
      </c>
      <c r="BL256" s="19" t="s">
        <v>233</v>
      </c>
      <c r="BM256" s="241" t="s">
        <v>3176</v>
      </c>
    </row>
    <row r="257" s="13" customFormat="1">
      <c r="A257" s="13"/>
      <c r="B257" s="243"/>
      <c r="C257" s="244"/>
      <c r="D257" s="245" t="s">
        <v>235</v>
      </c>
      <c r="E257" s="246" t="s">
        <v>1</v>
      </c>
      <c r="F257" s="247" t="s">
        <v>629</v>
      </c>
      <c r="G257" s="244"/>
      <c r="H257" s="248">
        <v>2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235</v>
      </c>
      <c r="AU257" s="254" t="s">
        <v>94</v>
      </c>
      <c r="AV257" s="13" t="s">
        <v>94</v>
      </c>
      <c r="AW257" s="13" t="s">
        <v>40</v>
      </c>
      <c r="AX257" s="13" t="s">
        <v>85</v>
      </c>
      <c r="AY257" s="254" t="s">
        <v>226</v>
      </c>
    </row>
    <row r="258" s="14" customFormat="1">
      <c r="A258" s="14"/>
      <c r="B258" s="255"/>
      <c r="C258" s="256"/>
      <c r="D258" s="245" t="s">
        <v>235</v>
      </c>
      <c r="E258" s="257" t="s">
        <v>1</v>
      </c>
      <c r="F258" s="258" t="s">
        <v>237</v>
      </c>
      <c r="G258" s="256"/>
      <c r="H258" s="259">
        <v>2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235</v>
      </c>
      <c r="AU258" s="265" t="s">
        <v>94</v>
      </c>
      <c r="AV258" s="14" t="s">
        <v>233</v>
      </c>
      <c r="AW258" s="14" t="s">
        <v>40</v>
      </c>
      <c r="AX258" s="14" t="s">
        <v>92</v>
      </c>
      <c r="AY258" s="265" t="s">
        <v>226</v>
      </c>
    </row>
    <row r="259" s="2" customFormat="1" ht="16.5" customHeight="1">
      <c r="A259" s="41"/>
      <c r="B259" s="42"/>
      <c r="C259" s="230" t="s">
        <v>410</v>
      </c>
      <c r="D259" s="230" t="s">
        <v>228</v>
      </c>
      <c r="E259" s="231" t="s">
        <v>2801</v>
      </c>
      <c r="F259" s="232" t="s">
        <v>632</v>
      </c>
      <c r="G259" s="233" t="s">
        <v>611</v>
      </c>
      <c r="H259" s="234">
        <v>30</v>
      </c>
      <c r="I259" s="235"/>
      <c r="J259" s="236">
        <f>ROUND(I259*H259,2)</f>
        <v>0</v>
      </c>
      <c r="K259" s="232" t="s">
        <v>1</v>
      </c>
      <c r="L259" s="47"/>
      <c r="M259" s="237" t="s">
        <v>1</v>
      </c>
      <c r="N259" s="238" t="s">
        <v>52</v>
      </c>
      <c r="O259" s="95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1" t="s">
        <v>233</v>
      </c>
      <c r="AT259" s="241" t="s">
        <v>228</v>
      </c>
      <c r="AU259" s="241" t="s">
        <v>94</v>
      </c>
      <c r="AY259" s="19" t="s">
        <v>226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233</v>
      </c>
      <c r="BK259" s="242">
        <f>ROUND(I259*H259,2)</f>
        <v>0</v>
      </c>
      <c r="BL259" s="19" t="s">
        <v>233</v>
      </c>
      <c r="BM259" s="241" t="s">
        <v>3177</v>
      </c>
    </row>
    <row r="260" s="13" customFormat="1">
      <c r="A260" s="13"/>
      <c r="B260" s="243"/>
      <c r="C260" s="244"/>
      <c r="D260" s="245" t="s">
        <v>235</v>
      </c>
      <c r="E260" s="246" t="s">
        <v>1</v>
      </c>
      <c r="F260" s="247" t="s">
        <v>3178</v>
      </c>
      <c r="G260" s="244"/>
      <c r="H260" s="248">
        <v>28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235</v>
      </c>
      <c r="AU260" s="254" t="s">
        <v>94</v>
      </c>
      <c r="AV260" s="13" t="s">
        <v>94</v>
      </c>
      <c r="AW260" s="13" t="s">
        <v>40</v>
      </c>
      <c r="AX260" s="13" t="s">
        <v>85</v>
      </c>
      <c r="AY260" s="254" t="s">
        <v>226</v>
      </c>
    </row>
    <row r="261" s="13" customFormat="1">
      <c r="A261" s="13"/>
      <c r="B261" s="243"/>
      <c r="C261" s="244"/>
      <c r="D261" s="245" t="s">
        <v>235</v>
      </c>
      <c r="E261" s="246" t="s">
        <v>1</v>
      </c>
      <c r="F261" s="247" t="s">
        <v>371</v>
      </c>
      <c r="G261" s="244"/>
      <c r="H261" s="248">
        <v>2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235</v>
      </c>
      <c r="AU261" s="254" t="s">
        <v>94</v>
      </c>
      <c r="AV261" s="13" t="s">
        <v>94</v>
      </c>
      <c r="AW261" s="13" t="s">
        <v>40</v>
      </c>
      <c r="AX261" s="13" t="s">
        <v>85</v>
      </c>
      <c r="AY261" s="254" t="s">
        <v>226</v>
      </c>
    </row>
    <row r="262" s="14" customFormat="1">
      <c r="A262" s="14"/>
      <c r="B262" s="255"/>
      <c r="C262" s="256"/>
      <c r="D262" s="245" t="s">
        <v>235</v>
      </c>
      <c r="E262" s="257" t="s">
        <v>1</v>
      </c>
      <c r="F262" s="258" t="s">
        <v>237</v>
      </c>
      <c r="G262" s="256"/>
      <c r="H262" s="259">
        <v>30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235</v>
      </c>
      <c r="AU262" s="265" t="s">
        <v>94</v>
      </c>
      <c r="AV262" s="14" t="s">
        <v>233</v>
      </c>
      <c r="AW262" s="14" t="s">
        <v>40</v>
      </c>
      <c r="AX262" s="14" t="s">
        <v>92</v>
      </c>
      <c r="AY262" s="265" t="s">
        <v>226</v>
      </c>
    </row>
    <row r="263" s="2" customFormat="1" ht="16.5" customHeight="1">
      <c r="A263" s="41"/>
      <c r="B263" s="42"/>
      <c r="C263" s="230" t="s">
        <v>416</v>
      </c>
      <c r="D263" s="230" t="s">
        <v>228</v>
      </c>
      <c r="E263" s="231" t="s">
        <v>658</v>
      </c>
      <c r="F263" s="232" t="s">
        <v>659</v>
      </c>
      <c r="G263" s="233" t="s">
        <v>369</v>
      </c>
      <c r="H263" s="234">
        <v>2</v>
      </c>
      <c r="I263" s="235"/>
      <c r="J263" s="236">
        <f>ROUND(I263*H263,2)</f>
        <v>0</v>
      </c>
      <c r="K263" s="232" t="s">
        <v>1</v>
      </c>
      <c r="L263" s="47"/>
      <c r="M263" s="237" t="s">
        <v>1</v>
      </c>
      <c r="N263" s="238" t="s">
        <v>52</v>
      </c>
      <c r="O263" s="95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1" t="s">
        <v>233</v>
      </c>
      <c r="AT263" s="241" t="s">
        <v>228</v>
      </c>
      <c r="AU263" s="241" t="s">
        <v>94</v>
      </c>
      <c r="AY263" s="19" t="s">
        <v>226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233</v>
      </c>
      <c r="BK263" s="242">
        <f>ROUND(I263*H263,2)</f>
        <v>0</v>
      </c>
      <c r="BL263" s="19" t="s">
        <v>233</v>
      </c>
      <c r="BM263" s="241" t="s">
        <v>3179</v>
      </c>
    </row>
    <row r="264" s="13" customFormat="1">
      <c r="A264" s="13"/>
      <c r="B264" s="243"/>
      <c r="C264" s="244"/>
      <c r="D264" s="245" t="s">
        <v>235</v>
      </c>
      <c r="E264" s="246" t="s">
        <v>1</v>
      </c>
      <c r="F264" s="247" t="s">
        <v>371</v>
      </c>
      <c r="G264" s="244"/>
      <c r="H264" s="248">
        <v>2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235</v>
      </c>
      <c r="AU264" s="254" t="s">
        <v>94</v>
      </c>
      <c r="AV264" s="13" t="s">
        <v>94</v>
      </c>
      <c r="AW264" s="13" t="s">
        <v>40</v>
      </c>
      <c r="AX264" s="13" t="s">
        <v>85</v>
      </c>
      <c r="AY264" s="254" t="s">
        <v>226</v>
      </c>
    </row>
    <row r="265" s="14" customFormat="1">
      <c r="A265" s="14"/>
      <c r="B265" s="255"/>
      <c r="C265" s="256"/>
      <c r="D265" s="245" t="s">
        <v>235</v>
      </c>
      <c r="E265" s="257" t="s">
        <v>1</v>
      </c>
      <c r="F265" s="258" t="s">
        <v>237</v>
      </c>
      <c r="G265" s="256"/>
      <c r="H265" s="259">
        <v>2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235</v>
      </c>
      <c r="AU265" s="265" t="s">
        <v>94</v>
      </c>
      <c r="AV265" s="14" t="s">
        <v>233</v>
      </c>
      <c r="AW265" s="14" t="s">
        <v>40</v>
      </c>
      <c r="AX265" s="14" t="s">
        <v>92</v>
      </c>
      <c r="AY265" s="265" t="s">
        <v>226</v>
      </c>
    </row>
    <row r="266" s="2" customFormat="1" ht="16.5" customHeight="1">
      <c r="A266" s="41"/>
      <c r="B266" s="42"/>
      <c r="C266" s="230" t="s">
        <v>421</v>
      </c>
      <c r="D266" s="230" t="s">
        <v>228</v>
      </c>
      <c r="E266" s="231" t="s">
        <v>676</v>
      </c>
      <c r="F266" s="232" t="s">
        <v>677</v>
      </c>
      <c r="G266" s="233" t="s">
        <v>369</v>
      </c>
      <c r="H266" s="234">
        <v>2</v>
      </c>
      <c r="I266" s="235"/>
      <c r="J266" s="236">
        <f>ROUND(I266*H266,2)</f>
        <v>0</v>
      </c>
      <c r="K266" s="232" t="s">
        <v>1</v>
      </c>
      <c r="L266" s="47"/>
      <c r="M266" s="237" t="s">
        <v>1</v>
      </c>
      <c r="N266" s="238" t="s">
        <v>52</v>
      </c>
      <c r="O266" s="95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1" t="s">
        <v>233</v>
      </c>
      <c r="AT266" s="241" t="s">
        <v>228</v>
      </c>
      <c r="AU266" s="241" t="s">
        <v>94</v>
      </c>
      <c r="AY266" s="19" t="s">
        <v>226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9" t="s">
        <v>233</v>
      </c>
      <c r="BK266" s="242">
        <f>ROUND(I266*H266,2)</f>
        <v>0</v>
      </c>
      <c r="BL266" s="19" t="s">
        <v>233</v>
      </c>
      <c r="BM266" s="241" t="s">
        <v>3180</v>
      </c>
    </row>
    <row r="267" s="13" customFormat="1">
      <c r="A267" s="13"/>
      <c r="B267" s="243"/>
      <c r="C267" s="244"/>
      <c r="D267" s="245" t="s">
        <v>235</v>
      </c>
      <c r="E267" s="246" t="s">
        <v>1</v>
      </c>
      <c r="F267" s="247" t="s">
        <v>629</v>
      </c>
      <c r="G267" s="244"/>
      <c r="H267" s="248">
        <v>2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235</v>
      </c>
      <c r="AU267" s="254" t="s">
        <v>94</v>
      </c>
      <c r="AV267" s="13" t="s">
        <v>94</v>
      </c>
      <c r="AW267" s="13" t="s">
        <v>40</v>
      </c>
      <c r="AX267" s="13" t="s">
        <v>85</v>
      </c>
      <c r="AY267" s="254" t="s">
        <v>226</v>
      </c>
    </row>
    <row r="268" s="14" customFormat="1">
      <c r="A268" s="14"/>
      <c r="B268" s="255"/>
      <c r="C268" s="256"/>
      <c r="D268" s="245" t="s">
        <v>235</v>
      </c>
      <c r="E268" s="257" t="s">
        <v>1</v>
      </c>
      <c r="F268" s="258" t="s">
        <v>237</v>
      </c>
      <c r="G268" s="256"/>
      <c r="H268" s="259">
        <v>2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235</v>
      </c>
      <c r="AU268" s="265" t="s">
        <v>94</v>
      </c>
      <c r="AV268" s="14" t="s">
        <v>233</v>
      </c>
      <c r="AW268" s="14" t="s">
        <v>40</v>
      </c>
      <c r="AX268" s="14" t="s">
        <v>92</v>
      </c>
      <c r="AY268" s="265" t="s">
        <v>226</v>
      </c>
    </row>
    <row r="269" s="2" customFormat="1" ht="16.5" customHeight="1">
      <c r="A269" s="41"/>
      <c r="B269" s="42"/>
      <c r="C269" s="230" t="s">
        <v>425</v>
      </c>
      <c r="D269" s="230" t="s">
        <v>228</v>
      </c>
      <c r="E269" s="231" t="s">
        <v>680</v>
      </c>
      <c r="F269" s="232" t="s">
        <v>681</v>
      </c>
      <c r="G269" s="233" t="s">
        <v>231</v>
      </c>
      <c r="H269" s="234">
        <v>75</v>
      </c>
      <c r="I269" s="235"/>
      <c r="J269" s="236">
        <f>ROUND(I269*H269,2)</f>
        <v>0</v>
      </c>
      <c r="K269" s="232" t="s">
        <v>232</v>
      </c>
      <c r="L269" s="47"/>
      <c r="M269" s="237" t="s">
        <v>1</v>
      </c>
      <c r="N269" s="238" t="s">
        <v>52</v>
      </c>
      <c r="O269" s="95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1" t="s">
        <v>233</v>
      </c>
      <c r="AT269" s="241" t="s">
        <v>228</v>
      </c>
      <c r="AU269" s="241" t="s">
        <v>94</v>
      </c>
      <c r="AY269" s="19" t="s">
        <v>226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233</v>
      </c>
      <c r="BK269" s="242">
        <f>ROUND(I269*H269,2)</f>
        <v>0</v>
      </c>
      <c r="BL269" s="19" t="s">
        <v>233</v>
      </c>
      <c r="BM269" s="241" t="s">
        <v>3181</v>
      </c>
    </row>
    <row r="270" s="13" customFormat="1">
      <c r="A270" s="13"/>
      <c r="B270" s="243"/>
      <c r="C270" s="244"/>
      <c r="D270" s="245" t="s">
        <v>235</v>
      </c>
      <c r="E270" s="246" t="s">
        <v>1</v>
      </c>
      <c r="F270" s="247" t="s">
        <v>3182</v>
      </c>
      <c r="G270" s="244"/>
      <c r="H270" s="248">
        <v>75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235</v>
      </c>
      <c r="AU270" s="254" t="s">
        <v>94</v>
      </c>
      <c r="AV270" s="13" t="s">
        <v>94</v>
      </c>
      <c r="AW270" s="13" t="s">
        <v>40</v>
      </c>
      <c r="AX270" s="13" t="s">
        <v>85</v>
      </c>
      <c r="AY270" s="254" t="s">
        <v>226</v>
      </c>
    </row>
    <row r="271" s="14" customFormat="1">
      <c r="A271" s="14"/>
      <c r="B271" s="255"/>
      <c r="C271" s="256"/>
      <c r="D271" s="245" t="s">
        <v>235</v>
      </c>
      <c r="E271" s="257" t="s">
        <v>1</v>
      </c>
      <c r="F271" s="258" t="s">
        <v>237</v>
      </c>
      <c r="G271" s="256"/>
      <c r="H271" s="259">
        <v>75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235</v>
      </c>
      <c r="AU271" s="265" t="s">
        <v>94</v>
      </c>
      <c r="AV271" s="14" t="s">
        <v>233</v>
      </c>
      <c r="AW271" s="14" t="s">
        <v>40</v>
      </c>
      <c r="AX271" s="14" t="s">
        <v>92</v>
      </c>
      <c r="AY271" s="265" t="s">
        <v>226</v>
      </c>
    </row>
    <row r="272" s="2" customFormat="1" ht="16.5" customHeight="1">
      <c r="A272" s="41"/>
      <c r="B272" s="42"/>
      <c r="C272" s="230" t="s">
        <v>429</v>
      </c>
      <c r="D272" s="230" t="s">
        <v>228</v>
      </c>
      <c r="E272" s="231" t="s">
        <v>1689</v>
      </c>
      <c r="F272" s="232" t="s">
        <v>3183</v>
      </c>
      <c r="G272" s="233" t="s">
        <v>611</v>
      </c>
      <c r="H272" s="234">
        <v>5</v>
      </c>
      <c r="I272" s="235"/>
      <c r="J272" s="236">
        <f>ROUND(I272*H272,2)</f>
        <v>0</v>
      </c>
      <c r="K272" s="232" t="s">
        <v>1</v>
      </c>
      <c r="L272" s="47"/>
      <c r="M272" s="237" t="s">
        <v>1</v>
      </c>
      <c r="N272" s="238" t="s">
        <v>52</v>
      </c>
      <c r="O272" s="95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1" t="s">
        <v>233</v>
      </c>
      <c r="AT272" s="241" t="s">
        <v>228</v>
      </c>
      <c r="AU272" s="241" t="s">
        <v>94</v>
      </c>
      <c r="AY272" s="19" t="s">
        <v>226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233</v>
      </c>
      <c r="BK272" s="242">
        <f>ROUND(I272*H272,2)</f>
        <v>0</v>
      </c>
      <c r="BL272" s="19" t="s">
        <v>233</v>
      </c>
      <c r="BM272" s="241" t="s">
        <v>3184</v>
      </c>
    </row>
    <row r="273" s="12" customFormat="1" ht="22.8" customHeight="1">
      <c r="A273" s="12"/>
      <c r="B273" s="214"/>
      <c r="C273" s="215"/>
      <c r="D273" s="216" t="s">
        <v>84</v>
      </c>
      <c r="E273" s="228" t="s">
        <v>714</v>
      </c>
      <c r="F273" s="228" t="s">
        <v>715</v>
      </c>
      <c r="G273" s="215"/>
      <c r="H273" s="215"/>
      <c r="I273" s="218"/>
      <c r="J273" s="229">
        <f>BK273</f>
        <v>0</v>
      </c>
      <c r="K273" s="215"/>
      <c r="L273" s="220"/>
      <c r="M273" s="221"/>
      <c r="N273" s="222"/>
      <c r="O273" s="222"/>
      <c r="P273" s="223">
        <f>P274+SUM(P275:P290)</f>
        <v>0</v>
      </c>
      <c r="Q273" s="222"/>
      <c r="R273" s="223">
        <f>R274+SUM(R275:R290)</f>
        <v>0</v>
      </c>
      <c r="S273" s="222"/>
      <c r="T273" s="224">
        <f>T274+SUM(T275:T290)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5" t="s">
        <v>92</v>
      </c>
      <c r="AT273" s="226" t="s">
        <v>84</v>
      </c>
      <c r="AU273" s="226" t="s">
        <v>92</v>
      </c>
      <c r="AY273" s="225" t="s">
        <v>226</v>
      </c>
      <c r="BK273" s="227">
        <f>BK274+SUM(BK275:BK290)</f>
        <v>0</v>
      </c>
    </row>
    <row r="274" s="2" customFormat="1" ht="16.5" customHeight="1">
      <c r="A274" s="41"/>
      <c r="B274" s="42"/>
      <c r="C274" s="230" t="s">
        <v>434</v>
      </c>
      <c r="D274" s="230" t="s">
        <v>228</v>
      </c>
      <c r="E274" s="231" t="s">
        <v>717</v>
      </c>
      <c r="F274" s="232" t="s">
        <v>718</v>
      </c>
      <c r="G274" s="233" t="s">
        <v>304</v>
      </c>
      <c r="H274" s="234">
        <v>67.257999999999996</v>
      </c>
      <c r="I274" s="235"/>
      <c r="J274" s="236">
        <f>ROUND(I274*H274,2)</f>
        <v>0</v>
      </c>
      <c r="K274" s="232" t="s">
        <v>232</v>
      </c>
      <c r="L274" s="47"/>
      <c r="M274" s="237" t="s">
        <v>1</v>
      </c>
      <c r="N274" s="238" t="s">
        <v>52</v>
      </c>
      <c r="O274" s="95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1" t="s">
        <v>233</v>
      </c>
      <c r="AT274" s="241" t="s">
        <v>228</v>
      </c>
      <c r="AU274" s="241" t="s">
        <v>94</v>
      </c>
      <c r="AY274" s="19" t="s">
        <v>226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233</v>
      </c>
      <c r="BK274" s="242">
        <f>ROUND(I274*H274,2)</f>
        <v>0</v>
      </c>
      <c r="BL274" s="19" t="s">
        <v>233</v>
      </c>
      <c r="BM274" s="241" t="s">
        <v>3185</v>
      </c>
    </row>
    <row r="275" s="2" customFormat="1" ht="16.5" customHeight="1">
      <c r="A275" s="41"/>
      <c r="B275" s="42"/>
      <c r="C275" s="230" t="s">
        <v>443</v>
      </c>
      <c r="D275" s="230" t="s">
        <v>228</v>
      </c>
      <c r="E275" s="231" t="s">
        <v>2828</v>
      </c>
      <c r="F275" s="232" t="s">
        <v>2829</v>
      </c>
      <c r="G275" s="233" t="s">
        <v>304</v>
      </c>
      <c r="H275" s="234">
        <v>50.225000000000001</v>
      </c>
      <c r="I275" s="235"/>
      <c r="J275" s="236">
        <f>ROUND(I275*H275,2)</f>
        <v>0</v>
      </c>
      <c r="K275" s="232" t="s">
        <v>232</v>
      </c>
      <c r="L275" s="47"/>
      <c r="M275" s="237" t="s">
        <v>1</v>
      </c>
      <c r="N275" s="238" t="s">
        <v>52</v>
      </c>
      <c r="O275" s="95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1" t="s">
        <v>233</v>
      </c>
      <c r="AT275" s="241" t="s">
        <v>228</v>
      </c>
      <c r="AU275" s="241" t="s">
        <v>94</v>
      </c>
      <c r="AY275" s="19" t="s">
        <v>226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233</v>
      </c>
      <c r="BK275" s="242">
        <f>ROUND(I275*H275,2)</f>
        <v>0</v>
      </c>
      <c r="BL275" s="19" t="s">
        <v>233</v>
      </c>
      <c r="BM275" s="241" t="s">
        <v>3186</v>
      </c>
    </row>
    <row r="276" s="13" customFormat="1">
      <c r="A276" s="13"/>
      <c r="B276" s="243"/>
      <c r="C276" s="244"/>
      <c r="D276" s="245" t="s">
        <v>235</v>
      </c>
      <c r="E276" s="246" t="s">
        <v>1</v>
      </c>
      <c r="F276" s="247" t="s">
        <v>3187</v>
      </c>
      <c r="G276" s="244"/>
      <c r="H276" s="248">
        <v>50.225000000000001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235</v>
      </c>
      <c r="AU276" s="254" t="s">
        <v>94</v>
      </c>
      <c r="AV276" s="13" t="s">
        <v>94</v>
      </c>
      <c r="AW276" s="13" t="s">
        <v>40</v>
      </c>
      <c r="AX276" s="13" t="s">
        <v>85</v>
      </c>
      <c r="AY276" s="254" t="s">
        <v>226</v>
      </c>
    </row>
    <row r="277" s="14" customFormat="1">
      <c r="A277" s="14"/>
      <c r="B277" s="255"/>
      <c r="C277" s="256"/>
      <c r="D277" s="245" t="s">
        <v>235</v>
      </c>
      <c r="E277" s="257" t="s">
        <v>1</v>
      </c>
      <c r="F277" s="258" t="s">
        <v>237</v>
      </c>
      <c r="G277" s="256"/>
      <c r="H277" s="259">
        <v>50.225000000000001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235</v>
      </c>
      <c r="AU277" s="265" t="s">
        <v>94</v>
      </c>
      <c r="AV277" s="14" t="s">
        <v>233</v>
      </c>
      <c r="AW277" s="14" t="s">
        <v>40</v>
      </c>
      <c r="AX277" s="14" t="s">
        <v>92</v>
      </c>
      <c r="AY277" s="265" t="s">
        <v>226</v>
      </c>
    </row>
    <row r="278" s="2" customFormat="1" ht="16.5" customHeight="1">
      <c r="A278" s="41"/>
      <c r="B278" s="42"/>
      <c r="C278" s="230" t="s">
        <v>447</v>
      </c>
      <c r="D278" s="230" t="s">
        <v>228</v>
      </c>
      <c r="E278" s="231" t="s">
        <v>2831</v>
      </c>
      <c r="F278" s="232" t="s">
        <v>2832</v>
      </c>
      <c r="G278" s="233" t="s">
        <v>304</v>
      </c>
      <c r="H278" s="234">
        <v>452.02499999999998</v>
      </c>
      <c r="I278" s="235"/>
      <c r="J278" s="236">
        <f>ROUND(I278*H278,2)</f>
        <v>0</v>
      </c>
      <c r="K278" s="232" t="s">
        <v>232</v>
      </c>
      <c r="L278" s="47"/>
      <c r="M278" s="237" t="s">
        <v>1</v>
      </c>
      <c r="N278" s="238" t="s">
        <v>52</v>
      </c>
      <c r="O278" s="95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1" t="s">
        <v>233</v>
      </c>
      <c r="AT278" s="241" t="s">
        <v>228</v>
      </c>
      <c r="AU278" s="241" t="s">
        <v>94</v>
      </c>
      <c r="AY278" s="19" t="s">
        <v>226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233</v>
      </c>
      <c r="BK278" s="242">
        <f>ROUND(I278*H278,2)</f>
        <v>0</v>
      </c>
      <c r="BL278" s="19" t="s">
        <v>233</v>
      </c>
      <c r="BM278" s="241" t="s">
        <v>3188</v>
      </c>
    </row>
    <row r="279" s="13" customFormat="1">
      <c r="A279" s="13"/>
      <c r="B279" s="243"/>
      <c r="C279" s="244"/>
      <c r="D279" s="245" t="s">
        <v>235</v>
      </c>
      <c r="E279" s="246" t="s">
        <v>1</v>
      </c>
      <c r="F279" s="247" t="s">
        <v>3189</v>
      </c>
      <c r="G279" s="244"/>
      <c r="H279" s="248">
        <v>452.02499999999998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235</v>
      </c>
      <c r="AU279" s="254" t="s">
        <v>94</v>
      </c>
      <c r="AV279" s="13" t="s">
        <v>94</v>
      </c>
      <c r="AW279" s="13" t="s">
        <v>40</v>
      </c>
      <c r="AX279" s="13" t="s">
        <v>85</v>
      </c>
      <c r="AY279" s="254" t="s">
        <v>226</v>
      </c>
    </row>
    <row r="280" s="14" customFormat="1">
      <c r="A280" s="14"/>
      <c r="B280" s="255"/>
      <c r="C280" s="256"/>
      <c r="D280" s="245" t="s">
        <v>235</v>
      </c>
      <c r="E280" s="257" t="s">
        <v>1</v>
      </c>
      <c r="F280" s="258" t="s">
        <v>237</v>
      </c>
      <c r="G280" s="256"/>
      <c r="H280" s="259">
        <v>452.02499999999998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235</v>
      </c>
      <c r="AU280" s="265" t="s">
        <v>94</v>
      </c>
      <c r="AV280" s="14" t="s">
        <v>233</v>
      </c>
      <c r="AW280" s="14" t="s">
        <v>40</v>
      </c>
      <c r="AX280" s="14" t="s">
        <v>92</v>
      </c>
      <c r="AY280" s="265" t="s">
        <v>226</v>
      </c>
    </row>
    <row r="281" s="2" customFormat="1" ht="16.5" customHeight="1">
      <c r="A281" s="41"/>
      <c r="B281" s="42"/>
      <c r="C281" s="230" t="s">
        <v>456</v>
      </c>
      <c r="D281" s="230" t="s">
        <v>228</v>
      </c>
      <c r="E281" s="231" t="s">
        <v>2835</v>
      </c>
      <c r="F281" s="232" t="s">
        <v>2836</v>
      </c>
      <c r="G281" s="233" t="s">
        <v>304</v>
      </c>
      <c r="H281" s="234">
        <v>11.289999999999999</v>
      </c>
      <c r="I281" s="235"/>
      <c r="J281" s="236">
        <f>ROUND(I281*H281,2)</f>
        <v>0</v>
      </c>
      <c r="K281" s="232" t="s">
        <v>232</v>
      </c>
      <c r="L281" s="47"/>
      <c r="M281" s="237" t="s">
        <v>1</v>
      </c>
      <c r="N281" s="238" t="s">
        <v>52</v>
      </c>
      <c r="O281" s="95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1" t="s">
        <v>233</v>
      </c>
      <c r="AT281" s="241" t="s">
        <v>228</v>
      </c>
      <c r="AU281" s="241" t="s">
        <v>94</v>
      </c>
      <c r="AY281" s="19" t="s">
        <v>226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233</v>
      </c>
      <c r="BK281" s="242">
        <f>ROUND(I281*H281,2)</f>
        <v>0</v>
      </c>
      <c r="BL281" s="19" t="s">
        <v>233</v>
      </c>
      <c r="BM281" s="241" t="s">
        <v>3190</v>
      </c>
    </row>
    <row r="282" s="13" customFormat="1">
      <c r="A282" s="13"/>
      <c r="B282" s="243"/>
      <c r="C282" s="244"/>
      <c r="D282" s="245" t="s">
        <v>235</v>
      </c>
      <c r="E282" s="246" t="s">
        <v>1</v>
      </c>
      <c r="F282" s="247" t="s">
        <v>3191</v>
      </c>
      <c r="G282" s="244"/>
      <c r="H282" s="248">
        <v>11.289999999999999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235</v>
      </c>
      <c r="AU282" s="254" t="s">
        <v>94</v>
      </c>
      <c r="AV282" s="13" t="s">
        <v>94</v>
      </c>
      <c r="AW282" s="13" t="s">
        <v>40</v>
      </c>
      <c r="AX282" s="13" t="s">
        <v>85</v>
      </c>
      <c r="AY282" s="254" t="s">
        <v>226</v>
      </c>
    </row>
    <row r="283" s="14" customFormat="1">
      <c r="A283" s="14"/>
      <c r="B283" s="255"/>
      <c r="C283" s="256"/>
      <c r="D283" s="245" t="s">
        <v>235</v>
      </c>
      <c r="E283" s="257" t="s">
        <v>1</v>
      </c>
      <c r="F283" s="258" t="s">
        <v>237</v>
      </c>
      <c r="G283" s="256"/>
      <c r="H283" s="259">
        <v>11.289999999999999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235</v>
      </c>
      <c r="AU283" s="265" t="s">
        <v>94</v>
      </c>
      <c r="AV283" s="14" t="s">
        <v>233</v>
      </c>
      <c r="AW283" s="14" t="s">
        <v>40</v>
      </c>
      <c r="AX283" s="14" t="s">
        <v>92</v>
      </c>
      <c r="AY283" s="265" t="s">
        <v>226</v>
      </c>
    </row>
    <row r="284" s="2" customFormat="1" ht="16.5" customHeight="1">
      <c r="A284" s="41"/>
      <c r="B284" s="42"/>
      <c r="C284" s="230" t="s">
        <v>461</v>
      </c>
      <c r="D284" s="230" t="s">
        <v>228</v>
      </c>
      <c r="E284" s="231" t="s">
        <v>2838</v>
      </c>
      <c r="F284" s="232" t="s">
        <v>2839</v>
      </c>
      <c r="G284" s="233" t="s">
        <v>304</v>
      </c>
      <c r="H284" s="234">
        <v>101.61</v>
      </c>
      <c r="I284" s="235"/>
      <c r="J284" s="236">
        <f>ROUND(I284*H284,2)</f>
        <v>0</v>
      </c>
      <c r="K284" s="232" t="s">
        <v>232</v>
      </c>
      <c r="L284" s="47"/>
      <c r="M284" s="237" t="s">
        <v>1</v>
      </c>
      <c r="N284" s="238" t="s">
        <v>52</v>
      </c>
      <c r="O284" s="95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1" t="s">
        <v>233</v>
      </c>
      <c r="AT284" s="241" t="s">
        <v>228</v>
      </c>
      <c r="AU284" s="241" t="s">
        <v>94</v>
      </c>
      <c r="AY284" s="19" t="s">
        <v>226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9" t="s">
        <v>233</v>
      </c>
      <c r="BK284" s="242">
        <f>ROUND(I284*H284,2)</f>
        <v>0</v>
      </c>
      <c r="BL284" s="19" t="s">
        <v>233</v>
      </c>
      <c r="BM284" s="241" t="s">
        <v>3192</v>
      </c>
    </row>
    <row r="285" s="13" customFormat="1">
      <c r="A285" s="13"/>
      <c r="B285" s="243"/>
      <c r="C285" s="244"/>
      <c r="D285" s="245" t="s">
        <v>235</v>
      </c>
      <c r="E285" s="246" t="s">
        <v>1</v>
      </c>
      <c r="F285" s="247" t="s">
        <v>3193</v>
      </c>
      <c r="G285" s="244"/>
      <c r="H285" s="248">
        <v>101.61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235</v>
      </c>
      <c r="AU285" s="254" t="s">
        <v>94</v>
      </c>
      <c r="AV285" s="13" t="s">
        <v>94</v>
      </c>
      <c r="AW285" s="13" t="s">
        <v>40</v>
      </c>
      <c r="AX285" s="13" t="s">
        <v>85</v>
      </c>
      <c r="AY285" s="254" t="s">
        <v>226</v>
      </c>
    </row>
    <row r="286" s="14" customFormat="1">
      <c r="A286" s="14"/>
      <c r="B286" s="255"/>
      <c r="C286" s="256"/>
      <c r="D286" s="245" t="s">
        <v>235</v>
      </c>
      <c r="E286" s="257" t="s">
        <v>1</v>
      </c>
      <c r="F286" s="258" t="s">
        <v>237</v>
      </c>
      <c r="G286" s="256"/>
      <c r="H286" s="259">
        <v>101.61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235</v>
      </c>
      <c r="AU286" s="265" t="s">
        <v>94</v>
      </c>
      <c r="AV286" s="14" t="s">
        <v>233</v>
      </c>
      <c r="AW286" s="14" t="s">
        <v>40</v>
      </c>
      <c r="AX286" s="14" t="s">
        <v>92</v>
      </c>
      <c r="AY286" s="265" t="s">
        <v>226</v>
      </c>
    </row>
    <row r="287" s="2" customFormat="1" ht="16.5" customHeight="1">
      <c r="A287" s="41"/>
      <c r="B287" s="42"/>
      <c r="C287" s="230" t="s">
        <v>466</v>
      </c>
      <c r="D287" s="230" t="s">
        <v>228</v>
      </c>
      <c r="E287" s="231" t="s">
        <v>732</v>
      </c>
      <c r="F287" s="232" t="s">
        <v>733</v>
      </c>
      <c r="G287" s="233" t="s">
        <v>304</v>
      </c>
      <c r="H287" s="234">
        <v>65.808000000000007</v>
      </c>
      <c r="I287" s="235"/>
      <c r="J287" s="236">
        <f>ROUND(I287*H287,2)</f>
        <v>0</v>
      </c>
      <c r="K287" s="232" t="s">
        <v>232</v>
      </c>
      <c r="L287" s="47"/>
      <c r="M287" s="237" t="s">
        <v>1</v>
      </c>
      <c r="N287" s="238" t="s">
        <v>52</v>
      </c>
      <c r="O287" s="95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1" t="s">
        <v>233</v>
      </c>
      <c r="AT287" s="241" t="s">
        <v>228</v>
      </c>
      <c r="AU287" s="241" t="s">
        <v>94</v>
      </c>
      <c r="AY287" s="19" t="s">
        <v>226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233</v>
      </c>
      <c r="BK287" s="242">
        <f>ROUND(I287*H287,2)</f>
        <v>0</v>
      </c>
      <c r="BL287" s="19" t="s">
        <v>233</v>
      </c>
      <c r="BM287" s="241" t="s">
        <v>3194</v>
      </c>
    </row>
    <row r="288" s="13" customFormat="1">
      <c r="A288" s="13"/>
      <c r="B288" s="243"/>
      <c r="C288" s="244"/>
      <c r="D288" s="245" t="s">
        <v>235</v>
      </c>
      <c r="E288" s="246" t="s">
        <v>1</v>
      </c>
      <c r="F288" s="247" t="s">
        <v>3195</v>
      </c>
      <c r="G288" s="244"/>
      <c r="H288" s="248">
        <v>65.808000000000007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235</v>
      </c>
      <c r="AU288" s="254" t="s">
        <v>94</v>
      </c>
      <c r="AV288" s="13" t="s">
        <v>94</v>
      </c>
      <c r="AW288" s="13" t="s">
        <v>40</v>
      </c>
      <c r="AX288" s="13" t="s">
        <v>85</v>
      </c>
      <c r="AY288" s="254" t="s">
        <v>226</v>
      </c>
    </row>
    <row r="289" s="14" customFormat="1">
      <c r="A289" s="14"/>
      <c r="B289" s="255"/>
      <c r="C289" s="256"/>
      <c r="D289" s="245" t="s">
        <v>235</v>
      </c>
      <c r="E289" s="257" t="s">
        <v>1</v>
      </c>
      <c r="F289" s="258" t="s">
        <v>237</v>
      </c>
      <c r="G289" s="256"/>
      <c r="H289" s="259">
        <v>65.808000000000007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235</v>
      </c>
      <c r="AU289" s="265" t="s">
        <v>94</v>
      </c>
      <c r="AV289" s="14" t="s">
        <v>233</v>
      </c>
      <c r="AW289" s="14" t="s">
        <v>40</v>
      </c>
      <c r="AX289" s="14" t="s">
        <v>92</v>
      </c>
      <c r="AY289" s="265" t="s">
        <v>226</v>
      </c>
    </row>
    <row r="290" s="12" customFormat="1" ht="20.88" customHeight="1">
      <c r="A290" s="12"/>
      <c r="B290" s="214"/>
      <c r="C290" s="215"/>
      <c r="D290" s="216" t="s">
        <v>84</v>
      </c>
      <c r="E290" s="228" t="s">
        <v>736</v>
      </c>
      <c r="F290" s="228" t="s">
        <v>3196</v>
      </c>
      <c r="G290" s="215"/>
      <c r="H290" s="215"/>
      <c r="I290" s="218"/>
      <c r="J290" s="229">
        <f>BK290</f>
        <v>0</v>
      </c>
      <c r="K290" s="215"/>
      <c r="L290" s="220"/>
      <c r="M290" s="221"/>
      <c r="N290" s="222"/>
      <c r="O290" s="222"/>
      <c r="P290" s="223">
        <f>SUM(P291:P299)</f>
        <v>0</v>
      </c>
      <c r="Q290" s="222"/>
      <c r="R290" s="223">
        <f>SUM(R291:R299)</f>
        <v>0</v>
      </c>
      <c r="S290" s="222"/>
      <c r="T290" s="224">
        <f>SUM(T291:T299)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5" t="s">
        <v>92</v>
      </c>
      <c r="AT290" s="226" t="s">
        <v>84</v>
      </c>
      <c r="AU290" s="226" t="s">
        <v>94</v>
      </c>
      <c r="AY290" s="225" t="s">
        <v>226</v>
      </c>
      <c r="BK290" s="227">
        <f>SUM(BK291:BK299)</f>
        <v>0</v>
      </c>
    </row>
    <row r="291" s="2" customFormat="1" ht="21.75" customHeight="1">
      <c r="A291" s="41"/>
      <c r="B291" s="42"/>
      <c r="C291" s="230" t="s">
        <v>471</v>
      </c>
      <c r="D291" s="230" t="s">
        <v>228</v>
      </c>
      <c r="E291" s="231" t="s">
        <v>739</v>
      </c>
      <c r="F291" s="232" t="s">
        <v>740</v>
      </c>
      <c r="G291" s="233" t="s">
        <v>304</v>
      </c>
      <c r="H291" s="234">
        <v>43.201999999999998</v>
      </c>
      <c r="I291" s="235"/>
      <c r="J291" s="236">
        <f>ROUND(I291*H291,2)</f>
        <v>0</v>
      </c>
      <c r="K291" s="232" t="s">
        <v>232</v>
      </c>
      <c r="L291" s="47"/>
      <c r="M291" s="237" t="s">
        <v>1</v>
      </c>
      <c r="N291" s="238" t="s">
        <v>52</v>
      </c>
      <c r="O291" s="95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1" t="s">
        <v>719</v>
      </c>
      <c r="AT291" s="241" t="s">
        <v>228</v>
      </c>
      <c r="AU291" s="241" t="s">
        <v>241</v>
      </c>
      <c r="AY291" s="19" t="s">
        <v>226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9" t="s">
        <v>233</v>
      </c>
      <c r="BK291" s="242">
        <f>ROUND(I291*H291,2)</f>
        <v>0</v>
      </c>
      <c r="BL291" s="19" t="s">
        <v>719</v>
      </c>
      <c r="BM291" s="241" t="s">
        <v>3197</v>
      </c>
    </row>
    <row r="292" s="13" customFormat="1">
      <c r="A292" s="13"/>
      <c r="B292" s="243"/>
      <c r="C292" s="244"/>
      <c r="D292" s="245" t="s">
        <v>235</v>
      </c>
      <c r="E292" s="246" t="s">
        <v>1</v>
      </c>
      <c r="F292" s="247" t="s">
        <v>3198</v>
      </c>
      <c r="G292" s="244"/>
      <c r="H292" s="248">
        <v>43.201999999999998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235</v>
      </c>
      <c r="AU292" s="254" t="s">
        <v>241</v>
      </c>
      <c r="AV292" s="13" t="s">
        <v>94</v>
      </c>
      <c r="AW292" s="13" t="s">
        <v>40</v>
      </c>
      <c r="AX292" s="13" t="s">
        <v>85</v>
      </c>
      <c r="AY292" s="254" t="s">
        <v>226</v>
      </c>
    </row>
    <row r="293" s="14" customFormat="1">
      <c r="A293" s="14"/>
      <c r="B293" s="255"/>
      <c r="C293" s="256"/>
      <c r="D293" s="245" t="s">
        <v>235</v>
      </c>
      <c r="E293" s="257" t="s">
        <v>1</v>
      </c>
      <c r="F293" s="258" t="s">
        <v>237</v>
      </c>
      <c r="G293" s="256"/>
      <c r="H293" s="259">
        <v>43.201999999999998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235</v>
      </c>
      <c r="AU293" s="265" t="s">
        <v>241</v>
      </c>
      <c r="AV293" s="14" t="s">
        <v>233</v>
      </c>
      <c r="AW293" s="14" t="s">
        <v>40</v>
      </c>
      <c r="AX293" s="14" t="s">
        <v>92</v>
      </c>
      <c r="AY293" s="265" t="s">
        <v>226</v>
      </c>
    </row>
    <row r="294" s="2" customFormat="1" ht="21.75" customHeight="1">
      <c r="A294" s="41"/>
      <c r="B294" s="42"/>
      <c r="C294" s="230" t="s">
        <v>476</v>
      </c>
      <c r="D294" s="230" t="s">
        <v>228</v>
      </c>
      <c r="E294" s="231" t="s">
        <v>744</v>
      </c>
      <c r="F294" s="232" t="s">
        <v>745</v>
      </c>
      <c r="G294" s="233" t="s">
        <v>304</v>
      </c>
      <c r="H294" s="234">
        <v>11.289999999999999</v>
      </c>
      <c r="I294" s="235"/>
      <c r="J294" s="236">
        <f>ROUND(I294*H294,2)</f>
        <v>0</v>
      </c>
      <c r="K294" s="232" t="s">
        <v>232</v>
      </c>
      <c r="L294" s="47"/>
      <c r="M294" s="237" t="s">
        <v>1</v>
      </c>
      <c r="N294" s="238" t="s">
        <v>52</v>
      </c>
      <c r="O294" s="95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1" t="s">
        <v>719</v>
      </c>
      <c r="AT294" s="241" t="s">
        <v>228</v>
      </c>
      <c r="AU294" s="241" t="s">
        <v>241</v>
      </c>
      <c r="AY294" s="19" t="s">
        <v>226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233</v>
      </c>
      <c r="BK294" s="242">
        <f>ROUND(I294*H294,2)</f>
        <v>0</v>
      </c>
      <c r="BL294" s="19" t="s">
        <v>719</v>
      </c>
      <c r="BM294" s="241" t="s">
        <v>3199</v>
      </c>
    </row>
    <row r="295" s="13" customFormat="1">
      <c r="A295" s="13"/>
      <c r="B295" s="243"/>
      <c r="C295" s="244"/>
      <c r="D295" s="245" t="s">
        <v>235</v>
      </c>
      <c r="E295" s="246" t="s">
        <v>1</v>
      </c>
      <c r="F295" s="247" t="s">
        <v>3191</v>
      </c>
      <c r="G295" s="244"/>
      <c r="H295" s="248">
        <v>11.289999999999999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235</v>
      </c>
      <c r="AU295" s="254" t="s">
        <v>241</v>
      </c>
      <c r="AV295" s="13" t="s">
        <v>94</v>
      </c>
      <c r="AW295" s="13" t="s">
        <v>40</v>
      </c>
      <c r="AX295" s="13" t="s">
        <v>85</v>
      </c>
      <c r="AY295" s="254" t="s">
        <v>226</v>
      </c>
    </row>
    <row r="296" s="14" customFormat="1">
      <c r="A296" s="14"/>
      <c r="B296" s="255"/>
      <c r="C296" s="256"/>
      <c r="D296" s="245" t="s">
        <v>235</v>
      </c>
      <c r="E296" s="257" t="s">
        <v>1</v>
      </c>
      <c r="F296" s="258" t="s">
        <v>237</v>
      </c>
      <c r="G296" s="256"/>
      <c r="H296" s="259">
        <v>11.289999999999999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235</v>
      </c>
      <c r="AU296" s="265" t="s">
        <v>241</v>
      </c>
      <c r="AV296" s="14" t="s">
        <v>233</v>
      </c>
      <c r="AW296" s="14" t="s">
        <v>40</v>
      </c>
      <c r="AX296" s="14" t="s">
        <v>92</v>
      </c>
      <c r="AY296" s="265" t="s">
        <v>226</v>
      </c>
    </row>
    <row r="297" s="2" customFormat="1" ht="21.75" customHeight="1">
      <c r="A297" s="41"/>
      <c r="B297" s="42"/>
      <c r="C297" s="230" t="s">
        <v>480</v>
      </c>
      <c r="D297" s="230" t="s">
        <v>228</v>
      </c>
      <c r="E297" s="231" t="s">
        <v>749</v>
      </c>
      <c r="F297" s="232" t="s">
        <v>750</v>
      </c>
      <c r="G297" s="233" t="s">
        <v>304</v>
      </c>
      <c r="H297" s="234">
        <v>7.0229999999999997</v>
      </c>
      <c r="I297" s="235"/>
      <c r="J297" s="236">
        <f>ROUND(I297*H297,2)</f>
        <v>0</v>
      </c>
      <c r="K297" s="232" t="s">
        <v>232</v>
      </c>
      <c r="L297" s="47"/>
      <c r="M297" s="237" t="s">
        <v>1</v>
      </c>
      <c r="N297" s="238" t="s">
        <v>52</v>
      </c>
      <c r="O297" s="95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1" t="s">
        <v>719</v>
      </c>
      <c r="AT297" s="241" t="s">
        <v>228</v>
      </c>
      <c r="AU297" s="241" t="s">
        <v>241</v>
      </c>
      <c r="AY297" s="19" t="s">
        <v>226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9" t="s">
        <v>233</v>
      </c>
      <c r="BK297" s="242">
        <f>ROUND(I297*H297,2)</f>
        <v>0</v>
      </c>
      <c r="BL297" s="19" t="s">
        <v>719</v>
      </c>
      <c r="BM297" s="241" t="s">
        <v>3200</v>
      </c>
    </row>
    <row r="298" s="13" customFormat="1">
      <c r="A298" s="13"/>
      <c r="B298" s="243"/>
      <c r="C298" s="244"/>
      <c r="D298" s="245" t="s">
        <v>235</v>
      </c>
      <c r="E298" s="246" t="s">
        <v>1</v>
      </c>
      <c r="F298" s="247" t="s">
        <v>3201</v>
      </c>
      <c r="G298" s="244"/>
      <c r="H298" s="248">
        <v>7.0229999999999997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235</v>
      </c>
      <c r="AU298" s="254" t="s">
        <v>241</v>
      </c>
      <c r="AV298" s="13" t="s">
        <v>94</v>
      </c>
      <c r="AW298" s="13" t="s">
        <v>40</v>
      </c>
      <c r="AX298" s="13" t="s">
        <v>85</v>
      </c>
      <c r="AY298" s="254" t="s">
        <v>226</v>
      </c>
    </row>
    <row r="299" s="14" customFormat="1">
      <c r="A299" s="14"/>
      <c r="B299" s="255"/>
      <c r="C299" s="256"/>
      <c r="D299" s="245" t="s">
        <v>235</v>
      </c>
      <c r="E299" s="257" t="s">
        <v>1</v>
      </c>
      <c r="F299" s="258" t="s">
        <v>237</v>
      </c>
      <c r="G299" s="256"/>
      <c r="H299" s="259">
        <v>7.0229999999999997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5" t="s">
        <v>235</v>
      </c>
      <c r="AU299" s="265" t="s">
        <v>241</v>
      </c>
      <c r="AV299" s="14" t="s">
        <v>233</v>
      </c>
      <c r="AW299" s="14" t="s">
        <v>40</v>
      </c>
      <c r="AX299" s="14" t="s">
        <v>92</v>
      </c>
      <c r="AY299" s="265" t="s">
        <v>226</v>
      </c>
    </row>
    <row r="300" s="12" customFormat="1" ht="22.8" customHeight="1">
      <c r="A300" s="12"/>
      <c r="B300" s="214"/>
      <c r="C300" s="215"/>
      <c r="D300" s="216" t="s">
        <v>84</v>
      </c>
      <c r="E300" s="228" t="s">
        <v>782</v>
      </c>
      <c r="F300" s="228" t="s">
        <v>783</v>
      </c>
      <c r="G300" s="215"/>
      <c r="H300" s="215"/>
      <c r="I300" s="218"/>
      <c r="J300" s="229">
        <f>BK300</f>
        <v>0</v>
      </c>
      <c r="K300" s="215"/>
      <c r="L300" s="220"/>
      <c r="M300" s="221"/>
      <c r="N300" s="222"/>
      <c r="O300" s="222"/>
      <c r="P300" s="223">
        <f>P301</f>
        <v>0</v>
      </c>
      <c r="Q300" s="222"/>
      <c r="R300" s="223">
        <f>R301</f>
        <v>0</v>
      </c>
      <c r="S300" s="222"/>
      <c r="T300" s="224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5" t="s">
        <v>92</v>
      </c>
      <c r="AT300" s="226" t="s">
        <v>84</v>
      </c>
      <c r="AU300" s="226" t="s">
        <v>92</v>
      </c>
      <c r="AY300" s="225" t="s">
        <v>226</v>
      </c>
      <c r="BK300" s="227">
        <f>BK301</f>
        <v>0</v>
      </c>
    </row>
    <row r="301" s="2" customFormat="1" ht="16.5" customHeight="1">
      <c r="A301" s="41"/>
      <c r="B301" s="42"/>
      <c r="C301" s="230" t="s">
        <v>486</v>
      </c>
      <c r="D301" s="230" t="s">
        <v>228</v>
      </c>
      <c r="E301" s="231" t="s">
        <v>3202</v>
      </c>
      <c r="F301" s="232" t="s">
        <v>3203</v>
      </c>
      <c r="G301" s="233" t="s">
        <v>304</v>
      </c>
      <c r="H301" s="234">
        <v>77.421000000000006</v>
      </c>
      <c r="I301" s="235"/>
      <c r="J301" s="236">
        <f>ROUND(I301*H301,2)</f>
        <v>0</v>
      </c>
      <c r="K301" s="232" t="s">
        <v>232</v>
      </c>
      <c r="L301" s="47"/>
      <c r="M301" s="237" t="s">
        <v>1</v>
      </c>
      <c r="N301" s="238" t="s">
        <v>52</v>
      </c>
      <c r="O301" s="95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1" t="s">
        <v>233</v>
      </c>
      <c r="AT301" s="241" t="s">
        <v>228</v>
      </c>
      <c r="AU301" s="241" t="s">
        <v>94</v>
      </c>
      <c r="AY301" s="19" t="s">
        <v>226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233</v>
      </c>
      <c r="BK301" s="242">
        <f>ROUND(I301*H301,2)</f>
        <v>0</v>
      </c>
      <c r="BL301" s="19" t="s">
        <v>233</v>
      </c>
      <c r="BM301" s="241" t="s">
        <v>3204</v>
      </c>
    </row>
    <row r="302" s="12" customFormat="1" ht="25.92" customHeight="1">
      <c r="A302" s="12"/>
      <c r="B302" s="214"/>
      <c r="C302" s="215"/>
      <c r="D302" s="216" t="s">
        <v>84</v>
      </c>
      <c r="E302" s="217" t="s">
        <v>788</v>
      </c>
      <c r="F302" s="217" t="s">
        <v>789</v>
      </c>
      <c r="G302" s="215"/>
      <c r="H302" s="215"/>
      <c r="I302" s="218"/>
      <c r="J302" s="219">
        <f>BK302</f>
        <v>0</v>
      </c>
      <c r="K302" s="215"/>
      <c r="L302" s="220"/>
      <c r="M302" s="221"/>
      <c r="N302" s="222"/>
      <c r="O302" s="222"/>
      <c r="P302" s="223">
        <f>P303+P307+P311+P333+P349+P355+P362+P388</f>
        <v>0</v>
      </c>
      <c r="Q302" s="222"/>
      <c r="R302" s="223">
        <f>R303+R307+R311+R333+R349+R355+R362+R388</f>
        <v>4.0167289999999998</v>
      </c>
      <c r="S302" s="222"/>
      <c r="T302" s="224">
        <f>T303+T307+T311+T333+T349+T355+T362+T388</f>
        <v>3.154296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5" t="s">
        <v>94</v>
      </c>
      <c r="AT302" s="226" t="s">
        <v>84</v>
      </c>
      <c r="AU302" s="226" t="s">
        <v>85</v>
      </c>
      <c r="AY302" s="225" t="s">
        <v>226</v>
      </c>
      <c r="BK302" s="227">
        <f>BK303+BK307+BK311+BK333+BK349+BK355+BK362+BK388</f>
        <v>0</v>
      </c>
    </row>
    <row r="303" s="12" customFormat="1" ht="22.8" customHeight="1">
      <c r="A303" s="12"/>
      <c r="B303" s="214"/>
      <c r="C303" s="215"/>
      <c r="D303" s="216" t="s">
        <v>84</v>
      </c>
      <c r="E303" s="228" t="s">
        <v>902</v>
      </c>
      <c r="F303" s="228" t="s">
        <v>903</v>
      </c>
      <c r="G303" s="215"/>
      <c r="H303" s="215"/>
      <c r="I303" s="218"/>
      <c r="J303" s="229">
        <f>BK303</f>
        <v>0</v>
      </c>
      <c r="K303" s="215"/>
      <c r="L303" s="220"/>
      <c r="M303" s="221"/>
      <c r="N303" s="222"/>
      <c r="O303" s="222"/>
      <c r="P303" s="223">
        <f>SUM(P304:P306)</f>
        <v>0</v>
      </c>
      <c r="Q303" s="222"/>
      <c r="R303" s="223">
        <f>SUM(R304:R306)</f>
        <v>0</v>
      </c>
      <c r="S303" s="222"/>
      <c r="T303" s="224">
        <f>SUM(T304:T306)</f>
        <v>0.0011200000000000001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5" t="s">
        <v>94</v>
      </c>
      <c r="AT303" s="226" t="s">
        <v>84</v>
      </c>
      <c r="AU303" s="226" t="s">
        <v>92</v>
      </c>
      <c r="AY303" s="225" t="s">
        <v>226</v>
      </c>
      <c r="BK303" s="227">
        <f>SUM(BK304:BK306)</f>
        <v>0</v>
      </c>
    </row>
    <row r="304" s="2" customFormat="1" ht="16.5" customHeight="1">
      <c r="A304" s="41"/>
      <c r="B304" s="42"/>
      <c r="C304" s="230" t="s">
        <v>491</v>
      </c>
      <c r="D304" s="230" t="s">
        <v>228</v>
      </c>
      <c r="E304" s="231" t="s">
        <v>910</v>
      </c>
      <c r="F304" s="232" t="s">
        <v>911</v>
      </c>
      <c r="G304" s="233" t="s">
        <v>244</v>
      </c>
      <c r="H304" s="234">
        <v>3.5</v>
      </c>
      <c r="I304" s="235"/>
      <c r="J304" s="236">
        <f>ROUND(I304*H304,2)</f>
        <v>0</v>
      </c>
      <c r="K304" s="232" t="s">
        <v>232</v>
      </c>
      <c r="L304" s="47"/>
      <c r="M304" s="237" t="s">
        <v>1</v>
      </c>
      <c r="N304" s="238" t="s">
        <v>52</v>
      </c>
      <c r="O304" s="95"/>
      <c r="P304" s="239">
        <f>O304*H304</f>
        <v>0</v>
      </c>
      <c r="Q304" s="239">
        <v>0</v>
      </c>
      <c r="R304" s="239">
        <f>Q304*H304</f>
        <v>0</v>
      </c>
      <c r="S304" s="239">
        <v>0.00032000000000000003</v>
      </c>
      <c r="T304" s="240">
        <f>S304*H304</f>
        <v>0.0011200000000000001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1" t="s">
        <v>307</v>
      </c>
      <c r="AT304" s="241" t="s">
        <v>228</v>
      </c>
      <c r="AU304" s="241" t="s">
        <v>94</v>
      </c>
      <c r="AY304" s="19" t="s">
        <v>226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9" t="s">
        <v>233</v>
      </c>
      <c r="BK304" s="242">
        <f>ROUND(I304*H304,2)</f>
        <v>0</v>
      </c>
      <c r="BL304" s="19" t="s">
        <v>307</v>
      </c>
      <c r="BM304" s="241" t="s">
        <v>3205</v>
      </c>
    </row>
    <row r="305" s="13" customFormat="1">
      <c r="A305" s="13"/>
      <c r="B305" s="243"/>
      <c r="C305" s="244"/>
      <c r="D305" s="245" t="s">
        <v>235</v>
      </c>
      <c r="E305" s="246" t="s">
        <v>1</v>
      </c>
      <c r="F305" s="247" t="s">
        <v>3206</v>
      </c>
      <c r="G305" s="244"/>
      <c r="H305" s="248">
        <v>3.5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235</v>
      </c>
      <c r="AU305" s="254" t="s">
        <v>94</v>
      </c>
      <c r="AV305" s="13" t="s">
        <v>94</v>
      </c>
      <c r="AW305" s="13" t="s">
        <v>40</v>
      </c>
      <c r="AX305" s="13" t="s">
        <v>85</v>
      </c>
      <c r="AY305" s="254" t="s">
        <v>226</v>
      </c>
    </row>
    <row r="306" s="14" customFormat="1">
      <c r="A306" s="14"/>
      <c r="B306" s="255"/>
      <c r="C306" s="256"/>
      <c r="D306" s="245" t="s">
        <v>235</v>
      </c>
      <c r="E306" s="257" t="s">
        <v>1</v>
      </c>
      <c r="F306" s="258" t="s">
        <v>237</v>
      </c>
      <c r="G306" s="256"/>
      <c r="H306" s="259">
        <v>3.5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235</v>
      </c>
      <c r="AU306" s="265" t="s">
        <v>94</v>
      </c>
      <c r="AV306" s="14" t="s">
        <v>233</v>
      </c>
      <c r="AW306" s="14" t="s">
        <v>40</v>
      </c>
      <c r="AX306" s="14" t="s">
        <v>92</v>
      </c>
      <c r="AY306" s="265" t="s">
        <v>226</v>
      </c>
    </row>
    <row r="307" s="12" customFormat="1" ht="22.8" customHeight="1">
      <c r="A307" s="12"/>
      <c r="B307" s="214"/>
      <c r="C307" s="215"/>
      <c r="D307" s="216" t="s">
        <v>84</v>
      </c>
      <c r="E307" s="228" t="s">
        <v>966</v>
      </c>
      <c r="F307" s="228" t="s">
        <v>967</v>
      </c>
      <c r="G307" s="215"/>
      <c r="H307" s="215"/>
      <c r="I307" s="218"/>
      <c r="J307" s="229">
        <f>BK307</f>
        <v>0</v>
      </c>
      <c r="K307" s="215"/>
      <c r="L307" s="220"/>
      <c r="M307" s="221"/>
      <c r="N307" s="222"/>
      <c r="O307" s="222"/>
      <c r="P307" s="223">
        <f>SUM(P308:P310)</f>
        <v>0</v>
      </c>
      <c r="Q307" s="222"/>
      <c r="R307" s="223">
        <f>SUM(R308:R310)</f>
        <v>0</v>
      </c>
      <c r="S307" s="222"/>
      <c r="T307" s="224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5" t="s">
        <v>94</v>
      </c>
      <c r="AT307" s="226" t="s">
        <v>84</v>
      </c>
      <c r="AU307" s="226" t="s">
        <v>92</v>
      </c>
      <c r="AY307" s="225" t="s">
        <v>226</v>
      </c>
      <c r="BK307" s="227">
        <f>SUM(BK308:BK310)</f>
        <v>0</v>
      </c>
    </row>
    <row r="308" s="2" customFormat="1" ht="16.5" customHeight="1">
      <c r="A308" s="41"/>
      <c r="B308" s="42"/>
      <c r="C308" s="230" t="s">
        <v>495</v>
      </c>
      <c r="D308" s="230" t="s">
        <v>228</v>
      </c>
      <c r="E308" s="231" t="s">
        <v>3207</v>
      </c>
      <c r="F308" s="232" t="s">
        <v>3208</v>
      </c>
      <c r="G308" s="233" t="s">
        <v>369</v>
      </c>
      <c r="H308" s="234">
        <v>1</v>
      </c>
      <c r="I308" s="235"/>
      <c r="J308" s="236">
        <f>ROUND(I308*H308,2)</f>
        <v>0</v>
      </c>
      <c r="K308" s="232" t="s">
        <v>1</v>
      </c>
      <c r="L308" s="47"/>
      <c r="M308" s="237" t="s">
        <v>1</v>
      </c>
      <c r="N308" s="238" t="s">
        <v>52</v>
      </c>
      <c r="O308" s="95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1" t="s">
        <v>719</v>
      </c>
      <c r="AT308" s="241" t="s">
        <v>228</v>
      </c>
      <c r="AU308" s="241" t="s">
        <v>94</v>
      </c>
      <c r="AY308" s="19" t="s">
        <v>226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233</v>
      </c>
      <c r="BK308" s="242">
        <f>ROUND(I308*H308,2)</f>
        <v>0</v>
      </c>
      <c r="BL308" s="19" t="s">
        <v>719</v>
      </c>
      <c r="BM308" s="241" t="s">
        <v>3209</v>
      </c>
    </row>
    <row r="309" s="13" customFormat="1">
      <c r="A309" s="13"/>
      <c r="B309" s="243"/>
      <c r="C309" s="244"/>
      <c r="D309" s="245" t="s">
        <v>235</v>
      </c>
      <c r="E309" s="246" t="s">
        <v>1</v>
      </c>
      <c r="F309" s="247" t="s">
        <v>546</v>
      </c>
      <c r="G309" s="244"/>
      <c r="H309" s="248">
        <v>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235</v>
      </c>
      <c r="AU309" s="254" t="s">
        <v>94</v>
      </c>
      <c r="AV309" s="13" t="s">
        <v>94</v>
      </c>
      <c r="AW309" s="13" t="s">
        <v>40</v>
      </c>
      <c r="AX309" s="13" t="s">
        <v>85</v>
      </c>
      <c r="AY309" s="254" t="s">
        <v>226</v>
      </c>
    </row>
    <row r="310" s="14" customFormat="1">
      <c r="A310" s="14"/>
      <c r="B310" s="255"/>
      <c r="C310" s="256"/>
      <c r="D310" s="245" t="s">
        <v>235</v>
      </c>
      <c r="E310" s="257" t="s">
        <v>1</v>
      </c>
      <c r="F310" s="258" t="s">
        <v>237</v>
      </c>
      <c r="G310" s="256"/>
      <c r="H310" s="259">
        <v>1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235</v>
      </c>
      <c r="AU310" s="265" t="s">
        <v>94</v>
      </c>
      <c r="AV310" s="14" t="s">
        <v>233</v>
      </c>
      <c r="AW310" s="14" t="s">
        <v>40</v>
      </c>
      <c r="AX310" s="14" t="s">
        <v>92</v>
      </c>
      <c r="AY310" s="265" t="s">
        <v>226</v>
      </c>
    </row>
    <row r="311" s="12" customFormat="1" ht="22.8" customHeight="1">
      <c r="A311" s="12"/>
      <c r="B311" s="214"/>
      <c r="C311" s="215"/>
      <c r="D311" s="216" t="s">
        <v>84</v>
      </c>
      <c r="E311" s="228" t="s">
        <v>1005</v>
      </c>
      <c r="F311" s="228" t="s">
        <v>1006</v>
      </c>
      <c r="G311" s="215"/>
      <c r="H311" s="215"/>
      <c r="I311" s="218"/>
      <c r="J311" s="229">
        <f>BK311</f>
        <v>0</v>
      </c>
      <c r="K311" s="215"/>
      <c r="L311" s="220"/>
      <c r="M311" s="221"/>
      <c r="N311" s="222"/>
      <c r="O311" s="222"/>
      <c r="P311" s="223">
        <f>SUM(P312:P332)</f>
        <v>0</v>
      </c>
      <c r="Q311" s="222"/>
      <c r="R311" s="223">
        <f>SUM(R312:R332)</f>
        <v>0.0077999999999999996</v>
      </c>
      <c r="S311" s="222"/>
      <c r="T311" s="224">
        <f>SUM(T312:T332)</f>
        <v>2.2457760000000002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5" t="s">
        <v>94</v>
      </c>
      <c r="AT311" s="226" t="s">
        <v>84</v>
      </c>
      <c r="AU311" s="226" t="s">
        <v>92</v>
      </c>
      <c r="AY311" s="225" t="s">
        <v>226</v>
      </c>
      <c r="BK311" s="227">
        <f>SUM(BK312:BK332)</f>
        <v>0</v>
      </c>
    </row>
    <row r="312" s="2" customFormat="1" ht="16.5" customHeight="1">
      <c r="A312" s="41"/>
      <c r="B312" s="42"/>
      <c r="C312" s="230" t="s">
        <v>499</v>
      </c>
      <c r="D312" s="230" t="s">
        <v>228</v>
      </c>
      <c r="E312" s="231" t="s">
        <v>3210</v>
      </c>
      <c r="F312" s="232" t="s">
        <v>3211</v>
      </c>
      <c r="G312" s="233" t="s">
        <v>369</v>
      </c>
      <c r="H312" s="234">
        <v>28</v>
      </c>
      <c r="I312" s="235"/>
      <c r="J312" s="236">
        <f>ROUND(I312*H312,2)</f>
        <v>0</v>
      </c>
      <c r="K312" s="232" t="s">
        <v>232</v>
      </c>
      <c r="L312" s="47"/>
      <c r="M312" s="237" t="s">
        <v>1</v>
      </c>
      <c r="N312" s="238" t="s">
        <v>52</v>
      </c>
      <c r="O312" s="95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1" t="s">
        <v>307</v>
      </c>
      <c r="AT312" s="241" t="s">
        <v>228</v>
      </c>
      <c r="AU312" s="241" t="s">
        <v>94</v>
      </c>
      <c r="AY312" s="19" t="s">
        <v>226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9" t="s">
        <v>233</v>
      </c>
      <c r="BK312" s="242">
        <f>ROUND(I312*H312,2)</f>
        <v>0</v>
      </c>
      <c r="BL312" s="19" t="s">
        <v>307</v>
      </c>
      <c r="BM312" s="241" t="s">
        <v>3212</v>
      </c>
    </row>
    <row r="313" s="13" customFormat="1">
      <c r="A313" s="13"/>
      <c r="B313" s="243"/>
      <c r="C313" s="244"/>
      <c r="D313" s="245" t="s">
        <v>235</v>
      </c>
      <c r="E313" s="246" t="s">
        <v>1</v>
      </c>
      <c r="F313" s="247" t="s">
        <v>3178</v>
      </c>
      <c r="G313" s="244"/>
      <c r="H313" s="248">
        <v>28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235</v>
      </c>
      <c r="AU313" s="254" t="s">
        <v>94</v>
      </c>
      <c r="AV313" s="13" t="s">
        <v>94</v>
      </c>
      <c r="AW313" s="13" t="s">
        <v>40</v>
      </c>
      <c r="AX313" s="13" t="s">
        <v>85</v>
      </c>
      <c r="AY313" s="254" t="s">
        <v>226</v>
      </c>
    </row>
    <row r="314" s="14" customFormat="1">
      <c r="A314" s="14"/>
      <c r="B314" s="255"/>
      <c r="C314" s="256"/>
      <c r="D314" s="245" t="s">
        <v>235</v>
      </c>
      <c r="E314" s="257" t="s">
        <v>1</v>
      </c>
      <c r="F314" s="258" t="s">
        <v>237</v>
      </c>
      <c r="G314" s="256"/>
      <c r="H314" s="259">
        <v>28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235</v>
      </c>
      <c r="AU314" s="265" t="s">
        <v>94</v>
      </c>
      <c r="AV314" s="14" t="s">
        <v>233</v>
      </c>
      <c r="AW314" s="14" t="s">
        <v>40</v>
      </c>
      <c r="AX314" s="14" t="s">
        <v>92</v>
      </c>
      <c r="AY314" s="265" t="s">
        <v>226</v>
      </c>
    </row>
    <row r="315" s="2" customFormat="1" ht="16.5" customHeight="1">
      <c r="A315" s="41"/>
      <c r="B315" s="42"/>
      <c r="C315" s="266" t="s">
        <v>505</v>
      </c>
      <c r="D315" s="266" t="s">
        <v>301</v>
      </c>
      <c r="E315" s="267" t="s">
        <v>3213</v>
      </c>
      <c r="F315" s="268" t="s">
        <v>3214</v>
      </c>
      <c r="G315" s="269" t="s">
        <v>369</v>
      </c>
      <c r="H315" s="270">
        <v>28</v>
      </c>
      <c r="I315" s="271"/>
      <c r="J315" s="272">
        <f>ROUND(I315*H315,2)</f>
        <v>0</v>
      </c>
      <c r="K315" s="268" t="s">
        <v>232</v>
      </c>
      <c r="L315" s="273"/>
      <c r="M315" s="274" t="s">
        <v>1</v>
      </c>
      <c r="N315" s="275" t="s">
        <v>52</v>
      </c>
      <c r="O315" s="95"/>
      <c r="P315" s="239">
        <f>O315*H315</f>
        <v>0</v>
      </c>
      <c r="Q315" s="239">
        <v>0.00020000000000000001</v>
      </c>
      <c r="R315" s="239">
        <f>Q315*H315</f>
        <v>0.0055999999999999999</v>
      </c>
      <c r="S315" s="239">
        <v>0</v>
      </c>
      <c r="T315" s="240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1" t="s">
        <v>389</v>
      </c>
      <c r="AT315" s="241" t="s">
        <v>301</v>
      </c>
      <c r="AU315" s="241" t="s">
        <v>94</v>
      </c>
      <c r="AY315" s="19" t="s">
        <v>226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9" t="s">
        <v>233</v>
      </c>
      <c r="BK315" s="242">
        <f>ROUND(I315*H315,2)</f>
        <v>0</v>
      </c>
      <c r="BL315" s="19" t="s">
        <v>307</v>
      </c>
      <c r="BM315" s="241" t="s">
        <v>3215</v>
      </c>
    </row>
    <row r="316" s="13" customFormat="1">
      <c r="A316" s="13"/>
      <c r="B316" s="243"/>
      <c r="C316" s="244"/>
      <c r="D316" s="245" t="s">
        <v>235</v>
      </c>
      <c r="E316" s="246" t="s">
        <v>1</v>
      </c>
      <c r="F316" s="247" t="s">
        <v>366</v>
      </c>
      <c r="G316" s="244"/>
      <c r="H316" s="248">
        <v>28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235</v>
      </c>
      <c r="AU316" s="254" t="s">
        <v>94</v>
      </c>
      <c r="AV316" s="13" t="s">
        <v>94</v>
      </c>
      <c r="AW316" s="13" t="s">
        <v>40</v>
      </c>
      <c r="AX316" s="13" t="s">
        <v>85</v>
      </c>
      <c r="AY316" s="254" t="s">
        <v>226</v>
      </c>
    </row>
    <row r="317" s="14" customFormat="1">
      <c r="A317" s="14"/>
      <c r="B317" s="255"/>
      <c r="C317" s="256"/>
      <c r="D317" s="245" t="s">
        <v>235</v>
      </c>
      <c r="E317" s="257" t="s">
        <v>1</v>
      </c>
      <c r="F317" s="258" t="s">
        <v>237</v>
      </c>
      <c r="G317" s="256"/>
      <c r="H317" s="259">
        <v>28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235</v>
      </c>
      <c r="AU317" s="265" t="s">
        <v>94</v>
      </c>
      <c r="AV317" s="14" t="s">
        <v>233</v>
      </c>
      <c r="AW317" s="14" t="s">
        <v>40</v>
      </c>
      <c r="AX317" s="14" t="s">
        <v>92</v>
      </c>
      <c r="AY317" s="265" t="s">
        <v>226</v>
      </c>
    </row>
    <row r="318" s="2" customFormat="1" ht="16.5" customHeight="1">
      <c r="A318" s="41"/>
      <c r="B318" s="42"/>
      <c r="C318" s="230" t="s">
        <v>509</v>
      </c>
      <c r="D318" s="230" t="s">
        <v>228</v>
      </c>
      <c r="E318" s="231" t="s">
        <v>3216</v>
      </c>
      <c r="F318" s="232" t="s">
        <v>3217</v>
      </c>
      <c r="G318" s="233" t="s">
        <v>369</v>
      </c>
      <c r="H318" s="234">
        <v>2</v>
      </c>
      <c r="I318" s="235"/>
      <c r="J318" s="236">
        <f>ROUND(I318*H318,2)</f>
        <v>0</v>
      </c>
      <c r="K318" s="232" t="s">
        <v>232</v>
      </c>
      <c r="L318" s="47"/>
      <c r="M318" s="237" t="s">
        <v>1</v>
      </c>
      <c r="N318" s="238" t="s">
        <v>52</v>
      </c>
      <c r="O318" s="95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1" t="s">
        <v>307</v>
      </c>
      <c r="AT318" s="241" t="s">
        <v>228</v>
      </c>
      <c r="AU318" s="241" t="s">
        <v>94</v>
      </c>
      <c r="AY318" s="19" t="s">
        <v>226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9" t="s">
        <v>233</v>
      </c>
      <c r="BK318" s="242">
        <f>ROUND(I318*H318,2)</f>
        <v>0</v>
      </c>
      <c r="BL318" s="19" t="s">
        <v>307</v>
      </c>
      <c r="BM318" s="241" t="s">
        <v>3218</v>
      </c>
    </row>
    <row r="319" s="13" customFormat="1">
      <c r="A319" s="13"/>
      <c r="B319" s="243"/>
      <c r="C319" s="244"/>
      <c r="D319" s="245" t="s">
        <v>235</v>
      </c>
      <c r="E319" s="246" t="s">
        <v>1</v>
      </c>
      <c r="F319" s="247" t="s">
        <v>371</v>
      </c>
      <c r="G319" s="244"/>
      <c r="H319" s="248">
        <v>2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235</v>
      </c>
      <c r="AU319" s="254" t="s">
        <v>94</v>
      </c>
      <c r="AV319" s="13" t="s">
        <v>94</v>
      </c>
      <c r="AW319" s="13" t="s">
        <v>40</v>
      </c>
      <c r="AX319" s="13" t="s">
        <v>85</v>
      </c>
      <c r="AY319" s="254" t="s">
        <v>226</v>
      </c>
    </row>
    <row r="320" s="14" customFormat="1">
      <c r="A320" s="14"/>
      <c r="B320" s="255"/>
      <c r="C320" s="256"/>
      <c r="D320" s="245" t="s">
        <v>235</v>
      </c>
      <c r="E320" s="257" t="s">
        <v>1</v>
      </c>
      <c r="F320" s="258" t="s">
        <v>237</v>
      </c>
      <c r="G320" s="256"/>
      <c r="H320" s="259">
        <v>2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5" t="s">
        <v>235</v>
      </c>
      <c r="AU320" s="265" t="s">
        <v>94</v>
      </c>
      <c r="AV320" s="14" t="s">
        <v>233</v>
      </c>
      <c r="AW320" s="14" t="s">
        <v>40</v>
      </c>
      <c r="AX320" s="14" t="s">
        <v>92</v>
      </c>
      <c r="AY320" s="265" t="s">
        <v>226</v>
      </c>
    </row>
    <row r="321" s="2" customFormat="1" ht="16.5" customHeight="1">
      <c r="A321" s="41"/>
      <c r="B321" s="42"/>
      <c r="C321" s="266" t="s">
        <v>514</v>
      </c>
      <c r="D321" s="266" t="s">
        <v>301</v>
      </c>
      <c r="E321" s="267" t="s">
        <v>3219</v>
      </c>
      <c r="F321" s="268" t="s">
        <v>3220</v>
      </c>
      <c r="G321" s="269" t="s">
        <v>369</v>
      </c>
      <c r="H321" s="270">
        <v>2</v>
      </c>
      <c r="I321" s="271"/>
      <c r="J321" s="272">
        <f>ROUND(I321*H321,2)</f>
        <v>0</v>
      </c>
      <c r="K321" s="268" t="s">
        <v>232</v>
      </c>
      <c r="L321" s="273"/>
      <c r="M321" s="274" t="s">
        <v>1</v>
      </c>
      <c r="N321" s="275" t="s">
        <v>52</v>
      </c>
      <c r="O321" s="95"/>
      <c r="P321" s="239">
        <f>O321*H321</f>
        <v>0</v>
      </c>
      <c r="Q321" s="239">
        <v>0.0011000000000000001</v>
      </c>
      <c r="R321" s="239">
        <f>Q321*H321</f>
        <v>0.0022000000000000001</v>
      </c>
      <c r="S321" s="239">
        <v>0</v>
      </c>
      <c r="T321" s="240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1" t="s">
        <v>389</v>
      </c>
      <c r="AT321" s="241" t="s">
        <v>301</v>
      </c>
      <c r="AU321" s="241" t="s">
        <v>94</v>
      </c>
      <c r="AY321" s="19" t="s">
        <v>226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233</v>
      </c>
      <c r="BK321" s="242">
        <f>ROUND(I321*H321,2)</f>
        <v>0</v>
      </c>
      <c r="BL321" s="19" t="s">
        <v>307</v>
      </c>
      <c r="BM321" s="241" t="s">
        <v>3221</v>
      </c>
    </row>
    <row r="322" s="13" customFormat="1">
      <c r="A322" s="13"/>
      <c r="B322" s="243"/>
      <c r="C322" s="244"/>
      <c r="D322" s="245" t="s">
        <v>235</v>
      </c>
      <c r="E322" s="246" t="s">
        <v>1</v>
      </c>
      <c r="F322" s="247" t="s">
        <v>94</v>
      </c>
      <c r="G322" s="244"/>
      <c r="H322" s="248">
        <v>2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235</v>
      </c>
      <c r="AU322" s="254" t="s">
        <v>94</v>
      </c>
      <c r="AV322" s="13" t="s">
        <v>94</v>
      </c>
      <c r="AW322" s="13" t="s">
        <v>40</v>
      </c>
      <c r="AX322" s="13" t="s">
        <v>85</v>
      </c>
      <c r="AY322" s="254" t="s">
        <v>226</v>
      </c>
    </row>
    <row r="323" s="14" customFormat="1">
      <c r="A323" s="14"/>
      <c r="B323" s="255"/>
      <c r="C323" s="256"/>
      <c r="D323" s="245" t="s">
        <v>235</v>
      </c>
      <c r="E323" s="257" t="s">
        <v>1</v>
      </c>
      <c r="F323" s="258" t="s">
        <v>237</v>
      </c>
      <c r="G323" s="256"/>
      <c r="H323" s="259">
        <v>2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5" t="s">
        <v>235</v>
      </c>
      <c r="AU323" s="265" t="s">
        <v>94</v>
      </c>
      <c r="AV323" s="14" t="s">
        <v>233</v>
      </c>
      <c r="AW323" s="14" t="s">
        <v>40</v>
      </c>
      <c r="AX323" s="14" t="s">
        <v>92</v>
      </c>
      <c r="AY323" s="265" t="s">
        <v>226</v>
      </c>
    </row>
    <row r="324" s="2" customFormat="1" ht="16.5" customHeight="1">
      <c r="A324" s="41"/>
      <c r="B324" s="42"/>
      <c r="C324" s="230" t="s">
        <v>518</v>
      </c>
      <c r="D324" s="230" t="s">
        <v>228</v>
      </c>
      <c r="E324" s="231" t="s">
        <v>3222</v>
      </c>
      <c r="F324" s="232" t="s">
        <v>3223</v>
      </c>
      <c r="G324" s="233" t="s">
        <v>369</v>
      </c>
      <c r="H324" s="234">
        <v>2</v>
      </c>
      <c r="I324" s="235"/>
      <c r="J324" s="236">
        <f>ROUND(I324*H324,2)</f>
        <v>0</v>
      </c>
      <c r="K324" s="232" t="s">
        <v>1</v>
      </c>
      <c r="L324" s="47"/>
      <c r="M324" s="237" t="s">
        <v>1</v>
      </c>
      <c r="N324" s="238" t="s">
        <v>52</v>
      </c>
      <c r="O324" s="95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1" t="s">
        <v>307</v>
      </c>
      <c r="AT324" s="241" t="s">
        <v>228</v>
      </c>
      <c r="AU324" s="241" t="s">
        <v>94</v>
      </c>
      <c r="AY324" s="19" t="s">
        <v>226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9" t="s">
        <v>233</v>
      </c>
      <c r="BK324" s="242">
        <f>ROUND(I324*H324,2)</f>
        <v>0</v>
      </c>
      <c r="BL324" s="19" t="s">
        <v>307</v>
      </c>
      <c r="BM324" s="241" t="s">
        <v>3224</v>
      </c>
    </row>
    <row r="325" s="13" customFormat="1">
      <c r="A325" s="13"/>
      <c r="B325" s="243"/>
      <c r="C325" s="244"/>
      <c r="D325" s="245" t="s">
        <v>235</v>
      </c>
      <c r="E325" s="246" t="s">
        <v>1</v>
      </c>
      <c r="F325" s="247" t="s">
        <v>371</v>
      </c>
      <c r="G325" s="244"/>
      <c r="H325" s="248">
        <v>2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235</v>
      </c>
      <c r="AU325" s="254" t="s">
        <v>94</v>
      </c>
      <c r="AV325" s="13" t="s">
        <v>94</v>
      </c>
      <c r="AW325" s="13" t="s">
        <v>40</v>
      </c>
      <c r="AX325" s="13" t="s">
        <v>85</v>
      </c>
      <c r="AY325" s="254" t="s">
        <v>226</v>
      </c>
    </row>
    <row r="326" s="14" customFormat="1">
      <c r="A326" s="14"/>
      <c r="B326" s="255"/>
      <c r="C326" s="256"/>
      <c r="D326" s="245" t="s">
        <v>235</v>
      </c>
      <c r="E326" s="257" t="s">
        <v>1</v>
      </c>
      <c r="F326" s="258" t="s">
        <v>237</v>
      </c>
      <c r="G326" s="256"/>
      <c r="H326" s="259">
        <v>2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235</v>
      </c>
      <c r="AU326" s="265" t="s">
        <v>94</v>
      </c>
      <c r="AV326" s="14" t="s">
        <v>233</v>
      </c>
      <c r="AW326" s="14" t="s">
        <v>40</v>
      </c>
      <c r="AX326" s="14" t="s">
        <v>92</v>
      </c>
      <c r="AY326" s="265" t="s">
        <v>226</v>
      </c>
    </row>
    <row r="327" s="2" customFormat="1" ht="24.15" customHeight="1">
      <c r="A327" s="41"/>
      <c r="B327" s="42"/>
      <c r="C327" s="230" t="s">
        <v>523</v>
      </c>
      <c r="D327" s="230" t="s">
        <v>228</v>
      </c>
      <c r="E327" s="231" t="s">
        <v>1033</v>
      </c>
      <c r="F327" s="232" t="s">
        <v>1034</v>
      </c>
      <c r="G327" s="233" t="s">
        <v>244</v>
      </c>
      <c r="H327" s="234">
        <v>79.299999999999997</v>
      </c>
      <c r="I327" s="235"/>
      <c r="J327" s="236">
        <f>ROUND(I327*H327,2)</f>
        <v>0</v>
      </c>
      <c r="K327" s="232" t="s">
        <v>232</v>
      </c>
      <c r="L327" s="47"/>
      <c r="M327" s="237" t="s">
        <v>1</v>
      </c>
      <c r="N327" s="238" t="s">
        <v>52</v>
      </c>
      <c r="O327" s="95"/>
      <c r="P327" s="239">
        <f>O327*H327</f>
        <v>0</v>
      </c>
      <c r="Q327" s="239">
        <v>0</v>
      </c>
      <c r="R327" s="239">
        <f>Q327*H327</f>
        <v>0</v>
      </c>
      <c r="S327" s="239">
        <v>0.028070000000000001</v>
      </c>
      <c r="T327" s="240">
        <f>S327*H327</f>
        <v>2.2259510000000002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1" t="s">
        <v>307</v>
      </c>
      <c r="AT327" s="241" t="s">
        <v>228</v>
      </c>
      <c r="AU327" s="241" t="s">
        <v>94</v>
      </c>
      <c r="AY327" s="19" t="s">
        <v>226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9" t="s">
        <v>233</v>
      </c>
      <c r="BK327" s="242">
        <f>ROUND(I327*H327,2)</f>
        <v>0</v>
      </c>
      <c r="BL327" s="19" t="s">
        <v>307</v>
      </c>
      <c r="BM327" s="241" t="s">
        <v>3225</v>
      </c>
    </row>
    <row r="328" s="13" customFormat="1">
      <c r="A328" s="13"/>
      <c r="B328" s="243"/>
      <c r="C328" s="244"/>
      <c r="D328" s="245" t="s">
        <v>235</v>
      </c>
      <c r="E328" s="246" t="s">
        <v>1</v>
      </c>
      <c r="F328" s="247" t="s">
        <v>3226</v>
      </c>
      <c r="G328" s="244"/>
      <c r="H328" s="248">
        <v>79.299999999999997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235</v>
      </c>
      <c r="AU328" s="254" t="s">
        <v>94</v>
      </c>
      <c r="AV328" s="13" t="s">
        <v>94</v>
      </c>
      <c r="AW328" s="13" t="s">
        <v>40</v>
      </c>
      <c r="AX328" s="13" t="s">
        <v>85</v>
      </c>
      <c r="AY328" s="254" t="s">
        <v>226</v>
      </c>
    </row>
    <row r="329" s="14" customFormat="1">
      <c r="A329" s="14"/>
      <c r="B329" s="255"/>
      <c r="C329" s="256"/>
      <c r="D329" s="245" t="s">
        <v>235</v>
      </c>
      <c r="E329" s="257" t="s">
        <v>1</v>
      </c>
      <c r="F329" s="258" t="s">
        <v>237</v>
      </c>
      <c r="G329" s="256"/>
      <c r="H329" s="259">
        <v>79.299999999999997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235</v>
      </c>
      <c r="AU329" s="265" t="s">
        <v>94</v>
      </c>
      <c r="AV329" s="14" t="s">
        <v>233</v>
      </c>
      <c r="AW329" s="14" t="s">
        <v>40</v>
      </c>
      <c r="AX329" s="14" t="s">
        <v>92</v>
      </c>
      <c r="AY329" s="265" t="s">
        <v>226</v>
      </c>
    </row>
    <row r="330" s="2" customFormat="1" ht="16.5" customHeight="1">
      <c r="A330" s="41"/>
      <c r="B330" s="42"/>
      <c r="C330" s="230" t="s">
        <v>531</v>
      </c>
      <c r="D330" s="230" t="s">
        <v>228</v>
      </c>
      <c r="E330" s="231" t="s">
        <v>1067</v>
      </c>
      <c r="F330" s="232" t="s">
        <v>1068</v>
      </c>
      <c r="G330" s="233" t="s">
        <v>244</v>
      </c>
      <c r="H330" s="234">
        <v>79.299999999999997</v>
      </c>
      <c r="I330" s="235"/>
      <c r="J330" s="236">
        <f>ROUND(I330*H330,2)</f>
        <v>0</v>
      </c>
      <c r="K330" s="232" t="s">
        <v>232</v>
      </c>
      <c r="L330" s="47"/>
      <c r="M330" s="237" t="s">
        <v>1</v>
      </c>
      <c r="N330" s="238" t="s">
        <v>52</v>
      </c>
      <c r="O330" s="95"/>
      <c r="P330" s="239">
        <f>O330*H330</f>
        <v>0</v>
      </c>
      <c r="Q330" s="239">
        <v>0</v>
      </c>
      <c r="R330" s="239">
        <f>Q330*H330</f>
        <v>0</v>
      </c>
      <c r="S330" s="239">
        <v>0.00025000000000000001</v>
      </c>
      <c r="T330" s="240">
        <f>S330*H330</f>
        <v>0.019824999999999999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1" t="s">
        <v>307</v>
      </c>
      <c r="AT330" s="241" t="s">
        <v>228</v>
      </c>
      <c r="AU330" s="241" t="s">
        <v>94</v>
      </c>
      <c r="AY330" s="19" t="s">
        <v>226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9" t="s">
        <v>233</v>
      </c>
      <c r="BK330" s="242">
        <f>ROUND(I330*H330,2)</f>
        <v>0</v>
      </c>
      <c r="BL330" s="19" t="s">
        <v>307</v>
      </c>
      <c r="BM330" s="241" t="s">
        <v>3227</v>
      </c>
    </row>
    <row r="331" s="13" customFormat="1">
      <c r="A331" s="13"/>
      <c r="B331" s="243"/>
      <c r="C331" s="244"/>
      <c r="D331" s="245" t="s">
        <v>235</v>
      </c>
      <c r="E331" s="246" t="s">
        <v>1</v>
      </c>
      <c r="F331" s="247" t="s">
        <v>3226</v>
      </c>
      <c r="G331" s="244"/>
      <c r="H331" s="248">
        <v>79.299999999999997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235</v>
      </c>
      <c r="AU331" s="254" t="s">
        <v>94</v>
      </c>
      <c r="AV331" s="13" t="s">
        <v>94</v>
      </c>
      <c r="AW331" s="13" t="s">
        <v>40</v>
      </c>
      <c r="AX331" s="13" t="s">
        <v>85</v>
      </c>
      <c r="AY331" s="254" t="s">
        <v>226</v>
      </c>
    </row>
    <row r="332" s="14" customFormat="1">
      <c r="A332" s="14"/>
      <c r="B332" s="255"/>
      <c r="C332" s="256"/>
      <c r="D332" s="245" t="s">
        <v>235</v>
      </c>
      <c r="E332" s="257" t="s">
        <v>1</v>
      </c>
      <c r="F332" s="258" t="s">
        <v>237</v>
      </c>
      <c r="G332" s="256"/>
      <c r="H332" s="259">
        <v>79.299999999999997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235</v>
      </c>
      <c r="AU332" s="265" t="s">
        <v>94</v>
      </c>
      <c r="AV332" s="14" t="s">
        <v>233</v>
      </c>
      <c r="AW332" s="14" t="s">
        <v>40</v>
      </c>
      <c r="AX332" s="14" t="s">
        <v>92</v>
      </c>
      <c r="AY332" s="265" t="s">
        <v>226</v>
      </c>
    </row>
    <row r="333" s="12" customFormat="1" ht="22.8" customHeight="1">
      <c r="A333" s="12"/>
      <c r="B333" s="214"/>
      <c r="C333" s="215"/>
      <c r="D333" s="216" t="s">
        <v>84</v>
      </c>
      <c r="E333" s="228" t="s">
        <v>1153</v>
      </c>
      <c r="F333" s="228" t="s">
        <v>1154</v>
      </c>
      <c r="G333" s="215"/>
      <c r="H333" s="215"/>
      <c r="I333" s="218"/>
      <c r="J333" s="229">
        <f>BK333</f>
        <v>0</v>
      </c>
      <c r="K333" s="215"/>
      <c r="L333" s="220"/>
      <c r="M333" s="221"/>
      <c r="N333" s="222"/>
      <c r="O333" s="222"/>
      <c r="P333" s="223">
        <f>SUM(P334:P348)</f>
        <v>0</v>
      </c>
      <c r="Q333" s="222"/>
      <c r="R333" s="223">
        <f>SUM(R334:R348)</f>
        <v>0.32100000000000001</v>
      </c>
      <c r="S333" s="222"/>
      <c r="T333" s="224">
        <f>SUM(T334:T348)</f>
        <v>0.79400000000000004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5" t="s">
        <v>94</v>
      </c>
      <c r="AT333" s="226" t="s">
        <v>84</v>
      </c>
      <c r="AU333" s="226" t="s">
        <v>92</v>
      </c>
      <c r="AY333" s="225" t="s">
        <v>226</v>
      </c>
      <c r="BK333" s="227">
        <f>SUM(BK334:BK348)</f>
        <v>0</v>
      </c>
    </row>
    <row r="334" s="2" customFormat="1" ht="16.5" customHeight="1">
      <c r="A334" s="41"/>
      <c r="B334" s="42"/>
      <c r="C334" s="230" t="s">
        <v>535</v>
      </c>
      <c r="D334" s="230" t="s">
        <v>228</v>
      </c>
      <c r="E334" s="231" t="s">
        <v>3228</v>
      </c>
      <c r="F334" s="232" t="s">
        <v>3229</v>
      </c>
      <c r="G334" s="233" t="s">
        <v>369</v>
      </c>
      <c r="H334" s="234">
        <v>1</v>
      </c>
      <c r="I334" s="235"/>
      <c r="J334" s="236">
        <f>ROUND(I334*H334,2)</f>
        <v>0</v>
      </c>
      <c r="K334" s="232" t="s">
        <v>1</v>
      </c>
      <c r="L334" s="47"/>
      <c r="M334" s="237" t="s">
        <v>1</v>
      </c>
      <c r="N334" s="238" t="s">
        <v>52</v>
      </c>
      <c r="O334" s="95"/>
      <c r="P334" s="239">
        <f>O334*H334</f>
        <v>0</v>
      </c>
      <c r="Q334" s="239">
        <v>0.32100000000000001</v>
      </c>
      <c r="R334" s="239">
        <f>Q334*H334</f>
        <v>0.32100000000000001</v>
      </c>
      <c r="S334" s="239">
        <v>0</v>
      </c>
      <c r="T334" s="240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1" t="s">
        <v>307</v>
      </c>
      <c r="AT334" s="241" t="s">
        <v>228</v>
      </c>
      <c r="AU334" s="241" t="s">
        <v>94</v>
      </c>
      <c r="AY334" s="19" t="s">
        <v>226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9" t="s">
        <v>233</v>
      </c>
      <c r="BK334" s="242">
        <f>ROUND(I334*H334,2)</f>
        <v>0</v>
      </c>
      <c r="BL334" s="19" t="s">
        <v>307</v>
      </c>
      <c r="BM334" s="241" t="s">
        <v>3230</v>
      </c>
    </row>
    <row r="335" s="13" customFormat="1">
      <c r="A335" s="13"/>
      <c r="B335" s="243"/>
      <c r="C335" s="244"/>
      <c r="D335" s="245" t="s">
        <v>235</v>
      </c>
      <c r="E335" s="246" t="s">
        <v>1</v>
      </c>
      <c r="F335" s="247" t="s">
        <v>92</v>
      </c>
      <c r="G335" s="244"/>
      <c r="H335" s="248">
        <v>1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235</v>
      </c>
      <c r="AU335" s="254" t="s">
        <v>94</v>
      </c>
      <c r="AV335" s="13" t="s">
        <v>94</v>
      </c>
      <c r="AW335" s="13" t="s">
        <v>40</v>
      </c>
      <c r="AX335" s="13" t="s">
        <v>85</v>
      </c>
      <c r="AY335" s="254" t="s">
        <v>226</v>
      </c>
    </row>
    <row r="336" s="14" customFormat="1">
      <c r="A336" s="14"/>
      <c r="B336" s="255"/>
      <c r="C336" s="256"/>
      <c r="D336" s="245" t="s">
        <v>235</v>
      </c>
      <c r="E336" s="257" t="s">
        <v>1</v>
      </c>
      <c r="F336" s="258" t="s">
        <v>237</v>
      </c>
      <c r="G336" s="256"/>
      <c r="H336" s="259">
        <v>1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235</v>
      </c>
      <c r="AU336" s="265" t="s">
        <v>94</v>
      </c>
      <c r="AV336" s="14" t="s">
        <v>233</v>
      </c>
      <c r="AW336" s="14" t="s">
        <v>40</v>
      </c>
      <c r="AX336" s="14" t="s">
        <v>92</v>
      </c>
      <c r="AY336" s="265" t="s">
        <v>226</v>
      </c>
    </row>
    <row r="337" s="2" customFormat="1" ht="16.5" customHeight="1">
      <c r="A337" s="41"/>
      <c r="B337" s="42"/>
      <c r="C337" s="230" t="s">
        <v>541</v>
      </c>
      <c r="D337" s="230" t="s">
        <v>228</v>
      </c>
      <c r="E337" s="231" t="s">
        <v>1233</v>
      </c>
      <c r="F337" s="232" t="s">
        <v>1234</v>
      </c>
      <c r="G337" s="233" t="s">
        <v>369</v>
      </c>
      <c r="H337" s="234">
        <v>22</v>
      </c>
      <c r="I337" s="235"/>
      <c r="J337" s="236">
        <f>ROUND(I337*H337,2)</f>
        <v>0</v>
      </c>
      <c r="K337" s="232" t="s">
        <v>1</v>
      </c>
      <c r="L337" s="47"/>
      <c r="M337" s="237" t="s">
        <v>1</v>
      </c>
      <c r="N337" s="238" t="s">
        <v>52</v>
      </c>
      <c r="O337" s="95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1" t="s">
        <v>307</v>
      </c>
      <c r="AT337" s="241" t="s">
        <v>228</v>
      </c>
      <c r="AU337" s="241" t="s">
        <v>94</v>
      </c>
      <c r="AY337" s="19" t="s">
        <v>226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9" t="s">
        <v>233</v>
      </c>
      <c r="BK337" s="242">
        <f>ROUND(I337*H337,2)</f>
        <v>0</v>
      </c>
      <c r="BL337" s="19" t="s">
        <v>307</v>
      </c>
      <c r="BM337" s="241" t="s">
        <v>3231</v>
      </c>
    </row>
    <row r="338" s="13" customFormat="1">
      <c r="A338" s="13"/>
      <c r="B338" s="243"/>
      <c r="C338" s="244"/>
      <c r="D338" s="245" t="s">
        <v>235</v>
      </c>
      <c r="E338" s="246" t="s">
        <v>1</v>
      </c>
      <c r="F338" s="247" t="s">
        <v>3232</v>
      </c>
      <c r="G338" s="244"/>
      <c r="H338" s="248">
        <v>22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235</v>
      </c>
      <c r="AU338" s="254" t="s">
        <v>94</v>
      </c>
      <c r="AV338" s="13" t="s">
        <v>94</v>
      </c>
      <c r="AW338" s="13" t="s">
        <v>40</v>
      </c>
      <c r="AX338" s="13" t="s">
        <v>85</v>
      </c>
      <c r="AY338" s="254" t="s">
        <v>226</v>
      </c>
    </row>
    <row r="339" s="14" customFormat="1">
      <c r="A339" s="14"/>
      <c r="B339" s="255"/>
      <c r="C339" s="256"/>
      <c r="D339" s="245" t="s">
        <v>235</v>
      </c>
      <c r="E339" s="257" t="s">
        <v>1</v>
      </c>
      <c r="F339" s="258" t="s">
        <v>237</v>
      </c>
      <c r="G339" s="256"/>
      <c r="H339" s="259">
        <v>22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5" t="s">
        <v>235</v>
      </c>
      <c r="AU339" s="265" t="s">
        <v>94</v>
      </c>
      <c r="AV339" s="14" t="s">
        <v>233</v>
      </c>
      <c r="AW339" s="14" t="s">
        <v>40</v>
      </c>
      <c r="AX339" s="14" t="s">
        <v>92</v>
      </c>
      <c r="AY339" s="265" t="s">
        <v>226</v>
      </c>
    </row>
    <row r="340" s="2" customFormat="1" ht="16.5" customHeight="1">
      <c r="A340" s="41"/>
      <c r="B340" s="42"/>
      <c r="C340" s="230" t="s">
        <v>547</v>
      </c>
      <c r="D340" s="230" t="s">
        <v>228</v>
      </c>
      <c r="E340" s="231" t="s">
        <v>1238</v>
      </c>
      <c r="F340" s="232" t="s">
        <v>1239</v>
      </c>
      <c r="G340" s="233" t="s">
        <v>327</v>
      </c>
      <c r="H340" s="234">
        <v>794</v>
      </c>
      <c r="I340" s="235"/>
      <c r="J340" s="236">
        <f>ROUND(I340*H340,2)</f>
        <v>0</v>
      </c>
      <c r="K340" s="232" t="s">
        <v>232</v>
      </c>
      <c r="L340" s="47"/>
      <c r="M340" s="237" t="s">
        <v>1</v>
      </c>
      <c r="N340" s="238" t="s">
        <v>52</v>
      </c>
      <c r="O340" s="95"/>
      <c r="P340" s="239">
        <f>O340*H340</f>
        <v>0</v>
      </c>
      <c r="Q340" s="239">
        <v>0</v>
      </c>
      <c r="R340" s="239">
        <f>Q340*H340</f>
        <v>0</v>
      </c>
      <c r="S340" s="239">
        <v>0.001</v>
      </c>
      <c r="T340" s="240">
        <f>S340*H340</f>
        <v>0.79400000000000004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1" t="s">
        <v>307</v>
      </c>
      <c r="AT340" s="241" t="s">
        <v>228</v>
      </c>
      <c r="AU340" s="241" t="s">
        <v>94</v>
      </c>
      <c r="AY340" s="19" t="s">
        <v>226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9" t="s">
        <v>233</v>
      </c>
      <c r="BK340" s="242">
        <f>ROUND(I340*H340,2)</f>
        <v>0</v>
      </c>
      <c r="BL340" s="19" t="s">
        <v>307</v>
      </c>
      <c r="BM340" s="241" t="s">
        <v>3233</v>
      </c>
    </row>
    <row r="341" s="15" customFormat="1">
      <c r="A341" s="15"/>
      <c r="B341" s="280"/>
      <c r="C341" s="281"/>
      <c r="D341" s="245" t="s">
        <v>235</v>
      </c>
      <c r="E341" s="282" t="s">
        <v>1</v>
      </c>
      <c r="F341" s="283" t="s">
        <v>3234</v>
      </c>
      <c r="G341" s="281"/>
      <c r="H341" s="282" t="s">
        <v>1</v>
      </c>
      <c r="I341" s="284"/>
      <c r="J341" s="281"/>
      <c r="K341" s="281"/>
      <c r="L341" s="285"/>
      <c r="M341" s="286"/>
      <c r="N341" s="287"/>
      <c r="O341" s="287"/>
      <c r="P341" s="287"/>
      <c r="Q341" s="287"/>
      <c r="R341" s="287"/>
      <c r="S341" s="287"/>
      <c r="T341" s="28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9" t="s">
        <v>235</v>
      </c>
      <c r="AU341" s="289" t="s">
        <v>94</v>
      </c>
      <c r="AV341" s="15" t="s">
        <v>92</v>
      </c>
      <c r="AW341" s="15" t="s">
        <v>40</v>
      </c>
      <c r="AX341" s="15" t="s">
        <v>85</v>
      </c>
      <c r="AY341" s="289" t="s">
        <v>226</v>
      </c>
    </row>
    <row r="342" s="15" customFormat="1">
      <c r="A342" s="15"/>
      <c r="B342" s="280"/>
      <c r="C342" s="281"/>
      <c r="D342" s="245" t="s">
        <v>235</v>
      </c>
      <c r="E342" s="282" t="s">
        <v>1</v>
      </c>
      <c r="F342" s="283" t="s">
        <v>3235</v>
      </c>
      <c r="G342" s="281"/>
      <c r="H342" s="282" t="s">
        <v>1</v>
      </c>
      <c r="I342" s="284"/>
      <c r="J342" s="281"/>
      <c r="K342" s="281"/>
      <c r="L342" s="285"/>
      <c r="M342" s="286"/>
      <c r="N342" s="287"/>
      <c r="O342" s="287"/>
      <c r="P342" s="287"/>
      <c r="Q342" s="287"/>
      <c r="R342" s="287"/>
      <c r="S342" s="287"/>
      <c r="T342" s="28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9" t="s">
        <v>235</v>
      </c>
      <c r="AU342" s="289" t="s">
        <v>94</v>
      </c>
      <c r="AV342" s="15" t="s">
        <v>92</v>
      </c>
      <c r="AW342" s="15" t="s">
        <v>40</v>
      </c>
      <c r="AX342" s="15" t="s">
        <v>85</v>
      </c>
      <c r="AY342" s="289" t="s">
        <v>226</v>
      </c>
    </row>
    <row r="343" s="13" customFormat="1">
      <c r="A343" s="13"/>
      <c r="B343" s="243"/>
      <c r="C343" s="244"/>
      <c r="D343" s="245" t="s">
        <v>235</v>
      </c>
      <c r="E343" s="246" t="s">
        <v>1</v>
      </c>
      <c r="F343" s="247" t="s">
        <v>3236</v>
      </c>
      <c r="G343" s="244"/>
      <c r="H343" s="248">
        <v>250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235</v>
      </c>
      <c r="AU343" s="254" t="s">
        <v>94</v>
      </c>
      <c r="AV343" s="13" t="s">
        <v>94</v>
      </c>
      <c r="AW343" s="13" t="s">
        <v>40</v>
      </c>
      <c r="AX343" s="13" t="s">
        <v>85</v>
      </c>
      <c r="AY343" s="254" t="s">
        <v>226</v>
      </c>
    </row>
    <row r="344" s="15" customFormat="1">
      <c r="A344" s="15"/>
      <c r="B344" s="280"/>
      <c r="C344" s="281"/>
      <c r="D344" s="245" t="s">
        <v>235</v>
      </c>
      <c r="E344" s="282" t="s">
        <v>1</v>
      </c>
      <c r="F344" s="283" t="s">
        <v>1247</v>
      </c>
      <c r="G344" s="281"/>
      <c r="H344" s="282" t="s">
        <v>1</v>
      </c>
      <c r="I344" s="284"/>
      <c r="J344" s="281"/>
      <c r="K344" s="281"/>
      <c r="L344" s="285"/>
      <c r="M344" s="286"/>
      <c r="N344" s="287"/>
      <c r="O344" s="287"/>
      <c r="P344" s="287"/>
      <c r="Q344" s="287"/>
      <c r="R344" s="287"/>
      <c r="S344" s="287"/>
      <c r="T344" s="28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9" t="s">
        <v>235</v>
      </c>
      <c r="AU344" s="289" t="s">
        <v>94</v>
      </c>
      <c r="AV344" s="15" t="s">
        <v>92</v>
      </c>
      <c r="AW344" s="15" t="s">
        <v>40</v>
      </c>
      <c r="AX344" s="15" t="s">
        <v>85</v>
      </c>
      <c r="AY344" s="289" t="s">
        <v>226</v>
      </c>
    </row>
    <row r="345" s="13" customFormat="1">
      <c r="A345" s="13"/>
      <c r="B345" s="243"/>
      <c r="C345" s="244"/>
      <c r="D345" s="245" t="s">
        <v>235</v>
      </c>
      <c r="E345" s="246" t="s">
        <v>1</v>
      </c>
      <c r="F345" s="247" t="s">
        <v>3237</v>
      </c>
      <c r="G345" s="244"/>
      <c r="H345" s="248">
        <v>544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235</v>
      </c>
      <c r="AU345" s="254" t="s">
        <v>94</v>
      </c>
      <c r="AV345" s="13" t="s">
        <v>94</v>
      </c>
      <c r="AW345" s="13" t="s">
        <v>40</v>
      </c>
      <c r="AX345" s="13" t="s">
        <v>85</v>
      </c>
      <c r="AY345" s="254" t="s">
        <v>226</v>
      </c>
    </row>
    <row r="346" s="14" customFormat="1">
      <c r="A346" s="14"/>
      <c r="B346" s="255"/>
      <c r="C346" s="256"/>
      <c r="D346" s="245" t="s">
        <v>235</v>
      </c>
      <c r="E346" s="257" t="s">
        <v>1</v>
      </c>
      <c r="F346" s="258" t="s">
        <v>237</v>
      </c>
      <c r="G346" s="256"/>
      <c r="H346" s="259">
        <v>794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5" t="s">
        <v>235</v>
      </c>
      <c r="AU346" s="265" t="s">
        <v>94</v>
      </c>
      <c r="AV346" s="14" t="s">
        <v>233</v>
      </c>
      <c r="AW346" s="14" t="s">
        <v>40</v>
      </c>
      <c r="AX346" s="14" t="s">
        <v>92</v>
      </c>
      <c r="AY346" s="265" t="s">
        <v>226</v>
      </c>
    </row>
    <row r="347" s="2" customFormat="1" ht="16.5" customHeight="1">
      <c r="A347" s="41"/>
      <c r="B347" s="42"/>
      <c r="C347" s="230" t="s">
        <v>551</v>
      </c>
      <c r="D347" s="230" t="s">
        <v>228</v>
      </c>
      <c r="E347" s="231" t="s">
        <v>1250</v>
      </c>
      <c r="F347" s="232" t="s">
        <v>1251</v>
      </c>
      <c r="G347" s="233" t="s">
        <v>304</v>
      </c>
      <c r="H347" s="234">
        <v>0.32100000000000001</v>
      </c>
      <c r="I347" s="235"/>
      <c r="J347" s="236">
        <f>ROUND(I347*H347,2)</f>
        <v>0</v>
      </c>
      <c r="K347" s="232" t="s">
        <v>232</v>
      </c>
      <c r="L347" s="47"/>
      <c r="M347" s="237" t="s">
        <v>1</v>
      </c>
      <c r="N347" s="238" t="s">
        <v>52</v>
      </c>
      <c r="O347" s="95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41" t="s">
        <v>307</v>
      </c>
      <c r="AT347" s="241" t="s">
        <v>228</v>
      </c>
      <c r="AU347" s="241" t="s">
        <v>94</v>
      </c>
      <c r="AY347" s="19" t="s">
        <v>226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9" t="s">
        <v>233</v>
      </c>
      <c r="BK347" s="242">
        <f>ROUND(I347*H347,2)</f>
        <v>0</v>
      </c>
      <c r="BL347" s="19" t="s">
        <v>307</v>
      </c>
      <c r="BM347" s="241" t="s">
        <v>3238</v>
      </c>
    </row>
    <row r="348" s="2" customFormat="1" ht="16.5" customHeight="1">
      <c r="A348" s="41"/>
      <c r="B348" s="42"/>
      <c r="C348" s="230" t="s">
        <v>557</v>
      </c>
      <c r="D348" s="230" t="s">
        <v>228</v>
      </c>
      <c r="E348" s="231" t="s">
        <v>1254</v>
      </c>
      <c r="F348" s="232" t="s">
        <v>1255</v>
      </c>
      <c r="G348" s="233" t="s">
        <v>304</v>
      </c>
      <c r="H348" s="234">
        <v>0.32100000000000001</v>
      </c>
      <c r="I348" s="235"/>
      <c r="J348" s="236">
        <f>ROUND(I348*H348,2)</f>
        <v>0</v>
      </c>
      <c r="K348" s="232" t="s">
        <v>232</v>
      </c>
      <c r="L348" s="47"/>
      <c r="M348" s="237" t="s">
        <v>1</v>
      </c>
      <c r="N348" s="238" t="s">
        <v>52</v>
      </c>
      <c r="O348" s="95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1" t="s">
        <v>307</v>
      </c>
      <c r="AT348" s="241" t="s">
        <v>228</v>
      </c>
      <c r="AU348" s="241" t="s">
        <v>94</v>
      </c>
      <c r="AY348" s="19" t="s">
        <v>226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9" t="s">
        <v>233</v>
      </c>
      <c r="BK348" s="242">
        <f>ROUND(I348*H348,2)</f>
        <v>0</v>
      </c>
      <c r="BL348" s="19" t="s">
        <v>307</v>
      </c>
      <c r="BM348" s="241" t="s">
        <v>3239</v>
      </c>
    </row>
    <row r="349" s="12" customFormat="1" ht="22.8" customHeight="1">
      <c r="A349" s="12"/>
      <c r="B349" s="214"/>
      <c r="C349" s="215"/>
      <c r="D349" s="216" t="s">
        <v>84</v>
      </c>
      <c r="E349" s="228" t="s">
        <v>1257</v>
      </c>
      <c r="F349" s="228" t="s">
        <v>1258</v>
      </c>
      <c r="G349" s="215"/>
      <c r="H349" s="215"/>
      <c r="I349" s="218"/>
      <c r="J349" s="229">
        <f>BK349</f>
        <v>0</v>
      </c>
      <c r="K349" s="215"/>
      <c r="L349" s="220"/>
      <c r="M349" s="221"/>
      <c r="N349" s="222"/>
      <c r="O349" s="222"/>
      <c r="P349" s="223">
        <f>SUM(P350:P354)</f>
        <v>0</v>
      </c>
      <c r="Q349" s="222"/>
      <c r="R349" s="223">
        <f>SUM(R350:R354)</f>
        <v>0.93224999999999991</v>
      </c>
      <c r="S349" s="222"/>
      <c r="T349" s="224">
        <f>SUM(T350:T354)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5" t="s">
        <v>94</v>
      </c>
      <c r="AT349" s="226" t="s">
        <v>84</v>
      </c>
      <c r="AU349" s="226" t="s">
        <v>92</v>
      </c>
      <c r="AY349" s="225" t="s">
        <v>226</v>
      </c>
      <c r="BK349" s="227">
        <f>SUM(BK350:BK354)</f>
        <v>0</v>
      </c>
    </row>
    <row r="350" s="2" customFormat="1" ht="16.5" customHeight="1">
      <c r="A350" s="41"/>
      <c r="B350" s="42"/>
      <c r="C350" s="230" t="s">
        <v>562</v>
      </c>
      <c r="D350" s="230" t="s">
        <v>228</v>
      </c>
      <c r="E350" s="231" t="s">
        <v>1269</v>
      </c>
      <c r="F350" s="232" t="s">
        <v>1270</v>
      </c>
      <c r="G350" s="233" t="s">
        <v>231</v>
      </c>
      <c r="H350" s="234">
        <v>124.3</v>
      </c>
      <c r="I350" s="235"/>
      <c r="J350" s="236">
        <f>ROUND(I350*H350,2)</f>
        <v>0</v>
      </c>
      <c r="K350" s="232" t="s">
        <v>232</v>
      </c>
      <c r="L350" s="47"/>
      <c r="M350" s="237" t="s">
        <v>1</v>
      </c>
      <c r="N350" s="238" t="s">
        <v>52</v>
      </c>
      <c r="O350" s="95"/>
      <c r="P350" s="239">
        <f>O350*H350</f>
        <v>0</v>
      </c>
      <c r="Q350" s="239">
        <v>0.0074999999999999997</v>
      </c>
      <c r="R350" s="239">
        <f>Q350*H350</f>
        <v>0.93224999999999991</v>
      </c>
      <c r="S350" s="239">
        <v>0</v>
      </c>
      <c r="T350" s="240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1" t="s">
        <v>307</v>
      </c>
      <c r="AT350" s="241" t="s">
        <v>228</v>
      </c>
      <c r="AU350" s="241" t="s">
        <v>94</v>
      </c>
      <c r="AY350" s="19" t="s">
        <v>226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9" t="s">
        <v>233</v>
      </c>
      <c r="BK350" s="242">
        <f>ROUND(I350*H350,2)</f>
        <v>0</v>
      </c>
      <c r="BL350" s="19" t="s">
        <v>307</v>
      </c>
      <c r="BM350" s="241" t="s">
        <v>3240</v>
      </c>
    </row>
    <row r="351" s="13" customFormat="1">
      <c r="A351" s="13"/>
      <c r="B351" s="243"/>
      <c r="C351" s="244"/>
      <c r="D351" s="245" t="s">
        <v>235</v>
      </c>
      <c r="E351" s="246" t="s">
        <v>1</v>
      </c>
      <c r="F351" s="247" t="s">
        <v>3128</v>
      </c>
      <c r="G351" s="244"/>
      <c r="H351" s="248">
        <v>124.3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235</v>
      </c>
      <c r="AU351" s="254" t="s">
        <v>94</v>
      </c>
      <c r="AV351" s="13" t="s">
        <v>94</v>
      </c>
      <c r="AW351" s="13" t="s">
        <v>40</v>
      </c>
      <c r="AX351" s="13" t="s">
        <v>85</v>
      </c>
      <c r="AY351" s="254" t="s">
        <v>226</v>
      </c>
    </row>
    <row r="352" s="14" customFormat="1">
      <c r="A352" s="14"/>
      <c r="B352" s="255"/>
      <c r="C352" s="256"/>
      <c r="D352" s="245" t="s">
        <v>235</v>
      </c>
      <c r="E352" s="257" t="s">
        <v>1</v>
      </c>
      <c r="F352" s="258" t="s">
        <v>237</v>
      </c>
      <c r="G352" s="256"/>
      <c r="H352" s="259">
        <v>124.3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5" t="s">
        <v>235</v>
      </c>
      <c r="AU352" s="265" t="s">
        <v>94</v>
      </c>
      <c r="AV352" s="14" t="s">
        <v>233</v>
      </c>
      <c r="AW352" s="14" t="s">
        <v>40</v>
      </c>
      <c r="AX352" s="14" t="s">
        <v>92</v>
      </c>
      <c r="AY352" s="265" t="s">
        <v>226</v>
      </c>
    </row>
    <row r="353" s="2" customFormat="1" ht="16.5" customHeight="1">
      <c r="A353" s="41"/>
      <c r="B353" s="42"/>
      <c r="C353" s="230" t="s">
        <v>568</v>
      </c>
      <c r="D353" s="230" t="s">
        <v>228</v>
      </c>
      <c r="E353" s="231" t="s">
        <v>1303</v>
      </c>
      <c r="F353" s="232" t="s">
        <v>1304</v>
      </c>
      <c r="G353" s="233" t="s">
        <v>304</v>
      </c>
      <c r="H353" s="234">
        <v>0.93200000000000005</v>
      </c>
      <c r="I353" s="235"/>
      <c r="J353" s="236">
        <f>ROUND(I353*H353,2)</f>
        <v>0</v>
      </c>
      <c r="K353" s="232" t="s">
        <v>232</v>
      </c>
      <c r="L353" s="47"/>
      <c r="M353" s="237" t="s">
        <v>1</v>
      </c>
      <c r="N353" s="238" t="s">
        <v>52</v>
      </c>
      <c r="O353" s="95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1" t="s">
        <v>307</v>
      </c>
      <c r="AT353" s="241" t="s">
        <v>228</v>
      </c>
      <c r="AU353" s="241" t="s">
        <v>94</v>
      </c>
      <c r="AY353" s="19" t="s">
        <v>226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9" t="s">
        <v>233</v>
      </c>
      <c r="BK353" s="242">
        <f>ROUND(I353*H353,2)</f>
        <v>0</v>
      </c>
      <c r="BL353" s="19" t="s">
        <v>307</v>
      </c>
      <c r="BM353" s="241" t="s">
        <v>3241</v>
      </c>
    </row>
    <row r="354" s="2" customFormat="1" ht="16.5" customHeight="1">
      <c r="A354" s="41"/>
      <c r="B354" s="42"/>
      <c r="C354" s="230" t="s">
        <v>574</v>
      </c>
      <c r="D354" s="230" t="s">
        <v>228</v>
      </c>
      <c r="E354" s="231" t="s">
        <v>1307</v>
      </c>
      <c r="F354" s="232" t="s">
        <v>1308</v>
      </c>
      <c r="G354" s="233" t="s">
        <v>304</v>
      </c>
      <c r="H354" s="234">
        <v>0.93200000000000005</v>
      </c>
      <c r="I354" s="235"/>
      <c r="J354" s="236">
        <f>ROUND(I354*H354,2)</f>
        <v>0</v>
      </c>
      <c r="K354" s="232" t="s">
        <v>232</v>
      </c>
      <c r="L354" s="47"/>
      <c r="M354" s="237" t="s">
        <v>1</v>
      </c>
      <c r="N354" s="238" t="s">
        <v>52</v>
      </c>
      <c r="O354" s="95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1" t="s">
        <v>307</v>
      </c>
      <c r="AT354" s="241" t="s">
        <v>228</v>
      </c>
      <c r="AU354" s="241" t="s">
        <v>94</v>
      </c>
      <c r="AY354" s="19" t="s">
        <v>226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9" t="s">
        <v>233</v>
      </c>
      <c r="BK354" s="242">
        <f>ROUND(I354*H354,2)</f>
        <v>0</v>
      </c>
      <c r="BL354" s="19" t="s">
        <v>307</v>
      </c>
      <c r="BM354" s="241" t="s">
        <v>3242</v>
      </c>
    </row>
    <row r="355" s="12" customFormat="1" ht="22.8" customHeight="1">
      <c r="A355" s="12"/>
      <c r="B355" s="214"/>
      <c r="C355" s="215"/>
      <c r="D355" s="216" t="s">
        <v>84</v>
      </c>
      <c r="E355" s="228" t="s">
        <v>1310</v>
      </c>
      <c r="F355" s="228" t="s">
        <v>1311</v>
      </c>
      <c r="G355" s="215"/>
      <c r="H355" s="215"/>
      <c r="I355" s="218"/>
      <c r="J355" s="229">
        <f>BK355</f>
        <v>0</v>
      </c>
      <c r="K355" s="215"/>
      <c r="L355" s="220"/>
      <c r="M355" s="221"/>
      <c r="N355" s="222"/>
      <c r="O355" s="222"/>
      <c r="P355" s="223">
        <f>SUM(P356:P361)</f>
        <v>0</v>
      </c>
      <c r="Q355" s="222"/>
      <c r="R355" s="223">
        <f>SUM(R356:R361)</f>
        <v>0.71621999999999997</v>
      </c>
      <c r="S355" s="222"/>
      <c r="T355" s="224">
        <f>SUM(T356:T361)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5" t="s">
        <v>94</v>
      </c>
      <c r="AT355" s="226" t="s">
        <v>84</v>
      </c>
      <c r="AU355" s="226" t="s">
        <v>92</v>
      </c>
      <c r="AY355" s="225" t="s">
        <v>226</v>
      </c>
      <c r="BK355" s="227">
        <f>SUM(BK356:BK361)</f>
        <v>0</v>
      </c>
    </row>
    <row r="356" s="2" customFormat="1" ht="16.5" customHeight="1">
      <c r="A356" s="41"/>
      <c r="B356" s="42"/>
      <c r="C356" s="230" t="s">
        <v>578</v>
      </c>
      <c r="D356" s="230" t="s">
        <v>228</v>
      </c>
      <c r="E356" s="231" t="s">
        <v>3243</v>
      </c>
      <c r="F356" s="232" t="s">
        <v>3244</v>
      </c>
      <c r="G356" s="233" t="s">
        <v>231</v>
      </c>
      <c r="H356" s="234">
        <v>311.39999999999998</v>
      </c>
      <c r="I356" s="235"/>
      <c r="J356" s="236">
        <f>ROUND(I356*H356,2)</f>
        <v>0</v>
      </c>
      <c r="K356" s="232" t="s">
        <v>232</v>
      </c>
      <c r="L356" s="47"/>
      <c r="M356" s="237" t="s">
        <v>1</v>
      </c>
      <c r="N356" s="238" t="s">
        <v>52</v>
      </c>
      <c r="O356" s="95"/>
      <c r="P356" s="239">
        <f>O356*H356</f>
        <v>0</v>
      </c>
      <c r="Q356" s="239">
        <v>0.0023</v>
      </c>
      <c r="R356" s="239">
        <f>Q356*H356</f>
        <v>0.71621999999999997</v>
      </c>
      <c r="S356" s="239">
        <v>0</v>
      </c>
      <c r="T356" s="240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1" t="s">
        <v>307</v>
      </c>
      <c r="AT356" s="241" t="s">
        <v>228</v>
      </c>
      <c r="AU356" s="241" t="s">
        <v>94</v>
      </c>
      <c r="AY356" s="19" t="s">
        <v>226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9" t="s">
        <v>233</v>
      </c>
      <c r="BK356" s="242">
        <f>ROUND(I356*H356,2)</f>
        <v>0</v>
      </c>
      <c r="BL356" s="19" t="s">
        <v>307</v>
      </c>
      <c r="BM356" s="241" t="s">
        <v>3245</v>
      </c>
    </row>
    <row r="357" s="13" customFormat="1">
      <c r="A357" s="13"/>
      <c r="B357" s="243"/>
      <c r="C357" s="244"/>
      <c r="D357" s="245" t="s">
        <v>235</v>
      </c>
      <c r="E357" s="246" t="s">
        <v>1</v>
      </c>
      <c r="F357" s="247" t="s">
        <v>3123</v>
      </c>
      <c r="G357" s="244"/>
      <c r="H357" s="248">
        <v>187.09999999999999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235</v>
      </c>
      <c r="AU357" s="254" t="s">
        <v>94</v>
      </c>
      <c r="AV357" s="13" t="s">
        <v>94</v>
      </c>
      <c r="AW357" s="13" t="s">
        <v>40</v>
      </c>
      <c r="AX357" s="13" t="s">
        <v>85</v>
      </c>
      <c r="AY357" s="254" t="s">
        <v>226</v>
      </c>
    </row>
    <row r="358" s="13" customFormat="1">
      <c r="A358" s="13"/>
      <c r="B358" s="243"/>
      <c r="C358" s="244"/>
      <c r="D358" s="245" t="s">
        <v>235</v>
      </c>
      <c r="E358" s="246" t="s">
        <v>1</v>
      </c>
      <c r="F358" s="247" t="s">
        <v>3128</v>
      </c>
      <c r="G358" s="244"/>
      <c r="H358" s="248">
        <v>124.3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235</v>
      </c>
      <c r="AU358" s="254" t="s">
        <v>94</v>
      </c>
      <c r="AV358" s="13" t="s">
        <v>94</v>
      </c>
      <c r="AW358" s="13" t="s">
        <v>40</v>
      </c>
      <c r="AX358" s="13" t="s">
        <v>85</v>
      </c>
      <c r="AY358" s="254" t="s">
        <v>226</v>
      </c>
    </row>
    <row r="359" s="14" customFormat="1">
      <c r="A359" s="14"/>
      <c r="B359" s="255"/>
      <c r="C359" s="256"/>
      <c r="D359" s="245" t="s">
        <v>235</v>
      </c>
      <c r="E359" s="257" t="s">
        <v>1</v>
      </c>
      <c r="F359" s="258" t="s">
        <v>237</v>
      </c>
      <c r="G359" s="256"/>
      <c r="H359" s="259">
        <v>311.39999999999998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5" t="s">
        <v>235</v>
      </c>
      <c r="AU359" s="265" t="s">
        <v>94</v>
      </c>
      <c r="AV359" s="14" t="s">
        <v>233</v>
      </c>
      <c r="AW359" s="14" t="s">
        <v>40</v>
      </c>
      <c r="AX359" s="14" t="s">
        <v>92</v>
      </c>
      <c r="AY359" s="265" t="s">
        <v>226</v>
      </c>
    </row>
    <row r="360" s="2" customFormat="1" ht="16.5" customHeight="1">
      <c r="A360" s="41"/>
      <c r="B360" s="42"/>
      <c r="C360" s="230" t="s">
        <v>583</v>
      </c>
      <c r="D360" s="230" t="s">
        <v>228</v>
      </c>
      <c r="E360" s="231" t="s">
        <v>3246</v>
      </c>
      <c r="F360" s="232" t="s">
        <v>3247</v>
      </c>
      <c r="G360" s="233" t="s">
        <v>304</v>
      </c>
      <c r="H360" s="234">
        <v>0.71599999999999997</v>
      </c>
      <c r="I360" s="235"/>
      <c r="J360" s="236">
        <f>ROUND(I360*H360,2)</f>
        <v>0</v>
      </c>
      <c r="K360" s="232" t="s">
        <v>232</v>
      </c>
      <c r="L360" s="47"/>
      <c r="M360" s="237" t="s">
        <v>1</v>
      </c>
      <c r="N360" s="238" t="s">
        <v>52</v>
      </c>
      <c r="O360" s="95"/>
      <c r="P360" s="239">
        <f>O360*H360</f>
        <v>0</v>
      </c>
      <c r="Q360" s="239">
        <v>0</v>
      </c>
      <c r="R360" s="239">
        <f>Q360*H360</f>
        <v>0</v>
      </c>
      <c r="S360" s="239">
        <v>0</v>
      </c>
      <c r="T360" s="240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41" t="s">
        <v>307</v>
      </c>
      <c r="AT360" s="241" t="s">
        <v>228</v>
      </c>
      <c r="AU360" s="241" t="s">
        <v>94</v>
      </c>
      <c r="AY360" s="19" t="s">
        <v>226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9" t="s">
        <v>233</v>
      </c>
      <c r="BK360" s="242">
        <f>ROUND(I360*H360,2)</f>
        <v>0</v>
      </c>
      <c r="BL360" s="19" t="s">
        <v>307</v>
      </c>
      <c r="BM360" s="241" t="s">
        <v>3248</v>
      </c>
    </row>
    <row r="361" s="2" customFormat="1" ht="16.5" customHeight="1">
      <c r="A361" s="41"/>
      <c r="B361" s="42"/>
      <c r="C361" s="230" t="s">
        <v>588</v>
      </c>
      <c r="D361" s="230" t="s">
        <v>228</v>
      </c>
      <c r="E361" s="231" t="s">
        <v>3249</v>
      </c>
      <c r="F361" s="232" t="s">
        <v>3250</v>
      </c>
      <c r="G361" s="233" t="s">
        <v>304</v>
      </c>
      <c r="H361" s="234">
        <v>0.71599999999999997</v>
      </c>
      <c r="I361" s="235"/>
      <c r="J361" s="236">
        <f>ROUND(I361*H361,2)</f>
        <v>0</v>
      </c>
      <c r="K361" s="232" t="s">
        <v>232</v>
      </c>
      <c r="L361" s="47"/>
      <c r="M361" s="237" t="s">
        <v>1</v>
      </c>
      <c r="N361" s="238" t="s">
        <v>52</v>
      </c>
      <c r="O361" s="95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41" t="s">
        <v>307</v>
      </c>
      <c r="AT361" s="241" t="s">
        <v>228</v>
      </c>
      <c r="AU361" s="241" t="s">
        <v>94</v>
      </c>
      <c r="AY361" s="19" t="s">
        <v>226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9" t="s">
        <v>233</v>
      </c>
      <c r="BK361" s="242">
        <f>ROUND(I361*H361,2)</f>
        <v>0</v>
      </c>
      <c r="BL361" s="19" t="s">
        <v>307</v>
      </c>
      <c r="BM361" s="241" t="s">
        <v>3251</v>
      </c>
    </row>
    <row r="362" s="12" customFormat="1" ht="22.8" customHeight="1">
      <c r="A362" s="12"/>
      <c r="B362" s="214"/>
      <c r="C362" s="215"/>
      <c r="D362" s="216" t="s">
        <v>84</v>
      </c>
      <c r="E362" s="228" t="s">
        <v>1354</v>
      </c>
      <c r="F362" s="228" t="s">
        <v>1355</v>
      </c>
      <c r="G362" s="215"/>
      <c r="H362" s="215"/>
      <c r="I362" s="218"/>
      <c r="J362" s="229">
        <f>BK362</f>
        <v>0</v>
      </c>
      <c r="K362" s="215"/>
      <c r="L362" s="220"/>
      <c r="M362" s="221"/>
      <c r="N362" s="222"/>
      <c r="O362" s="222"/>
      <c r="P362" s="223">
        <f>SUM(P363:P387)</f>
        <v>0</v>
      </c>
      <c r="Q362" s="222"/>
      <c r="R362" s="223">
        <f>SUM(R363:R387)</f>
        <v>1.6644829999999997</v>
      </c>
      <c r="S362" s="222"/>
      <c r="T362" s="224">
        <f>SUM(T363:T387)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5" t="s">
        <v>94</v>
      </c>
      <c r="AT362" s="226" t="s">
        <v>84</v>
      </c>
      <c r="AU362" s="226" t="s">
        <v>92</v>
      </c>
      <c r="AY362" s="225" t="s">
        <v>226</v>
      </c>
      <c r="BK362" s="227">
        <f>SUM(BK363:BK387)</f>
        <v>0</v>
      </c>
    </row>
    <row r="363" s="2" customFormat="1" ht="16.5" customHeight="1">
      <c r="A363" s="41"/>
      <c r="B363" s="42"/>
      <c r="C363" s="230" t="s">
        <v>593</v>
      </c>
      <c r="D363" s="230" t="s">
        <v>228</v>
      </c>
      <c r="E363" s="231" t="s">
        <v>3252</v>
      </c>
      <c r="F363" s="232" t="s">
        <v>3253</v>
      </c>
      <c r="G363" s="233" t="s">
        <v>231</v>
      </c>
      <c r="H363" s="234">
        <v>261.19999999999999</v>
      </c>
      <c r="I363" s="235"/>
      <c r="J363" s="236">
        <f>ROUND(I363*H363,2)</f>
        <v>0</v>
      </c>
      <c r="K363" s="232" t="s">
        <v>232</v>
      </c>
      <c r="L363" s="47"/>
      <c r="M363" s="237" t="s">
        <v>1</v>
      </c>
      <c r="N363" s="238" t="s">
        <v>52</v>
      </c>
      <c r="O363" s="95"/>
      <c r="P363" s="239">
        <f>O363*H363</f>
        <v>0</v>
      </c>
      <c r="Q363" s="239">
        <v>0</v>
      </c>
      <c r="R363" s="239">
        <f>Q363*H363</f>
        <v>0</v>
      </c>
      <c r="S363" s="239">
        <v>0</v>
      </c>
      <c r="T363" s="240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1" t="s">
        <v>307</v>
      </c>
      <c r="AT363" s="241" t="s">
        <v>228</v>
      </c>
      <c r="AU363" s="241" t="s">
        <v>94</v>
      </c>
      <c r="AY363" s="19" t="s">
        <v>226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9" t="s">
        <v>233</v>
      </c>
      <c r="BK363" s="242">
        <f>ROUND(I363*H363,2)</f>
        <v>0</v>
      </c>
      <c r="BL363" s="19" t="s">
        <v>307</v>
      </c>
      <c r="BM363" s="241" t="s">
        <v>3254</v>
      </c>
    </row>
    <row r="364" s="13" customFormat="1">
      <c r="A364" s="13"/>
      <c r="B364" s="243"/>
      <c r="C364" s="244"/>
      <c r="D364" s="245" t="s">
        <v>235</v>
      </c>
      <c r="E364" s="246" t="s">
        <v>1</v>
      </c>
      <c r="F364" s="247" t="s">
        <v>3255</v>
      </c>
      <c r="G364" s="244"/>
      <c r="H364" s="248">
        <v>261.19999999999999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235</v>
      </c>
      <c r="AU364" s="254" t="s">
        <v>94</v>
      </c>
      <c r="AV364" s="13" t="s">
        <v>94</v>
      </c>
      <c r="AW364" s="13" t="s">
        <v>40</v>
      </c>
      <c r="AX364" s="13" t="s">
        <v>85</v>
      </c>
      <c r="AY364" s="254" t="s">
        <v>226</v>
      </c>
    </row>
    <row r="365" s="14" customFormat="1">
      <c r="A365" s="14"/>
      <c r="B365" s="255"/>
      <c r="C365" s="256"/>
      <c r="D365" s="245" t="s">
        <v>235</v>
      </c>
      <c r="E365" s="257" t="s">
        <v>1</v>
      </c>
      <c r="F365" s="258" t="s">
        <v>237</v>
      </c>
      <c r="G365" s="256"/>
      <c r="H365" s="259">
        <v>261.19999999999999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5" t="s">
        <v>235</v>
      </c>
      <c r="AU365" s="265" t="s">
        <v>94</v>
      </c>
      <c r="AV365" s="14" t="s">
        <v>233</v>
      </c>
      <c r="AW365" s="14" t="s">
        <v>40</v>
      </c>
      <c r="AX365" s="14" t="s">
        <v>92</v>
      </c>
      <c r="AY365" s="265" t="s">
        <v>226</v>
      </c>
    </row>
    <row r="366" s="2" customFormat="1" ht="16.5" customHeight="1">
      <c r="A366" s="41"/>
      <c r="B366" s="42"/>
      <c r="C366" s="230" t="s">
        <v>598</v>
      </c>
      <c r="D366" s="230" t="s">
        <v>228</v>
      </c>
      <c r="E366" s="231" t="s">
        <v>1357</v>
      </c>
      <c r="F366" s="232" t="s">
        <v>1358</v>
      </c>
      <c r="G366" s="233" t="s">
        <v>231</v>
      </c>
      <c r="H366" s="234">
        <v>261.19999999999999</v>
      </c>
      <c r="I366" s="235"/>
      <c r="J366" s="236">
        <f>ROUND(I366*H366,2)</f>
        <v>0</v>
      </c>
      <c r="K366" s="232" t="s">
        <v>232</v>
      </c>
      <c r="L366" s="47"/>
      <c r="M366" s="237" t="s">
        <v>1</v>
      </c>
      <c r="N366" s="238" t="s">
        <v>52</v>
      </c>
      <c r="O366" s="95"/>
      <c r="P366" s="239">
        <f>O366*H366</f>
        <v>0</v>
      </c>
      <c r="Q366" s="239">
        <v>6.9999999999999994E-05</v>
      </c>
      <c r="R366" s="239">
        <f>Q366*H366</f>
        <v>0.018283999999999998</v>
      </c>
      <c r="S366" s="239">
        <v>0</v>
      </c>
      <c r="T366" s="240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1" t="s">
        <v>307</v>
      </c>
      <c r="AT366" s="241" t="s">
        <v>228</v>
      </c>
      <c r="AU366" s="241" t="s">
        <v>94</v>
      </c>
      <c r="AY366" s="19" t="s">
        <v>226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9" t="s">
        <v>233</v>
      </c>
      <c r="BK366" s="242">
        <f>ROUND(I366*H366,2)</f>
        <v>0</v>
      </c>
      <c r="BL366" s="19" t="s">
        <v>307</v>
      </c>
      <c r="BM366" s="241" t="s">
        <v>3256</v>
      </c>
    </row>
    <row r="367" s="13" customFormat="1">
      <c r="A367" s="13"/>
      <c r="B367" s="243"/>
      <c r="C367" s="244"/>
      <c r="D367" s="245" t="s">
        <v>235</v>
      </c>
      <c r="E367" s="246" t="s">
        <v>1</v>
      </c>
      <c r="F367" s="247" t="s">
        <v>3255</v>
      </c>
      <c r="G367" s="244"/>
      <c r="H367" s="248">
        <v>261.19999999999999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235</v>
      </c>
      <c r="AU367" s="254" t="s">
        <v>94</v>
      </c>
      <c r="AV367" s="13" t="s">
        <v>94</v>
      </c>
      <c r="AW367" s="13" t="s">
        <v>40</v>
      </c>
      <c r="AX367" s="13" t="s">
        <v>85</v>
      </c>
      <c r="AY367" s="254" t="s">
        <v>226</v>
      </c>
    </row>
    <row r="368" s="14" customFormat="1">
      <c r="A368" s="14"/>
      <c r="B368" s="255"/>
      <c r="C368" s="256"/>
      <c r="D368" s="245" t="s">
        <v>235</v>
      </c>
      <c r="E368" s="257" t="s">
        <v>1</v>
      </c>
      <c r="F368" s="258" t="s">
        <v>237</v>
      </c>
      <c r="G368" s="256"/>
      <c r="H368" s="259">
        <v>261.19999999999999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5" t="s">
        <v>235</v>
      </c>
      <c r="AU368" s="265" t="s">
        <v>94</v>
      </c>
      <c r="AV368" s="14" t="s">
        <v>233</v>
      </c>
      <c r="AW368" s="14" t="s">
        <v>40</v>
      </c>
      <c r="AX368" s="14" t="s">
        <v>92</v>
      </c>
      <c r="AY368" s="265" t="s">
        <v>226</v>
      </c>
    </row>
    <row r="369" s="2" customFormat="1" ht="16.5" customHeight="1">
      <c r="A369" s="41"/>
      <c r="B369" s="42"/>
      <c r="C369" s="230" t="s">
        <v>603</v>
      </c>
      <c r="D369" s="230" t="s">
        <v>228</v>
      </c>
      <c r="E369" s="231" t="s">
        <v>1363</v>
      </c>
      <c r="F369" s="232" t="s">
        <v>1364</v>
      </c>
      <c r="G369" s="233" t="s">
        <v>231</v>
      </c>
      <c r="H369" s="234">
        <v>261.19999999999999</v>
      </c>
      <c r="I369" s="235"/>
      <c r="J369" s="236">
        <f>ROUND(I369*H369,2)</f>
        <v>0</v>
      </c>
      <c r="K369" s="232" t="s">
        <v>232</v>
      </c>
      <c r="L369" s="47"/>
      <c r="M369" s="237" t="s">
        <v>1</v>
      </c>
      <c r="N369" s="238" t="s">
        <v>52</v>
      </c>
      <c r="O369" s="95"/>
      <c r="P369" s="239">
        <f>O369*H369</f>
        <v>0</v>
      </c>
      <c r="Q369" s="239">
        <v>6.9999999999999994E-05</v>
      </c>
      <c r="R369" s="239">
        <f>Q369*H369</f>
        <v>0.018283999999999998</v>
      </c>
      <c r="S369" s="239">
        <v>0</v>
      </c>
      <c r="T369" s="240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1" t="s">
        <v>307</v>
      </c>
      <c r="AT369" s="241" t="s">
        <v>228</v>
      </c>
      <c r="AU369" s="241" t="s">
        <v>94</v>
      </c>
      <c r="AY369" s="19" t="s">
        <v>226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9" t="s">
        <v>233</v>
      </c>
      <c r="BK369" s="242">
        <f>ROUND(I369*H369,2)</f>
        <v>0</v>
      </c>
      <c r="BL369" s="19" t="s">
        <v>307</v>
      </c>
      <c r="BM369" s="241" t="s">
        <v>3257</v>
      </c>
    </row>
    <row r="370" s="13" customFormat="1">
      <c r="A370" s="13"/>
      <c r="B370" s="243"/>
      <c r="C370" s="244"/>
      <c r="D370" s="245" t="s">
        <v>235</v>
      </c>
      <c r="E370" s="246" t="s">
        <v>1</v>
      </c>
      <c r="F370" s="247" t="s">
        <v>3255</v>
      </c>
      <c r="G370" s="244"/>
      <c r="H370" s="248">
        <v>261.19999999999999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235</v>
      </c>
      <c r="AU370" s="254" t="s">
        <v>94</v>
      </c>
      <c r="AV370" s="13" t="s">
        <v>94</v>
      </c>
      <c r="AW370" s="13" t="s">
        <v>40</v>
      </c>
      <c r="AX370" s="13" t="s">
        <v>85</v>
      </c>
      <c r="AY370" s="254" t="s">
        <v>226</v>
      </c>
    </row>
    <row r="371" s="14" customFormat="1">
      <c r="A371" s="14"/>
      <c r="B371" s="255"/>
      <c r="C371" s="256"/>
      <c r="D371" s="245" t="s">
        <v>235</v>
      </c>
      <c r="E371" s="257" t="s">
        <v>1</v>
      </c>
      <c r="F371" s="258" t="s">
        <v>237</v>
      </c>
      <c r="G371" s="256"/>
      <c r="H371" s="259">
        <v>261.19999999999999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235</v>
      </c>
      <c r="AU371" s="265" t="s">
        <v>94</v>
      </c>
      <c r="AV371" s="14" t="s">
        <v>233</v>
      </c>
      <c r="AW371" s="14" t="s">
        <v>40</v>
      </c>
      <c r="AX371" s="14" t="s">
        <v>92</v>
      </c>
      <c r="AY371" s="265" t="s">
        <v>226</v>
      </c>
    </row>
    <row r="372" s="2" customFormat="1" ht="16.5" customHeight="1">
      <c r="A372" s="41"/>
      <c r="B372" s="42"/>
      <c r="C372" s="230" t="s">
        <v>608</v>
      </c>
      <c r="D372" s="230" t="s">
        <v>228</v>
      </c>
      <c r="E372" s="231" t="s">
        <v>1367</v>
      </c>
      <c r="F372" s="232" t="s">
        <v>1368</v>
      </c>
      <c r="G372" s="233" t="s">
        <v>231</v>
      </c>
      <c r="H372" s="234">
        <v>261.19999999999999</v>
      </c>
      <c r="I372" s="235"/>
      <c r="J372" s="236">
        <f>ROUND(I372*H372,2)</f>
        <v>0</v>
      </c>
      <c r="K372" s="232" t="s">
        <v>232</v>
      </c>
      <c r="L372" s="47"/>
      <c r="M372" s="237" t="s">
        <v>1</v>
      </c>
      <c r="N372" s="238" t="s">
        <v>52</v>
      </c>
      <c r="O372" s="95"/>
      <c r="P372" s="239">
        <f>O372*H372</f>
        <v>0</v>
      </c>
      <c r="Q372" s="239">
        <v>0.00017000000000000001</v>
      </c>
      <c r="R372" s="239">
        <f>Q372*H372</f>
        <v>0.044403999999999999</v>
      </c>
      <c r="S372" s="239">
        <v>0</v>
      </c>
      <c r="T372" s="240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41" t="s">
        <v>307</v>
      </c>
      <c r="AT372" s="241" t="s">
        <v>228</v>
      </c>
      <c r="AU372" s="241" t="s">
        <v>94</v>
      </c>
      <c r="AY372" s="19" t="s">
        <v>226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9" t="s">
        <v>233</v>
      </c>
      <c r="BK372" s="242">
        <f>ROUND(I372*H372,2)</f>
        <v>0</v>
      </c>
      <c r="BL372" s="19" t="s">
        <v>307</v>
      </c>
      <c r="BM372" s="241" t="s">
        <v>3258</v>
      </c>
    </row>
    <row r="373" s="13" customFormat="1">
      <c r="A373" s="13"/>
      <c r="B373" s="243"/>
      <c r="C373" s="244"/>
      <c r="D373" s="245" t="s">
        <v>235</v>
      </c>
      <c r="E373" s="246" t="s">
        <v>1</v>
      </c>
      <c r="F373" s="247" t="s">
        <v>3255</v>
      </c>
      <c r="G373" s="244"/>
      <c r="H373" s="248">
        <v>261.19999999999999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235</v>
      </c>
      <c r="AU373" s="254" t="s">
        <v>94</v>
      </c>
      <c r="AV373" s="13" t="s">
        <v>94</v>
      </c>
      <c r="AW373" s="13" t="s">
        <v>40</v>
      </c>
      <c r="AX373" s="13" t="s">
        <v>85</v>
      </c>
      <c r="AY373" s="254" t="s">
        <v>226</v>
      </c>
    </row>
    <row r="374" s="14" customFormat="1">
      <c r="A374" s="14"/>
      <c r="B374" s="255"/>
      <c r="C374" s="256"/>
      <c r="D374" s="245" t="s">
        <v>235</v>
      </c>
      <c r="E374" s="257" t="s">
        <v>1</v>
      </c>
      <c r="F374" s="258" t="s">
        <v>237</v>
      </c>
      <c r="G374" s="256"/>
      <c r="H374" s="259">
        <v>261.19999999999999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5" t="s">
        <v>235</v>
      </c>
      <c r="AU374" s="265" t="s">
        <v>94</v>
      </c>
      <c r="AV374" s="14" t="s">
        <v>233</v>
      </c>
      <c r="AW374" s="14" t="s">
        <v>40</v>
      </c>
      <c r="AX374" s="14" t="s">
        <v>92</v>
      </c>
      <c r="AY374" s="265" t="s">
        <v>226</v>
      </c>
    </row>
    <row r="375" s="2" customFormat="1" ht="16.5" customHeight="1">
      <c r="A375" s="41"/>
      <c r="B375" s="42"/>
      <c r="C375" s="230" t="s">
        <v>615</v>
      </c>
      <c r="D375" s="230" t="s">
        <v>228</v>
      </c>
      <c r="E375" s="231" t="s">
        <v>3259</v>
      </c>
      <c r="F375" s="232" t="s">
        <v>3260</v>
      </c>
      <c r="G375" s="233" t="s">
        <v>231</v>
      </c>
      <c r="H375" s="234">
        <v>261.19999999999999</v>
      </c>
      <c r="I375" s="235"/>
      <c r="J375" s="236">
        <f>ROUND(I375*H375,2)</f>
        <v>0</v>
      </c>
      <c r="K375" s="232" t="s">
        <v>232</v>
      </c>
      <c r="L375" s="47"/>
      <c r="M375" s="237" t="s">
        <v>1</v>
      </c>
      <c r="N375" s="238" t="s">
        <v>52</v>
      </c>
      <c r="O375" s="95"/>
      <c r="P375" s="239">
        <f>O375*H375</f>
        <v>0</v>
      </c>
      <c r="Q375" s="239">
        <v>0.00012</v>
      </c>
      <c r="R375" s="239">
        <f>Q375*H375</f>
        <v>0.031343999999999997</v>
      </c>
      <c r="S375" s="239">
        <v>0</v>
      </c>
      <c r="T375" s="240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1" t="s">
        <v>307</v>
      </c>
      <c r="AT375" s="241" t="s">
        <v>228</v>
      </c>
      <c r="AU375" s="241" t="s">
        <v>94</v>
      </c>
      <c r="AY375" s="19" t="s">
        <v>226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9" t="s">
        <v>233</v>
      </c>
      <c r="BK375" s="242">
        <f>ROUND(I375*H375,2)</f>
        <v>0</v>
      </c>
      <c r="BL375" s="19" t="s">
        <v>307</v>
      </c>
      <c r="BM375" s="241" t="s">
        <v>3261</v>
      </c>
    </row>
    <row r="376" s="13" customFormat="1">
      <c r="A376" s="13"/>
      <c r="B376" s="243"/>
      <c r="C376" s="244"/>
      <c r="D376" s="245" t="s">
        <v>235</v>
      </c>
      <c r="E376" s="246" t="s">
        <v>1</v>
      </c>
      <c r="F376" s="247" t="s">
        <v>3255</v>
      </c>
      <c r="G376" s="244"/>
      <c r="H376" s="248">
        <v>261.19999999999999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235</v>
      </c>
      <c r="AU376" s="254" t="s">
        <v>94</v>
      </c>
      <c r="AV376" s="13" t="s">
        <v>94</v>
      </c>
      <c r="AW376" s="13" t="s">
        <v>40</v>
      </c>
      <c r="AX376" s="13" t="s">
        <v>85</v>
      </c>
      <c r="AY376" s="254" t="s">
        <v>226</v>
      </c>
    </row>
    <row r="377" s="14" customFormat="1">
      <c r="A377" s="14"/>
      <c r="B377" s="255"/>
      <c r="C377" s="256"/>
      <c r="D377" s="245" t="s">
        <v>235</v>
      </c>
      <c r="E377" s="257" t="s">
        <v>1</v>
      </c>
      <c r="F377" s="258" t="s">
        <v>237</v>
      </c>
      <c r="G377" s="256"/>
      <c r="H377" s="259">
        <v>261.19999999999999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235</v>
      </c>
      <c r="AU377" s="265" t="s">
        <v>94</v>
      </c>
      <c r="AV377" s="14" t="s">
        <v>233</v>
      </c>
      <c r="AW377" s="14" t="s">
        <v>40</v>
      </c>
      <c r="AX377" s="14" t="s">
        <v>92</v>
      </c>
      <c r="AY377" s="265" t="s">
        <v>226</v>
      </c>
    </row>
    <row r="378" s="2" customFormat="1" ht="16.5" customHeight="1">
      <c r="A378" s="41"/>
      <c r="B378" s="42"/>
      <c r="C378" s="230" t="s">
        <v>620</v>
      </c>
      <c r="D378" s="230" t="s">
        <v>228</v>
      </c>
      <c r="E378" s="231" t="s">
        <v>1371</v>
      </c>
      <c r="F378" s="232" t="s">
        <v>1372</v>
      </c>
      <c r="G378" s="233" t="s">
        <v>231</v>
      </c>
      <c r="H378" s="234">
        <v>261.19999999999999</v>
      </c>
      <c r="I378" s="235"/>
      <c r="J378" s="236">
        <f>ROUND(I378*H378,2)</f>
        <v>0</v>
      </c>
      <c r="K378" s="232" t="s">
        <v>232</v>
      </c>
      <c r="L378" s="47"/>
      <c r="M378" s="237" t="s">
        <v>1</v>
      </c>
      <c r="N378" s="238" t="s">
        <v>52</v>
      </c>
      <c r="O378" s="95"/>
      <c r="P378" s="239">
        <f>O378*H378</f>
        <v>0</v>
      </c>
      <c r="Q378" s="239">
        <v>0.00012</v>
      </c>
      <c r="R378" s="239">
        <f>Q378*H378</f>
        <v>0.031343999999999997</v>
      </c>
      <c r="S378" s="239">
        <v>0</v>
      </c>
      <c r="T378" s="240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1" t="s">
        <v>307</v>
      </c>
      <c r="AT378" s="241" t="s">
        <v>228</v>
      </c>
      <c r="AU378" s="241" t="s">
        <v>94</v>
      </c>
      <c r="AY378" s="19" t="s">
        <v>226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9" t="s">
        <v>233</v>
      </c>
      <c r="BK378" s="242">
        <f>ROUND(I378*H378,2)</f>
        <v>0</v>
      </c>
      <c r="BL378" s="19" t="s">
        <v>307</v>
      </c>
      <c r="BM378" s="241" t="s">
        <v>3262</v>
      </c>
    </row>
    <row r="379" s="13" customFormat="1">
      <c r="A379" s="13"/>
      <c r="B379" s="243"/>
      <c r="C379" s="244"/>
      <c r="D379" s="245" t="s">
        <v>235</v>
      </c>
      <c r="E379" s="246" t="s">
        <v>1</v>
      </c>
      <c r="F379" s="247" t="s">
        <v>3255</v>
      </c>
      <c r="G379" s="244"/>
      <c r="H379" s="248">
        <v>261.19999999999999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235</v>
      </c>
      <c r="AU379" s="254" t="s">
        <v>94</v>
      </c>
      <c r="AV379" s="13" t="s">
        <v>94</v>
      </c>
      <c r="AW379" s="13" t="s">
        <v>40</v>
      </c>
      <c r="AX379" s="13" t="s">
        <v>85</v>
      </c>
      <c r="AY379" s="254" t="s">
        <v>226</v>
      </c>
    </row>
    <row r="380" s="14" customFormat="1">
      <c r="A380" s="14"/>
      <c r="B380" s="255"/>
      <c r="C380" s="256"/>
      <c r="D380" s="245" t="s">
        <v>235</v>
      </c>
      <c r="E380" s="257" t="s">
        <v>1</v>
      </c>
      <c r="F380" s="258" t="s">
        <v>237</v>
      </c>
      <c r="G380" s="256"/>
      <c r="H380" s="259">
        <v>261.19999999999999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5" t="s">
        <v>235</v>
      </c>
      <c r="AU380" s="265" t="s">
        <v>94</v>
      </c>
      <c r="AV380" s="14" t="s">
        <v>233</v>
      </c>
      <c r="AW380" s="14" t="s">
        <v>40</v>
      </c>
      <c r="AX380" s="14" t="s">
        <v>92</v>
      </c>
      <c r="AY380" s="265" t="s">
        <v>226</v>
      </c>
    </row>
    <row r="381" s="2" customFormat="1" ht="16.5" customHeight="1">
      <c r="A381" s="41"/>
      <c r="B381" s="42"/>
      <c r="C381" s="230" t="s">
        <v>625</v>
      </c>
      <c r="D381" s="230" t="s">
        <v>228</v>
      </c>
      <c r="E381" s="231" t="s">
        <v>1375</v>
      </c>
      <c r="F381" s="232" t="s">
        <v>1376</v>
      </c>
      <c r="G381" s="233" t="s">
        <v>231</v>
      </c>
      <c r="H381" s="234">
        <v>124.3</v>
      </c>
      <c r="I381" s="235"/>
      <c r="J381" s="236">
        <f>ROUND(I381*H381,2)</f>
        <v>0</v>
      </c>
      <c r="K381" s="232" t="s">
        <v>232</v>
      </c>
      <c r="L381" s="47"/>
      <c r="M381" s="237" t="s">
        <v>1</v>
      </c>
      <c r="N381" s="238" t="s">
        <v>52</v>
      </c>
      <c r="O381" s="95"/>
      <c r="P381" s="239">
        <f>O381*H381</f>
        <v>0</v>
      </c>
      <c r="Q381" s="239">
        <v>0.00021000000000000001</v>
      </c>
      <c r="R381" s="239">
        <f>Q381*H381</f>
        <v>0.026103000000000001</v>
      </c>
      <c r="S381" s="239">
        <v>0</v>
      </c>
      <c r="T381" s="240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41" t="s">
        <v>307</v>
      </c>
      <c r="AT381" s="241" t="s">
        <v>228</v>
      </c>
      <c r="AU381" s="241" t="s">
        <v>94</v>
      </c>
      <c r="AY381" s="19" t="s">
        <v>226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9" t="s">
        <v>233</v>
      </c>
      <c r="BK381" s="242">
        <f>ROUND(I381*H381,2)</f>
        <v>0</v>
      </c>
      <c r="BL381" s="19" t="s">
        <v>307</v>
      </c>
      <c r="BM381" s="241" t="s">
        <v>3263</v>
      </c>
    </row>
    <row r="382" s="13" customFormat="1">
      <c r="A382" s="13"/>
      <c r="B382" s="243"/>
      <c r="C382" s="244"/>
      <c r="D382" s="245" t="s">
        <v>235</v>
      </c>
      <c r="E382" s="246" t="s">
        <v>1</v>
      </c>
      <c r="F382" s="247" t="s">
        <v>3128</v>
      </c>
      <c r="G382" s="244"/>
      <c r="H382" s="248">
        <v>124.3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235</v>
      </c>
      <c r="AU382" s="254" t="s">
        <v>94</v>
      </c>
      <c r="AV382" s="13" t="s">
        <v>94</v>
      </c>
      <c r="AW382" s="13" t="s">
        <v>40</v>
      </c>
      <c r="AX382" s="13" t="s">
        <v>85</v>
      </c>
      <c r="AY382" s="254" t="s">
        <v>226</v>
      </c>
    </row>
    <row r="383" s="14" customFormat="1">
      <c r="A383" s="14"/>
      <c r="B383" s="255"/>
      <c r="C383" s="256"/>
      <c r="D383" s="245" t="s">
        <v>235</v>
      </c>
      <c r="E383" s="257" t="s">
        <v>1</v>
      </c>
      <c r="F383" s="258" t="s">
        <v>237</v>
      </c>
      <c r="G383" s="256"/>
      <c r="H383" s="259">
        <v>124.3</v>
      </c>
      <c r="I383" s="260"/>
      <c r="J383" s="256"/>
      <c r="K383" s="256"/>
      <c r="L383" s="261"/>
      <c r="M383" s="262"/>
      <c r="N383" s="263"/>
      <c r="O383" s="263"/>
      <c r="P383" s="263"/>
      <c r="Q383" s="263"/>
      <c r="R383" s="263"/>
      <c r="S383" s="263"/>
      <c r="T383" s="26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5" t="s">
        <v>235</v>
      </c>
      <c r="AU383" s="265" t="s">
        <v>94</v>
      </c>
      <c r="AV383" s="14" t="s">
        <v>233</v>
      </c>
      <c r="AW383" s="14" t="s">
        <v>40</v>
      </c>
      <c r="AX383" s="14" t="s">
        <v>92</v>
      </c>
      <c r="AY383" s="265" t="s">
        <v>226</v>
      </c>
    </row>
    <row r="384" s="2" customFormat="1" ht="16.5" customHeight="1">
      <c r="A384" s="41"/>
      <c r="B384" s="42"/>
      <c r="C384" s="230" t="s">
        <v>630</v>
      </c>
      <c r="D384" s="230" t="s">
        <v>228</v>
      </c>
      <c r="E384" s="231" t="s">
        <v>3264</v>
      </c>
      <c r="F384" s="232" t="s">
        <v>3265</v>
      </c>
      <c r="G384" s="233" t="s">
        <v>231</v>
      </c>
      <c r="H384" s="234">
        <v>311.39999999999998</v>
      </c>
      <c r="I384" s="235"/>
      <c r="J384" s="236">
        <f>ROUND(I384*H384,2)</f>
        <v>0</v>
      </c>
      <c r="K384" s="232" t="s">
        <v>232</v>
      </c>
      <c r="L384" s="47"/>
      <c r="M384" s="237" t="s">
        <v>1</v>
      </c>
      <c r="N384" s="238" t="s">
        <v>52</v>
      </c>
      <c r="O384" s="95"/>
      <c r="P384" s="239">
        <f>O384*H384</f>
        <v>0</v>
      </c>
      <c r="Q384" s="239">
        <v>0.0047999999999999996</v>
      </c>
      <c r="R384" s="239">
        <f>Q384*H384</f>
        <v>1.4947199999999998</v>
      </c>
      <c r="S384" s="239">
        <v>0</v>
      </c>
      <c r="T384" s="240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41" t="s">
        <v>307</v>
      </c>
      <c r="AT384" s="241" t="s">
        <v>228</v>
      </c>
      <c r="AU384" s="241" t="s">
        <v>94</v>
      </c>
      <c r="AY384" s="19" t="s">
        <v>226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9" t="s">
        <v>233</v>
      </c>
      <c r="BK384" s="242">
        <f>ROUND(I384*H384,2)</f>
        <v>0</v>
      </c>
      <c r="BL384" s="19" t="s">
        <v>307</v>
      </c>
      <c r="BM384" s="241" t="s">
        <v>3266</v>
      </c>
    </row>
    <row r="385" s="13" customFormat="1">
      <c r="A385" s="13"/>
      <c r="B385" s="243"/>
      <c r="C385" s="244"/>
      <c r="D385" s="245" t="s">
        <v>235</v>
      </c>
      <c r="E385" s="246" t="s">
        <v>1</v>
      </c>
      <c r="F385" s="247" t="s">
        <v>3123</v>
      </c>
      <c r="G385" s="244"/>
      <c r="H385" s="248">
        <v>187.09999999999999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235</v>
      </c>
      <c r="AU385" s="254" t="s">
        <v>94</v>
      </c>
      <c r="AV385" s="13" t="s">
        <v>94</v>
      </c>
      <c r="AW385" s="13" t="s">
        <v>40</v>
      </c>
      <c r="AX385" s="13" t="s">
        <v>85</v>
      </c>
      <c r="AY385" s="254" t="s">
        <v>226</v>
      </c>
    </row>
    <row r="386" s="13" customFormat="1">
      <c r="A386" s="13"/>
      <c r="B386" s="243"/>
      <c r="C386" s="244"/>
      <c r="D386" s="245" t="s">
        <v>235</v>
      </c>
      <c r="E386" s="246" t="s">
        <v>1</v>
      </c>
      <c r="F386" s="247" t="s">
        <v>3128</v>
      </c>
      <c r="G386" s="244"/>
      <c r="H386" s="248">
        <v>124.3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235</v>
      </c>
      <c r="AU386" s="254" t="s">
        <v>94</v>
      </c>
      <c r="AV386" s="13" t="s">
        <v>94</v>
      </c>
      <c r="AW386" s="13" t="s">
        <v>40</v>
      </c>
      <c r="AX386" s="13" t="s">
        <v>85</v>
      </c>
      <c r="AY386" s="254" t="s">
        <v>226</v>
      </c>
    </row>
    <row r="387" s="14" customFormat="1">
      <c r="A387" s="14"/>
      <c r="B387" s="255"/>
      <c r="C387" s="256"/>
      <c r="D387" s="245" t="s">
        <v>235</v>
      </c>
      <c r="E387" s="257" t="s">
        <v>1</v>
      </c>
      <c r="F387" s="258" t="s">
        <v>237</v>
      </c>
      <c r="G387" s="256"/>
      <c r="H387" s="259">
        <v>311.39999999999998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235</v>
      </c>
      <c r="AU387" s="265" t="s">
        <v>94</v>
      </c>
      <c r="AV387" s="14" t="s">
        <v>233</v>
      </c>
      <c r="AW387" s="14" t="s">
        <v>40</v>
      </c>
      <c r="AX387" s="14" t="s">
        <v>92</v>
      </c>
      <c r="AY387" s="265" t="s">
        <v>226</v>
      </c>
    </row>
    <row r="388" s="12" customFormat="1" ht="22.8" customHeight="1">
      <c r="A388" s="12"/>
      <c r="B388" s="214"/>
      <c r="C388" s="215"/>
      <c r="D388" s="216" t="s">
        <v>84</v>
      </c>
      <c r="E388" s="228" t="s">
        <v>1386</v>
      </c>
      <c r="F388" s="228" t="s">
        <v>1387</v>
      </c>
      <c r="G388" s="215"/>
      <c r="H388" s="215"/>
      <c r="I388" s="218"/>
      <c r="J388" s="229">
        <f>BK388</f>
        <v>0</v>
      </c>
      <c r="K388" s="215"/>
      <c r="L388" s="220"/>
      <c r="M388" s="221"/>
      <c r="N388" s="222"/>
      <c r="O388" s="222"/>
      <c r="P388" s="223">
        <f>SUM(P389:P412)</f>
        <v>0</v>
      </c>
      <c r="Q388" s="222"/>
      <c r="R388" s="223">
        <f>SUM(R389:R412)</f>
        <v>0.37497599999999998</v>
      </c>
      <c r="S388" s="222"/>
      <c r="T388" s="224">
        <f>SUM(T389:T412)</f>
        <v>0.11339999999999999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5" t="s">
        <v>94</v>
      </c>
      <c r="AT388" s="226" t="s">
        <v>84</v>
      </c>
      <c r="AU388" s="226" t="s">
        <v>92</v>
      </c>
      <c r="AY388" s="225" t="s">
        <v>226</v>
      </c>
      <c r="BK388" s="227">
        <f>SUM(BK389:BK412)</f>
        <v>0</v>
      </c>
    </row>
    <row r="389" s="2" customFormat="1" ht="16.5" customHeight="1">
      <c r="A389" s="41"/>
      <c r="B389" s="42"/>
      <c r="C389" s="230" t="s">
        <v>639</v>
      </c>
      <c r="D389" s="230" t="s">
        <v>228</v>
      </c>
      <c r="E389" s="231" t="s">
        <v>1389</v>
      </c>
      <c r="F389" s="232" t="s">
        <v>1390</v>
      </c>
      <c r="G389" s="233" t="s">
        <v>231</v>
      </c>
      <c r="H389" s="234">
        <v>756</v>
      </c>
      <c r="I389" s="235"/>
      <c r="J389" s="236">
        <f>ROUND(I389*H389,2)</f>
        <v>0</v>
      </c>
      <c r="K389" s="232" t="s">
        <v>232</v>
      </c>
      <c r="L389" s="47"/>
      <c r="M389" s="237" t="s">
        <v>1</v>
      </c>
      <c r="N389" s="238" t="s">
        <v>52</v>
      </c>
      <c r="O389" s="95"/>
      <c r="P389" s="239">
        <f>O389*H389</f>
        <v>0</v>
      </c>
      <c r="Q389" s="239">
        <v>0</v>
      </c>
      <c r="R389" s="239">
        <f>Q389*H389</f>
        <v>0</v>
      </c>
      <c r="S389" s="239">
        <v>0</v>
      </c>
      <c r="T389" s="240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41" t="s">
        <v>307</v>
      </c>
      <c r="AT389" s="241" t="s">
        <v>228</v>
      </c>
      <c r="AU389" s="241" t="s">
        <v>94</v>
      </c>
      <c r="AY389" s="19" t="s">
        <v>226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9" t="s">
        <v>233</v>
      </c>
      <c r="BK389" s="242">
        <f>ROUND(I389*H389,2)</f>
        <v>0</v>
      </c>
      <c r="BL389" s="19" t="s">
        <v>307</v>
      </c>
      <c r="BM389" s="241" t="s">
        <v>3267</v>
      </c>
    </row>
    <row r="390" s="13" customFormat="1">
      <c r="A390" s="13"/>
      <c r="B390" s="243"/>
      <c r="C390" s="244"/>
      <c r="D390" s="245" t="s">
        <v>235</v>
      </c>
      <c r="E390" s="246" t="s">
        <v>1</v>
      </c>
      <c r="F390" s="247" t="s">
        <v>3268</v>
      </c>
      <c r="G390" s="244"/>
      <c r="H390" s="248">
        <v>756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235</v>
      </c>
      <c r="AU390" s="254" t="s">
        <v>94</v>
      </c>
      <c r="AV390" s="13" t="s">
        <v>94</v>
      </c>
      <c r="AW390" s="13" t="s">
        <v>40</v>
      </c>
      <c r="AX390" s="13" t="s">
        <v>85</v>
      </c>
      <c r="AY390" s="254" t="s">
        <v>226</v>
      </c>
    </row>
    <row r="391" s="14" customFormat="1">
      <c r="A391" s="14"/>
      <c r="B391" s="255"/>
      <c r="C391" s="256"/>
      <c r="D391" s="245" t="s">
        <v>235</v>
      </c>
      <c r="E391" s="257" t="s">
        <v>1</v>
      </c>
      <c r="F391" s="258" t="s">
        <v>237</v>
      </c>
      <c r="G391" s="256"/>
      <c r="H391" s="259">
        <v>756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5" t="s">
        <v>235</v>
      </c>
      <c r="AU391" s="265" t="s">
        <v>94</v>
      </c>
      <c r="AV391" s="14" t="s">
        <v>233</v>
      </c>
      <c r="AW391" s="14" t="s">
        <v>40</v>
      </c>
      <c r="AX391" s="14" t="s">
        <v>92</v>
      </c>
      <c r="AY391" s="265" t="s">
        <v>226</v>
      </c>
    </row>
    <row r="392" s="2" customFormat="1" ht="16.5" customHeight="1">
      <c r="A392" s="41"/>
      <c r="B392" s="42"/>
      <c r="C392" s="230" t="s">
        <v>644</v>
      </c>
      <c r="D392" s="230" t="s">
        <v>228</v>
      </c>
      <c r="E392" s="231" t="s">
        <v>1394</v>
      </c>
      <c r="F392" s="232" t="s">
        <v>1395</v>
      </c>
      <c r="G392" s="233" t="s">
        <v>231</v>
      </c>
      <c r="H392" s="234">
        <v>756</v>
      </c>
      <c r="I392" s="235"/>
      <c r="J392" s="236">
        <f>ROUND(I392*H392,2)</f>
        <v>0</v>
      </c>
      <c r="K392" s="232" t="s">
        <v>232</v>
      </c>
      <c r="L392" s="47"/>
      <c r="M392" s="237" t="s">
        <v>1</v>
      </c>
      <c r="N392" s="238" t="s">
        <v>52</v>
      </c>
      <c r="O392" s="95"/>
      <c r="P392" s="239">
        <f>O392*H392</f>
        <v>0</v>
      </c>
      <c r="Q392" s="239">
        <v>0</v>
      </c>
      <c r="R392" s="239">
        <f>Q392*H392</f>
        <v>0</v>
      </c>
      <c r="S392" s="239">
        <v>0.00014999999999999999</v>
      </c>
      <c r="T392" s="240">
        <f>S392*H392</f>
        <v>0.11339999999999999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41" t="s">
        <v>307</v>
      </c>
      <c r="AT392" s="241" t="s">
        <v>228</v>
      </c>
      <c r="AU392" s="241" t="s">
        <v>94</v>
      </c>
      <c r="AY392" s="19" t="s">
        <v>226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9" t="s">
        <v>233</v>
      </c>
      <c r="BK392" s="242">
        <f>ROUND(I392*H392,2)</f>
        <v>0</v>
      </c>
      <c r="BL392" s="19" t="s">
        <v>307</v>
      </c>
      <c r="BM392" s="241" t="s">
        <v>3269</v>
      </c>
    </row>
    <row r="393" s="13" customFormat="1">
      <c r="A393" s="13"/>
      <c r="B393" s="243"/>
      <c r="C393" s="244"/>
      <c r="D393" s="245" t="s">
        <v>235</v>
      </c>
      <c r="E393" s="246" t="s">
        <v>1</v>
      </c>
      <c r="F393" s="247" t="s">
        <v>3268</v>
      </c>
      <c r="G393" s="244"/>
      <c r="H393" s="248">
        <v>756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235</v>
      </c>
      <c r="AU393" s="254" t="s">
        <v>94</v>
      </c>
      <c r="AV393" s="13" t="s">
        <v>94</v>
      </c>
      <c r="AW393" s="13" t="s">
        <v>40</v>
      </c>
      <c r="AX393" s="13" t="s">
        <v>85</v>
      </c>
      <c r="AY393" s="254" t="s">
        <v>226</v>
      </c>
    </row>
    <row r="394" s="14" customFormat="1">
      <c r="A394" s="14"/>
      <c r="B394" s="255"/>
      <c r="C394" s="256"/>
      <c r="D394" s="245" t="s">
        <v>235</v>
      </c>
      <c r="E394" s="257" t="s">
        <v>1</v>
      </c>
      <c r="F394" s="258" t="s">
        <v>237</v>
      </c>
      <c r="G394" s="256"/>
      <c r="H394" s="259">
        <v>756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5" t="s">
        <v>235</v>
      </c>
      <c r="AU394" s="265" t="s">
        <v>94</v>
      </c>
      <c r="AV394" s="14" t="s">
        <v>233</v>
      </c>
      <c r="AW394" s="14" t="s">
        <v>40</v>
      </c>
      <c r="AX394" s="14" t="s">
        <v>92</v>
      </c>
      <c r="AY394" s="265" t="s">
        <v>226</v>
      </c>
    </row>
    <row r="395" s="2" customFormat="1" ht="16.5" customHeight="1">
      <c r="A395" s="41"/>
      <c r="B395" s="42"/>
      <c r="C395" s="230" t="s">
        <v>648</v>
      </c>
      <c r="D395" s="230" t="s">
        <v>228</v>
      </c>
      <c r="E395" s="231" t="s">
        <v>1398</v>
      </c>
      <c r="F395" s="232" t="s">
        <v>1399</v>
      </c>
      <c r="G395" s="233" t="s">
        <v>231</v>
      </c>
      <c r="H395" s="234">
        <v>756</v>
      </c>
      <c r="I395" s="235"/>
      <c r="J395" s="236">
        <f>ROUND(I395*H395,2)</f>
        <v>0</v>
      </c>
      <c r="K395" s="232" t="s">
        <v>232</v>
      </c>
      <c r="L395" s="47"/>
      <c r="M395" s="237" t="s">
        <v>1</v>
      </c>
      <c r="N395" s="238" t="s">
        <v>52</v>
      </c>
      <c r="O395" s="95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41" t="s">
        <v>307</v>
      </c>
      <c r="AT395" s="241" t="s">
        <v>228</v>
      </c>
      <c r="AU395" s="241" t="s">
        <v>94</v>
      </c>
      <c r="AY395" s="19" t="s">
        <v>226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9" t="s">
        <v>233</v>
      </c>
      <c r="BK395" s="242">
        <f>ROUND(I395*H395,2)</f>
        <v>0</v>
      </c>
      <c r="BL395" s="19" t="s">
        <v>307</v>
      </c>
      <c r="BM395" s="241" t="s">
        <v>3270</v>
      </c>
    </row>
    <row r="396" s="13" customFormat="1">
      <c r="A396" s="13"/>
      <c r="B396" s="243"/>
      <c r="C396" s="244"/>
      <c r="D396" s="245" t="s">
        <v>235</v>
      </c>
      <c r="E396" s="246" t="s">
        <v>1</v>
      </c>
      <c r="F396" s="247" t="s">
        <v>3268</v>
      </c>
      <c r="G396" s="244"/>
      <c r="H396" s="248">
        <v>756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235</v>
      </c>
      <c r="AU396" s="254" t="s">
        <v>94</v>
      </c>
      <c r="AV396" s="13" t="s">
        <v>94</v>
      </c>
      <c r="AW396" s="13" t="s">
        <v>40</v>
      </c>
      <c r="AX396" s="13" t="s">
        <v>85</v>
      </c>
      <c r="AY396" s="254" t="s">
        <v>226</v>
      </c>
    </row>
    <row r="397" s="14" customFormat="1">
      <c r="A397" s="14"/>
      <c r="B397" s="255"/>
      <c r="C397" s="256"/>
      <c r="D397" s="245" t="s">
        <v>235</v>
      </c>
      <c r="E397" s="257" t="s">
        <v>1</v>
      </c>
      <c r="F397" s="258" t="s">
        <v>237</v>
      </c>
      <c r="G397" s="256"/>
      <c r="H397" s="259">
        <v>756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5" t="s">
        <v>235</v>
      </c>
      <c r="AU397" s="265" t="s">
        <v>94</v>
      </c>
      <c r="AV397" s="14" t="s">
        <v>233</v>
      </c>
      <c r="AW397" s="14" t="s">
        <v>40</v>
      </c>
      <c r="AX397" s="14" t="s">
        <v>92</v>
      </c>
      <c r="AY397" s="265" t="s">
        <v>226</v>
      </c>
    </row>
    <row r="398" s="2" customFormat="1" ht="21.75" customHeight="1">
      <c r="A398" s="41"/>
      <c r="B398" s="42"/>
      <c r="C398" s="230" t="s">
        <v>653</v>
      </c>
      <c r="D398" s="230" t="s">
        <v>228</v>
      </c>
      <c r="E398" s="231" t="s">
        <v>1406</v>
      </c>
      <c r="F398" s="232" t="s">
        <v>1407</v>
      </c>
      <c r="G398" s="233" t="s">
        <v>369</v>
      </c>
      <c r="H398" s="234">
        <v>151.19999999999999</v>
      </c>
      <c r="I398" s="235"/>
      <c r="J398" s="236">
        <f>ROUND(I398*H398,2)</f>
        <v>0</v>
      </c>
      <c r="K398" s="232" t="s">
        <v>232</v>
      </c>
      <c r="L398" s="47"/>
      <c r="M398" s="237" t="s">
        <v>1</v>
      </c>
      <c r="N398" s="238" t="s">
        <v>52</v>
      </c>
      <c r="O398" s="95"/>
      <c r="P398" s="239">
        <f>O398*H398</f>
        <v>0</v>
      </c>
      <c r="Q398" s="239">
        <v>0.0011299999999999999</v>
      </c>
      <c r="R398" s="239">
        <f>Q398*H398</f>
        <v>0.17085599999999998</v>
      </c>
      <c r="S398" s="239">
        <v>0</v>
      </c>
      <c r="T398" s="240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41" t="s">
        <v>307</v>
      </c>
      <c r="AT398" s="241" t="s">
        <v>228</v>
      </c>
      <c r="AU398" s="241" t="s">
        <v>94</v>
      </c>
      <c r="AY398" s="19" t="s">
        <v>226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9" t="s">
        <v>233</v>
      </c>
      <c r="BK398" s="242">
        <f>ROUND(I398*H398,2)</f>
        <v>0</v>
      </c>
      <c r="BL398" s="19" t="s">
        <v>307</v>
      </c>
      <c r="BM398" s="241" t="s">
        <v>3271</v>
      </c>
    </row>
    <row r="399" s="13" customFormat="1">
      <c r="A399" s="13"/>
      <c r="B399" s="243"/>
      <c r="C399" s="244"/>
      <c r="D399" s="245" t="s">
        <v>235</v>
      </c>
      <c r="E399" s="246" t="s">
        <v>1</v>
      </c>
      <c r="F399" s="247" t="s">
        <v>3272</v>
      </c>
      <c r="G399" s="244"/>
      <c r="H399" s="248">
        <v>151.19999999999999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235</v>
      </c>
      <c r="AU399" s="254" t="s">
        <v>94</v>
      </c>
      <c r="AV399" s="13" t="s">
        <v>94</v>
      </c>
      <c r="AW399" s="13" t="s">
        <v>40</v>
      </c>
      <c r="AX399" s="13" t="s">
        <v>85</v>
      </c>
      <c r="AY399" s="254" t="s">
        <v>226</v>
      </c>
    </row>
    <row r="400" s="14" customFormat="1">
      <c r="A400" s="14"/>
      <c r="B400" s="255"/>
      <c r="C400" s="256"/>
      <c r="D400" s="245" t="s">
        <v>235</v>
      </c>
      <c r="E400" s="257" t="s">
        <v>1</v>
      </c>
      <c r="F400" s="258" t="s">
        <v>237</v>
      </c>
      <c r="G400" s="256"/>
      <c r="H400" s="259">
        <v>151.19999999999999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5" t="s">
        <v>235</v>
      </c>
      <c r="AU400" s="265" t="s">
        <v>94</v>
      </c>
      <c r="AV400" s="14" t="s">
        <v>233</v>
      </c>
      <c r="AW400" s="14" t="s">
        <v>40</v>
      </c>
      <c r="AX400" s="14" t="s">
        <v>92</v>
      </c>
      <c r="AY400" s="265" t="s">
        <v>226</v>
      </c>
    </row>
    <row r="401" s="2" customFormat="1" ht="16.5" customHeight="1">
      <c r="A401" s="41"/>
      <c r="B401" s="42"/>
      <c r="C401" s="230" t="s">
        <v>657</v>
      </c>
      <c r="D401" s="230" t="s">
        <v>228</v>
      </c>
      <c r="E401" s="231" t="s">
        <v>1411</v>
      </c>
      <c r="F401" s="232" t="s">
        <v>1412</v>
      </c>
      <c r="G401" s="233" t="s">
        <v>231</v>
      </c>
      <c r="H401" s="234">
        <v>756</v>
      </c>
      <c r="I401" s="235"/>
      <c r="J401" s="236">
        <f>ROUND(I401*H401,2)</f>
        <v>0</v>
      </c>
      <c r="K401" s="232" t="s">
        <v>232</v>
      </c>
      <c r="L401" s="47"/>
      <c r="M401" s="237" t="s">
        <v>1</v>
      </c>
      <c r="N401" s="238" t="s">
        <v>52</v>
      </c>
      <c r="O401" s="95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41" t="s">
        <v>307</v>
      </c>
      <c r="AT401" s="241" t="s">
        <v>228</v>
      </c>
      <c r="AU401" s="241" t="s">
        <v>94</v>
      </c>
      <c r="AY401" s="19" t="s">
        <v>226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9" t="s">
        <v>233</v>
      </c>
      <c r="BK401" s="242">
        <f>ROUND(I401*H401,2)</f>
        <v>0</v>
      </c>
      <c r="BL401" s="19" t="s">
        <v>307</v>
      </c>
      <c r="BM401" s="241" t="s">
        <v>3273</v>
      </c>
    </row>
    <row r="402" s="13" customFormat="1">
      <c r="A402" s="13"/>
      <c r="B402" s="243"/>
      <c r="C402" s="244"/>
      <c r="D402" s="245" t="s">
        <v>235</v>
      </c>
      <c r="E402" s="246" t="s">
        <v>1</v>
      </c>
      <c r="F402" s="247" t="s">
        <v>3268</v>
      </c>
      <c r="G402" s="244"/>
      <c r="H402" s="248">
        <v>756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235</v>
      </c>
      <c r="AU402" s="254" t="s">
        <v>94</v>
      </c>
      <c r="AV402" s="13" t="s">
        <v>94</v>
      </c>
      <c r="AW402" s="13" t="s">
        <v>40</v>
      </c>
      <c r="AX402" s="13" t="s">
        <v>85</v>
      </c>
      <c r="AY402" s="254" t="s">
        <v>226</v>
      </c>
    </row>
    <row r="403" s="14" customFormat="1">
      <c r="A403" s="14"/>
      <c r="B403" s="255"/>
      <c r="C403" s="256"/>
      <c r="D403" s="245" t="s">
        <v>235</v>
      </c>
      <c r="E403" s="257" t="s">
        <v>1</v>
      </c>
      <c r="F403" s="258" t="s">
        <v>237</v>
      </c>
      <c r="G403" s="256"/>
      <c r="H403" s="259">
        <v>756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5" t="s">
        <v>235</v>
      </c>
      <c r="AU403" s="265" t="s">
        <v>94</v>
      </c>
      <c r="AV403" s="14" t="s">
        <v>233</v>
      </c>
      <c r="AW403" s="14" t="s">
        <v>40</v>
      </c>
      <c r="AX403" s="14" t="s">
        <v>92</v>
      </c>
      <c r="AY403" s="265" t="s">
        <v>226</v>
      </c>
    </row>
    <row r="404" s="2" customFormat="1" ht="16.5" customHeight="1">
      <c r="A404" s="41"/>
      <c r="B404" s="42"/>
      <c r="C404" s="266" t="s">
        <v>662</v>
      </c>
      <c r="D404" s="266" t="s">
        <v>301</v>
      </c>
      <c r="E404" s="267" t="s">
        <v>1416</v>
      </c>
      <c r="F404" s="268" t="s">
        <v>1417</v>
      </c>
      <c r="G404" s="269" t="s">
        <v>231</v>
      </c>
      <c r="H404" s="270">
        <v>907.20000000000005</v>
      </c>
      <c r="I404" s="271"/>
      <c r="J404" s="272">
        <f>ROUND(I404*H404,2)</f>
        <v>0</v>
      </c>
      <c r="K404" s="268" t="s">
        <v>232</v>
      </c>
      <c r="L404" s="273"/>
      <c r="M404" s="274" t="s">
        <v>1</v>
      </c>
      <c r="N404" s="275" t="s">
        <v>52</v>
      </c>
      <c r="O404" s="95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41" t="s">
        <v>389</v>
      </c>
      <c r="AT404" s="241" t="s">
        <v>301</v>
      </c>
      <c r="AU404" s="241" t="s">
        <v>94</v>
      </c>
      <c r="AY404" s="19" t="s">
        <v>226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9" t="s">
        <v>233</v>
      </c>
      <c r="BK404" s="242">
        <f>ROUND(I404*H404,2)</f>
        <v>0</v>
      </c>
      <c r="BL404" s="19" t="s">
        <v>307</v>
      </c>
      <c r="BM404" s="241" t="s">
        <v>3274</v>
      </c>
    </row>
    <row r="405" s="13" customFormat="1">
      <c r="A405" s="13"/>
      <c r="B405" s="243"/>
      <c r="C405" s="244"/>
      <c r="D405" s="245" t="s">
        <v>235</v>
      </c>
      <c r="E405" s="246" t="s">
        <v>1</v>
      </c>
      <c r="F405" s="247" t="s">
        <v>3275</v>
      </c>
      <c r="G405" s="244"/>
      <c r="H405" s="248">
        <v>907.20000000000005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235</v>
      </c>
      <c r="AU405" s="254" t="s">
        <v>94</v>
      </c>
      <c r="AV405" s="13" t="s">
        <v>94</v>
      </c>
      <c r="AW405" s="13" t="s">
        <v>40</v>
      </c>
      <c r="AX405" s="13" t="s">
        <v>85</v>
      </c>
      <c r="AY405" s="254" t="s">
        <v>226</v>
      </c>
    </row>
    <row r="406" s="14" customFormat="1">
      <c r="A406" s="14"/>
      <c r="B406" s="255"/>
      <c r="C406" s="256"/>
      <c r="D406" s="245" t="s">
        <v>235</v>
      </c>
      <c r="E406" s="257" t="s">
        <v>1</v>
      </c>
      <c r="F406" s="258" t="s">
        <v>237</v>
      </c>
      <c r="G406" s="256"/>
      <c r="H406" s="259">
        <v>907.20000000000005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5" t="s">
        <v>235</v>
      </c>
      <c r="AU406" s="265" t="s">
        <v>94</v>
      </c>
      <c r="AV406" s="14" t="s">
        <v>233</v>
      </c>
      <c r="AW406" s="14" t="s">
        <v>40</v>
      </c>
      <c r="AX406" s="14" t="s">
        <v>92</v>
      </c>
      <c r="AY406" s="265" t="s">
        <v>226</v>
      </c>
    </row>
    <row r="407" s="2" customFormat="1" ht="21.75" customHeight="1">
      <c r="A407" s="41"/>
      <c r="B407" s="42"/>
      <c r="C407" s="230" t="s">
        <v>666</v>
      </c>
      <c r="D407" s="230" t="s">
        <v>228</v>
      </c>
      <c r="E407" s="231" t="s">
        <v>1422</v>
      </c>
      <c r="F407" s="232" t="s">
        <v>1423</v>
      </c>
      <c r="G407" s="233" t="s">
        <v>231</v>
      </c>
      <c r="H407" s="234">
        <v>756</v>
      </c>
      <c r="I407" s="235"/>
      <c r="J407" s="236">
        <f>ROUND(I407*H407,2)</f>
        <v>0</v>
      </c>
      <c r="K407" s="232" t="s">
        <v>232</v>
      </c>
      <c r="L407" s="47"/>
      <c r="M407" s="237" t="s">
        <v>1</v>
      </c>
      <c r="N407" s="238" t="s">
        <v>52</v>
      </c>
      <c r="O407" s="95"/>
      <c r="P407" s="239">
        <f>O407*H407</f>
        <v>0</v>
      </c>
      <c r="Q407" s="239">
        <v>0.00025999999999999998</v>
      </c>
      <c r="R407" s="239">
        <f>Q407*H407</f>
        <v>0.19655999999999999</v>
      </c>
      <c r="S407" s="239">
        <v>0</v>
      </c>
      <c r="T407" s="240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41" t="s">
        <v>307</v>
      </c>
      <c r="AT407" s="241" t="s">
        <v>228</v>
      </c>
      <c r="AU407" s="241" t="s">
        <v>94</v>
      </c>
      <c r="AY407" s="19" t="s">
        <v>226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9" t="s">
        <v>233</v>
      </c>
      <c r="BK407" s="242">
        <f>ROUND(I407*H407,2)</f>
        <v>0</v>
      </c>
      <c r="BL407" s="19" t="s">
        <v>307</v>
      </c>
      <c r="BM407" s="241" t="s">
        <v>3276</v>
      </c>
    </row>
    <row r="408" s="13" customFormat="1">
      <c r="A408" s="13"/>
      <c r="B408" s="243"/>
      <c r="C408" s="244"/>
      <c r="D408" s="245" t="s">
        <v>235</v>
      </c>
      <c r="E408" s="246" t="s">
        <v>1</v>
      </c>
      <c r="F408" s="247" t="s">
        <v>3268</v>
      </c>
      <c r="G408" s="244"/>
      <c r="H408" s="248">
        <v>756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235</v>
      </c>
      <c r="AU408" s="254" t="s">
        <v>94</v>
      </c>
      <c r="AV408" s="13" t="s">
        <v>94</v>
      </c>
      <c r="AW408" s="13" t="s">
        <v>40</v>
      </c>
      <c r="AX408" s="13" t="s">
        <v>85</v>
      </c>
      <c r="AY408" s="254" t="s">
        <v>226</v>
      </c>
    </row>
    <row r="409" s="14" customFormat="1">
      <c r="A409" s="14"/>
      <c r="B409" s="255"/>
      <c r="C409" s="256"/>
      <c r="D409" s="245" t="s">
        <v>235</v>
      </c>
      <c r="E409" s="257" t="s">
        <v>1</v>
      </c>
      <c r="F409" s="258" t="s">
        <v>237</v>
      </c>
      <c r="G409" s="256"/>
      <c r="H409" s="259">
        <v>756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5" t="s">
        <v>235</v>
      </c>
      <c r="AU409" s="265" t="s">
        <v>94</v>
      </c>
      <c r="AV409" s="14" t="s">
        <v>233</v>
      </c>
      <c r="AW409" s="14" t="s">
        <v>40</v>
      </c>
      <c r="AX409" s="14" t="s">
        <v>92</v>
      </c>
      <c r="AY409" s="265" t="s">
        <v>226</v>
      </c>
    </row>
    <row r="410" s="2" customFormat="1" ht="16.5" customHeight="1">
      <c r="A410" s="41"/>
      <c r="B410" s="42"/>
      <c r="C410" s="230" t="s">
        <v>670</v>
      </c>
      <c r="D410" s="230" t="s">
        <v>228</v>
      </c>
      <c r="E410" s="231" t="s">
        <v>3277</v>
      </c>
      <c r="F410" s="232" t="s">
        <v>3278</v>
      </c>
      <c r="G410" s="233" t="s">
        <v>231</v>
      </c>
      <c r="H410" s="234">
        <v>756</v>
      </c>
      <c r="I410" s="235"/>
      <c r="J410" s="236">
        <f>ROUND(I410*H410,2)</f>
        <v>0</v>
      </c>
      <c r="K410" s="232" t="s">
        <v>232</v>
      </c>
      <c r="L410" s="47"/>
      <c r="M410" s="237" t="s">
        <v>1</v>
      </c>
      <c r="N410" s="238" t="s">
        <v>52</v>
      </c>
      <c r="O410" s="95"/>
      <c r="P410" s="239">
        <f>O410*H410</f>
        <v>0</v>
      </c>
      <c r="Q410" s="239">
        <v>1.0000000000000001E-05</v>
      </c>
      <c r="R410" s="239">
        <f>Q410*H410</f>
        <v>0.0075600000000000007</v>
      </c>
      <c r="S410" s="239">
        <v>0</v>
      </c>
      <c r="T410" s="240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41" t="s">
        <v>307</v>
      </c>
      <c r="AT410" s="241" t="s">
        <v>228</v>
      </c>
      <c r="AU410" s="241" t="s">
        <v>94</v>
      </c>
      <c r="AY410" s="19" t="s">
        <v>226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9" t="s">
        <v>233</v>
      </c>
      <c r="BK410" s="242">
        <f>ROUND(I410*H410,2)</f>
        <v>0</v>
      </c>
      <c r="BL410" s="19" t="s">
        <v>307</v>
      </c>
      <c r="BM410" s="241" t="s">
        <v>3279</v>
      </c>
    </row>
    <row r="411" s="13" customFormat="1">
      <c r="A411" s="13"/>
      <c r="B411" s="243"/>
      <c r="C411" s="244"/>
      <c r="D411" s="245" t="s">
        <v>235</v>
      </c>
      <c r="E411" s="246" t="s">
        <v>1</v>
      </c>
      <c r="F411" s="247" t="s">
        <v>3268</v>
      </c>
      <c r="G411" s="244"/>
      <c r="H411" s="248">
        <v>756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235</v>
      </c>
      <c r="AU411" s="254" t="s">
        <v>94</v>
      </c>
      <c r="AV411" s="13" t="s">
        <v>94</v>
      </c>
      <c r="AW411" s="13" t="s">
        <v>40</v>
      </c>
      <c r="AX411" s="13" t="s">
        <v>85</v>
      </c>
      <c r="AY411" s="254" t="s">
        <v>226</v>
      </c>
    </row>
    <row r="412" s="14" customFormat="1">
      <c r="A412" s="14"/>
      <c r="B412" s="255"/>
      <c r="C412" s="256"/>
      <c r="D412" s="245" t="s">
        <v>235</v>
      </c>
      <c r="E412" s="257" t="s">
        <v>1</v>
      </c>
      <c r="F412" s="258" t="s">
        <v>237</v>
      </c>
      <c r="G412" s="256"/>
      <c r="H412" s="259">
        <v>756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235</v>
      </c>
      <c r="AU412" s="265" t="s">
        <v>94</v>
      </c>
      <c r="AV412" s="14" t="s">
        <v>233</v>
      </c>
      <c r="AW412" s="14" t="s">
        <v>40</v>
      </c>
      <c r="AX412" s="14" t="s">
        <v>92</v>
      </c>
      <c r="AY412" s="265" t="s">
        <v>226</v>
      </c>
    </row>
    <row r="413" s="12" customFormat="1" ht="25.92" customHeight="1">
      <c r="A413" s="12"/>
      <c r="B413" s="214"/>
      <c r="C413" s="215"/>
      <c r="D413" s="216" t="s">
        <v>84</v>
      </c>
      <c r="E413" s="217" t="s">
        <v>301</v>
      </c>
      <c r="F413" s="217" t="s">
        <v>1425</v>
      </c>
      <c r="G413" s="215"/>
      <c r="H413" s="215"/>
      <c r="I413" s="218"/>
      <c r="J413" s="219">
        <f>BK413</f>
        <v>0</v>
      </c>
      <c r="K413" s="215"/>
      <c r="L413" s="220"/>
      <c r="M413" s="221"/>
      <c r="N413" s="222"/>
      <c r="O413" s="222"/>
      <c r="P413" s="223">
        <f>P414</f>
        <v>0</v>
      </c>
      <c r="Q413" s="222"/>
      <c r="R413" s="223">
        <f>R414</f>
        <v>0.010499999999999999</v>
      </c>
      <c r="S413" s="222"/>
      <c r="T413" s="224">
        <f>T414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5" t="s">
        <v>241</v>
      </c>
      <c r="AT413" s="226" t="s">
        <v>84</v>
      </c>
      <c r="AU413" s="226" t="s">
        <v>85</v>
      </c>
      <c r="AY413" s="225" t="s">
        <v>226</v>
      </c>
      <c r="BK413" s="227">
        <f>BK414</f>
        <v>0</v>
      </c>
    </row>
    <row r="414" s="12" customFormat="1" ht="22.8" customHeight="1">
      <c r="A414" s="12"/>
      <c r="B414" s="214"/>
      <c r="C414" s="215"/>
      <c r="D414" s="216" t="s">
        <v>84</v>
      </c>
      <c r="E414" s="228" t="s">
        <v>1426</v>
      </c>
      <c r="F414" s="228" t="s">
        <v>1427</v>
      </c>
      <c r="G414" s="215"/>
      <c r="H414" s="215"/>
      <c r="I414" s="218"/>
      <c r="J414" s="229">
        <f>BK414</f>
        <v>0</v>
      </c>
      <c r="K414" s="215"/>
      <c r="L414" s="220"/>
      <c r="M414" s="221"/>
      <c r="N414" s="222"/>
      <c r="O414" s="222"/>
      <c r="P414" s="223">
        <f>SUM(P415:P417)</f>
        <v>0</v>
      </c>
      <c r="Q414" s="222"/>
      <c r="R414" s="223">
        <f>SUM(R415:R417)</f>
        <v>0.010499999999999999</v>
      </c>
      <c r="S414" s="222"/>
      <c r="T414" s="224">
        <f>SUM(T415:T417)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5" t="s">
        <v>241</v>
      </c>
      <c r="AT414" s="226" t="s">
        <v>84</v>
      </c>
      <c r="AU414" s="226" t="s">
        <v>92</v>
      </c>
      <c r="AY414" s="225" t="s">
        <v>226</v>
      </c>
      <c r="BK414" s="227">
        <f>SUM(BK415:BK417)</f>
        <v>0</v>
      </c>
    </row>
    <row r="415" s="2" customFormat="1" ht="16.5" customHeight="1">
      <c r="A415" s="41"/>
      <c r="B415" s="42"/>
      <c r="C415" s="230" t="s">
        <v>675</v>
      </c>
      <c r="D415" s="230" t="s">
        <v>228</v>
      </c>
      <c r="E415" s="231" t="s">
        <v>3280</v>
      </c>
      <c r="F415" s="232" t="s">
        <v>3281</v>
      </c>
      <c r="G415" s="233" t="s">
        <v>369</v>
      </c>
      <c r="H415" s="234">
        <v>70</v>
      </c>
      <c r="I415" s="235"/>
      <c r="J415" s="236">
        <f>ROUND(I415*H415,2)</f>
        <v>0</v>
      </c>
      <c r="K415" s="232" t="s">
        <v>232</v>
      </c>
      <c r="L415" s="47"/>
      <c r="M415" s="237" t="s">
        <v>1</v>
      </c>
      <c r="N415" s="238" t="s">
        <v>52</v>
      </c>
      <c r="O415" s="95"/>
      <c r="P415" s="239">
        <f>O415*H415</f>
        <v>0</v>
      </c>
      <c r="Q415" s="239">
        <v>0.00014999999999999999</v>
      </c>
      <c r="R415" s="239">
        <f>Q415*H415</f>
        <v>0.010499999999999999</v>
      </c>
      <c r="S415" s="239">
        <v>0</v>
      </c>
      <c r="T415" s="240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41" t="s">
        <v>557</v>
      </c>
      <c r="AT415" s="241" t="s">
        <v>228</v>
      </c>
      <c r="AU415" s="241" t="s">
        <v>94</v>
      </c>
      <c r="AY415" s="19" t="s">
        <v>226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9" t="s">
        <v>233</v>
      </c>
      <c r="BK415" s="242">
        <f>ROUND(I415*H415,2)</f>
        <v>0</v>
      </c>
      <c r="BL415" s="19" t="s">
        <v>557</v>
      </c>
      <c r="BM415" s="241" t="s">
        <v>3282</v>
      </c>
    </row>
    <row r="416" s="15" customFormat="1">
      <c r="A416" s="15"/>
      <c r="B416" s="280"/>
      <c r="C416" s="281"/>
      <c r="D416" s="245" t="s">
        <v>235</v>
      </c>
      <c r="E416" s="282" t="s">
        <v>1</v>
      </c>
      <c r="F416" s="283" t="s">
        <v>3234</v>
      </c>
      <c r="G416" s="281"/>
      <c r="H416" s="282" t="s">
        <v>1</v>
      </c>
      <c r="I416" s="284"/>
      <c r="J416" s="281"/>
      <c r="K416" s="281"/>
      <c r="L416" s="285"/>
      <c r="M416" s="286"/>
      <c r="N416" s="287"/>
      <c r="O416" s="287"/>
      <c r="P416" s="287"/>
      <c r="Q416" s="287"/>
      <c r="R416" s="287"/>
      <c r="S416" s="287"/>
      <c r="T416" s="28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9" t="s">
        <v>235</v>
      </c>
      <c r="AU416" s="289" t="s">
        <v>94</v>
      </c>
      <c r="AV416" s="15" t="s">
        <v>92</v>
      </c>
      <c r="AW416" s="15" t="s">
        <v>40</v>
      </c>
      <c r="AX416" s="15" t="s">
        <v>85</v>
      </c>
      <c r="AY416" s="289" t="s">
        <v>226</v>
      </c>
    </row>
    <row r="417" s="13" customFormat="1">
      <c r="A417" s="13"/>
      <c r="B417" s="243"/>
      <c r="C417" s="244"/>
      <c r="D417" s="245" t="s">
        <v>235</v>
      </c>
      <c r="E417" s="246" t="s">
        <v>1</v>
      </c>
      <c r="F417" s="247" t="s">
        <v>3283</v>
      </c>
      <c r="G417" s="244"/>
      <c r="H417" s="248">
        <v>70</v>
      </c>
      <c r="I417" s="249"/>
      <c r="J417" s="244"/>
      <c r="K417" s="244"/>
      <c r="L417" s="250"/>
      <c r="M417" s="301"/>
      <c r="N417" s="302"/>
      <c r="O417" s="302"/>
      <c r="P417" s="302"/>
      <c r="Q417" s="302"/>
      <c r="R417" s="302"/>
      <c r="S417" s="302"/>
      <c r="T417" s="30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235</v>
      </c>
      <c r="AU417" s="254" t="s">
        <v>94</v>
      </c>
      <c r="AV417" s="13" t="s">
        <v>94</v>
      </c>
      <c r="AW417" s="13" t="s">
        <v>40</v>
      </c>
      <c r="AX417" s="13" t="s">
        <v>92</v>
      </c>
      <c r="AY417" s="254" t="s">
        <v>226</v>
      </c>
    </row>
    <row r="418" s="2" customFormat="1" ht="6.96" customHeight="1">
      <c r="A418" s="41"/>
      <c r="B418" s="70"/>
      <c r="C418" s="71"/>
      <c r="D418" s="71"/>
      <c r="E418" s="71"/>
      <c r="F418" s="71"/>
      <c r="G418" s="71"/>
      <c r="H418" s="71"/>
      <c r="I418" s="71"/>
      <c r="J418" s="71"/>
      <c r="K418" s="71"/>
      <c r="L418" s="47"/>
      <c r="M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</row>
  </sheetData>
  <sheetProtection sheet="1" autoFilter="0" formatColumns="0" formatRows="0" objects="1" scenarios="1" spinCount="100000" saltValue="XG2ysyn+wjzQqciIo+Vm8Gd1PnTr2UK65xurZpiaxGtqZLmVvz7vaZ2YtUKaUXtVnOiLMBrpEr5NTzvVvi92zw==" hashValue="VflQuC0gz+rbVaLFO8y2X1zKCTJiOO1rIALAQaaakK7LlawJuy+JvFuN4Llo32NDN5TzxKpo6KbzwO0I0wLXjQ==" algorithmName="SHA-512" password="CF7A"/>
  <autoFilter ref="C137:K4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3074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3284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ROUND(J123,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ROUND((SUM(BE123:BE183)),  2)</f>
        <v>0</v>
      </c>
      <c r="G35" s="41"/>
      <c r="H35" s="41"/>
      <c r="I35" s="168">
        <v>0.20999999999999999</v>
      </c>
      <c r="J35" s="167">
        <f>ROUND(((SUM(BE123:BE183))*I35),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ROUND((SUM(BF123:BF183)),  2)</f>
        <v>0</v>
      </c>
      <c r="G36" s="41"/>
      <c r="H36" s="41"/>
      <c r="I36" s="168">
        <v>0.14999999999999999</v>
      </c>
      <c r="J36" s="167">
        <f>ROUND(((SUM(BF123:BF183))*I36),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ROUND((SUM(BG123:BG183)),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ROUND((SUM(BH123:BH183)),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ROUND((SUM(BI123:BI183)),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3074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SO02.2 - VZT a chlazení skladu NaClO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J123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3285</v>
      </c>
      <c r="E99" s="195"/>
      <c r="F99" s="195"/>
      <c r="G99" s="195"/>
      <c r="H99" s="195"/>
      <c r="I99" s="195"/>
      <c r="J99" s="196">
        <f>J124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3286</v>
      </c>
      <c r="E100" s="195"/>
      <c r="F100" s="195"/>
      <c r="G100" s="195"/>
      <c r="H100" s="195"/>
      <c r="I100" s="195"/>
      <c r="J100" s="196">
        <f>J162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3287</v>
      </c>
      <c r="E101" s="195"/>
      <c r="F101" s="195"/>
      <c r="G101" s="195"/>
      <c r="H101" s="195"/>
      <c r="I101" s="195"/>
      <c r="J101" s="196">
        <f>J170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2"/>
      <c r="C107" s="73"/>
      <c r="D107" s="73"/>
      <c r="E107" s="73"/>
      <c r="F107" s="73"/>
      <c r="G107" s="73"/>
      <c r="H107" s="73"/>
      <c r="I107" s="73"/>
      <c r="J107" s="73"/>
      <c r="K107" s="73"/>
      <c r="L107" s="6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211</v>
      </c>
      <c r="D108" s="43"/>
      <c r="E108" s="43"/>
      <c r="F108" s="43"/>
      <c r="G108" s="43"/>
      <c r="H108" s="43"/>
      <c r="I108" s="43"/>
      <c r="J108" s="43"/>
      <c r="K108" s="43"/>
      <c r="L108" s="6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6.5" customHeight="1">
      <c r="A111" s="41"/>
      <c r="B111" s="42"/>
      <c r="C111" s="43"/>
      <c r="D111" s="43"/>
      <c r="E111" s="187" t="str">
        <f>E7</f>
        <v>Změna způsobu dezinfekce</v>
      </c>
      <c r="F111" s="34"/>
      <c r="G111" s="34"/>
      <c r="H111" s="34"/>
      <c r="I111" s="43"/>
      <c r="J111" s="43"/>
      <c r="K111" s="43"/>
      <c r="L111" s="6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" customFormat="1" ht="12" customHeight="1">
      <c r="B112" s="23"/>
      <c r="C112" s="34" t="s">
        <v>168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1"/>
      <c r="B113" s="42"/>
      <c r="C113" s="43"/>
      <c r="D113" s="43"/>
      <c r="E113" s="187" t="s">
        <v>3074</v>
      </c>
      <c r="F113" s="43"/>
      <c r="G113" s="43"/>
      <c r="H113" s="43"/>
      <c r="I113" s="43"/>
      <c r="J113" s="43"/>
      <c r="K113" s="4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170</v>
      </c>
      <c r="D114" s="43"/>
      <c r="E114" s="43"/>
      <c r="F114" s="43"/>
      <c r="G114" s="43"/>
      <c r="H114" s="43"/>
      <c r="I114" s="43"/>
      <c r="J114" s="43"/>
      <c r="K114" s="4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80" t="str">
        <f>E11</f>
        <v>SO02.2 - VZT a chlazení skladu NaClO</v>
      </c>
      <c r="F115" s="43"/>
      <c r="G115" s="43"/>
      <c r="H115" s="43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20</v>
      </c>
      <c r="D117" s="43"/>
      <c r="E117" s="43"/>
      <c r="F117" s="29" t="str">
        <f>F14</f>
        <v>Areál úpravny vody Želivka, Hulice 106</v>
      </c>
      <c r="G117" s="43"/>
      <c r="H117" s="43"/>
      <c r="I117" s="34" t="s">
        <v>22</v>
      </c>
      <c r="J117" s="83" t="str">
        <f>IF(J14="","",J14)</f>
        <v>31. 8. 2021</v>
      </c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40.05" customHeight="1">
      <c r="A119" s="41"/>
      <c r="B119" s="42"/>
      <c r="C119" s="34" t="s">
        <v>28</v>
      </c>
      <c r="D119" s="43"/>
      <c r="E119" s="43"/>
      <c r="F119" s="29" t="str">
        <f>E17</f>
        <v>Úpravna vody Želivka, a.s.</v>
      </c>
      <c r="G119" s="43"/>
      <c r="H119" s="43"/>
      <c r="I119" s="34" t="s">
        <v>36</v>
      </c>
      <c r="J119" s="39" t="str">
        <f>E23</f>
        <v>ERMEX ENGINEERING, spol. s r.o.</v>
      </c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IF(E20="","",E20)</f>
        <v>Vyplň údaj</v>
      </c>
      <c r="G120" s="43"/>
      <c r="H120" s="43"/>
      <c r="I120" s="34" t="s">
        <v>41</v>
      </c>
      <c r="J120" s="39" t="str">
        <f>E26</f>
        <v xml:space="preserve"> </v>
      </c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3"/>
      <c r="B122" s="204"/>
      <c r="C122" s="205" t="s">
        <v>212</v>
      </c>
      <c r="D122" s="206" t="s">
        <v>70</v>
      </c>
      <c r="E122" s="206" t="s">
        <v>66</v>
      </c>
      <c r="F122" s="206" t="s">
        <v>67</v>
      </c>
      <c r="G122" s="206" t="s">
        <v>213</v>
      </c>
      <c r="H122" s="206" t="s">
        <v>214</v>
      </c>
      <c r="I122" s="206" t="s">
        <v>215</v>
      </c>
      <c r="J122" s="206" t="s">
        <v>175</v>
      </c>
      <c r="K122" s="207" t="s">
        <v>216</v>
      </c>
      <c r="L122" s="208"/>
      <c r="M122" s="104" t="s">
        <v>1</v>
      </c>
      <c r="N122" s="105" t="s">
        <v>49</v>
      </c>
      <c r="O122" s="105" t="s">
        <v>217</v>
      </c>
      <c r="P122" s="105" t="s">
        <v>218</v>
      </c>
      <c r="Q122" s="105" t="s">
        <v>219</v>
      </c>
      <c r="R122" s="105" t="s">
        <v>220</v>
      </c>
      <c r="S122" s="105" t="s">
        <v>221</v>
      </c>
      <c r="T122" s="106" t="s">
        <v>222</v>
      </c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</row>
    <row r="123" s="2" customFormat="1" ht="22.8" customHeight="1">
      <c r="A123" s="41"/>
      <c r="B123" s="42"/>
      <c r="C123" s="111" t="s">
        <v>223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7"/>
      <c r="N123" s="210"/>
      <c r="O123" s="108"/>
      <c r="P123" s="211">
        <f>P124+P162+P170</f>
        <v>0</v>
      </c>
      <c r="Q123" s="108"/>
      <c r="R123" s="211">
        <f>R124+R162+R170</f>
        <v>0.013130250000000001</v>
      </c>
      <c r="S123" s="108"/>
      <c r="T123" s="212">
        <f>T124+T162+T170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84</v>
      </c>
      <c r="AU123" s="19" t="s">
        <v>177</v>
      </c>
      <c r="BK123" s="213">
        <f>BK124+BK162+BK170</f>
        <v>0</v>
      </c>
    </row>
    <row r="124" s="12" customFormat="1" ht="25.92" customHeight="1">
      <c r="A124" s="12"/>
      <c r="B124" s="214"/>
      <c r="C124" s="215"/>
      <c r="D124" s="216" t="s">
        <v>84</v>
      </c>
      <c r="E124" s="217" t="s">
        <v>1450</v>
      </c>
      <c r="F124" s="217" t="s">
        <v>3288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SUM(P125:P161)</f>
        <v>0</v>
      </c>
      <c r="Q124" s="222"/>
      <c r="R124" s="223">
        <f>SUM(R125:R161)</f>
        <v>0</v>
      </c>
      <c r="S124" s="222"/>
      <c r="T124" s="224">
        <f>SUM(T125:T161)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92</v>
      </c>
      <c r="AT124" s="226" t="s">
        <v>84</v>
      </c>
      <c r="AU124" s="226" t="s">
        <v>85</v>
      </c>
      <c r="AY124" s="225" t="s">
        <v>226</v>
      </c>
      <c r="BK124" s="227">
        <f>SUM(BK125:BK161)</f>
        <v>0</v>
      </c>
    </row>
    <row r="125" s="2" customFormat="1" ht="16.5" customHeight="1">
      <c r="A125" s="41"/>
      <c r="B125" s="42"/>
      <c r="C125" s="230" t="s">
        <v>92</v>
      </c>
      <c r="D125" s="230" t="s">
        <v>228</v>
      </c>
      <c r="E125" s="231" t="s">
        <v>1452</v>
      </c>
      <c r="F125" s="232" t="s">
        <v>3289</v>
      </c>
      <c r="G125" s="233" t="s">
        <v>611</v>
      </c>
      <c r="H125" s="234">
        <v>1</v>
      </c>
      <c r="I125" s="235"/>
      <c r="J125" s="236">
        <f>ROUND(I125*H125,2)</f>
        <v>0</v>
      </c>
      <c r="K125" s="232" t="s">
        <v>1</v>
      </c>
      <c r="L125" s="47"/>
      <c r="M125" s="237" t="s">
        <v>1</v>
      </c>
      <c r="N125" s="238" t="s">
        <v>52</v>
      </c>
      <c r="O125" s="9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1" t="s">
        <v>233</v>
      </c>
      <c r="AT125" s="241" t="s">
        <v>228</v>
      </c>
      <c r="AU125" s="241" t="s">
        <v>92</v>
      </c>
      <c r="AY125" s="19" t="s">
        <v>226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9" t="s">
        <v>233</v>
      </c>
      <c r="BK125" s="242">
        <f>ROUND(I125*H125,2)</f>
        <v>0</v>
      </c>
      <c r="BL125" s="19" t="s">
        <v>233</v>
      </c>
      <c r="BM125" s="241" t="s">
        <v>3290</v>
      </c>
    </row>
    <row r="126" s="15" customFormat="1">
      <c r="A126" s="15"/>
      <c r="B126" s="280"/>
      <c r="C126" s="281"/>
      <c r="D126" s="245" t="s">
        <v>235</v>
      </c>
      <c r="E126" s="282" t="s">
        <v>1</v>
      </c>
      <c r="F126" s="283" t="s">
        <v>3291</v>
      </c>
      <c r="G126" s="281"/>
      <c r="H126" s="282" t="s">
        <v>1</v>
      </c>
      <c r="I126" s="284"/>
      <c r="J126" s="281"/>
      <c r="K126" s="281"/>
      <c r="L126" s="285"/>
      <c r="M126" s="286"/>
      <c r="N126" s="287"/>
      <c r="O126" s="287"/>
      <c r="P126" s="287"/>
      <c r="Q126" s="287"/>
      <c r="R126" s="287"/>
      <c r="S126" s="287"/>
      <c r="T126" s="28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9" t="s">
        <v>235</v>
      </c>
      <c r="AU126" s="289" t="s">
        <v>92</v>
      </c>
      <c r="AV126" s="15" t="s">
        <v>92</v>
      </c>
      <c r="AW126" s="15" t="s">
        <v>40</v>
      </c>
      <c r="AX126" s="15" t="s">
        <v>85</v>
      </c>
      <c r="AY126" s="289" t="s">
        <v>226</v>
      </c>
    </row>
    <row r="127" s="15" customFormat="1">
      <c r="A127" s="15"/>
      <c r="B127" s="280"/>
      <c r="C127" s="281"/>
      <c r="D127" s="245" t="s">
        <v>235</v>
      </c>
      <c r="E127" s="282" t="s">
        <v>1</v>
      </c>
      <c r="F127" s="283" t="s">
        <v>1464</v>
      </c>
      <c r="G127" s="281"/>
      <c r="H127" s="282" t="s">
        <v>1</v>
      </c>
      <c r="I127" s="284"/>
      <c r="J127" s="281"/>
      <c r="K127" s="281"/>
      <c r="L127" s="285"/>
      <c r="M127" s="286"/>
      <c r="N127" s="287"/>
      <c r="O127" s="287"/>
      <c r="P127" s="287"/>
      <c r="Q127" s="287"/>
      <c r="R127" s="287"/>
      <c r="S127" s="287"/>
      <c r="T127" s="28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9" t="s">
        <v>235</v>
      </c>
      <c r="AU127" s="289" t="s">
        <v>92</v>
      </c>
      <c r="AV127" s="15" t="s">
        <v>92</v>
      </c>
      <c r="AW127" s="15" t="s">
        <v>40</v>
      </c>
      <c r="AX127" s="15" t="s">
        <v>85</v>
      </c>
      <c r="AY127" s="289" t="s">
        <v>226</v>
      </c>
    </row>
    <row r="128" s="15" customFormat="1">
      <c r="A128" s="15"/>
      <c r="B128" s="280"/>
      <c r="C128" s="281"/>
      <c r="D128" s="245" t="s">
        <v>235</v>
      </c>
      <c r="E128" s="282" t="s">
        <v>1</v>
      </c>
      <c r="F128" s="283" t="s">
        <v>1465</v>
      </c>
      <c r="G128" s="281"/>
      <c r="H128" s="282" t="s">
        <v>1</v>
      </c>
      <c r="I128" s="284"/>
      <c r="J128" s="281"/>
      <c r="K128" s="281"/>
      <c r="L128" s="285"/>
      <c r="M128" s="286"/>
      <c r="N128" s="287"/>
      <c r="O128" s="287"/>
      <c r="P128" s="287"/>
      <c r="Q128" s="287"/>
      <c r="R128" s="287"/>
      <c r="S128" s="287"/>
      <c r="T128" s="28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9" t="s">
        <v>235</v>
      </c>
      <c r="AU128" s="289" t="s">
        <v>92</v>
      </c>
      <c r="AV128" s="15" t="s">
        <v>92</v>
      </c>
      <c r="AW128" s="15" t="s">
        <v>40</v>
      </c>
      <c r="AX128" s="15" t="s">
        <v>85</v>
      </c>
      <c r="AY128" s="289" t="s">
        <v>226</v>
      </c>
    </row>
    <row r="129" s="15" customFormat="1">
      <c r="A129" s="15"/>
      <c r="B129" s="280"/>
      <c r="C129" s="281"/>
      <c r="D129" s="245" t="s">
        <v>235</v>
      </c>
      <c r="E129" s="282" t="s">
        <v>1</v>
      </c>
      <c r="F129" s="283" t="s">
        <v>3292</v>
      </c>
      <c r="G129" s="281"/>
      <c r="H129" s="282" t="s">
        <v>1</v>
      </c>
      <c r="I129" s="284"/>
      <c r="J129" s="281"/>
      <c r="K129" s="281"/>
      <c r="L129" s="285"/>
      <c r="M129" s="286"/>
      <c r="N129" s="287"/>
      <c r="O129" s="287"/>
      <c r="P129" s="287"/>
      <c r="Q129" s="287"/>
      <c r="R129" s="287"/>
      <c r="S129" s="287"/>
      <c r="T129" s="28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9" t="s">
        <v>235</v>
      </c>
      <c r="AU129" s="289" t="s">
        <v>92</v>
      </c>
      <c r="AV129" s="15" t="s">
        <v>92</v>
      </c>
      <c r="AW129" s="15" t="s">
        <v>40</v>
      </c>
      <c r="AX129" s="15" t="s">
        <v>85</v>
      </c>
      <c r="AY129" s="289" t="s">
        <v>226</v>
      </c>
    </row>
    <row r="130" s="15" customFormat="1">
      <c r="A130" s="15"/>
      <c r="B130" s="280"/>
      <c r="C130" s="281"/>
      <c r="D130" s="245" t="s">
        <v>235</v>
      </c>
      <c r="E130" s="282" t="s">
        <v>1</v>
      </c>
      <c r="F130" s="283" t="s">
        <v>1467</v>
      </c>
      <c r="G130" s="281"/>
      <c r="H130" s="282" t="s">
        <v>1</v>
      </c>
      <c r="I130" s="284"/>
      <c r="J130" s="281"/>
      <c r="K130" s="281"/>
      <c r="L130" s="285"/>
      <c r="M130" s="286"/>
      <c r="N130" s="287"/>
      <c r="O130" s="287"/>
      <c r="P130" s="287"/>
      <c r="Q130" s="287"/>
      <c r="R130" s="287"/>
      <c r="S130" s="287"/>
      <c r="T130" s="28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9" t="s">
        <v>235</v>
      </c>
      <c r="AU130" s="289" t="s">
        <v>92</v>
      </c>
      <c r="AV130" s="15" t="s">
        <v>92</v>
      </c>
      <c r="AW130" s="15" t="s">
        <v>40</v>
      </c>
      <c r="AX130" s="15" t="s">
        <v>85</v>
      </c>
      <c r="AY130" s="289" t="s">
        <v>226</v>
      </c>
    </row>
    <row r="131" s="15" customFormat="1">
      <c r="A131" s="15"/>
      <c r="B131" s="280"/>
      <c r="C131" s="281"/>
      <c r="D131" s="245" t="s">
        <v>235</v>
      </c>
      <c r="E131" s="282" t="s">
        <v>1</v>
      </c>
      <c r="F131" s="283" t="s">
        <v>3293</v>
      </c>
      <c r="G131" s="281"/>
      <c r="H131" s="282" t="s">
        <v>1</v>
      </c>
      <c r="I131" s="284"/>
      <c r="J131" s="281"/>
      <c r="K131" s="281"/>
      <c r="L131" s="285"/>
      <c r="M131" s="286"/>
      <c r="N131" s="287"/>
      <c r="O131" s="287"/>
      <c r="P131" s="287"/>
      <c r="Q131" s="287"/>
      <c r="R131" s="287"/>
      <c r="S131" s="287"/>
      <c r="T131" s="28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9" t="s">
        <v>235</v>
      </c>
      <c r="AU131" s="289" t="s">
        <v>92</v>
      </c>
      <c r="AV131" s="15" t="s">
        <v>92</v>
      </c>
      <c r="AW131" s="15" t="s">
        <v>40</v>
      </c>
      <c r="AX131" s="15" t="s">
        <v>85</v>
      </c>
      <c r="AY131" s="289" t="s">
        <v>226</v>
      </c>
    </row>
    <row r="132" s="15" customFormat="1">
      <c r="A132" s="15"/>
      <c r="B132" s="280"/>
      <c r="C132" s="281"/>
      <c r="D132" s="245" t="s">
        <v>235</v>
      </c>
      <c r="E132" s="282" t="s">
        <v>1</v>
      </c>
      <c r="F132" s="283" t="s">
        <v>1470</v>
      </c>
      <c r="G132" s="281"/>
      <c r="H132" s="282" t="s">
        <v>1</v>
      </c>
      <c r="I132" s="284"/>
      <c r="J132" s="281"/>
      <c r="K132" s="281"/>
      <c r="L132" s="285"/>
      <c r="M132" s="286"/>
      <c r="N132" s="287"/>
      <c r="O132" s="287"/>
      <c r="P132" s="287"/>
      <c r="Q132" s="287"/>
      <c r="R132" s="287"/>
      <c r="S132" s="287"/>
      <c r="T132" s="28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9" t="s">
        <v>235</v>
      </c>
      <c r="AU132" s="289" t="s">
        <v>92</v>
      </c>
      <c r="AV132" s="15" t="s">
        <v>92</v>
      </c>
      <c r="AW132" s="15" t="s">
        <v>40</v>
      </c>
      <c r="AX132" s="15" t="s">
        <v>85</v>
      </c>
      <c r="AY132" s="289" t="s">
        <v>226</v>
      </c>
    </row>
    <row r="133" s="15" customFormat="1">
      <c r="A133" s="15"/>
      <c r="B133" s="280"/>
      <c r="C133" s="281"/>
      <c r="D133" s="245" t="s">
        <v>235</v>
      </c>
      <c r="E133" s="282" t="s">
        <v>1</v>
      </c>
      <c r="F133" s="283" t="s">
        <v>3294</v>
      </c>
      <c r="G133" s="281"/>
      <c r="H133" s="282" t="s">
        <v>1</v>
      </c>
      <c r="I133" s="284"/>
      <c r="J133" s="281"/>
      <c r="K133" s="281"/>
      <c r="L133" s="285"/>
      <c r="M133" s="286"/>
      <c r="N133" s="287"/>
      <c r="O133" s="287"/>
      <c r="P133" s="287"/>
      <c r="Q133" s="287"/>
      <c r="R133" s="287"/>
      <c r="S133" s="287"/>
      <c r="T133" s="28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9" t="s">
        <v>235</v>
      </c>
      <c r="AU133" s="289" t="s">
        <v>92</v>
      </c>
      <c r="AV133" s="15" t="s">
        <v>92</v>
      </c>
      <c r="AW133" s="15" t="s">
        <v>40</v>
      </c>
      <c r="AX133" s="15" t="s">
        <v>85</v>
      </c>
      <c r="AY133" s="289" t="s">
        <v>226</v>
      </c>
    </row>
    <row r="134" s="15" customFormat="1">
      <c r="A134" s="15"/>
      <c r="B134" s="280"/>
      <c r="C134" s="281"/>
      <c r="D134" s="245" t="s">
        <v>235</v>
      </c>
      <c r="E134" s="282" t="s">
        <v>1</v>
      </c>
      <c r="F134" s="283" t="s">
        <v>1472</v>
      </c>
      <c r="G134" s="281"/>
      <c r="H134" s="282" t="s">
        <v>1</v>
      </c>
      <c r="I134" s="284"/>
      <c r="J134" s="281"/>
      <c r="K134" s="281"/>
      <c r="L134" s="285"/>
      <c r="M134" s="286"/>
      <c r="N134" s="287"/>
      <c r="O134" s="287"/>
      <c r="P134" s="287"/>
      <c r="Q134" s="287"/>
      <c r="R134" s="287"/>
      <c r="S134" s="287"/>
      <c r="T134" s="28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9" t="s">
        <v>235</v>
      </c>
      <c r="AU134" s="289" t="s">
        <v>92</v>
      </c>
      <c r="AV134" s="15" t="s">
        <v>92</v>
      </c>
      <c r="AW134" s="15" t="s">
        <v>40</v>
      </c>
      <c r="AX134" s="15" t="s">
        <v>85</v>
      </c>
      <c r="AY134" s="289" t="s">
        <v>226</v>
      </c>
    </row>
    <row r="135" s="15" customFormat="1">
      <c r="A135" s="15"/>
      <c r="B135" s="280"/>
      <c r="C135" s="281"/>
      <c r="D135" s="245" t="s">
        <v>235</v>
      </c>
      <c r="E135" s="282" t="s">
        <v>1</v>
      </c>
      <c r="F135" s="283" t="s">
        <v>3295</v>
      </c>
      <c r="G135" s="281"/>
      <c r="H135" s="282" t="s">
        <v>1</v>
      </c>
      <c r="I135" s="284"/>
      <c r="J135" s="281"/>
      <c r="K135" s="281"/>
      <c r="L135" s="285"/>
      <c r="M135" s="286"/>
      <c r="N135" s="287"/>
      <c r="O135" s="287"/>
      <c r="P135" s="287"/>
      <c r="Q135" s="287"/>
      <c r="R135" s="287"/>
      <c r="S135" s="287"/>
      <c r="T135" s="28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9" t="s">
        <v>235</v>
      </c>
      <c r="AU135" s="289" t="s">
        <v>92</v>
      </c>
      <c r="AV135" s="15" t="s">
        <v>92</v>
      </c>
      <c r="AW135" s="15" t="s">
        <v>40</v>
      </c>
      <c r="AX135" s="15" t="s">
        <v>85</v>
      </c>
      <c r="AY135" s="289" t="s">
        <v>226</v>
      </c>
    </row>
    <row r="136" s="15" customFormat="1">
      <c r="A136" s="15"/>
      <c r="B136" s="280"/>
      <c r="C136" s="281"/>
      <c r="D136" s="245" t="s">
        <v>235</v>
      </c>
      <c r="E136" s="282" t="s">
        <v>1</v>
      </c>
      <c r="F136" s="283" t="s">
        <v>3296</v>
      </c>
      <c r="G136" s="281"/>
      <c r="H136" s="282" t="s">
        <v>1</v>
      </c>
      <c r="I136" s="284"/>
      <c r="J136" s="281"/>
      <c r="K136" s="281"/>
      <c r="L136" s="285"/>
      <c r="M136" s="286"/>
      <c r="N136" s="287"/>
      <c r="O136" s="287"/>
      <c r="P136" s="287"/>
      <c r="Q136" s="287"/>
      <c r="R136" s="287"/>
      <c r="S136" s="287"/>
      <c r="T136" s="28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9" t="s">
        <v>235</v>
      </c>
      <c r="AU136" s="289" t="s">
        <v>92</v>
      </c>
      <c r="AV136" s="15" t="s">
        <v>92</v>
      </c>
      <c r="AW136" s="15" t="s">
        <v>40</v>
      </c>
      <c r="AX136" s="15" t="s">
        <v>85</v>
      </c>
      <c r="AY136" s="289" t="s">
        <v>226</v>
      </c>
    </row>
    <row r="137" s="15" customFormat="1">
      <c r="A137" s="15"/>
      <c r="B137" s="280"/>
      <c r="C137" s="281"/>
      <c r="D137" s="245" t="s">
        <v>235</v>
      </c>
      <c r="E137" s="282" t="s">
        <v>1</v>
      </c>
      <c r="F137" s="283" t="s">
        <v>3297</v>
      </c>
      <c r="G137" s="281"/>
      <c r="H137" s="282" t="s">
        <v>1</v>
      </c>
      <c r="I137" s="284"/>
      <c r="J137" s="281"/>
      <c r="K137" s="281"/>
      <c r="L137" s="285"/>
      <c r="M137" s="286"/>
      <c r="N137" s="287"/>
      <c r="O137" s="287"/>
      <c r="P137" s="287"/>
      <c r="Q137" s="287"/>
      <c r="R137" s="287"/>
      <c r="S137" s="287"/>
      <c r="T137" s="28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9" t="s">
        <v>235</v>
      </c>
      <c r="AU137" s="289" t="s">
        <v>92</v>
      </c>
      <c r="AV137" s="15" t="s">
        <v>92</v>
      </c>
      <c r="AW137" s="15" t="s">
        <v>40</v>
      </c>
      <c r="AX137" s="15" t="s">
        <v>85</v>
      </c>
      <c r="AY137" s="289" t="s">
        <v>226</v>
      </c>
    </row>
    <row r="138" s="15" customFormat="1">
      <c r="A138" s="15"/>
      <c r="B138" s="280"/>
      <c r="C138" s="281"/>
      <c r="D138" s="245" t="s">
        <v>235</v>
      </c>
      <c r="E138" s="282" t="s">
        <v>1</v>
      </c>
      <c r="F138" s="283" t="s">
        <v>3298</v>
      </c>
      <c r="G138" s="281"/>
      <c r="H138" s="282" t="s">
        <v>1</v>
      </c>
      <c r="I138" s="284"/>
      <c r="J138" s="281"/>
      <c r="K138" s="281"/>
      <c r="L138" s="285"/>
      <c r="M138" s="286"/>
      <c r="N138" s="287"/>
      <c r="O138" s="287"/>
      <c r="P138" s="287"/>
      <c r="Q138" s="287"/>
      <c r="R138" s="287"/>
      <c r="S138" s="287"/>
      <c r="T138" s="28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9" t="s">
        <v>235</v>
      </c>
      <c r="AU138" s="289" t="s">
        <v>92</v>
      </c>
      <c r="AV138" s="15" t="s">
        <v>92</v>
      </c>
      <c r="AW138" s="15" t="s">
        <v>40</v>
      </c>
      <c r="AX138" s="15" t="s">
        <v>85</v>
      </c>
      <c r="AY138" s="289" t="s">
        <v>226</v>
      </c>
    </row>
    <row r="139" s="15" customFormat="1">
      <c r="A139" s="15"/>
      <c r="B139" s="280"/>
      <c r="C139" s="281"/>
      <c r="D139" s="245" t="s">
        <v>235</v>
      </c>
      <c r="E139" s="282" t="s">
        <v>1</v>
      </c>
      <c r="F139" s="283" t="s">
        <v>1478</v>
      </c>
      <c r="G139" s="281"/>
      <c r="H139" s="282" t="s">
        <v>1</v>
      </c>
      <c r="I139" s="284"/>
      <c r="J139" s="281"/>
      <c r="K139" s="281"/>
      <c r="L139" s="285"/>
      <c r="M139" s="286"/>
      <c r="N139" s="287"/>
      <c r="O139" s="287"/>
      <c r="P139" s="287"/>
      <c r="Q139" s="287"/>
      <c r="R139" s="287"/>
      <c r="S139" s="287"/>
      <c r="T139" s="28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9" t="s">
        <v>235</v>
      </c>
      <c r="AU139" s="289" t="s">
        <v>92</v>
      </c>
      <c r="AV139" s="15" t="s">
        <v>92</v>
      </c>
      <c r="AW139" s="15" t="s">
        <v>40</v>
      </c>
      <c r="AX139" s="15" t="s">
        <v>85</v>
      </c>
      <c r="AY139" s="289" t="s">
        <v>226</v>
      </c>
    </row>
    <row r="140" s="15" customFormat="1">
      <c r="A140" s="15"/>
      <c r="B140" s="280"/>
      <c r="C140" s="281"/>
      <c r="D140" s="245" t="s">
        <v>235</v>
      </c>
      <c r="E140" s="282" t="s">
        <v>1</v>
      </c>
      <c r="F140" s="283" t="s">
        <v>3299</v>
      </c>
      <c r="G140" s="281"/>
      <c r="H140" s="282" t="s">
        <v>1</v>
      </c>
      <c r="I140" s="284"/>
      <c r="J140" s="281"/>
      <c r="K140" s="281"/>
      <c r="L140" s="285"/>
      <c r="M140" s="286"/>
      <c r="N140" s="287"/>
      <c r="O140" s="287"/>
      <c r="P140" s="287"/>
      <c r="Q140" s="287"/>
      <c r="R140" s="287"/>
      <c r="S140" s="287"/>
      <c r="T140" s="28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9" t="s">
        <v>235</v>
      </c>
      <c r="AU140" s="289" t="s">
        <v>92</v>
      </c>
      <c r="AV140" s="15" t="s">
        <v>92</v>
      </c>
      <c r="AW140" s="15" t="s">
        <v>40</v>
      </c>
      <c r="AX140" s="15" t="s">
        <v>85</v>
      </c>
      <c r="AY140" s="289" t="s">
        <v>226</v>
      </c>
    </row>
    <row r="141" s="15" customFormat="1">
      <c r="A141" s="15"/>
      <c r="B141" s="280"/>
      <c r="C141" s="281"/>
      <c r="D141" s="245" t="s">
        <v>235</v>
      </c>
      <c r="E141" s="282" t="s">
        <v>1</v>
      </c>
      <c r="F141" s="283" t="s">
        <v>3300</v>
      </c>
      <c r="G141" s="281"/>
      <c r="H141" s="282" t="s">
        <v>1</v>
      </c>
      <c r="I141" s="284"/>
      <c r="J141" s="281"/>
      <c r="K141" s="281"/>
      <c r="L141" s="285"/>
      <c r="M141" s="286"/>
      <c r="N141" s="287"/>
      <c r="O141" s="287"/>
      <c r="P141" s="287"/>
      <c r="Q141" s="287"/>
      <c r="R141" s="287"/>
      <c r="S141" s="287"/>
      <c r="T141" s="28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9" t="s">
        <v>235</v>
      </c>
      <c r="AU141" s="289" t="s">
        <v>92</v>
      </c>
      <c r="AV141" s="15" t="s">
        <v>92</v>
      </c>
      <c r="AW141" s="15" t="s">
        <v>40</v>
      </c>
      <c r="AX141" s="15" t="s">
        <v>85</v>
      </c>
      <c r="AY141" s="289" t="s">
        <v>226</v>
      </c>
    </row>
    <row r="142" s="15" customFormat="1">
      <c r="A142" s="15"/>
      <c r="B142" s="280"/>
      <c r="C142" s="281"/>
      <c r="D142" s="245" t="s">
        <v>235</v>
      </c>
      <c r="E142" s="282" t="s">
        <v>1</v>
      </c>
      <c r="F142" s="283" t="s">
        <v>3301</v>
      </c>
      <c r="G142" s="281"/>
      <c r="H142" s="282" t="s">
        <v>1</v>
      </c>
      <c r="I142" s="284"/>
      <c r="J142" s="281"/>
      <c r="K142" s="281"/>
      <c r="L142" s="285"/>
      <c r="M142" s="286"/>
      <c r="N142" s="287"/>
      <c r="O142" s="287"/>
      <c r="P142" s="287"/>
      <c r="Q142" s="287"/>
      <c r="R142" s="287"/>
      <c r="S142" s="287"/>
      <c r="T142" s="28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9" t="s">
        <v>235</v>
      </c>
      <c r="AU142" s="289" t="s">
        <v>92</v>
      </c>
      <c r="AV142" s="15" t="s">
        <v>92</v>
      </c>
      <c r="AW142" s="15" t="s">
        <v>40</v>
      </c>
      <c r="AX142" s="15" t="s">
        <v>85</v>
      </c>
      <c r="AY142" s="289" t="s">
        <v>226</v>
      </c>
    </row>
    <row r="143" s="13" customFormat="1">
      <c r="A143" s="13"/>
      <c r="B143" s="243"/>
      <c r="C143" s="244"/>
      <c r="D143" s="245" t="s">
        <v>235</v>
      </c>
      <c r="E143" s="246" t="s">
        <v>1</v>
      </c>
      <c r="F143" s="247" t="s">
        <v>92</v>
      </c>
      <c r="G143" s="244"/>
      <c r="H143" s="248">
        <v>1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235</v>
      </c>
      <c r="AU143" s="254" t="s">
        <v>92</v>
      </c>
      <c r="AV143" s="13" t="s">
        <v>94</v>
      </c>
      <c r="AW143" s="13" t="s">
        <v>40</v>
      </c>
      <c r="AX143" s="13" t="s">
        <v>92</v>
      </c>
      <c r="AY143" s="254" t="s">
        <v>226</v>
      </c>
    </row>
    <row r="144" s="2" customFormat="1" ht="33" customHeight="1">
      <c r="A144" s="41"/>
      <c r="B144" s="42"/>
      <c r="C144" s="230" t="s">
        <v>94</v>
      </c>
      <c r="D144" s="230" t="s">
        <v>228</v>
      </c>
      <c r="E144" s="231" t="s">
        <v>1480</v>
      </c>
      <c r="F144" s="232" t="s">
        <v>3302</v>
      </c>
      <c r="G144" s="233" t="s">
        <v>387</v>
      </c>
      <c r="H144" s="234">
        <v>1</v>
      </c>
      <c r="I144" s="235"/>
      <c r="J144" s="236">
        <f>ROUND(I144*H144,2)</f>
        <v>0</v>
      </c>
      <c r="K144" s="232" t="s">
        <v>1</v>
      </c>
      <c r="L144" s="47"/>
      <c r="M144" s="237" t="s">
        <v>1</v>
      </c>
      <c r="N144" s="238" t="s">
        <v>52</v>
      </c>
      <c r="O144" s="95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1" t="s">
        <v>233</v>
      </c>
      <c r="AT144" s="241" t="s">
        <v>228</v>
      </c>
      <c r="AU144" s="241" t="s">
        <v>92</v>
      </c>
      <c r="AY144" s="19" t="s">
        <v>226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233</v>
      </c>
      <c r="BK144" s="242">
        <f>ROUND(I144*H144,2)</f>
        <v>0</v>
      </c>
      <c r="BL144" s="19" t="s">
        <v>233</v>
      </c>
      <c r="BM144" s="241" t="s">
        <v>3303</v>
      </c>
    </row>
    <row r="145" s="2" customFormat="1" ht="21.75" customHeight="1">
      <c r="A145" s="41"/>
      <c r="B145" s="42"/>
      <c r="C145" s="230" t="s">
        <v>241</v>
      </c>
      <c r="D145" s="230" t="s">
        <v>228</v>
      </c>
      <c r="E145" s="231" t="s">
        <v>1483</v>
      </c>
      <c r="F145" s="232" t="s">
        <v>3304</v>
      </c>
      <c r="G145" s="233" t="s">
        <v>611</v>
      </c>
      <c r="H145" s="234">
        <v>2</v>
      </c>
      <c r="I145" s="235"/>
      <c r="J145" s="236">
        <f>ROUND(I145*H145,2)</f>
        <v>0</v>
      </c>
      <c r="K145" s="232" t="s">
        <v>1</v>
      </c>
      <c r="L145" s="47"/>
      <c r="M145" s="237" t="s">
        <v>1</v>
      </c>
      <c r="N145" s="238" t="s">
        <v>52</v>
      </c>
      <c r="O145" s="9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1" t="s">
        <v>233</v>
      </c>
      <c r="AT145" s="241" t="s">
        <v>228</v>
      </c>
      <c r="AU145" s="241" t="s">
        <v>92</v>
      </c>
      <c r="AY145" s="19" t="s">
        <v>226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233</v>
      </c>
      <c r="BK145" s="242">
        <f>ROUND(I145*H145,2)</f>
        <v>0</v>
      </c>
      <c r="BL145" s="19" t="s">
        <v>233</v>
      </c>
      <c r="BM145" s="241" t="s">
        <v>3305</v>
      </c>
    </row>
    <row r="146" s="2" customFormat="1" ht="16.5" customHeight="1">
      <c r="A146" s="41"/>
      <c r="B146" s="42"/>
      <c r="C146" s="230" t="s">
        <v>233</v>
      </c>
      <c r="D146" s="230" t="s">
        <v>228</v>
      </c>
      <c r="E146" s="231" t="s">
        <v>1486</v>
      </c>
      <c r="F146" s="232" t="s">
        <v>3306</v>
      </c>
      <c r="G146" s="233" t="s">
        <v>611</v>
      </c>
      <c r="H146" s="234">
        <v>5</v>
      </c>
      <c r="I146" s="235"/>
      <c r="J146" s="236">
        <f>ROUND(I146*H146,2)</f>
        <v>0</v>
      </c>
      <c r="K146" s="232" t="s">
        <v>1</v>
      </c>
      <c r="L146" s="47"/>
      <c r="M146" s="237" t="s">
        <v>1</v>
      </c>
      <c r="N146" s="238" t="s">
        <v>52</v>
      </c>
      <c r="O146" s="9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1" t="s">
        <v>233</v>
      </c>
      <c r="AT146" s="241" t="s">
        <v>228</v>
      </c>
      <c r="AU146" s="241" t="s">
        <v>92</v>
      </c>
      <c r="AY146" s="19" t="s">
        <v>226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233</v>
      </c>
      <c r="BK146" s="242">
        <f>ROUND(I146*H146,2)</f>
        <v>0</v>
      </c>
      <c r="BL146" s="19" t="s">
        <v>233</v>
      </c>
      <c r="BM146" s="241" t="s">
        <v>3307</v>
      </c>
    </row>
    <row r="147" s="2" customFormat="1" ht="16.5" customHeight="1">
      <c r="A147" s="41"/>
      <c r="B147" s="42"/>
      <c r="C147" s="230" t="s">
        <v>251</v>
      </c>
      <c r="D147" s="230" t="s">
        <v>228</v>
      </c>
      <c r="E147" s="231" t="s">
        <v>1490</v>
      </c>
      <c r="F147" s="232" t="s">
        <v>3308</v>
      </c>
      <c r="G147" s="233" t="s">
        <v>611</v>
      </c>
      <c r="H147" s="234">
        <v>2</v>
      </c>
      <c r="I147" s="235"/>
      <c r="J147" s="236">
        <f>ROUND(I147*H147,2)</f>
        <v>0</v>
      </c>
      <c r="K147" s="232" t="s">
        <v>1</v>
      </c>
      <c r="L147" s="47"/>
      <c r="M147" s="237" t="s">
        <v>1</v>
      </c>
      <c r="N147" s="238" t="s">
        <v>52</v>
      </c>
      <c r="O147" s="9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1" t="s">
        <v>233</v>
      </c>
      <c r="AT147" s="241" t="s">
        <v>228</v>
      </c>
      <c r="AU147" s="241" t="s">
        <v>92</v>
      </c>
      <c r="AY147" s="19" t="s">
        <v>226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233</v>
      </c>
      <c r="BK147" s="242">
        <f>ROUND(I147*H147,2)</f>
        <v>0</v>
      </c>
      <c r="BL147" s="19" t="s">
        <v>233</v>
      </c>
      <c r="BM147" s="241" t="s">
        <v>3309</v>
      </c>
    </row>
    <row r="148" s="2" customFormat="1" ht="16.5" customHeight="1">
      <c r="A148" s="41"/>
      <c r="B148" s="42"/>
      <c r="C148" s="230" t="s">
        <v>256</v>
      </c>
      <c r="D148" s="230" t="s">
        <v>228</v>
      </c>
      <c r="E148" s="231" t="s">
        <v>1493</v>
      </c>
      <c r="F148" s="232" t="s">
        <v>3310</v>
      </c>
      <c r="G148" s="233" t="s">
        <v>611</v>
      </c>
      <c r="H148" s="234">
        <v>3</v>
      </c>
      <c r="I148" s="235"/>
      <c r="J148" s="236">
        <f>ROUND(I148*H148,2)</f>
        <v>0</v>
      </c>
      <c r="K148" s="232" t="s">
        <v>1</v>
      </c>
      <c r="L148" s="47"/>
      <c r="M148" s="237" t="s">
        <v>1</v>
      </c>
      <c r="N148" s="238" t="s">
        <v>52</v>
      </c>
      <c r="O148" s="9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1" t="s">
        <v>233</v>
      </c>
      <c r="AT148" s="241" t="s">
        <v>228</v>
      </c>
      <c r="AU148" s="241" t="s">
        <v>92</v>
      </c>
      <c r="AY148" s="19" t="s">
        <v>226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233</v>
      </c>
      <c r="BK148" s="242">
        <f>ROUND(I148*H148,2)</f>
        <v>0</v>
      </c>
      <c r="BL148" s="19" t="s">
        <v>233</v>
      </c>
      <c r="BM148" s="241" t="s">
        <v>3311</v>
      </c>
    </row>
    <row r="149" s="2" customFormat="1" ht="16.5" customHeight="1">
      <c r="A149" s="41"/>
      <c r="B149" s="42"/>
      <c r="C149" s="230" t="s">
        <v>263</v>
      </c>
      <c r="D149" s="230" t="s">
        <v>228</v>
      </c>
      <c r="E149" s="231" t="s">
        <v>1496</v>
      </c>
      <c r="F149" s="232" t="s">
        <v>3312</v>
      </c>
      <c r="G149" s="233" t="s">
        <v>611</v>
      </c>
      <c r="H149" s="234">
        <v>3</v>
      </c>
      <c r="I149" s="235"/>
      <c r="J149" s="236">
        <f>ROUND(I149*H149,2)</f>
        <v>0</v>
      </c>
      <c r="K149" s="232" t="s">
        <v>1</v>
      </c>
      <c r="L149" s="47"/>
      <c r="M149" s="237" t="s">
        <v>1</v>
      </c>
      <c r="N149" s="238" t="s">
        <v>52</v>
      </c>
      <c r="O149" s="9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1" t="s">
        <v>233</v>
      </c>
      <c r="AT149" s="241" t="s">
        <v>228</v>
      </c>
      <c r="AU149" s="241" t="s">
        <v>92</v>
      </c>
      <c r="AY149" s="19" t="s">
        <v>226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233</v>
      </c>
      <c r="BK149" s="242">
        <f>ROUND(I149*H149,2)</f>
        <v>0</v>
      </c>
      <c r="BL149" s="19" t="s">
        <v>233</v>
      </c>
      <c r="BM149" s="241" t="s">
        <v>3313</v>
      </c>
    </row>
    <row r="150" s="2" customFormat="1" ht="16.5" customHeight="1">
      <c r="A150" s="41"/>
      <c r="B150" s="42"/>
      <c r="C150" s="230" t="s">
        <v>266</v>
      </c>
      <c r="D150" s="230" t="s">
        <v>228</v>
      </c>
      <c r="E150" s="231" t="s">
        <v>1500</v>
      </c>
      <c r="F150" s="232" t="s">
        <v>3314</v>
      </c>
      <c r="G150" s="233" t="s">
        <v>231</v>
      </c>
      <c r="H150" s="234">
        <v>3</v>
      </c>
      <c r="I150" s="235"/>
      <c r="J150" s="236">
        <f>ROUND(I150*H150,2)</f>
        <v>0</v>
      </c>
      <c r="K150" s="232" t="s">
        <v>1</v>
      </c>
      <c r="L150" s="47"/>
      <c r="M150" s="237" t="s">
        <v>1</v>
      </c>
      <c r="N150" s="238" t="s">
        <v>52</v>
      </c>
      <c r="O150" s="9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1" t="s">
        <v>233</v>
      </c>
      <c r="AT150" s="241" t="s">
        <v>228</v>
      </c>
      <c r="AU150" s="241" t="s">
        <v>92</v>
      </c>
      <c r="AY150" s="19" t="s">
        <v>226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233</v>
      </c>
      <c r="BK150" s="242">
        <f>ROUND(I150*H150,2)</f>
        <v>0</v>
      </c>
      <c r="BL150" s="19" t="s">
        <v>233</v>
      </c>
      <c r="BM150" s="241" t="s">
        <v>3315</v>
      </c>
    </row>
    <row r="151" s="2" customFormat="1" ht="16.5" customHeight="1">
      <c r="A151" s="41"/>
      <c r="B151" s="42"/>
      <c r="C151" s="230" t="s">
        <v>271</v>
      </c>
      <c r="D151" s="230" t="s">
        <v>228</v>
      </c>
      <c r="E151" s="231" t="s">
        <v>1503</v>
      </c>
      <c r="F151" s="232" t="s">
        <v>1497</v>
      </c>
      <c r="G151" s="233" t="s">
        <v>244</v>
      </c>
      <c r="H151" s="234">
        <v>2</v>
      </c>
      <c r="I151" s="235"/>
      <c r="J151" s="236">
        <f>ROUND(I151*H151,2)</f>
        <v>0</v>
      </c>
      <c r="K151" s="232" t="s">
        <v>1</v>
      </c>
      <c r="L151" s="47"/>
      <c r="M151" s="237" t="s">
        <v>1</v>
      </c>
      <c r="N151" s="238" t="s">
        <v>52</v>
      </c>
      <c r="O151" s="9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1" t="s">
        <v>233</v>
      </c>
      <c r="AT151" s="241" t="s">
        <v>228</v>
      </c>
      <c r="AU151" s="241" t="s">
        <v>92</v>
      </c>
      <c r="AY151" s="19" t="s">
        <v>226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233</v>
      </c>
      <c r="BK151" s="242">
        <f>ROUND(I151*H151,2)</f>
        <v>0</v>
      </c>
      <c r="BL151" s="19" t="s">
        <v>233</v>
      </c>
      <c r="BM151" s="241" t="s">
        <v>3316</v>
      </c>
    </row>
    <row r="152" s="2" customFormat="1" ht="16.5" customHeight="1">
      <c r="A152" s="41"/>
      <c r="B152" s="42"/>
      <c r="C152" s="230" t="s">
        <v>275</v>
      </c>
      <c r="D152" s="230" t="s">
        <v>228</v>
      </c>
      <c r="E152" s="231" t="s">
        <v>1506</v>
      </c>
      <c r="F152" s="232" t="s">
        <v>3317</v>
      </c>
      <c r="G152" s="233" t="s">
        <v>244</v>
      </c>
      <c r="H152" s="234">
        <v>18</v>
      </c>
      <c r="I152" s="235"/>
      <c r="J152" s="236">
        <f>ROUND(I152*H152,2)</f>
        <v>0</v>
      </c>
      <c r="K152" s="232" t="s">
        <v>1</v>
      </c>
      <c r="L152" s="47"/>
      <c r="M152" s="237" t="s">
        <v>1</v>
      </c>
      <c r="N152" s="238" t="s">
        <v>52</v>
      </c>
      <c r="O152" s="9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1" t="s">
        <v>233</v>
      </c>
      <c r="AT152" s="241" t="s">
        <v>228</v>
      </c>
      <c r="AU152" s="241" t="s">
        <v>92</v>
      </c>
      <c r="AY152" s="19" t="s">
        <v>226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233</v>
      </c>
      <c r="BK152" s="242">
        <f>ROUND(I152*H152,2)</f>
        <v>0</v>
      </c>
      <c r="BL152" s="19" t="s">
        <v>233</v>
      </c>
      <c r="BM152" s="241" t="s">
        <v>3318</v>
      </c>
    </row>
    <row r="153" s="2" customFormat="1" ht="16.5" customHeight="1">
      <c r="A153" s="41"/>
      <c r="B153" s="42"/>
      <c r="C153" s="230" t="s">
        <v>280</v>
      </c>
      <c r="D153" s="230" t="s">
        <v>228</v>
      </c>
      <c r="E153" s="231" t="s">
        <v>1509</v>
      </c>
      <c r="F153" s="232" t="s">
        <v>3319</v>
      </c>
      <c r="G153" s="233" t="s">
        <v>244</v>
      </c>
      <c r="H153" s="234">
        <v>25</v>
      </c>
      <c r="I153" s="235"/>
      <c r="J153" s="236">
        <f>ROUND(I153*H153,2)</f>
        <v>0</v>
      </c>
      <c r="K153" s="232" t="s">
        <v>1</v>
      </c>
      <c r="L153" s="47"/>
      <c r="M153" s="237" t="s">
        <v>1</v>
      </c>
      <c r="N153" s="238" t="s">
        <v>52</v>
      </c>
      <c r="O153" s="9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1" t="s">
        <v>233</v>
      </c>
      <c r="AT153" s="241" t="s">
        <v>228</v>
      </c>
      <c r="AU153" s="241" t="s">
        <v>92</v>
      </c>
      <c r="AY153" s="19" t="s">
        <v>226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233</v>
      </c>
      <c r="BK153" s="242">
        <f>ROUND(I153*H153,2)</f>
        <v>0</v>
      </c>
      <c r="BL153" s="19" t="s">
        <v>233</v>
      </c>
      <c r="BM153" s="241" t="s">
        <v>3320</v>
      </c>
    </row>
    <row r="154" s="2" customFormat="1" ht="16.5" customHeight="1">
      <c r="A154" s="41"/>
      <c r="B154" s="42"/>
      <c r="C154" s="230" t="s">
        <v>285</v>
      </c>
      <c r="D154" s="230" t="s">
        <v>228</v>
      </c>
      <c r="E154" s="231" t="s">
        <v>1512</v>
      </c>
      <c r="F154" s="232" t="s">
        <v>3321</v>
      </c>
      <c r="G154" s="233" t="s">
        <v>231</v>
      </c>
      <c r="H154" s="234">
        <v>2</v>
      </c>
      <c r="I154" s="235"/>
      <c r="J154" s="236">
        <f>ROUND(I154*H154,2)</f>
        <v>0</v>
      </c>
      <c r="K154" s="232" t="s">
        <v>1</v>
      </c>
      <c r="L154" s="47"/>
      <c r="M154" s="237" t="s">
        <v>1</v>
      </c>
      <c r="N154" s="238" t="s">
        <v>52</v>
      </c>
      <c r="O154" s="95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1" t="s">
        <v>233</v>
      </c>
      <c r="AT154" s="241" t="s">
        <v>228</v>
      </c>
      <c r="AU154" s="241" t="s">
        <v>92</v>
      </c>
      <c r="AY154" s="19" t="s">
        <v>226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233</v>
      </c>
      <c r="BK154" s="242">
        <f>ROUND(I154*H154,2)</f>
        <v>0</v>
      </c>
      <c r="BL154" s="19" t="s">
        <v>233</v>
      </c>
      <c r="BM154" s="241" t="s">
        <v>3322</v>
      </c>
    </row>
    <row r="155" s="2" customFormat="1" ht="16.5" customHeight="1">
      <c r="A155" s="41"/>
      <c r="B155" s="42"/>
      <c r="C155" s="230" t="s">
        <v>290</v>
      </c>
      <c r="D155" s="230" t="s">
        <v>228</v>
      </c>
      <c r="E155" s="231" t="s">
        <v>1515</v>
      </c>
      <c r="F155" s="232" t="s">
        <v>3323</v>
      </c>
      <c r="G155" s="233" t="s">
        <v>244</v>
      </c>
      <c r="H155" s="234">
        <v>14</v>
      </c>
      <c r="I155" s="235"/>
      <c r="J155" s="236">
        <f>ROUND(I155*H155,2)</f>
        <v>0</v>
      </c>
      <c r="K155" s="232" t="s">
        <v>1</v>
      </c>
      <c r="L155" s="47"/>
      <c r="M155" s="237" t="s">
        <v>1</v>
      </c>
      <c r="N155" s="238" t="s">
        <v>52</v>
      </c>
      <c r="O155" s="95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1" t="s">
        <v>233</v>
      </c>
      <c r="AT155" s="241" t="s">
        <v>228</v>
      </c>
      <c r="AU155" s="241" t="s">
        <v>92</v>
      </c>
      <c r="AY155" s="19" t="s">
        <v>226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233</v>
      </c>
      <c r="BK155" s="242">
        <f>ROUND(I155*H155,2)</f>
        <v>0</v>
      </c>
      <c r="BL155" s="19" t="s">
        <v>233</v>
      </c>
      <c r="BM155" s="241" t="s">
        <v>3324</v>
      </c>
    </row>
    <row r="156" s="2" customFormat="1" ht="24.15" customHeight="1">
      <c r="A156" s="41"/>
      <c r="B156" s="42"/>
      <c r="C156" s="230" t="s">
        <v>295</v>
      </c>
      <c r="D156" s="230" t="s">
        <v>228</v>
      </c>
      <c r="E156" s="231" t="s">
        <v>1520</v>
      </c>
      <c r="F156" s="232" t="s">
        <v>3325</v>
      </c>
      <c r="G156" s="233" t="s">
        <v>231</v>
      </c>
      <c r="H156" s="234">
        <v>4</v>
      </c>
      <c r="I156" s="235"/>
      <c r="J156" s="236">
        <f>ROUND(I156*H156,2)</f>
        <v>0</v>
      </c>
      <c r="K156" s="232" t="s">
        <v>1</v>
      </c>
      <c r="L156" s="47"/>
      <c r="M156" s="237" t="s">
        <v>1</v>
      </c>
      <c r="N156" s="238" t="s">
        <v>52</v>
      </c>
      <c r="O156" s="9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1" t="s">
        <v>233</v>
      </c>
      <c r="AT156" s="241" t="s">
        <v>228</v>
      </c>
      <c r="AU156" s="241" t="s">
        <v>92</v>
      </c>
      <c r="AY156" s="19" t="s">
        <v>226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233</v>
      </c>
      <c r="BK156" s="242">
        <f>ROUND(I156*H156,2)</f>
        <v>0</v>
      </c>
      <c r="BL156" s="19" t="s">
        <v>233</v>
      </c>
      <c r="BM156" s="241" t="s">
        <v>3326</v>
      </c>
    </row>
    <row r="157" s="2" customFormat="1" ht="24.15" customHeight="1">
      <c r="A157" s="41"/>
      <c r="B157" s="42"/>
      <c r="C157" s="230" t="s">
        <v>8</v>
      </c>
      <c r="D157" s="230" t="s">
        <v>228</v>
      </c>
      <c r="E157" s="231" t="s">
        <v>1530</v>
      </c>
      <c r="F157" s="232" t="s">
        <v>3327</v>
      </c>
      <c r="G157" s="233" t="s">
        <v>231</v>
      </c>
      <c r="H157" s="234">
        <v>22</v>
      </c>
      <c r="I157" s="235"/>
      <c r="J157" s="236">
        <f>ROUND(I157*H157,2)</f>
        <v>0</v>
      </c>
      <c r="K157" s="232" t="s">
        <v>1</v>
      </c>
      <c r="L157" s="47"/>
      <c r="M157" s="237" t="s">
        <v>1</v>
      </c>
      <c r="N157" s="238" t="s">
        <v>52</v>
      </c>
      <c r="O157" s="95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1" t="s">
        <v>233</v>
      </c>
      <c r="AT157" s="241" t="s">
        <v>228</v>
      </c>
      <c r="AU157" s="241" t="s">
        <v>92</v>
      </c>
      <c r="AY157" s="19" t="s">
        <v>226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233</v>
      </c>
      <c r="BK157" s="242">
        <f>ROUND(I157*H157,2)</f>
        <v>0</v>
      </c>
      <c r="BL157" s="19" t="s">
        <v>233</v>
      </c>
      <c r="BM157" s="241" t="s">
        <v>3328</v>
      </c>
    </row>
    <row r="158" s="2" customFormat="1" ht="16.5" customHeight="1">
      <c r="A158" s="41"/>
      <c r="B158" s="42"/>
      <c r="C158" s="230" t="s">
        <v>307</v>
      </c>
      <c r="D158" s="230" t="s">
        <v>228</v>
      </c>
      <c r="E158" s="231" t="s">
        <v>1533</v>
      </c>
      <c r="F158" s="232" t="s">
        <v>1619</v>
      </c>
      <c r="G158" s="233" t="s">
        <v>387</v>
      </c>
      <c r="H158" s="234">
        <v>1</v>
      </c>
      <c r="I158" s="235"/>
      <c r="J158" s="236">
        <f>ROUND(I158*H158,2)</f>
        <v>0</v>
      </c>
      <c r="K158" s="232" t="s">
        <v>1</v>
      </c>
      <c r="L158" s="47"/>
      <c r="M158" s="237" t="s">
        <v>1</v>
      </c>
      <c r="N158" s="238" t="s">
        <v>52</v>
      </c>
      <c r="O158" s="95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1" t="s">
        <v>233</v>
      </c>
      <c r="AT158" s="241" t="s">
        <v>228</v>
      </c>
      <c r="AU158" s="241" t="s">
        <v>92</v>
      </c>
      <c r="AY158" s="19" t="s">
        <v>226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233</v>
      </c>
      <c r="BK158" s="242">
        <f>ROUND(I158*H158,2)</f>
        <v>0</v>
      </c>
      <c r="BL158" s="19" t="s">
        <v>233</v>
      </c>
      <c r="BM158" s="241" t="s">
        <v>3329</v>
      </c>
    </row>
    <row r="159" s="2" customFormat="1" ht="16.5" customHeight="1">
      <c r="A159" s="41"/>
      <c r="B159" s="42"/>
      <c r="C159" s="230" t="s">
        <v>312</v>
      </c>
      <c r="D159" s="230" t="s">
        <v>228</v>
      </c>
      <c r="E159" s="231" t="s">
        <v>1536</v>
      </c>
      <c r="F159" s="232" t="s">
        <v>3330</v>
      </c>
      <c r="G159" s="233" t="s">
        <v>387</v>
      </c>
      <c r="H159" s="234">
        <v>1</v>
      </c>
      <c r="I159" s="235"/>
      <c r="J159" s="236">
        <f>ROUND(I159*H159,2)</f>
        <v>0</v>
      </c>
      <c r="K159" s="232" t="s">
        <v>1</v>
      </c>
      <c r="L159" s="47"/>
      <c r="M159" s="237" t="s">
        <v>1</v>
      </c>
      <c r="N159" s="238" t="s">
        <v>52</v>
      </c>
      <c r="O159" s="95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1" t="s">
        <v>233</v>
      </c>
      <c r="AT159" s="241" t="s">
        <v>228</v>
      </c>
      <c r="AU159" s="241" t="s">
        <v>92</v>
      </c>
      <c r="AY159" s="19" t="s">
        <v>226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233</v>
      </c>
      <c r="BK159" s="242">
        <f>ROUND(I159*H159,2)</f>
        <v>0</v>
      </c>
      <c r="BL159" s="19" t="s">
        <v>233</v>
      </c>
      <c r="BM159" s="241" t="s">
        <v>3331</v>
      </c>
    </row>
    <row r="160" s="2" customFormat="1" ht="16.5" customHeight="1">
      <c r="A160" s="41"/>
      <c r="B160" s="42"/>
      <c r="C160" s="230" t="s">
        <v>316</v>
      </c>
      <c r="D160" s="230" t="s">
        <v>228</v>
      </c>
      <c r="E160" s="231" t="s">
        <v>1539</v>
      </c>
      <c r="F160" s="232" t="s">
        <v>3332</v>
      </c>
      <c r="G160" s="233" t="s">
        <v>387</v>
      </c>
      <c r="H160" s="234">
        <v>1</v>
      </c>
      <c r="I160" s="235"/>
      <c r="J160" s="236">
        <f>ROUND(I160*H160,2)</f>
        <v>0</v>
      </c>
      <c r="K160" s="232" t="s">
        <v>1</v>
      </c>
      <c r="L160" s="47"/>
      <c r="M160" s="237" t="s">
        <v>1</v>
      </c>
      <c r="N160" s="238" t="s">
        <v>52</v>
      </c>
      <c r="O160" s="95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1" t="s">
        <v>233</v>
      </c>
      <c r="AT160" s="241" t="s">
        <v>228</v>
      </c>
      <c r="AU160" s="241" t="s">
        <v>92</v>
      </c>
      <c r="AY160" s="19" t="s">
        <v>226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233</v>
      </c>
      <c r="BK160" s="242">
        <f>ROUND(I160*H160,2)</f>
        <v>0</v>
      </c>
      <c r="BL160" s="19" t="s">
        <v>233</v>
      </c>
      <c r="BM160" s="241" t="s">
        <v>3333</v>
      </c>
    </row>
    <row r="161" s="2" customFormat="1" ht="16.5" customHeight="1">
      <c r="A161" s="41"/>
      <c r="B161" s="42"/>
      <c r="C161" s="230" t="s">
        <v>320</v>
      </c>
      <c r="D161" s="230" t="s">
        <v>228</v>
      </c>
      <c r="E161" s="231" t="s">
        <v>1542</v>
      </c>
      <c r="F161" s="232" t="s">
        <v>3334</v>
      </c>
      <c r="G161" s="233" t="s">
        <v>387</v>
      </c>
      <c r="H161" s="234">
        <v>1</v>
      </c>
      <c r="I161" s="235"/>
      <c r="J161" s="236">
        <f>ROUND(I161*H161,2)</f>
        <v>0</v>
      </c>
      <c r="K161" s="232" t="s">
        <v>1</v>
      </c>
      <c r="L161" s="47"/>
      <c r="M161" s="237" t="s">
        <v>1</v>
      </c>
      <c r="N161" s="238" t="s">
        <v>52</v>
      </c>
      <c r="O161" s="9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1" t="s">
        <v>233</v>
      </c>
      <c r="AT161" s="241" t="s">
        <v>228</v>
      </c>
      <c r="AU161" s="241" t="s">
        <v>92</v>
      </c>
      <c r="AY161" s="19" t="s">
        <v>226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233</v>
      </c>
      <c r="BK161" s="242">
        <f>ROUND(I161*H161,2)</f>
        <v>0</v>
      </c>
      <c r="BL161" s="19" t="s">
        <v>233</v>
      </c>
      <c r="BM161" s="241" t="s">
        <v>3335</v>
      </c>
    </row>
    <row r="162" s="12" customFormat="1" ht="25.92" customHeight="1">
      <c r="A162" s="12"/>
      <c r="B162" s="214"/>
      <c r="C162" s="215"/>
      <c r="D162" s="216" t="s">
        <v>84</v>
      </c>
      <c r="E162" s="217" t="s">
        <v>1459</v>
      </c>
      <c r="F162" s="217" t="s">
        <v>3336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SUM(P163:P169)</f>
        <v>0</v>
      </c>
      <c r="Q162" s="222"/>
      <c r="R162" s="223">
        <f>SUM(R163:R169)</f>
        <v>0</v>
      </c>
      <c r="S162" s="222"/>
      <c r="T162" s="224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92</v>
      </c>
      <c r="AT162" s="226" t="s">
        <v>84</v>
      </c>
      <c r="AU162" s="226" t="s">
        <v>85</v>
      </c>
      <c r="AY162" s="225" t="s">
        <v>226</v>
      </c>
      <c r="BK162" s="227">
        <f>SUM(BK163:BK169)</f>
        <v>0</v>
      </c>
    </row>
    <row r="163" s="2" customFormat="1" ht="16.5" customHeight="1">
      <c r="A163" s="41"/>
      <c r="B163" s="42"/>
      <c r="C163" s="230" t="s">
        <v>324</v>
      </c>
      <c r="D163" s="230" t="s">
        <v>228</v>
      </c>
      <c r="E163" s="231" t="s">
        <v>1545</v>
      </c>
      <c r="F163" s="232" t="s">
        <v>3337</v>
      </c>
      <c r="G163" s="233" t="s">
        <v>611</v>
      </c>
      <c r="H163" s="234">
        <v>1</v>
      </c>
      <c r="I163" s="235"/>
      <c r="J163" s="236">
        <f>ROUND(I163*H163,2)</f>
        <v>0</v>
      </c>
      <c r="K163" s="232" t="s">
        <v>1</v>
      </c>
      <c r="L163" s="47"/>
      <c r="M163" s="237" t="s">
        <v>1</v>
      </c>
      <c r="N163" s="238" t="s">
        <v>52</v>
      </c>
      <c r="O163" s="9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1" t="s">
        <v>233</v>
      </c>
      <c r="AT163" s="241" t="s">
        <v>228</v>
      </c>
      <c r="AU163" s="241" t="s">
        <v>92</v>
      </c>
      <c r="AY163" s="19" t="s">
        <v>226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233</v>
      </c>
      <c r="BK163" s="242">
        <f>ROUND(I163*H163,2)</f>
        <v>0</v>
      </c>
      <c r="BL163" s="19" t="s">
        <v>233</v>
      </c>
      <c r="BM163" s="241" t="s">
        <v>3338</v>
      </c>
    </row>
    <row r="164" s="15" customFormat="1">
      <c r="A164" s="15"/>
      <c r="B164" s="280"/>
      <c r="C164" s="281"/>
      <c r="D164" s="245" t="s">
        <v>235</v>
      </c>
      <c r="E164" s="282" t="s">
        <v>1</v>
      </c>
      <c r="F164" s="283" t="s">
        <v>3339</v>
      </c>
      <c r="G164" s="281"/>
      <c r="H164" s="282" t="s">
        <v>1</v>
      </c>
      <c r="I164" s="284"/>
      <c r="J164" s="281"/>
      <c r="K164" s="281"/>
      <c r="L164" s="285"/>
      <c r="M164" s="286"/>
      <c r="N164" s="287"/>
      <c r="O164" s="287"/>
      <c r="P164" s="287"/>
      <c r="Q164" s="287"/>
      <c r="R164" s="287"/>
      <c r="S164" s="287"/>
      <c r="T164" s="28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9" t="s">
        <v>235</v>
      </c>
      <c r="AU164" s="289" t="s">
        <v>92</v>
      </c>
      <c r="AV164" s="15" t="s">
        <v>92</v>
      </c>
      <c r="AW164" s="15" t="s">
        <v>40</v>
      </c>
      <c r="AX164" s="15" t="s">
        <v>85</v>
      </c>
      <c r="AY164" s="289" t="s">
        <v>226</v>
      </c>
    </row>
    <row r="165" s="15" customFormat="1">
      <c r="A165" s="15"/>
      <c r="B165" s="280"/>
      <c r="C165" s="281"/>
      <c r="D165" s="245" t="s">
        <v>235</v>
      </c>
      <c r="E165" s="282" t="s">
        <v>1</v>
      </c>
      <c r="F165" s="283" t="s">
        <v>3340</v>
      </c>
      <c r="G165" s="281"/>
      <c r="H165" s="282" t="s">
        <v>1</v>
      </c>
      <c r="I165" s="284"/>
      <c r="J165" s="281"/>
      <c r="K165" s="281"/>
      <c r="L165" s="285"/>
      <c r="M165" s="286"/>
      <c r="N165" s="287"/>
      <c r="O165" s="287"/>
      <c r="P165" s="287"/>
      <c r="Q165" s="287"/>
      <c r="R165" s="287"/>
      <c r="S165" s="287"/>
      <c r="T165" s="28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9" t="s">
        <v>235</v>
      </c>
      <c r="AU165" s="289" t="s">
        <v>92</v>
      </c>
      <c r="AV165" s="15" t="s">
        <v>92</v>
      </c>
      <c r="AW165" s="15" t="s">
        <v>40</v>
      </c>
      <c r="AX165" s="15" t="s">
        <v>85</v>
      </c>
      <c r="AY165" s="289" t="s">
        <v>226</v>
      </c>
    </row>
    <row r="166" s="15" customFormat="1">
      <c r="A166" s="15"/>
      <c r="B166" s="280"/>
      <c r="C166" s="281"/>
      <c r="D166" s="245" t="s">
        <v>235</v>
      </c>
      <c r="E166" s="282" t="s">
        <v>1</v>
      </c>
      <c r="F166" s="283" t="s">
        <v>3341</v>
      </c>
      <c r="G166" s="281"/>
      <c r="H166" s="282" t="s">
        <v>1</v>
      </c>
      <c r="I166" s="284"/>
      <c r="J166" s="281"/>
      <c r="K166" s="281"/>
      <c r="L166" s="285"/>
      <c r="M166" s="286"/>
      <c r="N166" s="287"/>
      <c r="O166" s="287"/>
      <c r="P166" s="287"/>
      <c r="Q166" s="287"/>
      <c r="R166" s="287"/>
      <c r="S166" s="287"/>
      <c r="T166" s="28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9" t="s">
        <v>235</v>
      </c>
      <c r="AU166" s="289" t="s">
        <v>92</v>
      </c>
      <c r="AV166" s="15" t="s">
        <v>92</v>
      </c>
      <c r="AW166" s="15" t="s">
        <v>40</v>
      </c>
      <c r="AX166" s="15" t="s">
        <v>85</v>
      </c>
      <c r="AY166" s="289" t="s">
        <v>226</v>
      </c>
    </row>
    <row r="167" s="15" customFormat="1">
      <c r="A167" s="15"/>
      <c r="B167" s="280"/>
      <c r="C167" s="281"/>
      <c r="D167" s="245" t="s">
        <v>235</v>
      </c>
      <c r="E167" s="282" t="s">
        <v>1</v>
      </c>
      <c r="F167" s="283" t="s">
        <v>3342</v>
      </c>
      <c r="G167" s="281"/>
      <c r="H167" s="282" t="s">
        <v>1</v>
      </c>
      <c r="I167" s="284"/>
      <c r="J167" s="281"/>
      <c r="K167" s="281"/>
      <c r="L167" s="285"/>
      <c r="M167" s="286"/>
      <c r="N167" s="287"/>
      <c r="O167" s="287"/>
      <c r="P167" s="287"/>
      <c r="Q167" s="287"/>
      <c r="R167" s="287"/>
      <c r="S167" s="287"/>
      <c r="T167" s="28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9" t="s">
        <v>235</v>
      </c>
      <c r="AU167" s="289" t="s">
        <v>92</v>
      </c>
      <c r="AV167" s="15" t="s">
        <v>92</v>
      </c>
      <c r="AW167" s="15" t="s">
        <v>40</v>
      </c>
      <c r="AX167" s="15" t="s">
        <v>85</v>
      </c>
      <c r="AY167" s="289" t="s">
        <v>226</v>
      </c>
    </row>
    <row r="168" s="15" customFormat="1">
      <c r="A168" s="15"/>
      <c r="B168" s="280"/>
      <c r="C168" s="281"/>
      <c r="D168" s="245" t="s">
        <v>235</v>
      </c>
      <c r="E168" s="282" t="s">
        <v>1</v>
      </c>
      <c r="F168" s="283" t="s">
        <v>3343</v>
      </c>
      <c r="G168" s="281"/>
      <c r="H168" s="282" t="s">
        <v>1</v>
      </c>
      <c r="I168" s="284"/>
      <c r="J168" s="281"/>
      <c r="K168" s="281"/>
      <c r="L168" s="285"/>
      <c r="M168" s="286"/>
      <c r="N168" s="287"/>
      <c r="O168" s="287"/>
      <c r="P168" s="287"/>
      <c r="Q168" s="287"/>
      <c r="R168" s="287"/>
      <c r="S168" s="287"/>
      <c r="T168" s="28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9" t="s">
        <v>235</v>
      </c>
      <c r="AU168" s="289" t="s">
        <v>92</v>
      </c>
      <c r="AV168" s="15" t="s">
        <v>92</v>
      </c>
      <c r="AW168" s="15" t="s">
        <v>40</v>
      </c>
      <c r="AX168" s="15" t="s">
        <v>85</v>
      </c>
      <c r="AY168" s="289" t="s">
        <v>226</v>
      </c>
    </row>
    <row r="169" s="13" customFormat="1">
      <c r="A169" s="13"/>
      <c r="B169" s="243"/>
      <c r="C169" s="244"/>
      <c r="D169" s="245" t="s">
        <v>235</v>
      </c>
      <c r="E169" s="246" t="s">
        <v>1</v>
      </c>
      <c r="F169" s="247" t="s">
        <v>92</v>
      </c>
      <c r="G169" s="244"/>
      <c r="H169" s="248">
        <v>1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235</v>
      </c>
      <c r="AU169" s="254" t="s">
        <v>92</v>
      </c>
      <c r="AV169" s="13" t="s">
        <v>94</v>
      </c>
      <c r="AW169" s="13" t="s">
        <v>40</v>
      </c>
      <c r="AX169" s="13" t="s">
        <v>92</v>
      </c>
      <c r="AY169" s="254" t="s">
        <v>226</v>
      </c>
    </row>
    <row r="170" s="12" customFormat="1" ht="25.92" customHeight="1">
      <c r="A170" s="12"/>
      <c r="B170" s="214"/>
      <c r="C170" s="215"/>
      <c r="D170" s="216" t="s">
        <v>84</v>
      </c>
      <c r="E170" s="217" t="s">
        <v>1518</v>
      </c>
      <c r="F170" s="217" t="s">
        <v>164</v>
      </c>
      <c r="G170" s="215"/>
      <c r="H170" s="215"/>
      <c r="I170" s="218"/>
      <c r="J170" s="219">
        <f>BK170</f>
        <v>0</v>
      </c>
      <c r="K170" s="215"/>
      <c r="L170" s="220"/>
      <c r="M170" s="221"/>
      <c r="N170" s="222"/>
      <c r="O170" s="222"/>
      <c r="P170" s="223">
        <f>SUM(P171:P183)</f>
        <v>0</v>
      </c>
      <c r="Q170" s="222"/>
      <c r="R170" s="223">
        <f>SUM(R171:R183)</f>
        <v>0.013130250000000001</v>
      </c>
      <c r="S170" s="222"/>
      <c r="T170" s="224">
        <f>SUM(T171:T183)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92</v>
      </c>
      <c r="AT170" s="226" t="s">
        <v>84</v>
      </c>
      <c r="AU170" s="226" t="s">
        <v>85</v>
      </c>
      <c r="AY170" s="225" t="s">
        <v>226</v>
      </c>
      <c r="BK170" s="227">
        <f>SUM(BK171:BK183)</f>
        <v>0</v>
      </c>
    </row>
    <row r="171" s="2" customFormat="1" ht="16.5" customHeight="1">
      <c r="A171" s="41"/>
      <c r="B171" s="42"/>
      <c r="C171" s="230" t="s">
        <v>7</v>
      </c>
      <c r="D171" s="230" t="s">
        <v>228</v>
      </c>
      <c r="E171" s="231" t="s">
        <v>686</v>
      </c>
      <c r="F171" s="232" t="s">
        <v>687</v>
      </c>
      <c r="G171" s="233" t="s">
        <v>387</v>
      </c>
      <c r="H171" s="234">
        <v>1</v>
      </c>
      <c r="I171" s="235"/>
      <c r="J171" s="236">
        <f>ROUND(I171*H171,2)</f>
        <v>0</v>
      </c>
      <c r="K171" s="232" t="s">
        <v>1</v>
      </c>
      <c r="L171" s="47"/>
      <c r="M171" s="237" t="s">
        <v>1</v>
      </c>
      <c r="N171" s="238" t="s">
        <v>52</v>
      </c>
      <c r="O171" s="9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1" t="s">
        <v>233</v>
      </c>
      <c r="AT171" s="241" t="s">
        <v>228</v>
      </c>
      <c r="AU171" s="241" t="s">
        <v>92</v>
      </c>
      <c r="AY171" s="19" t="s">
        <v>226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233</v>
      </c>
      <c r="BK171" s="242">
        <f>ROUND(I171*H171,2)</f>
        <v>0</v>
      </c>
      <c r="BL171" s="19" t="s">
        <v>233</v>
      </c>
      <c r="BM171" s="241" t="s">
        <v>3344</v>
      </c>
    </row>
    <row r="172" s="2" customFormat="1" ht="16.5" customHeight="1">
      <c r="A172" s="41"/>
      <c r="B172" s="42"/>
      <c r="C172" s="230" t="s">
        <v>335</v>
      </c>
      <c r="D172" s="230" t="s">
        <v>228</v>
      </c>
      <c r="E172" s="231" t="s">
        <v>690</v>
      </c>
      <c r="F172" s="232" t="s">
        <v>691</v>
      </c>
      <c r="G172" s="233" t="s">
        <v>369</v>
      </c>
      <c r="H172" s="234">
        <v>5</v>
      </c>
      <c r="I172" s="235"/>
      <c r="J172" s="236">
        <f>ROUND(I172*H172,2)</f>
        <v>0</v>
      </c>
      <c r="K172" s="232" t="s">
        <v>232</v>
      </c>
      <c r="L172" s="47"/>
      <c r="M172" s="237" t="s">
        <v>1</v>
      </c>
      <c r="N172" s="238" t="s">
        <v>52</v>
      </c>
      <c r="O172" s="9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1" t="s">
        <v>233</v>
      </c>
      <c r="AT172" s="241" t="s">
        <v>228</v>
      </c>
      <c r="AU172" s="241" t="s">
        <v>92</v>
      </c>
      <c r="AY172" s="19" t="s">
        <v>226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233</v>
      </c>
      <c r="BK172" s="242">
        <f>ROUND(I172*H172,2)</f>
        <v>0</v>
      </c>
      <c r="BL172" s="19" t="s">
        <v>233</v>
      </c>
      <c r="BM172" s="241" t="s">
        <v>3345</v>
      </c>
    </row>
    <row r="173" s="13" customFormat="1">
      <c r="A173" s="13"/>
      <c r="B173" s="243"/>
      <c r="C173" s="244"/>
      <c r="D173" s="245" t="s">
        <v>235</v>
      </c>
      <c r="E173" s="246" t="s">
        <v>1</v>
      </c>
      <c r="F173" s="247" t="s">
        <v>251</v>
      </c>
      <c r="G173" s="244"/>
      <c r="H173" s="248">
        <v>5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235</v>
      </c>
      <c r="AU173" s="254" t="s">
        <v>92</v>
      </c>
      <c r="AV173" s="13" t="s">
        <v>94</v>
      </c>
      <c r="AW173" s="13" t="s">
        <v>40</v>
      </c>
      <c r="AX173" s="13" t="s">
        <v>92</v>
      </c>
      <c r="AY173" s="254" t="s">
        <v>226</v>
      </c>
    </row>
    <row r="174" s="2" customFormat="1" ht="21.75" customHeight="1">
      <c r="A174" s="41"/>
      <c r="B174" s="42"/>
      <c r="C174" s="230" t="s">
        <v>340</v>
      </c>
      <c r="D174" s="230" t="s">
        <v>228</v>
      </c>
      <c r="E174" s="231" t="s">
        <v>694</v>
      </c>
      <c r="F174" s="232" t="s">
        <v>695</v>
      </c>
      <c r="G174" s="233" t="s">
        <v>369</v>
      </c>
      <c r="H174" s="234">
        <v>56</v>
      </c>
      <c r="I174" s="235"/>
      <c r="J174" s="236">
        <f>ROUND(I174*H174,2)</f>
        <v>0</v>
      </c>
      <c r="K174" s="232" t="s">
        <v>232</v>
      </c>
      <c r="L174" s="47"/>
      <c r="M174" s="237" t="s">
        <v>1</v>
      </c>
      <c r="N174" s="238" t="s">
        <v>52</v>
      </c>
      <c r="O174" s="9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1" t="s">
        <v>233</v>
      </c>
      <c r="AT174" s="241" t="s">
        <v>228</v>
      </c>
      <c r="AU174" s="241" t="s">
        <v>92</v>
      </c>
      <c r="AY174" s="19" t="s">
        <v>226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233</v>
      </c>
      <c r="BK174" s="242">
        <f>ROUND(I174*H174,2)</f>
        <v>0</v>
      </c>
      <c r="BL174" s="19" t="s">
        <v>233</v>
      </c>
      <c r="BM174" s="241" t="s">
        <v>3346</v>
      </c>
    </row>
    <row r="175" s="15" customFormat="1">
      <c r="A175" s="15"/>
      <c r="B175" s="280"/>
      <c r="C175" s="281"/>
      <c r="D175" s="245" t="s">
        <v>235</v>
      </c>
      <c r="E175" s="282" t="s">
        <v>1</v>
      </c>
      <c r="F175" s="283" t="s">
        <v>1624</v>
      </c>
      <c r="G175" s="281"/>
      <c r="H175" s="282" t="s">
        <v>1</v>
      </c>
      <c r="I175" s="284"/>
      <c r="J175" s="281"/>
      <c r="K175" s="281"/>
      <c r="L175" s="285"/>
      <c r="M175" s="286"/>
      <c r="N175" s="287"/>
      <c r="O175" s="287"/>
      <c r="P175" s="287"/>
      <c r="Q175" s="287"/>
      <c r="R175" s="287"/>
      <c r="S175" s="287"/>
      <c r="T175" s="28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9" t="s">
        <v>235</v>
      </c>
      <c r="AU175" s="289" t="s">
        <v>92</v>
      </c>
      <c r="AV175" s="15" t="s">
        <v>92</v>
      </c>
      <c r="AW175" s="15" t="s">
        <v>40</v>
      </c>
      <c r="AX175" s="15" t="s">
        <v>85</v>
      </c>
      <c r="AY175" s="289" t="s">
        <v>226</v>
      </c>
    </row>
    <row r="176" s="15" customFormat="1">
      <c r="A176" s="15"/>
      <c r="B176" s="280"/>
      <c r="C176" s="281"/>
      <c r="D176" s="245" t="s">
        <v>235</v>
      </c>
      <c r="E176" s="282" t="s">
        <v>1</v>
      </c>
      <c r="F176" s="283" t="s">
        <v>1625</v>
      </c>
      <c r="G176" s="281"/>
      <c r="H176" s="282" t="s">
        <v>1</v>
      </c>
      <c r="I176" s="284"/>
      <c r="J176" s="281"/>
      <c r="K176" s="281"/>
      <c r="L176" s="285"/>
      <c r="M176" s="286"/>
      <c r="N176" s="287"/>
      <c r="O176" s="287"/>
      <c r="P176" s="287"/>
      <c r="Q176" s="287"/>
      <c r="R176" s="287"/>
      <c r="S176" s="287"/>
      <c r="T176" s="28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9" t="s">
        <v>235</v>
      </c>
      <c r="AU176" s="289" t="s">
        <v>92</v>
      </c>
      <c r="AV176" s="15" t="s">
        <v>92</v>
      </c>
      <c r="AW176" s="15" t="s">
        <v>40</v>
      </c>
      <c r="AX176" s="15" t="s">
        <v>85</v>
      </c>
      <c r="AY176" s="289" t="s">
        <v>226</v>
      </c>
    </row>
    <row r="177" s="13" customFormat="1">
      <c r="A177" s="13"/>
      <c r="B177" s="243"/>
      <c r="C177" s="244"/>
      <c r="D177" s="245" t="s">
        <v>235</v>
      </c>
      <c r="E177" s="246" t="s">
        <v>1</v>
      </c>
      <c r="F177" s="247" t="s">
        <v>1626</v>
      </c>
      <c r="G177" s="244"/>
      <c r="H177" s="248">
        <v>56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235</v>
      </c>
      <c r="AU177" s="254" t="s">
        <v>92</v>
      </c>
      <c r="AV177" s="13" t="s">
        <v>94</v>
      </c>
      <c r="AW177" s="13" t="s">
        <v>40</v>
      </c>
      <c r="AX177" s="13" t="s">
        <v>92</v>
      </c>
      <c r="AY177" s="254" t="s">
        <v>226</v>
      </c>
    </row>
    <row r="178" s="2" customFormat="1" ht="21.75" customHeight="1">
      <c r="A178" s="41"/>
      <c r="B178" s="42"/>
      <c r="C178" s="230" t="s">
        <v>345</v>
      </c>
      <c r="D178" s="230" t="s">
        <v>228</v>
      </c>
      <c r="E178" s="231" t="s">
        <v>701</v>
      </c>
      <c r="F178" s="232" t="s">
        <v>702</v>
      </c>
      <c r="G178" s="233" t="s">
        <v>369</v>
      </c>
      <c r="H178" s="234">
        <v>4</v>
      </c>
      <c r="I178" s="235"/>
      <c r="J178" s="236">
        <f>ROUND(I178*H178,2)</f>
        <v>0</v>
      </c>
      <c r="K178" s="232" t="s">
        <v>232</v>
      </c>
      <c r="L178" s="47"/>
      <c r="M178" s="237" t="s">
        <v>1</v>
      </c>
      <c r="N178" s="238" t="s">
        <v>52</v>
      </c>
      <c r="O178" s="9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1" t="s">
        <v>233</v>
      </c>
      <c r="AT178" s="241" t="s">
        <v>228</v>
      </c>
      <c r="AU178" s="241" t="s">
        <v>92</v>
      </c>
      <c r="AY178" s="19" t="s">
        <v>226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233</v>
      </c>
      <c r="BK178" s="242">
        <f>ROUND(I178*H178,2)</f>
        <v>0</v>
      </c>
      <c r="BL178" s="19" t="s">
        <v>233</v>
      </c>
      <c r="BM178" s="241" t="s">
        <v>3347</v>
      </c>
    </row>
    <row r="179" s="2" customFormat="1" ht="16.5" customHeight="1">
      <c r="A179" s="41"/>
      <c r="B179" s="42"/>
      <c r="C179" s="230" t="s">
        <v>350</v>
      </c>
      <c r="D179" s="230" t="s">
        <v>228</v>
      </c>
      <c r="E179" s="231" t="s">
        <v>1628</v>
      </c>
      <c r="F179" s="232" t="s">
        <v>1629</v>
      </c>
      <c r="G179" s="233" t="s">
        <v>1630</v>
      </c>
      <c r="H179" s="234">
        <v>1</v>
      </c>
      <c r="I179" s="235"/>
      <c r="J179" s="236">
        <f>ROUND(I179*H179,2)</f>
        <v>0</v>
      </c>
      <c r="K179" s="232" t="s">
        <v>1</v>
      </c>
      <c r="L179" s="47"/>
      <c r="M179" s="237" t="s">
        <v>1</v>
      </c>
      <c r="N179" s="238" t="s">
        <v>52</v>
      </c>
      <c r="O179" s="95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1" t="s">
        <v>557</v>
      </c>
      <c r="AT179" s="241" t="s">
        <v>228</v>
      </c>
      <c r="AU179" s="241" t="s">
        <v>92</v>
      </c>
      <c r="AY179" s="19" t="s">
        <v>226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233</v>
      </c>
      <c r="BK179" s="242">
        <f>ROUND(I179*H179,2)</f>
        <v>0</v>
      </c>
      <c r="BL179" s="19" t="s">
        <v>557</v>
      </c>
      <c r="BM179" s="241" t="s">
        <v>3348</v>
      </c>
    </row>
    <row r="180" s="2" customFormat="1" ht="16.5" customHeight="1">
      <c r="A180" s="41"/>
      <c r="B180" s="42"/>
      <c r="C180" s="230" t="s">
        <v>356</v>
      </c>
      <c r="D180" s="230" t="s">
        <v>228</v>
      </c>
      <c r="E180" s="231" t="s">
        <v>709</v>
      </c>
      <c r="F180" s="232" t="s">
        <v>710</v>
      </c>
      <c r="G180" s="233" t="s">
        <v>231</v>
      </c>
      <c r="H180" s="234">
        <v>262.60500000000002</v>
      </c>
      <c r="I180" s="235"/>
      <c r="J180" s="236">
        <f>ROUND(I180*H180,2)</f>
        <v>0</v>
      </c>
      <c r="K180" s="232" t="s">
        <v>232</v>
      </c>
      <c r="L180" s="47"/>
      <c r="M180" s="237" t="s">
        <v>1</v>
      </c>
      <c r="N180" s="238" t="s">
        <v>52</v>
      </c>
      <c r="O180" s="95"/>
      <c r="P180" s="239">
        <f>O180*H180</f>
        <v>0</v>
      </c>
      <c r="Q180" s="239">
        <v>5.0000000000000002E-05</v>
      </c>
      <c r="R180" s="239">
        <f>Q180*H180</f>
        <v>0.013130250000000001</v>
      </c>
      <c r="S180" s="239">
        <v>0</v>
      </c>
      <c r="T180" s="24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1" t="s">
        <v>233</v>
      </c>
      <c r="AT180" s="241" t="s">
        <v>228</v>
      </c>
      <c r="AU180" s="241" t="s">
        <v>92</v>
      </c>
      <c r="AY180" s="19" t="s">
        <v>226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233</v>
      </c>
      <c r="BK180" s="242">
        <f>ROUND(I180*H180,2)</f>
        <v>0</v>
      </c>
      <c r="BL180" s="19" t="s">
        <v>233</v>
      </c>
      <c r="BM180" s="241" t="s">
        <v>3349</v>
      </c>
    </row>
    <row r="181" s="15" customFormat="1">
      <c r="A181" s="15"/>
      <c r="B181" s="280"/>
      <c r="C181" s="281"/>
      <c r="D181" s="245" t="s">
        <v>235</v>
      </c>
      <c r="E181" s="282" t="s">
        <v>1</v>
      </c>
      <c r="F181" s="283" t="s">
        <v>712</v>
      </c>
      <c r="G181" s="281"/>
      <c r="H181" s="282" t="s">
        <v>1</v>
      </c>
      <c r="I181" s="284"/>
      <c r="J181" s="281"/>
      <c r="K181" s="281"/>
      <c r="L181" s="285"/>
      <c r="M181" s="286"/>
      <c r="N181" s="287"/>
      <c r="O181" s="287"/>
      <c r="P181" s="287"/>
      <c r="Q181" s="287"/>
      <c r="R181" s="287"/>
      <c r="S181" s="287"/>
      <c r="T181" s="28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9" t="s">
        <v>235</v>
      </c>
      <c r="AU181" s="289" t="s">
        <v>92</v>
      </c>
      <c r="AV181" s="15" t="s">
        <v>92</v>
      </c>
      <c r="AW181" s="15" t="s">
        <v>40</v>
      </c>
      <c r="AX181" s="15" t="s">
        <v>85</v>
      </c>
      <c r="AY181" s="289" t="s">
        <v>226</v>
      </c>
    </row>
    <row r="182" s="13" customFormat="1">
      <c r="A182" s="13"/>
      <c r="B182" s="243"/>
      <c r="C182" s="244"/>
      <c r="D182" s="245" t="s">
        <v>235</v>
      </c>
      <c r="E182" s="246" t="s">
        <v>1</v>
      </c>
      <c r="F182" s="247" t="s">
        <v>3350</v>
      </c>
      <c r="G182" s="244"/>
      <c r="H182" s="248">
        <v>262.60500000000002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235</v>
      </c>
      <c r="AU182" s="254" t="s">
        <v>92</v>
      </c>
      <c r="AV182" s="13" t="s">
        <v>94</v>
      </c>
      <c r="AW182" s="13" t="s">
        <v>40</v>
      </c>
      <c r="AX182" s="13" t="s">
        <v>85</v>
      </c>
      <c r="AY182" s="254" t="s">
        <v>226</v>
      </c>
    </row>
    <row r="183" s="14" customFormat="1">
      <c r="A183" s="14"/>
      <c r="B183" s="255"/>
      <c r="C183" s="256"/>
      <c r="D183" s="245" t="s">
        <v>235</v>
      </c>
      <c r="E183" s="257" t="s">
        <v>1</v>
      </c>
      <c r="F183" s="258" t="s">
        <v>237</v>
      </c>
      <c r="G183" s="256"/>
      <c r="H183" s="259">
        <v>262.60500000000002</v>
      </c>
      <c r="I183" s="260"/>
      <c r="J183" s="256"/>
      <c r="K183" s="256"/>
      <c r="L183" s="261"/>
      <c r="M183" s="304"/>
      <c r="N183" s="305"/>
      <c r="O183" s="305"/>
      <c r="P183" s="305"/>
      <c r="Q183" s="305"/>
      <c r="R183" s="305"/>
      <c r="S183" s="305"/>
      <c r="T183" s="30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235</v>
      </c>
      <c r="AU183" s="265" t="s">
        <v>92</v>
      </c>
      <c r="AV183" s="14" t="s">
        <v>233</v>
      </c>
      <c r="AW183" s="14" t="s">
        <v>40</v>
      </c>
      <c r="AX183" s="14" t="s">
        <v>92</v>
      </c>
      <c r="AY183" s="265" t="s">
        <v>226</v>
      </c>
    </row>
    <row r="184" s="2" customFormat="1" ht="6.96" customHeight="1">
      <c r="A184" s="41"/>
      <c r="B184" s="70"/>
      <c r="C184" s="71"/>
      <c r="D184" s="71"/>
      <c r="E184" s="71"/>
      <c r="F184" s="71"/>
      <c r="G184" s="71"/>
      <c r="H184" s="71"/>
      <c r="I184" s="71"/>
      <c r="J184" s="71"/>
      <c r="K184" s="71"/>
      <c r="L184" s="47"/>
      <c r="M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s9Osklxg0mzJprcFKCno1jtH5a7POOwPj0A2UVODiP64TU9WWkbkcDZB0sZidyIltenCqehT1G3qugl9gxLmow==" hashValue="XTRURla0Cf2Fng/B5a1ERj4lvfo/Gsk+UxOREZ8ndmqKrMIp6DayMp1v1jryqy1kB+2ln113PWB6cE7PX7Z6fQ==" algorithmName="SHA-512" password="CF7A"/>
  <autoFilter ref="C122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  <c r="AZ2" s="307" t="s">
        <v>2423</v>
      </c>
      <c r="BA2" s="307" t="s">
        <v>3351</v>
      </c>
      <c r="BB2" s="307" t="s">
        <v>244</v>
      </c>
      <c r="BC2" s="307" t="s">
        <v>3352</v>
      </c>
      <c r="BD2" s="307" t="s">
        <v>94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  <c r="AZ3" s="307" t="s">
        <v>2422</v>
      </c>
      <c r="BA3" s="307" t="s">
        <v>3353</v>
      </c>
      <c r="BB3" s="307" t="s">
        <v>244</v>
      </c>
      <c r="BC3" s="307" t="s">
        <v>3354</v>
      </c>
      <c r="BD3" s="307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  <c r="AZ4" s="307" t="s">
        <v>2429</v>
      </c>
      <c r="BA4" s="307" t="s">
        <v>3355</v>
      </c>
      <c r="BB4" s="307" t="s">
        <v>244</v>
      </c>
      <c r="BC4" s="307" t="s">
        <v>3356</v>
      </c>
      <c r="BD4" s="307" t="s">
        <v>94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3074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3357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ROUND(J144,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ROUND((SUM(BE144:BE362)),  2)</f>
        <v>0</v>
      </c>
      <c r="G35" s="41"/>
      <c r="H35" s="41"/>
      <c r="I35" s="168">
        <v>0.20999999999999999</v>
      </c>
      <c r="J35" s="167">
        <f>ROUND(((SUM(BE144:BE362))*I35),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ROUND((SUM(BF144:BF362)),  2)</f>
        <v>0</v>
      </c>
      <c r="G36" s="41"/>
      <c r="H36" s="41"/>
      <c r="I36" s="168">
        <v>0.14999999999999999</v>
      </c>
      <c r="J36" s="167">
        <f>ROUND(((SUM(BF144:BF362))*I36),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ROUND((SUM(BG144:BG362)),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ROUND((SUM(BH144:BH362)),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ROUND((SUM(BI144:BI362)),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3074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SO02.3 - ZTI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J144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1646</v>
      </c>
      <c r="E99" s="195"/>
      <c r="F99" s="195"/>
      <c r="G99" s="195"/>
      <c r="H99" s="195"/>
      <c r="I99" s="195"/>
      <c r="J99" s="196">
        <f>J145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1961</v>
      </c>
      <c r="E100" s="200"/>
      <c r="F100" s="200"/>
      <c r="G100" s="200"/>
      <c r="H100" s="200"/>
      <c r="I100" s="200"/>
      <c r="J100" s="201">
        <f>J146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7"/>
      <c r="D101" s="199" t="s">
        <v>1964</v>
      </c>
      <c r="E101" s="200"/>
      <c r="F101" s="200"/>
      <c r="G101" s="200"/>
      <c r="H101" s="200"/>
      <c r="I101" s="200"/>
      <c r="J101" s="201">
        <f>J148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8"/>
      <c r="C102" s="137"/>
      <c r="D102" s="199" t="s">
        <v>1962</v>
      </c>
      <c r="E102" s="200"/>
      <c r="F102" s="200"/>
      <c r="G102" s="200"/>
      <c r="H102" s="200"/>
      <c r="I102" s="200"/>
      <c r="J102" s="201">
        <f>J155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7"/>
      <c r="D103" s="199" t="s">
        <v>1973</v>
      </c>
      <c r="E103" s="200"/>
      <c r="F103" s="200"/>
      <c r="G103" s="200"/>
      <c r="H103" s="200"/>
      <c r="I103" s="200"/>
      <c r="J103" s="201">
        <f>J160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7"/>
      <c r="D104" s="199" t="s">
        <v>3358</v>
      </c>
      <c r="E104" s="200"/>
      <c r="F104" s="200"/>
      <c r="G104" s="200"/>
      <c r="H104" s="200"/>
      <c r="I104" s="200"/>
      <c r="J104" s="201">
        <f>J172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7"/>
      <c r="D105" s="199" t="s">
        <v>3359</v>
      </c>
      <c r="E105" s="200"/>
      <c r="F105" s="200"/>
      <c r="G105" s="200"/>
      <c r="H105" s="200"/>
      <c r="I105" s="200"/>
      <c r="J105" s="201">
        <f>J192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7"/>
      <c r="D106" s="199" t="s">
        <v>1969</v>
      </c>
      <c r="E106" s="200"/>
      <c r="F106" s="200"/>
      <c r="G106" s="200"/>
      <c r="H106" s="200"/>
      <c r="I106" s="200"/>
      <c r="J106" s="201">
        <f>J226</f>
        <v>0</v>
      </c>
      <c r="K106" s="13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7"/>
      <c r="D107" s="199" t="s">
        <v>3360</v>
      </c>
      <c r="E107" s="200"/>
      <c r="F107" s="200"/>
      <c r="G107" s="200"/>
      <c r="H107" s="200"/>
      <c r="I107" s="200"/>
      <c r="J107" s="201">
        <f>J227</f>
        <v>0</v>
      </c>
      <c r="K107" s="13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7"/>
      <c r="D108" s="199" t="s">
        <v>3361</v>
      </c>
      <c r="E108" s="200"/>
      <c r="F108" s="200"/>
      <c r="G108" s="200"/>
      <c r="H108" s="200"/>
      <c r="I108" s="200"/>
      <c r="J108" s="201">
        <f>J246</f>
        <v>0</v>
      </c>
      <c r="K108" s="13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7"/>
      <c r="D109" s="199" t="s">
        <v>3362</v>
      </c>
      <c r="E109" s="200"/>
      <c r="F109" s="200"/>
      <c r="G109" s="200"/>
      <c r="H109" s="200"/>
      <c r="I109" s="200"/>
      <c r="J109" s="201">
        <f>J247</f>
        <v>0</v>
      </c>
      <c r="K109" s="137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7"/>
      <c r="D110" s="199" t="s">
        <v>3363</v>
      </c>
      <c r="E110" s="200"/>
      <c r="F110" s="200"/>
      <c r="G110" s="200"/>
      <c r="H110" s="200"/>
      <c r="I110" s="200"/>
      <c r="J110" s="201">
        <f>J255</f>
        <v>0</v>
      </c>
      <c r="K110" s="137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7"/>
      <c r="D111" s="199" t="s">
        <v>1974</v>
      </c>
      <c r="E111" s="200"/>
      <c r="F111" s="200"/>
      <c r="G111" s="200"/>
      <c r="H111" s="200"/>
      <c r="I111" s="200"/>
      <c r="J111" s="201">
        <f>J271</f>
        <v>0</v>
      </c>
      <c r="K111" s="137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8"/>
      <c r="C112" s="137"/>
      <c r="D112" s="199" t="s">
        <v>3364</v>
      </c>
      <c r="E112" s="200"/>
      <c r="F112" s="200"/>
      <c r="G112" s="200"/>
      <c r="H112" s="200"/>
      <c r="I112" s="200"/>
      <c r="J112" s="201">
        <f>J272</f>
        <v>0</v>
      </c>
      <c r="K112" s="137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21.84" customHeight="1">
      <c r="A113" s="10"/>
      <c r="B113" s="198"/>
      <c r="C113" s="137"/>
      <c r="D113" s="199" t="s">
        <v>3365</v>
      </c>
      <c r="E113" s="200"/>
      <c r="F113" s="200"/>
      <c r="G113" s="200"/>
      <c r="H113" s="200"/>
      <c r="I113" s="200"/>
      <c r="J113" s="201">
        <f>J273</f>
        <v>0</v>
      </c>
      <c r="K113" s="137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8"/>
      <c r="C114" s="137"/>
      <c r="D114" s="199" t="s">
        <v>3366</v>
      </c>
      <c r="E114" s="200"/>
      <c r="F114" s="200"/>
      <c r="G114" s="200"/>
      <c r="H114" s="200"/>
      <c r="I114" s="200"/>
      <c r="J114" s="201">
        <f>J275</f>
        <v>0</v>
      </c>
      <c r="K114" s="137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98"/>
      <c r="C115" s="137"/>
      <c r="D115" s="199" t="s">
        <v>3367</v>
      </c>
      <c r="E115" s="200"/>
      <c r="F115" s="200"/>
      <c r="G115" s="200"/>
      <c r="H115" s="200"/>
      <c r="I115" s="200"/>
      <c r="J115" s="201">
        <f>J280</f>
        <v>0</v>
      </c>
      <c r="K115" s="137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8"/>
      <c r="C116" s="137"/>
      <c r="D116" s="199" t="s">
        <v>1976</v>
      </c>
      <c r="E116" s="200"/>
      <c r="F116" s="200"/>
      <c r="G116" s="200"/>
      <c r="H116" s="200"/>
      <c r="I116" s="200"/>
      <c r="J116" s="201">
        <f>J284</f>
        <v>0</v>
      </c>
      <c r="K116" s="137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8"/>
      <c r="C117" s="137"/>
      <c r="D117" s="199" t="s">
        <v>3368</v>
      </c>
      <c r="E117" s="200"/>
      <c r="F117" s="200"/>
      <c r="G117" s="200"/>
      <c r="H117" s="200"/>
      <c r="I117" s="200"/>
      <c r="J117" s="201">
        <f>J289</f>
        <v>0</v>
      </c>
      <c r="K117" s="137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8"/>
      <c r="C118" s="137"/>
      <c r="D118" s="199" t="s">
        <v>3369</v>
      </c>
      <c r="E118" s="200"/>
      <c r="F118" s="200"/>
      <c r="G118" s="200"/>
      <c r="H118" s="200"/>
      <c r="I118" s="200"/>
      <c r="J118" s="201">
        <f>J293</f>
        <v>0</v>
      </c>
      <c r="K118" s="137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7"/>
      <c r="D119" s="199" t="s">
        <v>185</v>
      </c>
      <c r="E119" s="200"/>
      <c r="F119" s="200"/>
      <c r="G119" s="200"/>
      <c r="H119" s="200"/>
      <c r="I119" s="200"/>
      <c r="J119" s="201">
        <f>J299</f>
        <v>0</v>
      </c>
      <c r="K119" s="137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8"/>
      <c r="C120" s="137"/>
      <c r="D120" s="199" t="s">
        <v>1980</v>
      </c>
      <c r="E120" s="200"/>
      <c r="F120" s="200"/>
      <c r="G120" s="200"/>
      <c r="H120" s="200"/>
      <c r="I120" s="200"/>
      <c r="J120" s="201">
        <f>J341</f>
        <v>0</v>
      </c>
      <c r="K120" s="137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2"/>
      <c r="C121" s="193"/>
      <c r="D121" s="194" t="s">
        <v>1652</v>
      </c>
      <c r="E121" s="195"/>
      <c r="F121" s="195"/>
      <c r="G121" s="195"/>
      <c r="H121" s="195"/>
      <c r="I121" s="195"/>
      <c r="J121" s="196">
        <f>J358</f>
        <v>0</v>
      </c>
      <c r="K121" s="193"/>
      <c r="L121" s="197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2"/>
      <c r="C122" s="193"/>
      <c r="D122" s="194" t="s">
        <v>1651</v>
      </c>
      <c r="E122" s="195"/>
      <c r="F122" s="195"/>
      <c r="G122" s="195"/>
      <c r="H122" s="195"/>
      <c r="I122" s="195"/>
      <c r="J122" s="196">
        <f>J360</f>
        <v>0</v>
      </c>
      <c r="K122" s="193"/>
      <c r="L122" s="197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2"/>
      <c r="C128" s="73"/>
      <c r="D128" s="73"/>
      <c r="E128" s="73"/>
      <c r="F128" s="73"/>
      <c r="G128" s="73"/>
      <c r="H128" s="73"/>
      <c r="I128" s="73"/>
      <c r="J128" s="73"/>
      <c r="K128" s="73"/>
      <c r="L128" s="6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211</v>
      </c>
      <c r="D129" s="43"/>
      <c r="E129" s="43"/>
      <c r="F129" s="43"/>
      <c r="G129" s="43"/>
      <c r="H129" s="43"/>
      <c r="I129" s="43"/>
      <c r="J129" s="43"/>
      <c r="K129" s="43"/>
      <c r="L129" s="67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187" t="str">
        <f>E7</f>
        <v>Změna způsobu dezinfekce</v>
      </c>
      <c r="F132" s="34"/>
      <c r="G132" s="34"/>
      <c r="H132" s="34"/>
      <c r="I132" s="43"/>
      <c r="J132" s="43"/>
      <c r="K132" s="43"/>
      <c r="L132" s="6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3"/>
      <c r="C133" s="34" t="s">
        <v>168</v>
      </c>
      <c r="D133" s="24"/>
      <c r="E133" s="24"/>
      <c r="F133" s="24"/>
      <c r="G133" s="24"/>
      <c r="H133" s="24"/>
      <c r="I133" s="24"/>
      <c r="J133" s="24"/>
      <c r="K133" s="24"/>
      <c r="L133" s="22"/>
    </row>
    <row r="134" s="2" customFormat="1" ht="16.5" customHeight="1">
      <c r="A134" s="41"/>
      <c r="B134" s="42"/>
      <c r="C134" s="43"/>
      <c r="D134" s="43"/>
      <c r="E134" s="187" t="s">
        <v>3074</v>
      </c>
      <c r="F134" s="43"/>
      <c r="G134" s="43"/>
      <c r="H134" s="43"/>
      <c r="I134" s="43"/>
      <c r="J134" s="43"/>
      <c r="K134" s="43"/>
      <c r="L134" s="67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170</v>
      </c>
      <c r="D135" s="43"/>
      <c r="E135" s="43"/>
      <c r="F135" s="43"/>
      <c r="G135" s="43"/>
      <c r="H135" s="43"/>
      <c r="I135" s="43"/>
      <c r="J135" s="43"/>
      <c r="K135" s="43"/>
      <c r="L135" s="67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6.5" customHeight="1">
      <c r="A136" s="41"/>
      <c r="B136" s="42"/>
      <c r="C136" s="43"/>
      <c r="D136" s="43"/>
      <c r="E136" s="80" t="str">
        <f>E11</f>
        <v>SO02.3 - ZTI</v>
      </c>
      <c r="F136" s="43"/>
      <c r="G136" s="43"/>
      <c r="H136" s="43"/>
      <c r="I136" s="43"/>
      <c r="J136" s="43"/>
      <c r="K136" s="43"/>
      <c r="L136" s="67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2" customHeight="1">
      <c r="A138" s="41"/>
      <c r="B138" s="42"/>
      <c r="C138" s="34" t="s">
        <v>20</v>
      </c>
      <c r="D138" s="43"/>
      <c r="E138" s="43"/>
      <c r="F138" s="29" t="str">
        <f>F14</f>
        <v>Areál úpravny vody Želivka, Hulice 106</v>
      </c>
      <c r="G138" s="43"/>
      <c r="H138" s="43"/>
      <c r="I138" s="34" t="s">
        <v>22</v>
      </c>
      <c r="J138" s="83" t="str">
        <f>IF(J14="","",J14)</f>
        <v>31. 8. 2021</v>
      </c>
      <c r="K138" s="43"/>
      <c r="L138" s="6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7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40.05" customHeight="1">
      <c r="A140" s="41"/>
      <c r="B140" s="42"/>
      <c r="C140" s="34" t="s">
        <v>28</v>
      </c>
      <c r="D140" s="43"/>
      <c r="E140" s="43"/>
      <c r="F140" s="29" t="str">
        <f>E17</f>
        <v>Úpravna vody Želivka, a.s.</v>
      </c>
      <c r="G140" s="43"/>
      <c r="H140" s="43"/>
      <c r="I140" s="34" t="s">
        <v>36</v>
      </c>
      <c r="J140" s="39" t="str">
        <f>E23</f>
        <v>ERMEX ENGINEERING, spol. s r.o.</v>
      </c>
      <c r="K140" s="43"/>
      <c r="L140" s="67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5.15" customHeight="1">
      <c r="A141" s="41"/>
      <c r="B141" s="42"/>
      <c r="C141" s="34" t="s">
        <v>34</v>
      </c>
      <c r="D141" s="43"/>
      <c r="E141" s="43"/>
      <c r="F141" s="29" t="str">
        <f>IF(E20="","",E20)</f>
        <v>Vyplň údaj</v>
      </c>
      <c r="G141" s="43"/>
      <c r="H141" s="43"/>
      <c r="I141" s="34" t="s">
        <v>41</v>
      </c>
      <c r="J141" s="39" t="str">
        <f>E26</f>
        <v xml:space="preserve"> </v>
      </c>
      <c r="K141" s="43"/>
      <c r="L141" s="67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0.32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7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11" customFormat="1" ht="29.28" customHeight="1">
      <c r="A143" s="203"/>
      <c r="B143" s="204"/>
      <c r="C143" s="205" t="s">
        <v>212</v>
      </c>
      <c r="D143" s="206" t="s">
        <v>70</v>
      </c>
      <c r="E143" s="206" t="s">
        <v>66</v>
      </c>
      <c r="F143" s="206" t="s">
        <v>67</v>
      </c>
      <c r="G143" s="206" t="s">
        <v>213</v>
      </c>
      <c r="H143" s="206" t="s">
        <v>214</v>
      </c>
      <c r="I143" s="206" t="s">
        <v>215</v>
      </c>
      <c r="J143" s="206" t="s">
        <v>175</v>
      </c>
      <c r="K143" s="207" t="s">
        <v>216</v>
      </c>
      <c r="L143" s="208"/>
      <c r="M143" s="104" t="s">
        <v>1</v>
      </c>
      <c r="N143" s="105" t="s">
        <v>49</v>
      </c>
      <c r="O143" s="105" t="s">
        <v>217</v>
      </c>
      <c r="P143" s="105" t="s">
        <v>218</v>
      </c>
      <c r="Q143" s="105" t="s">
        <v>219</v>
      </c>
      <c r="R143" s="105" t="s">
        <v>220</v>
      </c>
      <c r="S143" s="105" t="s">
        <v>221</v>
      </c>
      <c r="T143" s="106" t="s">
        <v>222</v>
      </c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</row>
    <row r="144" s="2" customFormat="1" ht="22.8" customHeight="1">
      <c r="A144" s="41"/>
      <c r="B144" s="42"/>
      <c r="C144" s="111" t="s">
        <v>223</v>
      </c>
      <c r="D144" s="43"/>
      <c r="E144" s="43"/>
      <c r="F144" s="43"/>
      <c r="G144" s="43"/>
      <c r="H144" s="43"/>
      <c r="I144" s="43"/>
      <c r="J144" s="209">
        <f>BK144</f>
        <v>0</v>
      </c>
      <c r="K144" s="43"/>
      <c r="L144" s="47"/>
      <c r="M144" s="107"/>
      <c r="N144" s="210"/>
      <c r="O144" s="108"/>
      <c r="P144" s="211">
        <f>P145+P358+P360</f>
        <v>0</v>
      </c>
      <c r="Q144" s="108"/>
      <c r="R144" s="211">
        <f>R145+R358+R360</f>
        <v>275.36559097000003</v>
      </c>
      <c r="S144" s="108"/>
      <c r="T144" s="212">
        <f>T145+T358+T360</f>
        <v>0.043300000000000005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84</v>
      </c>
      <c r="AU144" s="19" t="s">
        <v>177</v>
      </c>
      <c r="BK144" s="213">
        <f>BK145+BK358+BK360</f>
        <v>0</v>
      </c>
    </row>
    <row r="145" s="12" customFormat="1" ht="25.92" customHeight="1">
      <c r="A145" s="12"/>
      <c r="B145" s="214"/>
      <c r="C145" s="215"/>
      <c r="D145" s="216" t="s">
        <v>84</v>
      </c>
      <c r="E145" s="217" t="s">
        <v>1676</v>
      </c>
      <c r="F145" s="217" t="s">
        <v>1677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P146+P160+P172+P192+P226+P246+P271+P299</f>
        <v>0</v>
      </c>
      <c r="Q145" s="222"/>
      <c r="R145" s="223">
        <f>R146+R160+R172+R192+R226+R246+R271+R299</f>
        <v>275.36559097000003</v>
      </c>
      <c r="S145" s="222"/>
      <c r="T145" s="224">
        <f>T146+T160+T172+T192+T226+T246+T271+T299</f>
        <v>0.043300000000000005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92</v>
      </c>
      <c r="AT145" s="226" t="s">
        <v>84</v>
      </c>
      <c r="AU145" s="226" t="s">
        <v>85</v>
      </c>
      <c r="AY145" s="225" t="s">
        <v>226</v>
      </c>
      <c r="BK145" s="227">
        <f>BK146+BK160+BK172+BK192+BK226+BK246+BK271+BK299</f>
        <v>0</v>
      </c>
    </row>
    <row r="146" s="12" customFormat="1" ht="22.8" customHeight="1">
      <c r="A146" s="12"/>
      <c r="B146" s="214"/>
      <c r="C146" s="215"/>
      <c r="D146" s="216" t="s">
        <v>84</v>
      </c>
      <c r="E146" s="228" t="s">
        <v>1981</v>
      </c>
      <c r="F146" s="228" t="s">
        <v>1982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P147+P148+P155</f>
        <v>0</v>
      </c>
      <c r="Q146" s="222"/>
      <c r="R146" s="223">
        <f>R147+R148+R155</f>
        <v>0.030410000000000006</v>
      </c>
      <c r="S146" s="222"/>
      <c r="T146" s="224">
        <f>T147+T148+T155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92</v>
      </c>
      <c r="AT146" s="226" t="s">
        <v>84</v>
      </c>
      <c r="AU146" s="226" t="s">
        <v>92</v>
      </c>
      <c r="AY146" s="225" t="s">
        <v>226</v>
      </c>
      <c r="BK146" s="227">
        <f>BK147+BK148+BK155</f>
        <v>0</v>
      </c>
    </row>
    <row r="147" s="2" customFormat="1" ht="16.5" customHeight="1">
      <c r="A147" s="41"/>
      <c r="B147" s="42"/>
      <c r="C147" s="230" t="s">
        <v>92</v>
      </c>
      <c r="D147" s="230" t="s">
        <v>228</v>
      </c>
      <c r="E147" s="231" t="s">
        <v>1983</v>
      </c>
      <c r="F147" s="232" t="s">
        <v>1984</v>
      </c>
      <c r="G147" s="233" t="s">
        <v>611</v>
      </c>
      <c r="H147" s="234">
        <v>1</v>
      </c>
      <c r="I147" s="235"/>
      <c r="J147" s="236">
        <f>ROUND(I147*H147,2)</f>
        <v>0</v>
      </c>
      <c r="K147" s="232" t="s">
        <v>1</v>
      </c>
      <c r="L147" s="47"/>
      <c r="M147" s="237" t="s">
        <v>1</v>
      </c>
      <c r="N147" s="238" t="s">
        <v>52</v>
      </c>
      <c r="O147" s="9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1" t="s">
        <v>233</v>
      </c>
      <c r="AT147" s="241" t="s">
        <v>228</v>
      </c>
      <c r="AU147" s="241" t="s">
        <v>94</v>
      </c>
      <c r="AY147" s="19" t="s">
        <v>226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233</v>
      </c>
      <c r="BK147" s="242">
        <f>ROUND(I147*H147,2)</f>
        <v>0</v>
      </c>
      <c r="BL147" s="19" t="s">
        <v>233</v>
      </c>
      <c r="BM147" s="241" t="s">
        <v>3370</v>
      </c>
    </row>
    <row r="148" s="12" customFormat="1" ht="20.88" customHeight="1">
      <c r="A148" s="12"/>
      <c r="B148" s="214"/>
      <c r="C148" s="215"/>
      <c r="D148" s="216" t="s">
        <v>84</v>
      </c>
      <c r="E148" s="228" t="s">
        <v>2015</v>
      </c>
      <c r="F148" s="228" t="s">
        <v>2016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SUM(P149:P154)</f>
        <v>0</v>
      </c>
      <c r="Q148" s="222"/>
      <c r="R148" s="223">
        <f>SUM(R149:R154)</f>
        <v>0.028950000000000007</v>
      </c>
      <c r="S148" s="222"/>
      <c r="T148" s="224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92</v>
      </c>
      <c r="AT148" s="226" t="s">
        <v>84</v>
      </c>
      <c r="AU148" s="226" t="s">
        <v>94</v>
      </c>
      <c r="AY148" s="225" t="s">
        <v>226</v>
      </c>
      <c r="BK148" s="227">
        <f>SUM(BK149:BK154)</f>
        <v>0</v>
      </c>
    </row>
    <row r="149" s="2" customFormat="1" ht="16.5" customHeight="1">
      <c r="A149" s="41"/>
      <c r="B149" s="42"/>
      <c r="C149" s="230" t="s">
        <v>94</v>
      </c>
      <c r="D149" s="230" t="s">
        <v>228</v>
      </c>
      <c r="E149" s="231" t="s">
        <v>2017</v>
      </c>
      <c r="F149" s="232" t="s">
        <v>2018</v>
      </c>
      <c r="G149" s="233" t="s">
        <v>927</v>
      </c>
      <c r="H149" s="234">
        <v>1</v>
      </c>
      <c r="I149" s="235"/>
      <c r="J149" s="236">
        <f>ROUND(I149*H149,2)</f>
        <v>0</v>
      </c>
      <c r="K149" s="232" t="s">
        <v>232</v>
      </c>
      <c r="L149" s="47"/>
      <c r="M149" s="237" t="s">
        <v>1</v>
      </c>
      <c r="N149" s="238" t="s">
        <v>52</v>
      </c>
      <c r="O149" s="95"/>
      <c r="P149" s="239">
        <f>O149*H149</f>
        <v>0</v>
      </c>
      <c r="Q149" s="239">
        <v>0.023730000000000001</v>
      </c>
      <c r="R149" s="239">
        <f>Q149*H149</f>
        <v>0.023730000000000001</v>
      </c>
      <c r="S149" s="239">
        <v>0</v>
      </c>
      <c r="T149" s="240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1" t="s">
        <v>307</v>
      </c>
      <c r="AT149" s="241" t="s">
        <v>228</v>
      </c>
      <c r="AU149" s="241" t="s">
        <v>241</v>
      </c>
      <c r="AY149" s="19" t="s">
        <v>226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233</v>
      </c>
      <c r="BK149" s="242">
        <f>ROUND(I149*H149,2)</f>
        <v>0</v>
      </c>
      <c r="BL149" s="19" t="s">
        <v>307</v>
      </c>
      <c r="BM149" s="241" t="s">
        <v>3371</v>
      </c>
    </row>
    <row r="150" s="2" customFormat="1" ht="16.5" customHeight="1">
      <c r="A150" s="41"/>
      <c r="B150" s="42"/>
      <c r="C150" s="230" t="s">
        <v>241</v>
      </c>
      <c r="D150" s="230" t="s">
        <v>228</v>
      </c>
      <c r="E150" s="231" t="s">
        <v>1995</v>
      </c>
      <c r="F150" s="232" t="s">
        <v>1996</v>
      </c>
      <c r="G150" s="233" t="s">
        <v>369</v>
      </c>
      <c r="H150" s="234">
        <v>1</v>
      </c>
      <c r="I150" s="235"/>
      <c r="J150" s="236">
        <f>ROUND(I150*H150,2)</f>
        <v>0</v>
      </c>
      <c r="K150" s="232" t="s">
        <v>232</v>
      </c>
      <c r="L150" s="47"/>
      <c r="M150" s="237" t="s">
        <v>1</v>
      </c>
      <c r="N150" s="238" t="s">
        <v>52</v>
      </c>
      <c r="O150" s="95"/>
      <c r="P150" s="239">
        <f>O150*H150</f>
        <v>0</v>
      </c>
      <c r="Q150" s="239">
        <v>0.00109</v>
      </c>
      <c r="R150" s="239">
        <f>Q150*H150</f>
        <v>0.00109</v>
      </c>
      <c r="S150" s="239">
        <v>0</v>
      </c>
      <c r="T150" s="24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1" t="s">
        <v>307</v>
      </c>
      <c r="AT150" s="241" t="s">
        <v>228</v>
      </c>
      <c r="AU150" s="241" t="s">
        <v>241</v>
      </c>
      <c r="AY150" s="19" t="s">
        <v>226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233</v>
      </c>
      <c r="BK150" s="242">
        <f>ROUND(I150*H150,2)</f>
        <v>0</v>
      </c>
      <c r="BL150" s="19" t="s">
        <v>307</v>
      </c>
      <c r="BM150" s="241" t="s">
        <v>3372</v>
      </c>
    </row>
    <row r="151" s="2" customFormat="1" ht="16.5" customHeight="1">
      <c r="A151" s="41"/>
      <c r="B151" s="42"/>
      <c r="C151" s="230" t="s">
        <v>233</v>
      </c>
      <c r="D151" s="230" t="s">
        <v>228</v>
      </c>
      <c r="E151" s="231" t="s">
        <v>2020</v>
      </c>
      <c r="F151" s="232" t="s">
        <v>2021</v>
      </c>
      <c r="G151" s="233" t="s">
        <v>369</v>
      </c>
      <c r="H151" s="234">
        <v>1</v>
      </c>
      <c r="I151" s="235"/>
      <c r="J151" s="236">
        <f>ROUND(I151*H151,2)</f>
        <v>0</v>
      </c>
      <c r="K151" s="232" t="s">
        <v>232</v>
      </c>
      <c r="L151" s="47"/>
      <c r="M151" s="237" t="s">
        <v>1</v>
      </c>
      <c r="N151" s="238" t="s">
        <v>52</v>
      </c>
      <c r="O151" s="95"/>
      <c r="P151" s="239">
        <f>O151*H151</f>
        <v>0</v>
      </c>
      <c r="Q151" s="239">
        <v>0.0019200000000000001</v>
      </c>
      <c r="R151" s="239">
        <f>Q151*H151</f>
        <v>0.0019200000000000001</v>
      </c>
      <c r="S151" s="239">
        <v>0</v>
      </c>
      <c r="T151" s="24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1" t="s">
        <v>307</v>
      </c>
      <c r="AT151" s="241" t="s">
        <v>228</v>
      </c>
      <c r="AU151" s="241" t="s">
        <v>241</v>
      </c>
      <c r="AY151" s="19" t="s">
        <v>226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233</v>
      </c>
      <c r="BK151" s="242">
        <f>ROUND(I151*H151,2)</f>
        <v>0</v>
      </c>
      <c r="BL151" s="19" t="s">
        <v>307</v>
      </c>
      <c r="BM151" s="241" t="s">
        <v>3373</v>
      </c>
    </row>
    <row r="152" s="2" customFormat="1" ht="16.5" customHeight="1">
      <c r="A152" s="41"/>
      <c r="B152" s="42"/>
      <c r="C152" s="230" t="s">
        <v>251</v>
      </c>
      <c r="D152" s="230" t="s">
        <v>228</v>
      </c>
      <c r="E152" s="231" t="s">
        <v>2023</v>
      </c>
      <c r="F152" s="232" t="s">
        <v>2024</v>
      </c>
      <c r="G152" s="233" t="s">
        <v>927</v>
      </c>
      <c r="H152" s="234">
        <v>1</v>
      </c>
      <c r="I152" s="235"/>
      <c r="J152" s="236">
        <f>ROUND(I152*H152,2)</f>
        <v>0</v>
      </c>
      <c r="K152" s="232" t="s">
        <v>232</v>
      </c>
      <c r="L152" s="47"/>
      <c r="M152" s="237" t="s">
        <v>1</v>
      </c>
      <c r="N152" s="238" t="s">
        <v>52</v>
      </c>
      <c r="O152" s="95"/>
      <c r="P152" s="239">
        <f>O152*H152</f>
        <v>0</v>
      </c>
      <c r="Q152" s="239">
        <v>0.0018400000000000001</v>
      </c>
      <c r="R152" s="239">
        <f>Q152*H152</f>
        <v>0.0018400000000000001</v>
      </c>
      <c r="S152" s="239">
        <v>0</v>
      </c>
      <c r="T152" s="240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1" t="s">
        <v>307</v>
      </c>
      <c r="AT152" s="241" t="s">
        <v>228</v>
      </c>
      <c r="AU152" s="241" t="s">
        <v>241</v>
      </c>
      <c r="AY152" s="19" t="s">
        <v>226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233</v>
      </c>
      <c r="BK152" s="242">
        <f>ROUND(I152*H152,2)</f>
        <v>0</v>
      </c>
      <c r="BL152" s="19" t="s">
        <v>307</v>
      </c>
      <c r="BM152" s="241" t="s">
        <v>3374</v>
      </c>
    </row>
    <row r="153" s="2" customFormat="1" ht="16.5" customHeight="1">
      <c r="A153" s="41"/>
      <c r="B153" s="42"/>
      <c r="C153" s="230" t="s">
        <v>256</v>
      </c>
      <c r="D153" s="230" t="s">
        <v>228</v>
      </c>
      <c r="E153" s="231" t="s">
        <v>1989</v>
      </c>
      <c r="F153" s="232" t="s">
        <v>1990</v>
      </c>
      <c r="G153" s="233" t="s">
        <v>369</v>
      </c>
      <c r="H153" s="234">
        <v>1</v>
      </c>
      <c r="I153" s="235"/>
      <c r="J153" s="236">
        <f>ROUND(I153*H153,2)</f>
        <v>0</v>
      </c>
      <c r="K153" s="232" t="s">
        <v>232</v>
      </c>
      <c r="L153" s="47"/>
      <c r="M153" s="237" t="s">
        <v>1</v>
      </c>
      <c r="N153" s="238" t="s">
        <v>52</v>
      </c>
      <c r="O153" s="95"/>
      <c r="P153" s="239">
        <f>O153*H153</f>
        <v>0</v>
      </c>
      <c r="Q153" s="239">
        <v>0.00013999999999999999</v>
      </c>
      <c r="R153" s="239">
        <f>Q153*H153</f>
        <v>0.00013999999999999999</v>
      </c>
      <c r="S153" s="239">
        <v>0</v>
      </c>
      <c r="T153" s="24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1" t="s">
        <v>307</v>
      </c>
      <c r="AT153" s="241" t="s">
        <v>228</v>
      </c>
      <c r="AU153" s="241" t="s">
        <v>241</v>
      </c>
      <c r="AY153" s="19" t="s">
        <v>226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233</v>
      </c>
      <c r="BK153" s="242">
        <f>ROUND(I153*H153,2)</f>
        <v>0</v>
      </c>
      <c r="BL153" s="19" t="s">
        <v>307</v>
      </c>
      <c r="BM153" s="241" t="s">
        <v>3375</v>
      </c>
    </row>
    <row r="154" s="2" customFormat="1" ht="16.5" customHeight="1">
      <c r="A154" s="41"/>
      <c r="B154" s="42"/>
      <c r="C154" s="230" t="s">
        <v>263</v>
      </c>
      <c r="D154" s="230" t="s">
        <v>228</v>
      </c>
      <c r="E154" s="231" t="s">
        <v>1992</v>
      </c>
      <c r="F154" s="232" t="s">
        <v>1993</v>
      </c>
      <c r="G154" s="233" t="s">
        <v>369</v>
      </c>
      <c r="H154" s="234">
        <v>1</v>
      </c>
      <c r="I154" s="235"/>
      <c r="J154" s="236">
        <f>ROUND(I154*H154,2)</f>
        <v>0</v>
      </c>
      <c r="K154" s="232" t="s">
        <v>232</v>
      </c>
      <c r="L154" s="47"/>
      <c r="M154" s="237" t="s">
        <v>1</v>
      </c>
      <c r="N154" s="238" t="s">
        <v>52</v>
      </c>
      <c r="O154" s="95"/>
      <c r="P154" s="239">
        <f>O154*H154</f>
        <v>0</v>
      </c>
      <c r="Q154" s="239">
        <v>0.00023000000000000001</v>
      </c>
      <c r="R154" s="239">
        <f>Q154*H154</f>
        <v>0.00023000000000000001</v>
      </c>
      <c r="S154" s="239">
        <v>0</v>
      </c>
      <c r="T154" s="24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1" t="s">
        <v>307</v>
      </c>
      <c r="AT154" s="241" t="s">
        <v>228</v>
      </c>
      <c r="AU154" s="241" t="s">
        <v>241</v>
      </c>
      <c r="AY154" s="19" t="s">
        <v>226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233</v>
      </c>
      <c r="BK154" s="242">
        <f>ROUND(I154*H154,2)</f>
        <v>0</v>
      </c>
      <c r="BL154" s="19" t="s">
        <v>307</v>
      </c>
      <c r="BM154" s="241" t="s">
        <v>3376</v>
      </c>
    </row>
    <row r="155" s="12" customFormat="1" ht="20.88" customHeight="1">
      <c r="A155" s="12"/>
      <c r="B155" s="214"/>
      <c r="C155" s="215"/>
      <c r="D155" s="216" t="s">
        <v>84</v>
      </c>
      <c r="E155" s="228" t="s">
        <v>1987</v>
      </c>
      <c r="F155" s="228" t="s">
        <v>1988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SUM(P156:P159)</f>
        <v>0</v>
      </c>
      <c r="Q155" s="222"/>
      <c r="R155" s="223">
        <f>SUM(R156:R159)</f>
        <v>0.0014599999999999999</v>
      </c>
      <c r="S155" s="222"/>
      <c r="T155" s="224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92</v>
      </c>
      <c r="AT155" s="226" t="s">
        <v>84</v>
      </c>
      <c r="AU155" s="226" t="s">
        <v>94</v>
      </c>
      <c r="AY155" s="225" t="s">
        <v>226</v>
      </c>
      <c r="BK155" s="227">
        <f>SUM(BK156:BK159)</f>
        <v>0</v>
      </c>
    </row>
    <row r="156" s="2" customFormat="1" ht="16.5" customHeight="1">
      <c r="A156" s="41"/>
      <c r="B156" s="42"/>
      <c r="C156" s="230" t="s">
        <v>266</v>
      </c>
      <c r="D156" s="230" t="s">
        <v>228</v>
      </c>
      <c r="E156" s="231" t="s">
        <v>1995</v>
      </c>
      <c r="F156" s="232" t="s">
        <v>1996</v>
      </c>
      <c r="G156" s="233" t="s">
        <v>369</v>
      </c>
      <c r="H156" s="234">
        <v>1</v>
      </c>
      <c r="I156" s="235"/>
      <c r="J156" s="236">
        <f>ROUND(I156*H156,2)</f>
        <v>0</v>
      </c>
      <c r="K156" s="232" t="s">
        <v>232</v>
      </c>
      <c r="L156" s="47"/>
      <c r="M156" s="237" t="s">
        <v>1</v>
      </c>
      <c r="N156" s="238" t="s">
        <v>52</v>
      </c>
      <c r="O156" s="95"/>
      <c r="P156" s="239">
        <f>O156*H156</f>
        <v>0</v>
      </c>
      <c r="Q156" s="239">
        <v>0.00109</v>
      </c>
      <c r="R156" s="239">
        <f>Q156*H156</f>
        <v>0.00109</v>
      </c>
      <c r="S156" s="239">
        <v>0</v>
      </c>
      <c r="T156" s="24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1" t="s">
        <v>307</v>
      </c>
      <c r="AT156" s="241" t="s">
        <v>228</v>
      </c>
      <c r="AU156" s="241" t="s">
        <v>241</v>
      </c>
      <c r="AY156" s="19" t="s">
        <v>226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233</v>
      </c>
      <c r="BK156" s="242">
        <f>ROUND(I156*H156,2)</f>
        <v>0</v>
      </c>
      <c r="BL156" s="19" t="s">
        <v>307</v>
      </c>
      <c r="BM156" s="241" t="s">
        <v>3377</v>
      </c>
    </row>
    <row r="157" s="2" customFormat="1" ht="16.5" customHeight="1">
      <c r="A157" s="41"/>
      <c r="B157" s="42"/>
      <c r="C157" s="230" t="s">
        <v>271</v>
      </c>
      <c r="D157" s="230" t="s">
        <v>228</v>
      </c>
      <c r="E157" s="231" t="s">
        <v>1989</v>
      </c>
      <c r="F157" s="232" t="s">
        <v>1990</v>
      </c>
      <c r="G157" s="233" t="s">
        <v>369</v>
      </c>
      <c r="H157" s="234">
        <v>1</v>
      </c>
      <c r="I157" s="235"/>
      <c r="J157" s="236">
        <f>ROUND(I157*H157,2)</f>
        <v>0</v>
      </c>
      <c r="K157" s="232" t="s">
        <v>232</v>
      </c>
      <c r="L157" s="47"/>
      <c r="M157" s="237" t="s">
        <v>1</v>
      </c>
      <c r="N157" s="238" t="s">
        <v>52</v>
      </c>
      <c r="O157" s="95"/>
      <c r="P157" s="239">
        <f>O157*H157</f>
        <v>0</v>
      </c>
      <c r="Q157" s="239">
        <v>0.00013999999999999999</v>
      </c>
      <c r="R157" s="239">
        <f>Q157*H157</f>
        <v>0.00013999999999999999</v>
      </c>
      <c r="S157" s="239">
        <v>0</v>
      </c>
      <c r="T157" s="24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1" t="s">
        <v>307</v>
      </c>
      <c r="AT157" s="241" t="s">
        <v>228</v>
      </c>
      <c r="AU157" s="241" t="s">
        <v>241</v>
      </c>
      <c r="AY157" s="19" t="s">
        <v>226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233</v>
      </c>
      <c r="BK157" s="242">
        <f>ROUND(I157*H157,2)</f>
        <v>0</v>
      </c>
      <c r="BL157" s="19" t="s">
        <v>307</v>
      </c>
      <c r="BM157" s="241" t="s">
        <v>3378</v>
      </c>
    </row>
    <row r="158" s="2" customFormat="1" ht="16.5" customHeight="1">
      <c r="A158" s="41"/>
      <c r="B158" s="42"/>
      <c r="C158" s="230" t="s">
        <v>275</v>
      </c>
      <c r="D158" s="230" t="s">
        <v>228</v>
      </c>
      <c r="E158" s="231" t="s">
        <v>1992</v>
      </c>
      <c r="F158" s="232" t="s">
        <v>1993</v>
      </c>
      <c r="G158" s="233" t="s">
        <v>369</v>
      </c>
      <c r="H158" s="234">
        <v>1</v>
      </c>
      <c r="I158" s="235"/>
      <c r="J158" s="236">
        <f>ROUND(I158*H158,2)</f>
        <v>0</v>
      </c>
      <c r="K158" s="232" t="s">
        <v>232</v>
      </c>
      <c r="L158" s="47"/>
      <c r="M158" s="237" t="s">
        <v>1</v>
      </c>
      <c r="N158" s="238" t="s">
        <v>52</v>
      </c>
      <c r="O158" s="95"/>
      <c r="P158" s="239">
        <f>O158*H158</f>
        <v>0</v>
      </c>
      <c r="Q158" s="239">
        <v>0.00023000000000000001</v>
      </c>
      <c r="R158" s="239">
        <f>Q158*H158</f>
        <v>0.00023000000000000001</v>
      </c>
      <c r="S158" s="239">
        <v>0</v>
      </c>
      <c r="T158" s="24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1" t="s">
        <v>307</v>
      </c>
      <c r="AT158" s="241" t="s">
        <v>228</v>
      </c>
      <c r="AU158" s="241" t="s">
        <v>241</v>
      </c>
      <c r="AY158" s="19" t="s">
        <v>226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233</v>
      </c>
      <c r="BK158" s="242">
        <f>ROUND(I158*H158,2)</f>
        <v>0</v>
      </c>
      <c r="BL158" s="19" t="s">
        <v>307</v>
      </c>
      <c r="BM158" s="241" t="s">
        <v>3379</v>
      </c>
    </row>
    <row r="159" s="2" customFormat="1" ht="16.5" customHeight="1">
      <c r="A159" s="41"/>
      <c r="B159" s="42"/>
      <c r="C159" s="230" t="s">
        <v>280</v>
      </c>
      <c r="D159" s="230" t="s">
        <v>228</v>
      </c>
      <c r="E159" s="231" t="s">
        <v>1689</v>
      </c>
      <c r="F159" s="232" t="s">
        <v>1998</v>
      </c>
      <c r="G159" s="233" t="s">
        <v>611</v>
      </c>
      <c r="H159" s="234">
        <v>1</v>
      </c>
      <c r="I159" s="235"/>
      <c r="J159" s="236">
        <f>ROUND(I159*H159,2)</f>
        <v>0</v>
      </c>
      <c r="K159" s="232" t="s">
        <v>1</v>
      </c>
      <c r="L159" s="47"/>
      <c r="M159" s="237" t="s">
        <v>1</v>
      </c>
      <c r="N159" s="238" t="s">
        <v>52</v>
      </c>
      <c r="O159" s="95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1" t="s">
        <v>307</v>
      </c>
      <c r="AT159" s="241" t="s">
        <v>228</v>
      </c>
      <c r="AU159" s="241" t="s">
        <v>241</v>
      </c>
      <c r="AY159" s="19" t="s">
        <v>226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233</v>
      </c>
      <c r="BK159" s="242">
        <f>ROUND(I159*H159,2)</f>
        <v>0</v>
      </c>
      <c r="BL159" s="19" t="s">
        <v>307</v>
      </c>
      <c r="BM159" s="241" t="s">
        <v>3380</v>
      </c>
    </row>
    <row r="160" s="12" customFormat="1" ht="22.8" customHeight="1">
      <c r="A160" s="12"/>
      <c r="B160" s="214"/>
      <c r="C160" s="215"/>
      <c r="D160" s="216" t="s">
        <v>84</v>
      </c>
      <c r="E160" s="228" t="s">
        <v>2366</v>
      </c>
      <c r="F160" s="228" t="s">
        <v>2367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SUM(P161:P171)</f>
        <v>0</v>
      </c>
      <c r="Q160" s="222"/>
      <c r="R160" s="223">
        <f>SUM(R161:R171)</f>
        <v>0.058479999999999997</v>
      </c>
      <c r="S160" s="222"/>
      <c r="T160" s="224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92</v>
      </c>
      <c r="AT160" s="226" t="s">
        <v>84</v>
      </c>
      <c r="AU160" s="226" t="s">
        <v>92</v>
      </c>
      <c r="AY160" s="225" t="s">
        <v>226</v>
      </c>
      <c r="BK160" s="227">
        <f>SUM(BK161:BK171)</f>
        <v>0</v>
      </c>
    </row>
    <row r="161" s="2" customFormat="1" ht="16.5" customHeight="1">
      <c r="A161" s="41"/>
      <c r="B161" s="42"/>
      <c r="C161" s="230" t="s">
        <v>285</v>
      </c>
      <c r="D161" s="230" t="s">
        <v>228</v>
      </c>
      <c r="E161" s="231" t="s">
        <v>2374</v>
      </c>
      <c r="F161" s="232" t="s">
        <v>2375</v>
      </c>
      <c r="G161" s="233" t="s">
        <v>369</v>
      </c>
      <c r="H161" s="234">
        <v>2</v>
      </c>
      <c r="I161" s="235"/>
      <c r="J161" s="236">
        <f>ROUND(I161*H161,2)</f>
        <v>0</v>
      </c>
      <c r="K161" s="232" t="s">
        <v>232</v>
      </c>
      <c r="L161" s="47"/>
      <c r="M161" s="237" t="s">
        <v>1</v>
      </c>
      <c r="N161" s="238" t="s">
        <v>52</v>
      </c>
      <c r="O161" s="95"/>
      <c r="P161" s="239">
        <f>O161*H161</f>
        <v>0</v>
      </c>
      <c r="Q161" s="239">
        <v>0.00072000000000000005</v>
      </c>
      <c r="R161" s="239">
        <f>Q161*H161</f>
        <v>0.0014400000000000001</v>
      </c>
      <c r="S161" s="239">
        <v>0</v>
      </c>
      <c r="T161" s="24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1" t="s">
        <v>307</v>
      </c>
      <c r="AT161" s="241" t="s">
        <v>228</v>
      </c>
      <c r="AU161" s="241" t="s">
        <v>94</v>
      </c>
      <c r="AY161" s="19" t="s">
        <v>226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233</v>
      </c>
      <c r="BK161" s="242">
        <f>ROUND(I161*H161,2)</f>
        <v>0</v>
      </c>
      <c r="BL161" s="19" t="s">
        <v>307</v>
      </c>
      <c r="BM161" s="241" t="s">
        <v>3381</v>
      </c>
    </row>
    <row r="162" s="2" customFormat="1" ht="16.5" customHeight="1">
      <c r="A162" s="41"/>
      <c r="B162" s="42"/>
      <c r="C162" s="230" t="s">
        <v>290</v>
      </c>
      <c r="D162" s="230" t="s">
        <v>228</v>
      </c>
      <c r="E162" s="231" t="s">
        <v>2368</v>
      </c>
      <c r="F162" s="232" t="s">
        <v>2369</v>
      </c>
      <c r="G162" s="233" t="s">
        <v>927</v>
      </c>
      <c r="H162" s="234">
        <v>2</v>
      </c>
      <c r="I162" s="235"/>
      <c r="J162" s="236">
        <f>ROUND(I162*H162,2)</f>
        <v>0</v>
      </c>
      <c r="K162" s="232" t="s">
        <v>232</v>
      </c>
      <c r="L162" s="47"/>
      <c r="M162" s="237" t="s">
        <v>1</v>
      </c>
      <c r="N162" s="238" t="s">
        <v>52</v>
      </c>
      <c r="O162" s="95"/>
      <c r="P162" s="239">
        <f>O162*H162</f>
        <v>0</v>
      </c>
      <c r="Q162" s="239">
        <v>0.02852</v>
      </c>
      <c r="R162" s="239">
        <f>Q162*H162</f>
        <v>0.05704</v>
      </c>
      <c r="S162" s="239">
        <v>0</v>
      </c>
      <c r="T162" s="240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1" t="s">
        <v>307</v>
      </c>
      <c r="AT162" s="241" t="s">
        <v>228</v>
      </c>
      <c r="AU162" s="241" t="s">
        <v>94</v>
      </c>
      <c r="AY162" s="19" t="s">
        <v>226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233</v>
      </c>
      <c r="BK162" s="242">
        <f>ROUND(I162*H162,2)</f>
        <v>0</v>
      </c>
      <c r="BL162" s="19" t="s">
        <v>307</v>
      </c>
      <c r="BM162" s="241" t="s">
        <v>3382</v>
      </c>
    </row>
    <row r="163" s="2" customFormat="1" ht="16.5" customHeight="1">
      <c r="A163" s="41"/>
      <c r="B163" s="42"/>
      <c r="C163" s="266" t="s">
        <v>295</v>
      </c>
      <c r="D163" s="266" t="s">
        <v>301</v>
      </c>
      <c r="E163" s="267" t="s">
        <v>2371</v>
      </c>
      <c r="F163" s="268" t="s">
        <v>2372</v>
      </c>
      <c r="G163" s="269" t="s">
        <v>611</v>
      </c>
      <c r="H163" s="270">
        <v>2</v>
      </c>
      <c r="I163" s="271"/>
      <c r="J163" s="272">
        <f>ROUND(I163*H163,2)</f>
        <v>0</v>
      </c>
      <c r="K163" s="268" t="s">
        <v>1</v>
      </c>
      <c r="L163" s="273"/>
      <c r="M163" s="274" t="s">
        <v>1</v>
      </c>
      <c r="N163" s="275" t="s">
        <v>52</v>
      </c>
      <c r="O163" s="9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1" t="s">
        <v>389</v>
      </c>
      <c r="AT163" s="241" t="s">
        <v>301</v>
      </c>
      <c r="AU163" s="241" t="s">
        <v>94</v>
      </c>
      <c r="AY163" s="19" t="s">
        <v>226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233</v>
      </c>
      <c r="BK163" s="242">
        <f>ROUND(I163*H163,2)</f>
        <v>0</v>
      </c>
      <c r="BL163" s="19" t="s">
        <v>307</v>
      </c>
      <c r="BM163" s="241" t="s">
        <v>3383</v>
      </c>
    </row>
    <row r="164" s="2" customFormat="1" ht="49.05" customHeight="1">
      <c r="A164" s="41"/>
      <c r="B164" s="42"/>
      <c r="C164" s="266" t="s">
        <v>8</v>
      </c>
      <c r="D164" s="266" t="s">
        <v>301</v>
      </c>
      <c r="E164" s="267" t="s">
        <v>2377</v>
      </c>
      <c r="F164" s="268" t="s">
        <v>3384</v>
      </c>
      <c r="G164" s="269" t="s">
        <v>611</v>
      </c>
      <c r="H164" s="270">
        <v>2</v>
      </c>
      <c r="I164" s="271"/>
      <c r="J164" s="272">
        <f>ROUND(I164*H164,2)</f>
        <v>0</v>
      </c>
      <c r="K164" s="268" t="s">
        <v>1</v>
      </c>
      <c r="L164" s="273"/>
      <c r="M164" s="274" t="s">
        <v>1</v>
      </c>
      <c r="N164" s="275" t="s">
        <v>52</v>
      </c>
      <c r="O164" s="9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1" t="s">
        <v>389</v>
      </c>
      <c r="AT164" s="241" t="s">
        <v>301</v>
      </c>
      <c r="AU164" s="241" t="s">
        <v>94</v>
      </c>
      <c r="AY164" s="19" t="s">
        <v>226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233</v>
      </c>
      <c r="BK164" s="242">
        <f>ROUND(I164*H164,2)</f>
        <v>0</v>
      </c>
      <c r="BL164" s="19" t="s">
        <v>307</v>
      </c>
      <c r="BM164" s="241" t="s">
        <v>3385</v>
      </c>
    </row>
    <row r="165" s="2" customFormat="1" ht="63.45" customHeight="1">
      <c r="A165" s="41"/>
      <c r="B165" s="42"/>
      <c r="C165" s="266" t="s">
        <v>307</v>
      </c>
      <c r="D165" s="266" t="s">
        <v>301</v>
      </c>
      <c r="E165" s="267" t="s">
        <v>3386</v>
      </c>
      <c r="F165" s="268" t="s">
        <v>3387</v>
      </c>
      <c r="G165" s="269" t="s">
        <v>611</v>
      </c>
      <c r="H165" s="270">
        <v>2</v>
      </c>
      <c r="I165" s="271"/>
      <c r="J165" s="272">
        <f>ROUND(I165*H165,2)</f>
        <v>0</v>
      </c>
      <c r="K165" s="268" t="s">
        <v>1</v>
      </c>
      <c r="L165" s="273"/>
      <c r="M165" s="274" t="s">
        <v>1</v>
      </c>
      <c r="N165" s="275" t="s">
        <v>52</v>
      </c>
      <c r="O165" s="9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1" t="s">
        <v>389</v>
      </c>
      <c r="AT165" s="241" t="s">
        <v>301</v>
      </c>
      <c r="AU165" s="241" t="s">
        <v>94</v>
      </c>
      <c r="AY165" s="19" t="s">
        <v>226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233</v>
      </c>
      <c r="BK165" s="242">
        <f>ROUND(I165*H165,2)</f>
        <v>0</v>
      </c>
      <c r="BL165" s="19" t="s">
        <v>307</v>
      </c>
      <c r="BM165" s="241" t="s">
        <v>3388</v>
      </c>
    </row>
    <row r="166" s="2" customFormat="1" ht="16.5" customHeight="1">
      <c r="A166" s="41"/>
      <c r="B166" s="42"/>
      <c r="C166" s="230" t="s">
        <v>312</v>
      </c>
      <c r="D166" s="230" t="s">
        <v>228</v>
      </c>
      <c r="E166" s="231" t="s">
        <v>524</v>
      </c>
      <c r="F166" s="232" t="s">
        <v>525</v>
      </c>
      <c r="G166" s="233" t="s">
        <v>526</v>
      </c>
      <c r="H166" s="234">
        <v>16</v>
      </c>
      <c r="I166" s="235"/>
      <c r="J166" s="236">
        <f>ROUND(I166*H166,2)</f>
        <v>0</v>
      </c>
      <c r="K166" s="232" t="s">
        <v>232</v>
      </c>
      <c r="L166" s="47"/>
      <c r="M166" s="237" t="s">
        <v>1</v>
      </c>
      <c r="N166" s="238" t="s">
        <v>52</v>
      </c>
      <c r="O166" s="9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1" t="s">
        <v>719</v>
      </c>
      <c r="AT166" s="241" t="s">
        <v>228</v>
      </c>
      <c r="AU166" s="241" t="s">
        <v>94</v>
      </c>
      <c r="AY166" s="19" t="s">
        <v>226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233</v>
      </c>
      <c r="BK166" s="242">
        <f>ROUND(I166*H166,2)</f>
        <v>0</v>
      </c>
      <c r="BL166" s="19" t="s">
        <v>719</v>
      </c>
      <c r="BM166" s="241" t="s">
        <v>3389</v>
      </c>
    </row>
    <row r="167" s="15" customFormat="1">
      <c r="A167" s="15"/>
      <c r="B167" s="280"/>
      <c r="C167" s="281"/>
      <c r="D167" s="245" t="s">
        <v>235</v>
      </c>
      <c r="E167" s="282" t="s">
        <v>1</v>
      </c>
      <c r="F167" s="283" t="s">
        <v>3390</v>
      </c>
      <c r="G167" s="281"/>
      <c r="H167" s="282" t="s">
        <v>1</v>
      </c>
      <c r="I167" s="284"/>
      <c r="J167" s="281"/>
      <c r="K167" s="281"/>
      <c r="L167" s="285"/>
      <c r="M167" s="286"/>
      <c r="N167" s="287"/>
      <c r="O167" s="287"/>
      <c r="P167" s="287"/>
      <c r="Q167" s="287"/>
      <c r="R167" s="287"/>
      <c r="S167" s="287"/>
      <c r="T167" s="28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9" t="s">
        <v>235</v>
      </c>
      <c r="AU167" s="289" t="s">
        <v>94</v>
      </c>
      <c r="AV167" s="15" t="s">
        <v>92</v>
      </c>
      <c r="AW167" s="15" t="s">
        <v>40</v>
      </c>
      <c r="AX167" s="15" t="s">
        <v>85</v>
      </c>
      <c r="AY167" s="289" t="s">
        <v>226</v>
      </c>
    </row>
    <row r="168" s="13" customFormat="1">
      <c r="A168" s="13"/>
      <c r="B168" s="243"/>
      <c r="C168" s="244"/>
      <c r="D168" s="245" t="s">
        <v>235</v>
      </c>
      <c r="E168" s="246" t="s">
        <v>1</v>
      </c>
      <c r="F168" s="247" t="s">
        <v>3391</v>
      </c>
      <c r="G168" s="244"/>
      <c r="H168" s="248">
        <v>8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235</v>
      </c>
      <c r="AU168" s="254" t="s">
        <v>94</v>
      </c>
      <c r="AV168" s="13" t="s">
        <v>94</v>
      </c>
      <c r="AW168" s="13" t="s">
        <v>40</v>
      </c>
      <c r="AX168" s="13" t="s">
        <v>85</v>
      </c>
      <c r="AY168" s="254" t="s">
        <v>226</v>
      </c>
    </row>
    <row r="169" s="15" customFormat="1">
      <c r="A169" s="15"/>
      <c r="B169" s="280"/>
      <c r="C169" s="281"/>
      <c r="D169" s="245" t="s">
        <v>235</v>
      </c>
      <c r="E169" s="282" t="s">
        <v>1</v>
      </c>
      <c r="F169" s="283" t="s">
        <v>3392</v>
      </c>
      <c r="G169" s="281"/>
      <c r="H169" s="282" t="s">
        <v>1</v>
      </c>
      <c r="I169" s="284"/>
      <c r="J169" s="281"/>
      <c r="K169" s="281"/>
      <c r="L169" s="285"/>
      <c r="M169" s="286"/>
      <c r="N169" s="287"/>
      <c r="O169" s="287"/>
      <c r="P169" s="287"/>
      <c r="Q169" s="287"/>
      <c r="R169" s="287"/>
      <c r="S169" s="287"/>
      <c r="T169" s="28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9" t="s">
        <v>235</v>
      </c>
      <c r="AU169" s="289" t="s">
        <v>94</v>
      </c>
      <c r="AV169" s="15" t="s">
        <v>92</v>
      </c>
      <c r="AW169" s="15" t="s">
        <v>40</v>
      </c>
      <c r="AX169" s="15" t="s">
        <v>85</v>
      </c>
      <c r="AY169" s="289" t="s">
        <v>226</v>
      </c>
    </row>
    <row r="170" s="13" customFormat="1">
      <c r="A170" s="13"/>
      <c r="B170" s="243"/>
      <c r="C170" s="244"/>
      <c r="D170" s="245" t="s">
        <v>235</v>
      </c>
      <c r="E170" s="246" t="s">
        <v>1</v>
      </c>
      <c r="F170" s="247" t="s">
        <v>3391</v>
      </c>
      <c r="G170" s="244"/>
      <c r="H170" s="248">
        <v>8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235</v>
      </c>
      <c r="AU170" s="254" t="s">
        <v>94</v>
      </c>
      <c r="AV170" s="13" t="s">
        <v>94</v>
      </c>
      <c r="AW170" s="13" t="s">
        <v>40</v>
      </c>
      <c r="AX170" s="13" t="s">
        <v>85</v>
      </c>
      <c r="AY170" s="254" t="s">
        <v>226</v>
      </c>
    </row>
    <row r="171" s="14" customFormat="1">
      <c r="A171" s="14"/>
      <c r="B171" s="255"/>
      <c r="C171" s="256"/>
      <c r="D171" s="245" t="s">
        <v>235</v>
      </c>
      <c r="E171" s="257" t="s">
        <v>1</v>
      </c>
      <c r="F171" s="258" t="s">
        <v>237</v>
      </c>
      <c r="G171" s="256"/>
      <c r="H171" s="259">
        <v>16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235</v>
      </c>
      <c r="AU171" s="265" t="s">
        <v>94</v>
      </c>
      <c r="AV171" s="14" t="s">
        <v>233</v>
      </c>
      <c r="AW171" s="14" t="s">
        <v>40</v>
      </c>
      <c r="AX171" s="14" t="s">
        <v>92</v>
      </c>
      <c r="AY171" s="265" t="s">
        <v>226</v>
      </c>
    </row>
    <row r="172" s="12" customFormat="1" ht="22.8" customHeight="1">
      <c r="A172" s="12"/>
      <c r="B172" s="214"/>
      <c r="C172" s="215"/>
      <c r="D172" s="216" t="s">
        <v>84</v>
      </c>
      <c r="E172" s="228" t="s">
        <v>1459</v>
      </c>
      <c r="F172" s="228" t="s">
        <v>2112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SUM(P173:P191)</f>
        <v>0</v>
      </c>
      <c r="Q172" s="222"/>
      <c r="R172" s="223">
        <f>SUM(R173:R191)</f>
        <v>10.283527600000001</v>
      </c>
      <c r="S172" s="222"/>
      <c r="T172" s="224">
        <f>SUM(T173:T191)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92</v>
      </c>
      <c r="AT172" s="226" t="s">
        <v>84</v>
      </c>
      <c r="AU172" s="226" t="s">
        <v>92</v>
      </c>
      <c r="AY172" s="225" t="s">
        <v>226</v>
      </c>
      <c r="BK172" s="227">
        <f>SUM(BK173:BK191)</f>
        <v>0</v>
      </c>
    </row>
    <row r="173" s="2" customFormat="1" ht="16.5" customHeight="1">
      <c r="A173" s="41"/>
      <c r="B173" s="42"/>
      <c r="C173" s="266" t="s">
        <v>316</v>
      </c>
      <c r="D173" s="266" t="s">
        <v>301</v>
      </c>
      <c r="E173" s="267" t="s">
        <v>1452</v>
      </c>
      <c r="F173" s="268" t="s">
        <v>2123</v>
      </c>
      <c r="G173" s="269" t="s">
        <v>244</v>
      </c>
      <c r="H173" s="270">
        <v>35.075000000000003</v>
      </c>
      <c r="I173" s="271"/>
      <c r="J173" s="272">
        <f>ROUND(I173*H173,2)</f>
        <v>0</v>
      </c>
      <c r="K173" s="268" t="s">
        <v>1</v>
      </c>
      <c r="L173" s="273"/>
      <c r="M173" s="274" t="s">
        <v>1</v>
      </c>
      <c r="N173" s="275" t="s">
        <v>52</v>
      </c>
      <c r="O173" s="95"/>
      <c r="P173" s="239">
        <f>O173*H173</f>
        <v>0</v>
      </c>
      <c r="Q173" s="239">
        <v>0.23000000000000001</v>
      </c>
      <c r="R173" s="239">
        <f>Q173*H173</f>
        <v>8.0672500000000014</v>
      </c>
      <c r="S173" s="239">
        <v>0</v>
      </c>
      <c r="T173" s="24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1" t="s">
        <v>266</v>
      </c>
      <c r="AT173" s="241" t="s">
        <v>301</v>
      </c>
      <c r="AU173" s="241" t="s">
        <v>94</v>
      </c>
      <c r="AY173" s="19" t="s">
        <v>226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233</v>
      </c>
      <c r="BK173" s="242">
        <f>ROUND(I173*H173,2)</f>
        <v>0</v>
      </c>
      <c r="BL173" s="19" t="s">
        <v>233</v>
      </c>
      <c r="BM173" s="241" t="s">
        <v>3393</v>
      </c>
    </row>
    <row r="174" s="2" customFormat="1" ht="16.5" customHeight="1">
      <c r="A174" s="41"/>
      <c r="B174" s="42"/>
      <c r="C174" s="266" t="s">
        <v>320</v>
      </c>
      <c r="D174" s="266" t="s">
        <v>301</v>
      </c>
      <c r="E174" s="267" t="s">
        <v>1461</v>
      </c>
      <c r="F174" s="268" t="s">
        <v>3394</v>
      </c>
      <c r="G174" s="269" t="s">
        <v>611</v>
      </c>
      <c r="H174" s="270">
        <v>3</v>
      </c>
      <c r="I174" s="271"/>
      <c r="J174" s="272">
        <f>ROUND(I174*H174,2)</f>
        <v>0</v>
      </c>
      <c r="K174" s="268" t="s">
        <v>1</v>
      </c>
      <c r="L174" s="273"/>
      <c r="M174" s="274" t="s">
        <v>1</v>
      </c>
      <c r="N174" s="275" t="s">
        <v>52</v>
      </c>
      <c r="O174" s="95"/>
      <c r="P174" s="239">
        <f>O174*H174</f>
        <v>0</v>
      </c>
      <c r="Q174" s="239">
        <v>0.074999999999999997</v>
      </c>
      <c r="R174" s="239">
        <f>Q174*H174</f>
        <v>0.22499999999999998</v>
      </c>
      <c r="S174" s="239">
        <v>0</v>
      </c>
      <c r="T174" s="24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1" t="s">
        <v>266</v>
      </c>
      <c r="AT174" s="241" t="s">
        <v>301</v>
      </c>
      <c r="AU174" s="241" t="s">
        <v>94</v>
      </c>
      <c r="AY174" s="19" t="s">
        <v>226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233</v>
      </c>
      <c r="BK174" s="242">
        <f>ROUND(I174*H174,2)</f>
        <v>0</v>
      </c>
      <c r="BL174" s="19" t="s">
        <v>233</v>
      </c>
      <c r="BM174" s="241" t="s">
        <v>3395</v>
      </c>
    </row>
    <row r="175" s="2" customFormat="1" ht="16.5" customHeight="1">
      <c r="A175" s="41"/>
      <c r="B175" s="42"/>
      <c r="C175" s="266" t="s">
        <v>324</v>
      </c>
      <c r="D175" s="266" t="s">
        <v>301</v>
      </c>
      <c r="E175" s="267" t="s">
        <v>1480</v>
      </c>
      <c r="F175" s="268" t="s">
        <v>3396</v>
      </c>
      <c r="G175" s="269" t="s">
        <v>611</v>
      </c>
      <c r="H175" s="270">
        <v>1</v>
      </c>
      <c r="I175" s="271"/>
      <c r="J175" s="272">
        <f>ROUND(I175*H175,2)</f>
        <v>0</v>
      </c>
      <c r="K175" s="268" t="s">
        <v>1</v>
      </c>
      <c r="L175" s="273"/>
      <c r="M175" s="274" t="s">
        <v>1</v>
      </c>
      <c r="N175" s="275" t="s">
        <v>52</v>
      </c>
      <c r="O175" s="95"/>
      <c r="P175" s="239">
        <f>O175*H175</f>
        <v>0</v>
      </c>
      <c r="Q175" s="239">
        <v>0.01</v>
      </c>
      <c r="R175" s="239">
        <f>Q175*H175</f>
        <v>0.01</v>
      </c>
      <c r="S175" s="239">
        <v>0</v>
      </c>
      <c r="T175" s="240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1" t="s">
        <v>266</v>
      </c>
      <c r="AT175" s="241" t="s">
        <v>301</v>
      </c>
      <c r="AU175" s="241" t="s">
        <v>94</v>
      </c>
      <c r="AY175" s="19" t="s">
        <v>226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233</v>
      </c>
      <c r="BK175" s="242">
        <f>ROUND(I175*H175,2)</f>
        <v>0</v>
      </c>
      <c r="BL175" s="19" t="s">
        <v>233</v>
      </c>
      <c r="BM175" s="241" t="s">
        <v>3397</v>
      </c>
    </row>
    <row r="176" s="2" customFormat="1" ht="16.5" customHeight="1">
      <c r="A176" s="41"/>
      <c r="B176" s="42"/>
      <c r="C176" s="266" t="s">
        <v>7</v>
      </c>
      <c r="D176" s="266" t="s">
        <v>301</v>
      </c>
      <c r="E176" s="267" t="s">
        <v>1483</v>
      </c>
      <c r="F176" s="268" t="s">
        <v>3398</v>
      </c>
      <c r="G176" s="269" t="s">
        <v>611</v>
      </c>
      <c r="H176" s="270">
        <v>1</v>
      </c>
      <c r="I176" s="271"/>
      <c r="J176" s="272">
        <f>ROUND(I176*H176,2)</f>
        <v>0</v>
      </c>
      <c r="K176" s="268" t="s">
        <v>1</v>
      </c>
      <c r="L176" s="273"/>
      <c r="M176" s="274" t="s">
        <v>1</v>
      </c>
      <c r="N176" s="275" t="s">
        <v>52</v>
      </c>
      <c r="O176" s="95"/>
      <c r="P176" s="239">
        <f>O176*H176</f>
        <v>0</v>
      </c>
      <c r="Q176" s="239">
        <v>0.02</v>
      </c>
      <c r="R176" s="239">
        <f>Q176*H176</f>
        <v>0.02</v>
      </c>
      <c r="S176" s="239">
        <v>0</v>
      </c>
      <c r="T176" s="24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1" t="s">
        <v>266</v>
      </c>
      <c r="AT176" s="241" t="s">
        <v>301</v>
      </c>
      <c r="AU176" s="241" t="s">
        <v>94</v>
      </c>
      <c r="AY176" s="19" t="s">
        <v>226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233</v>
      </c>
      <c r="BK176" s="242">
        <f>ROUND(I176*H176,2)</f>
        <v>0</v>
      </c>
      <c r="BL176" s="19" t="s">
        <v>233</v>
      </c>
      <c r="BM176" s="241" t="s">
        <v>3399</v>
      </c>
    </row>
    <row r="177" s="2" customFormat="1" ht="16.5" customHeight="1">
      <c r="A177" s="41"/>
      <c r="B177" s="42"/>
      <c r="C177" s="266" t="s">
        <v>335</v>
      </c>
      <c r="D177" s="266" t="s">
        <v>301</v>
      </c>
      <c r="E177" s="267" t="s">
        <v>1486</v>
      </c>
      <c r="F177" s="268" t="s">
        <v>3400</v>
      </c>
      <c r="G177" s="269" t="s">
        <v>611</v>
      </c>
      <c r="H177" s="270">
        <v>9</v>
      </c>
      <c r="I177" s="271"/>
      <c r="J177" s="272">
        <f>ROUND(I177*H177,2)</f>
        <v>0</v>
      </c>
      <c r="K177" s="268" t="s">
        <v>1</v>
      </c>
      <c r="L177" s="273"/>
      <c r="M177" s="274" t="s">
        <v>1</v>
      </c>
      <c r="N177" s="275" t="s">
        <v>52</v>
      </c>
      <c r="O177" s="95"/>
      <c r="P177" s="239">
        <f>O177*H177</f>
        <v>0</v>
      </c>
      <c r="Q177" s="239">
        <v>0.028000000000000001</v>
      </c>
      <c r="R177" s="239">
        <f>Q177*H177</f>
        <v>0.252</v>
      </c>
      <c r="S177" s="239">
        <v>0</v>
      </c>
      <c r="T177" s="240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1" t="s">
        <v>266</v>
      </c>
      <c r="AT177" s="241" t="s">
        <v>301</v>
      </c>
      <c r="AU177" s="241" t="s">
        <v>94</v>
      </c>
      <c r="AY177" s="19" t="s">
        <v>226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233</v>
      </c>
      <c r="BK177" s="242">
        <f>ROUND(I177*H177,2)</f>
        <v>0</v>
      </c>
      <c r="BL177" s="19" t="s">
        <v>233</v>
      </c>
      <c r="BM177" s="241" t="s">
        <v>3401</v>
      </c>
    </row>
    <row r="178" s="2" customFormat="1" ht="16.5" customHeight="1">
      <c r="A178" s="41"/>
      <c r="B178" s="42"/>
      <c r="C178" s="266" t="s">
        <v>340</v>
      </c>
      <c r="D178" s="266" t="s">
        <v>301</v>
      </c>
      <c r="E178" s="267" t="s">
        <v>1490</v>
      </c>
      <c r="F178" s="268" t="s">
        <v>3402</v>
      </c>
      <c r="G178" s="269" t="s">
        <v>611</v>
      </c>
      <c r="H178" s="270">
        <v>1</v>
      </c>
      <c r="I178" s="271"/>
      <c r="J178" s="272">
        <f>ROUND(I178*H178,2)</f>
        <v>0</v>
      </c>
      <c r="K178" s="268" t="s">
        <v>1</v>
      </c>
      <c r="L178" s="273"/>
      <c r="M178" s="274" t="s">
        <v>1</v>
      </c>
      <c r="N178" s="275" t="s">
        <v>52</v>
      </c>
      <c r="O178" s="95"/>
      <c r="P178" s="239">
        <f>O178*H178</f>
        <v>0</v>
      </c>
      <c r="Q178" s="239">
        <v>0.065000000000000002</v>
      </c>
      <c r="R178" s="239">
        <f>Q178*H178</f>
        <v>0.065000000000000002</v>
      </c>
      <c r="S178" s="239">
        <v>0</v>
      </c>
      <c r="T178" s="24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1" t="s">
        <v>266</v>
      </c>
      <c r="AT178" s="241" t="s">
        <v>301</v>
      </c>
      <c r="AU178" s="241" t="s">
        <v>94</v>
      </c>
      <c r="AY178" s="19" t="s">
        <v>226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233</v>
      </c>
      <c r="BK178" s="242">
        <f>ROUND(I178*H178,2)</f>
        <v>0</v>
      </c>
      <c r="BL178" s="19" t="s">
        <v>233</v>
      </c>
      <c r="BM178" s="241" t="s">
        <v>3403</v>
      </c>
    </row>
    <row r="179" s="2" customFormat="1" ht="16.5" customHeight="1">
      <c r="A179" s="41"/>
      <c r="B179" s="42"/>
      <c r="C179" s="266" t="s">
        <v>345</v>
      </c>
      <c r="D179" s="266" t="s">
        <v>301</v>
      </c>
      <c r="E179" s="267" t="s">
        <v>1493</v>
      </c>
      <c r="F179" s="268" t="s">
        <v>3404</v>
      </c>
      <c r="G179" s="269" t="s">
        <v>611</v>
      </c>
      <c r="H179" s="270">
        <v>6</v>
      </c>
      <c r="I179" s="271"/>
      <c r="J179" s="272">
        <f>ROUND(I179*H179,2)</f>
        <v>0</v>
      </c>
      <c r="K179" s="268" t="s">
        <v>1</v>
      </c>
      <c r="L179" s="273"/>
      <c r="M179" s="274" t="s">
        <v>1</v>
      </c>
      <c r="N179" s="275" t="s">
        <v>52</v>
      </c>
      <c r="O179" s="95"/>
      <c r="P179" s="239">
        <f>O179*H179</f>
        <v>0</v>
      </c>
      <c r="Q179" s="239">
        <v>0.019</v>
      </c>
      <c r="R179" s="239">
        <f>Q179*H179</f>
        <v>0.11399999999999999</v>
      </c>
      <c r="S179" s="239">
        <v>0</v>
      </c>
      <c r="T179" s="240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1" t="s">
        <v>266</v>
      </c>
      <c r="AT179" s="241" t="s">
        <v>301</v>
      </c>
      <c r="AU179" s="241" t="s">
        <v>94</v>
      </c>
      <c r="AY179" s="19" t="s">
        <v>226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233</v>
      </c>
      <c r="BK179" s="242">
        <f>ROUND(I179*H179,2)</f>
        <v>0</v>
      </c>
      <c r="BL179" s="19" t="s">
        <v>233</v>
      </c>
      <c r="BM179" s="241" t="s">
        <v>3405</v>
      </c>
    </row>
    <row r="180" s="2" customFormat="1" ht="16.5" customHeight="1">
      <c r="A180" s="41"/>
      <c r="B180" s="42"/>
      <c r="C180" s="266" t="s">
        <v>350</v>
      </c>
      <c r="D180" s="266" t="s">
        <v>301</v>
      </c>
      <c r="E180" s="267" t="s">
        <v>1496</v>
      </c>
      <c r="F180" s="268" t="s">
        <v>3406</v>
      </c>
      <c r="G180" s="269" t="s">
        <v>611</v>
      </c>
      <c r="H180" s="270">
        <v>1</v>
      </c>
      <c r="I180" s="271"/>
      <c r="J180" s="272">
        <f>ROUND(I180*H180,2)</f>
        <v>0</v>
      </c>
      <c r="K180" s="268" t="s">
        <v>1</v>
      </c>
      <c r="L180" s="273"/>
      <c r="M180" s="274" t="s">
        <v>1</v>
      </c>
      <c r="N180" s="275" t="s">
        <v>52</v>
      </c>
      <c r="O180" s="95"/>
      <c r="P180" s="239">
        <f>O180*H180</f>
        <v>0</v>
      </c>
      <c r="Q180" s="239">
        <v>0.019</v>
      </c>
      <c r="R180" s="239">
        <f>Q180*H180</f>
        <v>0.019</v>
      </c>
      <c r="S180" s="239">
        <v>0</v>
      </c>
      <c r="T180" s="24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1" t="s">
        <v>266</v>
      </c>
      <c r="AT180" s="241" t="s">
        <v>301</v>
      </c>
      <c r="AU180" s="241" t="s">
        <v>94</v>
      </c>
      <c r="AY180" s="19" t="s">
        <v>226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233</v>
      </c>
      <c r="BK180" s="242">
        <f>ROUND(I180*H180,2)</f>
        <v>0</v>
      </c>
      <c r="BL180" s="19" t="s">
        <v>233</v>
      </c>
      <c r="BM180" s="241" t="s">
        <v>3407</v>
      </c>
    </row>
    <row r="181" s="2" customFormat="1" ht="16.5" customHeight="1">
      <c r="A181" s="41"/>
      <c r="B181" s="42"/>
      <c r="C181" s="266" t="s">
        <v>356</v>
      </c>
      <c r="D181" s="266" t="s">
        <v>301</v>
      </c>
      <c r="E181" s="267" t="s">
        <v>1500</v>
      </c>
      <c r="F181" s="268" t="s">
        <v>3408</v>
      </c>
      <c r="G181" s="269" t="s">
        <v>611</v>
      </c>
      <c r="H181" s="270">
        <v>1</v>
      </c>
      <c r="I181" s="271"/>
      <c r="J181" s="272">
        <f>ROUND(I181*H181,2)</f>
        <v>0</v>
      </c>
      <c r="K181" s="268" t="s">
        <v>1</v>
      </c>
      <c r="L181" s="273"/>
      <c r="M181" s="274" t="s">
        <v>1</v>
      </c>
      <c r="N181" s="275" t="s">
        <v>52</v>
      </c>
      <c r="O181" s="95"/>
      <c r="P181" s="239">
        <f>O181*H181</f>
        <v>0</v>
      </c>
      <c r="Q181" s="239">
        <v>0.01</v>
      </c>
      <c r="R181" s="239">
        <f>Q181*H181</f>
        <v>0.01</v>
      </c>
      <c r="S181" s="239">
        <v>0</v>
      </c>
      <c r="T181" s="240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1" t="s">
        <v>266</v>
      </c>
      <c r="AT181" s="241" t="s">
        <v>301</v>
      </c>
      <c r="AU181" s="241" t="s">
        <v>94</v>
      </c>
      <c r="AY181" s="19" t="s">
        <v>226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233</v>
      </c>
      <c r="BK181" s="242">
        <f>ROUND(I181*H181,2)</f>
        <v>0</v>
      </c>
      <c r="BL181" s="19" t="s">
        <v>233</v>
      </c>
      <c r="BM181" s="241" t="s">
        <v>3409</v>
      </c>
    </row>
    <row r="182" s="2" customFormat="1" ht="16.5" customHeight="1">
      <c r="A182" s="41"/>
      <c r="B182" s="42"/>
      <c r="C182" s="266" t="s">
        <v>361</v>
      </c>
      <c r="D182" s="266" t="s">
        <v>301</v>
      </c>
      <c r="E182" s="267" t="s">
        <v>1503</v>
      </c>
      <c r="F182" s="268" t="s">
        <v>3410</v>
      </c>
      <c r="G182" s="269" t="s">
        <v>611</v>
      </c>
      <c r="H182" s="270">
        <v>1</v>
      </c>
      <c r="I182" s="271"/>
      <c r="J182" s="272">
        <f>ROUND(I182*H182,2)</f>
        <v>0</v>
      </c>
      <c r="K182" s="268" t="s">
        <v>1</v>
      </c>
      <c r="L182" s="273"/>
      <c r="M182" s="274" t="s">
        <v>1</v>
      </c>
      <c r="N182" s="275" t="s">
        <v>52</v>
      </c>
      <c r="O182" s="95"/>
      <c r="P182" s="239">
        <f>O182*H182</f>
        <v>0</v>
      </c>
      <c r="Q182" s="239">
        <v>0.01</v>
      </c>
      <c r="R182" s="239">
        <f>Q182*H182</f>
        <v>0.01</v>
      </c>
      <c r="S182" s="239">
        <v>0</v>
      </c>
      <c r="T182" s="240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1" t="s">
        <v>266</v>
      </c>
      <c r="AT182" s="241" t="s">
        <v>301</v>
      </c>
      <c r="AU182" s="241" t="s">
        <v>94</v>
      </c>
      <c r="AY182" s="19" t="s">
        <v>226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233</v>
      </c>
      <c r="BK182" s="242">
        <f>ROUND(I182*H182,2)</f>
        <v>0</v>
      </c>
      <c r="BL182" s="19" t="s">
        <v>233</v>
      </c>
      <c r="BM182" s="241" t="s">
        <v>3411</v>
      </c>
    </row>
    <row r="183" s="2" customFormat="1" ht="16.5" customHeight="1">
      <c r="A183" s="41"/>
      <c r="B183" s="42"/>
      <c r="C183" s="266" t="s">
        <v>366</v>
      </c>
      <c r="D183" s="266" t="s">
        <v>301</v>
      </c>
      <c r="E183" s="267" t="s">
        <v>1506</v>
      </c>
      <c r="F183" s="268" t="s">
        <v>3412</v>
      </c>
      <c r="G183" s="269" t="s">
        <v>611</v>
      </c>
      <c r="H183" s="270">
        <v>1</v>
      </c>
      <c r="I183" s="271"/>
      <c r="J183" s="272">
        <f>ROUND(I183*H183,2)</f>
        <v>0</v>
      </c>
      <c r="K183" s="268" t="s">
        <v>1</v>
      </c>
      <c r="L183" s="273"/>
      <c r="M183" s="274" t="s">
        <v>1</v>
      </c>
      <c r="N183" s="275" t="s">
        <v>52</v>
      </c>
      <c r="O183" s="95"/>
      <c r="P183" s="239">
        <f>O183*H183</f>
        <v>0</v>
      </c>
      <c r="Q183" s="239">
        <v>0.14999999999999999</v>
      </c>
      <c r="R183" s="239">
        <f>Q183*H183</f>
        <v>0.14999999999999999</v>
      </c>
      <c r="S183" s="239">
        <v>0</v>
      </c>
      <c r="T183" s="240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1" t="s">
        <v>266</v>
      </c>
      <c r="AT183" s="241" t="s">
        <v>301</v>
      </c>
      <c r="AU183" s="241" t="s">
        <v>94</v>
      </c>
      <c r="AY183" s="19" t="s">
        <v>226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233</v>
      </c>
      <c r="BK183" s="242">
        <f>ROUND(I183*H183,2)</f>
        <v>0</v>
      </c>
      <c r="BL183" s="19" t="s">
        <v>233</v>
      </c>
      <c r="BM183" s="241" t="s">
        <v>3413</v>
      </c>
    </row>
    <row r="184" s="2" customFormat="1" ht="16.5" customHeight="1">
      <c r="A184" s="41"/>
      <c r="B184" s="42"/>
      <c r="C184" s="266" t="s">
        <v>372</v>
      </c>
      <c r="D184" s="266" t="s">
        <v>301</v>
      </c>
      <c r="E184" s="267" t="s">
        <v>1509</v>
      </c>
      <c r="F184" s="268" t="s">
        <v>3414</v>
      </c>
      <c r="G184" s="269" t="s">
        <v>611</v>
      </c>
      <c r="H184" s="270">
        <v>2</v>
      </c>
      <c r="I184" s="271"/>
      <c r="J184" s="272">
        <f>ROUND(I184*H184,2)</f>
        <v>0</v>
      </c>
      <c r="K184" s="268" t="s">
        <v>1</v>
      </c>
      <c r="L184" s="273"/>
      <c r="M184" s="274" t="s">
        <v>1</v>
      </c>
      <c r="N184" s="275" t="s">
        <v>52</v>
      </c>
      <c r="O184" s="95"/>
      <c r="P184" s="239">
        <f>O184*H184</f>
        <v>0</v>
      </c>
      <c r="Q184" s="239">
        <v>0.14999999999999999</v>
      </c>
      <c r="R184" s="239">
        <f>Q184*H184</f>
        <v>0.29999999999999999</v>
      </c>
      <c r="S184" s="239">
        <v>0</v>
      </c>
      <c r="T184" s="24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1" t="s">
        <v>266</v>
      </c>
      <c r="AT184" s="241" t="s">
        <v>301</v>
      </c>
      <c r="AU184" s="241" t="s">
        <v>94</v>
      </c>
      <c r="AY184" s="19" t="s">
        <v>226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233</v>
      </c>
      <c r="BK184" s="242">
        <f>ROUND(I184*H184,2)</f>
        <v>0</v>
      </c>
      <c r="BL184" s="19" t="s">
        <v>233</v>
      </c>
      <c r="BM184" s="241" t="s">
        <v>3415</v>
      </c>
    </row>
    <row r="185" s="2" customFormat="1" ht="16.5" customHeight="1">
      <c r="A185" s="41"/>
      <c r="B185" s="42"/>
      <c r="C185" s="266" t="s">
        <v>378</v>
      </c>
      <c r="D185" s="266" t="s">
        <v>301</v>
      </c>
      <c r="E185" s="267" t="s">
        <v>1512</v>
      </c>
      <c r="F185" s="268" t="s">
        <v>3416</v>
      </c>
      <c r="G185" s="269" t="s">
        <v>611</v>
      </c>
      <c r="H185" s="270">
        <v>1</v>
      </c>
      <c r="I185" s="271"/>
      <c r="J185" s="272">
        <f>ROUND(I185*H185,2)</f>
        <v>0</v>
      </c>
      <c r="K185" s="268" t="s">
        <v>1</v>
      </c>
      <c r="L185" s="273"/>
      <c r="M185" s="274" t="s">
        <v>1</v>
      </c>
      <c r="N185" s="275" t="s">
        <v>52</v>
      </c>
      <c r="O185" s="95"/>
      <c r="P185" s="239">
        <f>O185*H185</f>
        <v>0</v>
      </c>
      <c r="Q185" s="239">
        <v>1</v>
      </c>
      <c r="R185" s="239">
        <f>Q185*H185</f>
        <v>1</v>
      </c>
      <c r="S185" s="239">
        <v>0</v>
      </c>
      <c r="T185" s="240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1" t="s">
        <v>266</v>
      </c>
      <c r="AT185" s="241" t="s">
        <v>301</v>
      </c>
      <c r="AU185" s="241" t="s">
        <v>94</v>
      </c>
      <c r="AY185" s="19" t="s">
        <v>226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233</v>
      </c>
      <c r="BK185" s="242">
        <f>ROUND(I185*H185,2)</f>
        <v>0</v>
      </c>
      <c r="BL185" s="19" t="s">
        <v>233</v>
      </c>
      <c r="BM185" s="241" t="s">
        <v>3417</v>
      </c>
    </row>
    <row r="186" s="2" customFormat="1" ht="16.5" customHeight="1">
      <c r="A186" s="41"/>
      <c r="B186" s="42"/>
      <c r="C186" s="230" t="s">
        <v>384</v>
      </c>
      <c r="D186" s="230" t="s">
        <v>228</v>
      </c>
      <c r="E186" s="231" t="s">
        <v>3418</v>
      </c>
      <c r="F186" s="232" t="s">
        <v>3419</v>
      </c>
      <c r="G186" s="233" t="s">
        <v>244</v>
      </c>
      <c r="H186" s="234">
        <v>42.119999999999997</v>
      </c>
      <c r="I186" s="235"/>
      <c r="J186" s="236">
        <f>ROUND(I186*H186,2)</f>
        <v>0</v>
      </c>
      <c r="K186" s="232" t="s">
        <v>232</v>
      </c>
      <c r="L186" s="47"/>
      <c r="M186" s="237" t="s">
        <v>1</v>
      </c>
      <c r="N186" s="238" t="s">
        <v>52</v>
      </c>
      <c r="O186" s="95"/>
      <c r="P186" s="239">
        <f>O186*H186</f>
        <v>0</v>
      </c>
      <c r="Q186" s="239">
        <v>0.00097999999999999997</v>
      </c>
      <c r="R186" s="239">
        <f>Q186*H186</f>
        <v>0.041277599999999998</v>
      </c>
      <c r="S186" s="239">
        <v>0</v>
      </c>
      <c r="T186" s="240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1" t="s">
        <v>307</v>
      </c>
      <c r="AT186" s="241" t="s">
        <v>228</v>
      </c>
      <c r="AU186" s="241" t="s">
        <v>94</v>
      </c>
      <c r="AY186" s="19" t="s">
        <v>226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233</v>
      </c>
      <c r="BK186" s="242">
        <f>ROUND(I186*H186,2)</f>
        <v>0</v>
      </c>
      <c r="BL186" s="19" t="s">
        <v>307</v>
      </c>
      <c r="BM186" s="241" t="s">
        <v>3420</v>
      </c>
    </row>
    <row r="187" s="15" customFormat="1">
      <c r="A187" s="15"/>
      <c r="B187" s="280"/>
      <c r="C187" s="281"/>
      <c r="D187" s="245" t="s">
        <v>235</v>
      </c>
      <c r="E187" s="282" t="s">
        <v>1</v>
      </c>
      <c r="F187" s="283" t="s">
        <v>2123</v>
      </c>
      <c r="G187" s="281"/>
      <c r="H187" s="282" t="s">
        <v>1</v>
      </c>
      <c r="I187" s="284"/>
      <c r="J187" s="281"/>
      <c r="K187" s="281"/>
      <c r="L187" s="285"/>
      <c r="M187" s="286"/>
      <c r="N187" s="287"/>
      <c r="O187" s="287"/>
      <c r="P187" s="287"/>
      <c r="Q187" s="287"/>
      <c r="R187" s="287"/>
      <c r="S187" s="287"/>
      <c r="T187" s="28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9" t="s">
        <v>235</v>
      </c>
      <c r="AU187" s="289" t="s">
        <v>94</v>
      </c>
      <c r="AV187" s="15" t="s">
        <v>92</v>
      </c>
      <c r="AW187" s="15" t="s">
        <v>40</v>
      </c>
      <c r="AX187" s="15" t="s">
        <v>85</v>
      </c>
      <c r="AY187" s="289" t="s">
        <v>226</v>
      </c>
    </row>
    <row r="188" s="13" customFormat="1">
      <c r="A188" s="13"/>
      <c r="B188" s="243"/>
      <c r="C188" s="244"/>
      <c r="D188" s="245" t="s">
        <v>235</v>
      </c>
      <c r="E188" s="246" t="s">
        <v>1</v>
      </c>
      <c r="F188" s="247" t="s">
        <v>3421</v>
      </c>
      <c r="G188" s="244"/>
      <c r="H188" s="248">
        <v>35.100000000000001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235</v>
      </c>
      <c r="AU188" s="254" t="s">
        <v>94</v>
      </c>
      <c r="AV188" s="13" t="s">
        <v>94</v>
      </c>
      <c r="AW188" s="13" t="s">
        <v>40</v>
      </c>
      <c r="AX188" s="13" t="s">
        <v>85</v>
      </c>
      <c r="AY188" s="254" t="s">
        <v>226</v>
      </c>
    </row>
    <row r="189" s="15" customFormat="1">
      <c r="A189" s="15"/>
      <c r="B189" s="280"/>
      <c r="C189" s="281"/>
      <c r="D189" s="245" t="s">
        <v>235</v>
      </c>
      <c r="E189" s="282" t="s">
        <v>1</v>
      </c>
      <c r="F189" s="283" t="s">
        <v>2191</v>
      </c>
      <c r="G189" s="281"/>
      <c r="H189" s="282" t="s">
        <v>1</v>
      </c>
      <c r="I189" s="284"/>
      <c r="J189" s="281"/>
      <c r="K189" s="281"/>
      <c r="L189" s="285"/>
      <c r="M189" s="286"/>
      <c r="N189" s="287"/>
      <c r="O189" s="287"/>
      <c r="P189" s="287"/>
      <c r="Q189" s="287"/>
      <c r="R189" s="287"/>
      <c r="S189" s="287"/>
      <c r="T189" s="28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9" t="s">
        <v>235</v>
      </c>
      <c r="AU189" s="289" t="s">
        <v>94</v>
      </c>
      <c r="AV189" s="15" t="s">
        <v>92</v>
      </c>
      <c r="AW189" s="15" t="s">
        <v>40</v>
      </c>
      <c r="AX189" s="15" t="s">
        <v>85</v>
      </c>
      <c r="AY189" s="289" t="s">
        <v>226</v>
      </c>
    </row>
    <row r="190" s="13" customFormat="1">
      <c r="A190" s="13"/>
      <c r="B190" s="243"/>
      <c r="C190" s="244"/>
      <c r="D190" s="245" t="s">
        <v>235</v>
      </c>
      <c r="E190" s="246" t="s">
        <v>1</v>
      </c>
      <c r="F190" s="247" t="s">
        <v>3422</v>
      </c>
      <c r="G190" s="244"/>
      <c r="H190" s="248">
        <v>7.0199999999999996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235</v>
      </c>
      <c r="AU190" s="254" t="s">
        <v>94</v>
      </c>
      <c r="AV190" s="13" t="s">
        <v>94</v>
      </c>
      <c r="AW190" s="13" t="s">
        <v>40</v>
      </c>
      <c r="AX190" s="13" t="s">
        <v>85</v>
      </c>
      <c r="AY190" s="254" t="s">
        <v>226</v>
      </c>
    </row>
    <row r="191" s="14" customFormat="1">
      <c r="A191" s="14"/>
      <c r="B191" s="255"/>
      <c r="C191" s="256"/>
      <c r="D191" s="245" t="s">
        <v>235</v>
      </c>
      <c r="E191" s="257" t="s">
        <v>1</v>
      </c>
      <c r="F191" s="258" t="s">
        <v>237</v>
      </c>
      <c r="G191" s="256"/>
      <c r="H191" s="259">
        <v>42.119999999999997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235</v>
      </c>
      <c r="AU191" s="265" t="s">
        <v>94</v>
      </c>
      <c r="AV191" s="14" t="s">
        <v>233</v>
      </c>
      <c r="AW191" s="14" t="s">
        <v>40</v>
      </c>
      <c r="AX191" s="14" t="s">
        <v>92</v>
      </c>
      <c r="AY191" s="265" t="s">
        <v>226</v>
      </c>
    </row>
    <row r="192" s="12" customFormat="1" ht="22.8" customHeight="1">
      <c r="A192" s="12"/>
      <c r="B192" s="214"/>
      <c r="C192" s="215"/>
      <c r="D192" s="216" t="s">
        <v>84</v>
      </c>
      <c r="E192" s="228" t="s">
        <v>3423</v>
      </c>
      <c r="F192" s="228" t="s">
        <v>3424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SUM(P193:P225)</f>
        <v>0</v>
      </c>
      <c r="Q192" s="222"/>
      <c r="R192" s="223">
        <f>SUM(R193:R225)</f>
        <v>252.95231600000003</v>
      </c>
      <c r="S192" s="222"/>
      <c r="T192" s="224">
        <f>SUM(T193:T225)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92</v>
      </c>
      <c r="AT192" s="226" t="s">
        <v>84</v>
      </c>
      <c r="AU192" s="226" t="s">
        <v>92</v>
      </c>
      <c r="AY192" s="225" t="s">
        <v>226</v>
      </c>
      <c r="BK192" s="227">
        <f>SUM(BK193:BK225)</f>
        <v>0</v>
      </c>
    </row>
    <row r="193" s="2" customFormat="1" ht="16.5" customHeight="1">
      <c r="A193" s="41"/>
      <c r="B193" s="42"/>
      <c r="C193" s="266" t="s">
        <v>389</v>
      </c>
      <c r="D193" s="266" t="s">
        <v>301</v>
      </c>
      <c r="E193" s="267" t="s">
        <v>1515</v>
      </c>
      <c r="F193" s="268" t="s">
        <v>3425</v>
      </c>
      <c r="G193" s="269" t="s">
        <v>244</v>
      </c>
      <c r="H193" s="270">
        <v>39</v>
      </c>
      <c r="I193" s="271"/>
      <c r="J193" s="272">
        <f>ROUND(I193*H193,2)</f>
        <v>0</v>
      </c>
      <c r="K193" s="268" t="s">
        <v>1</v>
      </c>
      <c r="L193" s="273"/>
      <c r="M193" s="274" t="s">
        <v>1</v>
      </c>
      <c r="N193" s="275" t="s">
        <v>52</v>
      </c>
      <c r="O193" s="95"/>
      <c r="P193" s="239">
        <f>O193*H193</f>
        <v>0</v>
      </c>
      <c r="Q193" s="239">
        <v>5.2800000000000002</v>
      </c>
      <c r="R193" s="239">
        <f>Q193*H193</f>
        <v>205.92000000000002</v>
      </c>
      <c r="S193" s="239">
        <v>0</v>
      </c>
      <c r="T193" s="24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1" t="s">
        <v>266</v>
      </c>
      <c r="AT193" s="241" t="s">
        <v>301</v>
      </c>
      <c r="AU193" s="241" t="s">
        <v>94</v>
      </c>
      <c r="AY193" s="19" t="s">
        <v>226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233</v>
      </c>
      <c r="BK193" s="242">
        <f>ROUND(I193*H193,2)</f>
        <v>0</v>
      </c>
      <c r="BL193" s="19" t="s">
        <v>233</v>
      </c>
      <c r="BM193" s="241" t="s">
        <v>3426</v>
      </c>
    </row>
    <row r="194" s="2" customFormat="1" ht="16.5" customHeight="1">
      <c r="A194" s="41"/>
      <c r="B194" s="42"/>
      <c r="C194" s="266" t="s">
        <v>393</v>
      </c>
      <c r="D194" s="266" t="s">
        <v>301</v>
      </c>
      <c r="E194" s="267" t="s">
        <v>1530</v>
      </c>
      <c r="F194" s="268" t="s">
        <v>3427</v>
      </c>
      <c r="G194" s="269" t="s">
        <v>244</v>
      </c>
      <c r="H194" s="270">
        <v>12</v>
      </c>
      <c r="I194" s="271"/>
      <c r="J194" s="272">
        <f>ROUND(I194*H194,2)</f>
        <v>0</v>
      </c>
      <c r="K194" s="268" t="s">
        <v>1</v>
      </c>
      <c r="L194" s="273"/>
      <c r="M194" s="274" t="s">
        <v>1</v>
      </c>
      <c r="N194" s="275" t="s">
        <v>52</v>
      </c>
      <c r="O194" s="95"/>
      <c r="P194" s="239">
        <f>O194*H194</f>
        <v>0</v>
      </c>
      <c r="Q194" s="239">
        <v>2.4700000000000002</v>
      </c>
      <c r="R194" s="239">
        <f>Q194*H194</f>
        <v>29.640000000000001</v>
      </c>
      <c r="S194" s="239">
        <v>0</v>
      </c>
      <c r="T194" s="240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1" t="s">
        <v>266</v>
      </c>
      <c r="AT194" s="241" t="s">
        <v>301</v>
      </c>
      <c r="AU194" s="241" t="s">
        <v>94</v>
      </c>
      <c r="AY194" s="19" t="s">
        <v>226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233</v>
      </c>
      <c r="BK194" s="242">
        <f>ROUND(I194*H194,2)</f>
        <v>0</v>
      </c>
      <c r="BL194" s="19" t="s">
        <v>233</v>
      </c>
      <c r="BM194" s="241" t="s">
        <v>3428</v>
      </c>
    </row>
    <row r="195" s="2" customFormat="1" ht="16.5" customHeight="1">
      <c r="A195" s="41"/>
      <c r="B195" s="42"/>
      <c r="C195" s="266" t="s">
        <v>400</v>
      </c>
      <c r="D195" s="266" t="s">
        <v>301</v>
      </c>
      <c r="E195" s="267" t="s">
        <v>1536</v>
      </c>
      <c r="F195" s="268" t="s">
        <v>3429</v>
      </c>
      <c r="G195" s="269" t="s">
        <v>611</v>
      </c>
      <c r="H195" s="270">
        <v>4</v>
      </c>
      <c r="I195" s="271"/>
      <c r="J195" s="272">
        <f>ROUND(I195*H195,2)</f>
        <v>0</v>
      </c>
      <c r="K195" s="268" t="s">
        <v>1</v>
      </c>
      <c r="L195" s="273"/>
      <c r="M195" s="274" t="s">
        <v>1</v>
      </c>
      <c r="N195" s="275" t="s">
        <v>52</v>
      </c>
      <c r="O195" s="95"/>
      <c r="P195" s="239">
        <f>O195*H195</f>
        <v>0</v>
      </c>
      <c r="Q195" s="239">
        <v>0.40000000000000002</v>
      </c>
      <c r="R195" s="239">
        <f>Q195*H195</f>
        <v>1.6000000000000001</v>
      </c>
      <c r="S195" s="239">
        <v>0</v>
      </c>
      <c r="T195" s="240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1" t="s">
        <v>266</v>
      </c>
      <c r="AT195" s="241" t="s">
        <v>301</v>
      </c>
      <c r="AU195" s="241" t="s">
        <v>94</v>
      </c>
      <c r="AY195" s="19" t="s">
        <v>226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233</v>
      </c>
      <c r="BK195" s="242">
        <f>ROUND(I195*H195,2)</f>
        <v>0</v>
      </c>
      <c r="BL195" s="19" t="s">
        <v>233</v>
      </c>
      <c r="BM195" s="241" t="s">
        <v>3430</v>
      </c>
    </row>
    <row r="196" s="2" customFormat="1" ht="16.5" customHeight="1">
      <c r="A196" s="41"/>
      <c r="B196" s="42"/>
      <c r="C196" s="266" t="s">
        <v>405</v>
      </c>
      <c r="D196" s="266" t="s">
        <v>301</v>
      </c>
      <c r="E196" s="267" t="s">
        <v>1539</v>
      </c>
      <c r="F196" s="268" t="s">
        <v>3431</v>
      </c>
      <c r="G196" s="269" t="s">
        <v>611</v>
      </c>
      <c r="H196" s="270">
        <v>3</v>
      </c>
      <c r="I196" s="271"/>
      <c r="J196" s="272">
        <f>ROUND(I196*H196,2)</f>
        <v>0</v>
      </c>
      <c r="K196" s="268" t="s">
        <v>1</v>
      </c>
      <c r="L196" s="273"/>
      <c r="M196" s="274" t="s">
        <v>1</v>
      </c>
      <c r="N196" s="275" t="s">
        <v>52</v>
      </c>
      <c r="O196" s="95"/>
      <c r="P196" s="239">
        <f>O196*H196</f>
        <v>0</v>
      </c>
      <c r="Q196" s="239">
        <v>1.5</v>
      </c>
      <c r="R196" s="239">
        <f>Q196*H196</f>
        <v>4.5</v>
      </c>
      <c r="S196" s="239">
        <v>0</v>
      </c>
      <c r="T196" s="24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1" t="s">
        <v>266</v>
      </c>
      <c r="AT196" s="241" t="s">
        <v>301</v>
      </c>
      <c r="AU196" s="241" t="s">
        <v>94</v>
      </c>
      <c r="AY196" s="19" t="s">
        <v>226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233</v>
      </c>
      <c r="BK196" s="242">
        <f>ROUND(I196*H196,2)</f>
        <v>0</v>
      </c>
      <c r="BL196" s="19" t="s">
        <v>233</v>
      </c>
      <c r="BM196" s="241" t="s">
        <v>3432</v>
      </c>
    </row>
    <row r="197" s="2" customFormat="1" ht="16.5" customHeight="1">
      <c r="A197" s="41"/>
      <c r="B197" s="42"/>
      <c r="C197" s="266" t="s">
        <v>410</v>
      </c>
      <c r="D197" s="266" t="s">
        <v>301</v>
      </c>
      <c r="E197" s="267" t="s">
        <v>1542</v>
      </c>
      <c r="F197" s="268" t="s">
        <v>3433</v>
      </c>
      <c r="G197" s="269" t="s">
        <v>611</v>
      </c>
      <c r="H197" s="270">
        <v>4</v>
      </c>
      <c r="I197" s="271"/>
      <c r="J197" s="272">
        <f>ROUND(I197*H197,2)</f>
        <v>0</v>
      </c>
      <c r="K197" s="268" t="s">
        <v>1</v>
      </c>
      <c r="L197" s="273"/>
      <c r="M197" s="274" t="s">
        <v>1</v>
      </c>
      <c r="N197" s="275" t="s">
        <v>52</v>
      </c>
      <c r="O197" s="95"/>
      <c r="P197" s="239">
        <f>O197*H197</f>
        <v>0</v>
      </c>
      <c r="Q197" s="239">
        <v>0.20000000000000001</v>
      </c>
      <c r="R197" s="239">
        <f>Q197*H197</f>
        <v>0.80000000000000004</v>
      </c>
      <c r="S197" s="239">
        <v>0</v>
      </c>
      <c r="T197" s="240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1" t="s">
        <v>266</v>
      </c>
      <c r="AT197" s="241" t="s">
        <v>301</v>
      </c>
      <c r="AU197" s="241" t="s">
        <v>94</v>
      </c>
      <c r="AY197" s="19" t="s">
        <v>226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233</v>
      </c>
      <c r="BK197" s="242">
        <f>ROUND(I197*H197,2)</f>
        <v>0</v>
      </c>
      <c r="BL197" s="19" t="s">
        <v>233</v>
      </c>
      <c r="BM197" s="241" t="s">
        <v>3434</v>
      </c>
    </row>
    <row r="198" s="2" customFormat="1" ht="16.5" customHeight="1">
      <c r="A198" s="41"/>
      <c r="B198" s="42"/>
      <c r="C198" s="266" t="s">
        <v>416</v>
      </c>
      <c r="D198" s="266" t="s">
        <v>301</v>
      </c>
      <c r="E198" s="267" t="s">
        <v>1545</v>
      </c>
      <c r="F198" s="268" t="s">
        <v>3435</v>
      </c>
      <c r="G198" s="269" t="s">
        <v>611</v>
      </c>
      <c r="H198" s="270">
        <v>1</v>
      </c>
      <c r="I198" s="271"/>
      <c r="J198" s="272">
        <f>ROUND(I198*H198,2)</f>
        <v>0</v>
      </c>
      <c r="K198" s="268" t="s">
        <v>1</v>
      </c>
      <c r="L198" s="273"/>
      <c r="M198" s="274" t="s">
        <v>1</v>
      </c>
      <c r="N198" s="275" t="s">
        <v>52</v>
      </c>
      <c r="O198" s="95"/>
      <c r="P198" s="239">
        <f>O198*H198</f>
        <v>0</v>
      </c>
      <c r="Q198" s="239">
        <v>0.40000000000000002</v>
      </c>
      <c r="R198" s="239">
        <f>Q198*H198</f>
        <v>0.40000000000000002</v>
      </c>
      <c r="S198" s="239">
        <v>0</v>
      </c>
      <c r="T198" s="24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1" t="s">
        <v>266</v>
      </c>
      <c r="AT198" s="241" t="s">
        <v>301</v>
      </c>
      <c r="AU198" s="241" t="s">
        <v>94</v>
      </c>
      <c r="AY198" s="19" t="s">
        <v>226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233</v>
      </c>
      <c r="BK198" s="242">
        <f>ROUND(I198*H198,2)</f>
        <v>0</v>
      </c>
      <c r="BL198" s="19" t="s">
        <v>233</v>
      </c>
      <c r="BM198" s="241" t="s">
        <v>3436</v>
      </c>
    </row>
    <row r="199" s="2" customFormat="1" ht="16.5" customHeight="1">
      <c r="A199" s="41"/>
      <c r="B199" s="42"/>
      <c r="C199" s="266" t="s">
        <v>421</v>
      </c>
      <c r="D199" s="266" t="s">
        <v>301</v>
      </c>
      <c r="E199" s="267" t="s">
        <v>1548</v>
      </c>
      <c r="F199" s="268" t="s">
        <v>3437</v>
      </c>
      <c r="G199" s="269" t="s">
        <v>611</v>
      </c>
      <c r="H199" s="270">
        <v>2</v>
      </c>
      <c r="I199" s="271"/>
      <c r="J199" s="272">
        <f>ROUND(I199*H199,2)</f>
        <v>0</v>
      </c>
      <c r="K199" s="268" t="s">
        <v>1</v>
      </c>
      <c r="L199" s="273"/>
      <c r="M199" s="274" t="s">
        <v>1</v>
      </c>
      <c r="N199" s="275" t="s">
        <v>52</v>
      </c>
      <c r="O199" s="95"/>
      <c r="P199" s="239">
        <f>O199*H199</f>
        <v>0</v>
      </c>
      <c r="Q199" s="239">
        <v>0.14999999999999999</v>
      </c>
      <c r="R199" s="239">
        <f>Q199*H199</f>
        <v>0.29999999999999999</v>
      </c>
      <c r="S199" s="239">
        <v>0</v>
      </c>
      <c r="T199" s="240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1" t="s">
        <v>266</v>
      </c>
      <c r="AT199" s="241" t="s">
        <v>301</v>
      </c>
      <c r="AU199" s="241" t="s">
        <v>94</v>
      </c>
      <c r="AY199" s="19" t="s">
        <v>226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233</v>
      </c>
      <c r="BK199" s="242">
        <f>ROUND(I199*H199,2)</f>
        <v>0</v>
      </c>
      <c r="BL199" s="19" t="s">
        <v>233</v>
      </c>
      <c r="BM199" s="241" t="s">
        <v>3438</v>
      </c>
    </row>
    <row r="200" s="2" customFormat="1" ht="16.5" customHeight="1">
      <c r="A200" s="41"/>
      <c r="B200" s="42"/>
      <c r="C200" s="266" t="s">
        <v>425</v>
      </c>
      <c r="D200" s="266" t="s">
        <v>301</v>
      </c>
      <c r="E200" s="267" t="s">
        <v>1551</v>
      </c>
      <c r="F200" s="268" t="s">
        <v>3439</v>
      </c>
      <c r="G200" s="269" t="s">
        <v>611</v>
      </c>
      <c r="H200" s="270">
        <v>6</v>
      </c>
      <c r="I200" s="271"/>
      <c r="J200" s="272">
        <f>ROUND(I200*H200,2)</f>
        <v>0</v>
      </c>
      <c r="K200" s="268" t="s">
        <v>1</v>
      </c>
      <c r="L200" s="273"/>
      <c r="M200" s="274" t="s">
        <v>1</v>
      </c>
      <c r="N200" s="275" t="s">
        <v>52</v>
      </c>
      <c r="O200" s="95"/>
      <c r="P200" s="239">
        <f>O200*H200</f>
        <v>0</v>
      </c>
      <c r="Q200" s="239">
        <v>0.34999999999999998</v>
      </c>
      <c r="R200" s="239">
        <f>Q200*H200</f>
        <v>2.0999999999999996</v>
      </c>
      <c r="S200" s="239">
        <v>0</v>
      </c>
      <c r="T200" s="240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1" t="s">
        <v>266</v>
      </c>
      <c r="AT200" s="241" t="s">
        <v>301</v>
      </c>
      <c r="AU200" s="241" t="s">
        <v>94</v>
      </c>
      <c r="AY200" s="19" t="s">
        <v>226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233</v>
      </c>
      <c r="BK200" s="242">
        <f>ROUND(I200*H200,2)</f>
        <v>0</v>
      </c>
      <c r="BL200" s="19" t="s">
        <v>233</v>
      </c>
      <c r="BM200" s="241" t="s">
        <v>3440</v>
      </c>
    </row>
    <row r="201" s="2" customFormat="1" ht="16.5" customHeight="1">
      <c r="A201" s="41"/>
      <c r="B201" s="42"/>
      <c r="C201" s="266" t="s">
        <v>429</v>
      </c>
      <c r="D201" s="266" t="s">
        <v>301</v>
      </c>
      <c r="E201" s="267" t="s">
        <v>1554</v>
      </c>
      <c r="F201" s="268" t="s">
        <v>3441</v>
      </c>
      <c r="G201" s="269" t="s">
        <v>611</v>
      </c>
      <c r="H201" s="270">
        <v>4</v>
      </c>
      <c r="I201" s="271"/>
      <c r="J201" s="272">
        <f>ROUND(I201*H201,2)</f>
        <v>0</v>
      </c>
      <c r="K201" s="268" t="s">
        <v>1</v>
      </c>
      <c r="L201" s="273"/>
      <c r="M201" s="274" t="s">
        <v>1</v>
      </c>
      <c r="N201" s="275" t="s">
        <v>52</v>
      </c>
      <c r="O201" s="95"/>
      <c r="P201" s="239">
        <f>O201*H201</f>
        <v>0</v>
      </c>
      <c r="Q201" s="239">
        <v>0.10000000000000001</v>
      </c>
      <c r="R201" s="239">
        <f>Q201*H201</f>
        <v>0.40000000000000002</v>
      </c>
      <c r="S201" s="239">
        <v>0</v>
      </c>
      <c r="T201" s="240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1" t="s">
        <v>266</v>
      </c>
      <c r="AT201" s="241" t="s">
        <v>301</v>
      </c>
      <c r="AU201" s="241" t="s">
        <v>94</v>
      </c>
      <c r="AY201" s="19" t="s">
        <v>226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233</v>
      </c>
      <c r="BK201" s="242">
        <f>ROUND(I201*H201,2)</f>
        <v>0</v>
      </c>
      <c r="BL201" s="19" t="s">
        <v>233</v>
      </c>
      <c r="BM201" s="241" t="s">
        <v>3442</v>
      </c>
    </row>
    <row r="202" s="2" customFormat="1" ht="16.5" customHeight="1">
      <c r="A202" s="41"/>
      <c r="B202" s="42"/>
      <c r="C202" s="266" t="s">
        <v>434</v>
      </c>
      <c r="D202" s="266" t="s">
        <v>301</v>
      </c>
      <c r="E202" s="267" t="s">
        <v>1557</v>
      </c>
      <c r="F202" s="268" t="s">
        <v>3443</v>
      </c>
      <c r="G202" s="269" t="s">
        <v>611</v>
      </c>
      <c r="H202" s="270">
        <v>1</v>
      </c>
      <c r="I202" s="271"/>
      <c r="J202" s="272">
        <f>ROUND(I202*H202,2)</f>
        <v>0</v>
      </c>
      <c r="K202" s="268" t="s">
        <v>1</v>
      </c>
      <c r="L202" s="273"/>
      <c r="M202" s="274" t="s">
        <v>1</v>
      </c>
      <c r="N202" s="275" t="s">
        <v>52</v>
      </c>
      <c r="O202" s="95"/>
      <c r="P202" s="239">
        <f>O202*H202</f>
        <v>0</v>
      </c>
      <c r="Q202" s="239">
        <v>1.74</v>
      </c>
      <c r="R202" s="239">
        <f>Q202*H202</f>
        <v>1.74</v>
      </c>
      <c r="S202" s="239">
        <v>0</v>
      </c>
      <c r="T202" s="240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1" t="s">
        <v>266</v>
      </c>
      <c r="AT202" s="241" t="s">
        <v>301</v>
      </c>
      <c r="AU202" s="241" t="s">
        <v>94</v>
      </c>
      <c r="AY202" s="19" t="s">
        <v>226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233</v>
      </c>
      <c r="BK202" s="242">
        <f>ROUND(I202*H202,2)</f>
        <v>0</v>
      </c>
      <c r="BL202" s="19" t="s">
        <v>233</v>
      </c>
      <c r="BM202" s="241" t="s">
        <v>3444</v>
      </c>
    </row>
    <row r="203" s="2" customFormat="1" ht="16.5" customHeight="1">
      <c r="A203" s="41"/>
      <c r="B203" s="42"/>
      <c r="C203" s="266" t="s">
        <v>443</v>
      </c>
      <c r="D203" s="266" t="s">
        <v>301</v>
      </c>
      <c r="E203" s="267" t="s">
        <v>1560</v>
      </c>
      <c r="F203" s="268" t="s">
        <v>3445</v>
      </c>
      <c r="G203" s="269" t="s">
        <v>611</v>
      </c>
      <c r="H203" s="270">
        <v>1</v>
      </c>
      <c r="I203" s="271"/>
      <c r="J203" s="272">
        <f>ROUND(I203*H203,2)</f>
        <v>0</v>
      </c>
      <c r="K203" s="268" t="s">
        <v>1</v>
      </c>
      <c r="L203" s="273"/>
      <c r="M203" s="274" t="s">
        <v>1</v>
      </c>
      <c r="N203" s="275" t="s">
        <v>52</v>
      </c>
      <c r="O203" s="95"/>
      <c r="P203" s="239">
        <f>O203*H203</f>
        <v>0</v>
      </c>
      <c r="Q203" s="239">
        <v>1.74</v>
      </c>
      <c r="R203" s="239">
        <f>Q203*H203</f>
        <v>1.74</v>
      </c>
      <c r="S203" s="239">
        <v>0</v>
      </c>
      <c r="T203" s="240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1" t="s">
        <v>266</v>
      </c>
      <c r="AT203" s="241" t="s">
        <v>301</v>
      </c>
      <c r="AU203" s="241" t="s">
        <v>94</v>
      </c>
      <c r="AY203" s="19" t="s">
        <v>226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233</v>
      </c>
      <c r="BK203" s="242">
        <f>ROUND(I203*H203,2)</f>
        <v>0</v>
      </c>
      <c r="BL203" s="19" t="s">
        <v>233</v>
      </c>
      <c r="BM203" s="241" t="s">
        <v>3446</v>
      </c>
    </row>
    <row r="204" s="2" customFormat="1" ht="16.5" customHeight="1">
      <c r="A204" s="41"/>
      <c r="B204" s="42"/>
      <c r="C204" s="266" t="s">
        <v>447</v>
      </c>
      <c r="D204" s="266" t="s">
        <v>301</v>
      </c>
      <c r="E204" s="267" t="s">
        <v>1563</v>
      </c>
      <c r="F204" s="268" t="s">
        <v>3447</v>
      </c>
      <c r="G204" s="269" t="s">
        <v>611</v>
      </c>
      <c r="H204" s="270">
        <v>1</v>
      </c>
      <c r="I204" s="271"/>
      <c r="J204" s="272">
        <f>ROUND(I204*H204,2)</f>
        <v>0</v>
      </c>
      <c r="K204" s="268" t="s">
        <v>1</v>
      </c>
      <c r="L204" s="273"/>
      <c r="M204" s="274" t="s">
        <v>1</v>
      </c>
      <c r="N204" s="275" t="s">
        <v>52</v>
      </c>
      <c r="O204" s="95"/>
      <c r="P204" s="239">
        <f>O204*H204</f>
        <v>0</v>
      </c>
      <c r="Q204" s="239">
        <v>1.5</v>
      </c>
      <c r="R204" s="239">
        <f>Q204*H204</f>
        <v>1.5</v>
      </c>
      <c r="S204" s="239">
        <v>0</v>
      </c>
      <c r="T204" s="240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1" t="s">
        <v>266</v>
      </c>
      <c r="AT204" s="241" t="s">
        <v>301</v>
      </c>
      <c r="AU204" s="241" t="s">
        <v>94</v>
      </c>
      <c r="AY204" s="19" t="s">
        <v>226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233</v>
      </c>
      <c r="BK204" s="242">
        <f>ROUND(I204*H204,2)</f>
        <v>0</v>
      </c>
      <c r="BL204" s="19" t="s">
        <v>233</v>
      </c>
      <c r="BM204" s="241" t="s">
        <v>3448</v>
      </c>
    </row>
    <row r="205" s="2" customFormat="1" ht="16.5" customHeight="1">
      <c r="A205" s="41"/>
      <c r="B205" s="42"/>
      <c r="C205" s="266" t="s">
        <v>456</v>
      </c>
      <c r="D205" s="266" t="s">
        <v>301</v>
      </c>
      <c r="E205" s="267" t="s">
        <v>1566</v>
      </c>
      <c r="F205" s="268" t="s">
        <v>3449</v>
      </c>
      <c r="G205" s="269" t="s">
        <v>611</v>
      </c>
      <c r="H205" s="270">
        <v>1</v>
      </c>
      <c r="I205" s="271"/>
      <c r="J205" s="272">
        <f>ROUND(I205*H205,2)</f>
        <v>0</v>
      </c>
      <c r="K205" s="268" t="s">
        <v>1</v>
      </c>
      <c r="L205" s="273"/>
      <c r="M205" s="274" t="s">
        <v>1</v>
      </c>
      <c r="N205" s="275" t="s">
        <v>52</v>
      </c>
      <c r="O205" s="95"/>
      <c r="P205" s="239">
        <f>O205*H205</f>
        <v>0</v>
      </c>
      <c r="Q205" s="239">
        <v>0.66200000000000003</v>
      </c>
      <c r="R205" s="239">
        <f>Q205*H205</f>
        <v>0.66200000000000003</v>
      </c>
      <c r="S205" s="239">
        <v>0</v>
      </c>
      <c r="T205" s="240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1" t="s">
        <v>266</v>
      </c>
      <c r="AT205" s="241" t="s">
        <v>301</v>
      </c>
      <c r="AU205" s="241" t="s">
        <v>94</v>
      </c>
      <c r="AY205" s="19" t="s">
        <v>226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233</v>
      </c>
      <c r="BK205" s="242">
        <f>ROUND(I205*H205,2)</f>
        <v>0</v>
      </c>
      <c r="BL205" s="19" t="s">
        <v>233</v>
      </c>
      <c r="BM205" s="241" t="s">
        <v>3450</v>
      </c>
    </row>
    <row r="206" s="2" customFormat="1" ht="16.5" customHeight="1">
      <c r="A206" s="41"/>
      <c r="B206" s="42"/>
      <c r="C206" s="266" t="s">
        <v>461</v>
      </c>
      <c r="D206" s="266" t="s">
        <v>301</v>
      </c>
      <c r="E206" s="267" t="s">
        <v>1571</v>
      </c>
      <c r="F206" s="268" t="s">
        <v>3451</v>
      </c>
      <c r="G206" s="269" t="s">
        <v>611</v>
      </c>
      <c r="H206" s="270">
        <v>2</v>
      </c>
      <c r="I206" s="271"/>
      <c r="J206" s="272">
        <f>ROUND(I206*H206,2)</f>
        <v>0</v>
      </c>
      <c r="K206" s="268" t="s">
        <v>1</v>
      </c>
      <c r="L206" s="273"/>
      <c r="M206" s="274" t="s">
        <v>1</v>
      </c>
      <c r="N206" s="275" t="s">
        <v>52</v>
      </c>
      <c r="O206" s="95"/>
      <c r="P206" s="239">
        <f>O206*H206</f>
        <v>0</v>
      </c>
      <c r="Q206" s="239">
        <v>0.14999999999999999</v>
      </c>
      <c r="R206" s="239">
        <f>Q206*H206</f>
        <v>0.29999999999999999</v>
      </c>
      <c r="S206" s="239">
        <v>0</v>
      </c>
      <c r="T206" s="240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1" t="s">
        <v>266</v>
      </c>
      <c r="AT206" s="241" t="s">
        <v>301</v>
      </c>
      <c r="AU206" s="241" t="s">
        <v>94</v>
      </c>
      <c r="AY206" s="19" t="s">
        <v>226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233</v>
      </c>
      <c r="BK206" s="242">
        <f>ROUND(I206*H206,2)</f>
        <v>0</v>
      </c>
      <c r="BL206" s="19" t="s">
        <v>233</v>
      </c>
      <c r="BM206" s="241" t="s">
        <v>3452</v>
      </c>
    </row>
    <row r="207" s="2" customFormat="1" ht="16.5" customHeight="1">
      <c r="A207" s="41"/>
      <c r="B207" s="42"/>
      <c r="C207" s="266" t="s">
        <v>466</v>
      </c>
      <c r="D207" s="266" t="s">
        <v>301</v>
      </c>
      <c r="E207" s="267" t="s">
        <v>3453</v>
      </c>
      <c r="F207" s="268" t="s">
        <v>3416</v>
      </c>
      <c r="G207" s="269" t="s">
        <v>611</v>
      </c>
      <c r="H207" s="270">
        <v>1</v>
      </c>
      <c r="I207" s="271"/>
      <c r="J207" s="272">
        <f>ROUND(I207*H207,2)</f>
        <v>0</v>
      </c>
      <c r="K207" s="268" t="s">
        <v>1</v>
      </c>
      <c r="L207" s="273"/>
      <c r="M207" s="274" t="s">
        <v>1</v>
      </c>
      <c r="N207" s="275" t="s">
        <v>52</v>
      </c>
      <c r="O207" s="95"/>
      <c r="P207" s="239">
        <f>O207*H207</f>
        <v>0</v>
      </c>
      <c r="Q207" s="239">
        <v>1</v>
      </c>
      <c r="R207" s="239">
        <f>Q207*H207</f>
        <v>1</v>
      </c>
      <c r="S207" s="239">
        <v>0</v>
      </c>
      <c r="T207" s="240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1" t="s">
        <v>266</v>
      </c>
      <c r="AT207" s="241" t="s">
        <v>301</v>
      </c>
      <c r="AU207" s="241" t="s">
        <v>94</v>
      </c>
      <c r="AY207" s="19" t="s">
        <v>226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233</v>
      </c>
      <c r="BK207" s="242">
        <f>ROUND(I207*H207,2)</f>
        <v>0</v>
      </c>
      <c r="BL207" s="19" t="s">
        <v>233</v>
      </c>
      <c r="BM207" s="241" t="s">
        <v>3454</v>
      </c>
    </row>
    <row r="208" s="2" customFormat="1" ht="16.5" customHeight="1">
      <c r="A208" s="41"/>
      <c r="B208" s="42"/>
      <c r="C208" s="230" t="s">
        <v>471</v>
      </c>
      <c r="D208" s="230" t="s">
        <v>228</v>
      </c>
      <c r="E208" s="231" t="s">
        <v>3455</v>
      </c>
      <c r="F208" s="232" t="s">
        <v>3456</v>
      </c>
      <c r="G208" s="233" t="s">
        <v>369</v>
      </c>
      <c r="H208" s="234">
        <v>30</v>
      </c>
      <c r="I208" s="235"/>
      <c r="J208" s="236">
        <f>ROUND(I208*H208,2)</f>
        <v>0</v>
      </c>
      <c r="K208" s="232" t="s">
        <v>232</v>
      </c>
      <c r="L208" s="47"/>
      <c r="M208" s="237" t="s">
        <v>1</v>
      </c>
      <c r="N208" s="238" t="s">
        <v>52</v>
      </c>
      <c r="O208" s="95"/>
      <c r="P208" s="239">
        <f>O208*H208</f>
        <v>0</v>
      </c>
      <c r="Q208" s="239">
        <v>0.00021000000000000001</v>
      </c>
      <c r="R208" s="239">
        <f>Q208*H208</f>
        <v>0.0063</v>
      </c>
      <c r="S208" s="239">
        <v>0</v>
      </c>
      <c r="T208" s="240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1" t="s">
        <v>307</v>
      </c>
      <c r="AT208" s="241" t="s">
        <v>228</v>
      </c>
      <c r="AU208" s="241" t="s">
        <v>94</v>
      </c>
      <c r="AY208" s="19" t="s">
        <v>226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233</v>
      </c>
      <c r="BK208" s="242">
        <f>ROUND(I208*H208,2)</f>
        <v>0</v>
      </c>
      <c r="BL208" s="19" t="s">
        <v>307</v>
      </c>
      <c r="BM208" s="241" t="s">
        <v>3457</v>
      </c>
    </row>
    <row r="209" s="15" customFormat="1">
      <c r="A209" s="15"/>
      <c r="B209" s="280"/>
      <c r="C209" s="281"/>
      <c r="D209" s="245" t="s">
        <v>235</v>
      </c>
      <c r="E209" s="282" t="s">
        <v>1</v>
      </c>
      <c r="F209" s="283" t="s">
        <v>3458</v>
      </c>
      <c r="G209" s="281"/>
      <c r="H209" s="282" t="s">
        <v>1</v>
      </c>
      <c r="I209" s="284"/>
      <c r="J209" s="281"/>
      <c r="K209" s="281"/>
      <c r="L209" s="285"/>
      <c r="M209" s="286"/>
      <c r="N209" s="287"/>
      <c r="O209" s="287"/>
      <c r="P209" s="287"/>
      <c r="Q209" s="287"/>
      <c r="R209" s="287"/>
      <c r="S209" s="287"/>
      <c r="T209" s="28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9" t="s">
        <v>235</v>
      </c>
      <c r="AU209" s="289" t="s">
        <v>94</v>
      </c>
      <c r="AV209" s="15" t="s">
        <v>92</v>
      </c>
      <c r="AW209" s="15" t="s">
        <v>40</v>
      </c>
      <c r="AX209" s="15" t="s">
        <v>85</v>
      </c>
      <c r="AY209" s="289" t="s">
        <v>226</v>
      </c>
    </row>
    <row r="210" s="13" customFormat="1">
      <c r="A210" s="13"/>
      <c r="B210" s="243"/>
      <c r="C210" s="244"/>
      <c r="D210" s="245" t="s">
        <v>235</v>
      </c>
      <c r="E210" s="246" t="s">
        <v>1</v>
      </c>
      <c r="F210" s="247" t="s">
        <v>335</v>
      </c>
      <c r="G210" s="244"/>
      <c r="H210" s="248">
        <v>22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235</v>
      </c>
      <c r="AU210" s="254" t="s">
        <v>94</v>
      </c>
      <c r="AV210" s="13" t="s">
        <v>94</v>
      </c>
      <c r="AW210" s="13" t="s">
        <v>40</v>
      </c>
      <c r="AX210" s="13" t="s">
        <v>85</v>
      </c>
      <c r="AY210" s="254" t="s">
        <v>226</v>
      </c>
    </row>
    <row r="211" s="15" customFormat="1">
      <c r="A211" s="15"/>
      <c r="B211" s="280"/>
      <c r="C211" s="281"/>
      <c r="D211" s="245" t="s">
        <v>235</v>
      </c>
      <c r="E211" s="282" t="s">
        <v>1</v>
      </c>
      <c r="F211" s="283" t="s">
        <v>3459</v>
      </c>
      <c r="G211" s="281"/>
      <c r="H211" s="282" t="s">
        <v>1</v>
      </c>
      <c r="I211" s="284"/>
      <c r="J211" s="281"/>
      <c r="K211" s="281"/>
      <c r="L211" s="285"/>
      <c r="M211" s="286"/>
      <c r="N211" s="287"/>
      <c r="O211" s="287"/>
      <c r="P211" s="287"/>
      <c r="Q211" s="287"/>
      <c r="R211" s="287"/>
      <c r="S211" s="287"/>
      <c r="T211" s="28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9" t="s">
        <v>235</v>
      </c>
      <c r="AU211" s="289" t="s">
        <v>94</v>
      </c>
      <c r="AV211" s="15" t="s">
        <v>92</v>
      </c>
      <c r="AW211" s="15" t="s">
        <v>40</v>
      </c>
      <c r="AX211" s="15" t="s">
        <v>85</v>
      </c>
      <c r="AY211" s="289" t="s">
        <v>226</v>
      </c>
    </row>
    <row r="212" s="13" customFormat="1">
      <c r="A212" s="13"/>
      <c r="B212" s="243"/>
      <c r="C212" s="244"/>
      <c r="D212" s="245" t="s">
        <v>235</v>
      </c>
      <c r="E212" s="246" t="s">
        <v>1</v>
      </c>
      <c r="F212" s="247" t="s">
        <v>266</v>
      </c>
      <c r="G212" s="244"/>
      <c r="H212" s="248">
        <v>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235</v>
      </c>
      <c r="AU212" s="254" t="s">
        <v>94</v>
      </c>
      <c r="AV212" s="13" t="s">
        <v>94</v>
      </c>
      <c r="AW212" s="13" t="s">
        <v>40</v>
      </c>
      <c r="AX212" s="13" t="s">
        <v>85</v>
      </c>
      <c r="AY212" s="254" t="s">
        <v>226</v>
      </c>
    </row>
    <row r="213" s="14" customFormat="1">
      <c r="A213" s="14"/>
      <c r="B213" s="255"/>
      <c r="C213" s="256"/>
      <c r="D213" s="245" t="s">
        <v>235</v>
      </c>
      <c r="E213" s="257" t="s">
        <v>1</v>
      </c>
      <c r="F213" s="258" t="s">
        <v>237</v>
      </c>
      <c r="G213" s="256"/>
      <c r="H213" s="259">
        <v>30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235</v>
      </c>
      <c r="AU213" s="265" t="s">
        <v>94</v>
      </c>
      <c r="AV213" s="14" t="s">
        <v>233</v>
      </c>
      <c r="AW213" s="14" t="s">
        <v>40</v>
      </c>
      <c r="AX213" s="14" t="s">
        <v>92</v>
      </c>
      <c r="AY213" s="265" t="s">
        <v>226</v>
      </c>
    </row>
    <row r="214" s="2" customFormat="1" ht="16.5" customHeight="1">
      <c r="A214" s="41"/>
      <c r="B214" s="42"/>
      <c r="C214" s="230" t="s">
        <v>476</v>
      </c>
      <c r="D214" s="230" t="s">
        <v>228</v>
      </c>
      <c r="E214" s="231" t="s">
        <v>3460</v>
      </c>
      <c r="F214" s="232" t="s">
        <v>3461</v>
      </c>
      <c r="G214" s="233" t="s">
        <v>244</v>
      </c>
      <c r="H214" s="234">
        <v>14.4</v>
      </c>
      <c r="I214" s="235"/>
      <c r="J214" s="236">
        <f>ROUND(I214*H214,2)</f>
        <v>0</v>
      </c>
      <c r="K214" s="232" t="s">
        <v>232</v>
      </c>
      <c r="L214" s="47"/>
      <c r="M214" s="237" t="s">
        <v>1</v>
      </c>
      <c r="N214" s="238" t="s">
        <v>52</v>
      </c>
      <c r="O214" s="95"/>
      <c r="P214" s="239">
        <f>O214*H214</f>
        <v>0</v>
      </c>
      <c r="Q214" s="239">
        <v>0.0030899999999999999</v>
      </c>
      <c r="R214" s="239">
        <f>Q214*H214</f>
        <v>0.044496000000000001</v>
      </c>
      <c r="S214" s="239">
        <v>0</v>
      </c>
      <c r="T214" s="240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1" t="s">
        <v>307</v>
      </c>
      <c r="AT214" s="241" t="s">
        <v>228</v>
      </c>
      <c r="AU214" s="241" t="s">
        <v>94</v>
      </c>
      <c r="AY214" s="19" t="s">
        <v>226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233</v>
      </c>
      <c r="BK214" s="242">
        <f>ROUND(I214*H214,2)</f>
        <v>0</v>
      </c>
      <c r="BL214" s="19" t="s">
        <v>307</v>
      </c>
      <c r="BM214" s="241" t="s">
        <v>3462</v>
      </c>
    </row>
    <row r="215" s="15" customFormat="1">
      <c r="A215" s="15"/>
      <c r="B215" s="280"/>
      <c r="C215" s="281"/>
      <c r="D215" s="245" t="s">
        <v>235</v>
      </c>
      <c r="E215" s="282" t="s">
        <v>1</v>
      </c>
      <c r="F215" s="283" t="s">
        <v>3427</v>
      </c>
      <c r="G215" s="281"/>
      <c r="H215" s="282" t="s">
        <v>1</v>
      </c>
      <c r="I215" s="284"/>
      <c r="J215" s="281"/>
      <c r="K215" s="281"/>
      <c r="L215" s="285"/>
      <c r="M215" s="286"/>
      <c r="N215" s="287"/>
      <c r="O215" s="287"/>
      <c r="P215" s="287"/>
      <c r="Q215" s="287"/>
      <c r="R215" s="287"/>
      <c r="S215" s="287"/>
      <c r="T215" s="28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9" t="s">
        <v>235</v>
      </c>
      <c r="AU215" s="289" t="s">
        <v>94</v>
      </c>
      <c r="AV215" s="15" t="s">
        <v>92</v>
      </c>
      <c r="AW215" s="15" t="s">
        <v>40</v>
      </c>
      <c r="AX215" s="15" t="s">
        <v>85</v>
      </c>
      <c r="AY215" s="289" t="s">
        <v>226</v>
      </c>
    </row>
    <row r="216" s="13" customFormat="1">
      <c r="A216" s="13"/>
      <c r="B216" s="243"/>
      <c r="C216" s="244"/>
      <c r="D216" s="245" t="s">
        <v>235</v>
      </c>
      <c r="E216" s="246" t="s">
        <v>1</v>
      </c>
      <c r="F216" s="247" t="s">
        <v>285</v>
      </c>
      <c r="G216" s="244"/>
      <c r="H216" s="248">
        <v>12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235</v>
      </c>
      <c r="AU216" s="254" t="s">
        <v>94</v>
      </c>
      <c r="AV216" s="13" t="s">
        <v>94</v>
      </c>
      <c r="AW216" s="13" t="s">
        <v>40</v>
      </c>
      <c r="AX216" s="13" t="s">
        <v>85</v>
      </c>
      <c r="AY216" s="254" t="s">
        <v>226</v>
      </c>
    </row>
    <row r="217" s="15" customFormat="1">
      <c r="A217" s="15"/>
      <c r="B217" s="280"/>
      <c r="C217" s="281"/>
      <c r="D217" s="245" t="s">
        <v>235</v>
      </c>
      <c r="E217" s="282" t="s">
        <v>1</v>
      </c>
      <c r="F217" s="283" t="s">
        <v>2191</v>
      </c>
      <c r="G217" s="281"/>
      <c r="H217" s="282" t="s">
        <v>1</v>
      </c>
      <c r="I217" s="284"/>
      <c r="J217" s="281"/>
      <c r="K217" s="281"/>
      <c r="L217" s="285"/>
      <c r="M217" s="286"/>
      <c r="N217" s="287"/>
      <c r="O217" s="287"/>
      <c r="P217" s="287"/>
      <c r="Q217" s="287"/>
      <c r="R217" s="287"/>
      <c r="S217" s="287"/>
      <c r="T217" s="28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9" t="s">
        <v>235</v>
      </c>
      <c r="AU217" s="289" t="s">
        <v>94</v>
      </c>
      <c r="AV217" s="15" t="s">
        <v>92</v>
      </c>
      <c r="AW217" s="15" t="s">
        <v>40</v>
      </c>
      <c r="AX217" s="15" t="s">
        <v>85</v>
      </c>
      <c r="AY217" s="289" t="s">
        <v>226</v>
      </c>
    </row>
    <row r="218" s="13" customFormat="1">
      <c r="A218" s="13"/>
      <c r="B218" s="243"/>
      <c r="C218" s="244"/>
      <c r="D218" s="245" t="s">
        <v>235</v>
      </c>
      <c r="E218" s="246" t="s">
        <v>1</v>
      </c>
      <c r="F218" s="247" t="s">
        <v>1928</v>
      </c>
      <c r="G218" s="244"/>
      <c r="H218" s="248">
        <v>2.3999999999999999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235</v>
      </c>
      <c r="AU218" s="254" t="s">
        <v>94</v>
      </c>
      <c r="AV218" s="13" t="s">
        <v>94</v>
      </c>
      <c r="AW218" s="13" t="s">
        <v>40</v>
      </c>
      <c r="AX218" s="13" t="s">
        <v>85</v>
      </c>
      <c r="AY218" s="254" t="s">
        <v>226</v>
      </c>
    </row>
    <row r="219" s="14" customFormat="1">
      <c r="A219" s="14"/>
      <c r="B219" s="255"/>
      <c r="C219" s="256"/>
      <c r="D219" s="245" t="s">
        <v>235</v>
      </c>
      <c r="E219" s="257" t="s">
        <v>1</v>
      </c>
      <c r="F219" s="258" t="s">
        <v>237</v>
      </c>
      <c r="G219" s="256"/>
      <c r="H219" s="259">
        <v>14.4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235</v>
      </c>
      <c r="AU219" s="265" t="s">
        <v>94</v>
      </c>
      <c r="AV219" s="14" t="s">
        <v>233</v>
      </c>
      <c r="AW219" s="14" t="s">
        <v>40</v>
      </c>
      <c r="AX219" s="14" t="s">
        <v>92</v>
      </c>
      <c r="AY219" s="265" t="s">
        <v>226</v>
      </c>
    </row>
    <row r="220" s="2" customFormat="1" ht="16.5" customHeight="1">
      <c r="A220" s="41"/>
      <c r="B220" s="42"/>
      <c r="C220" s="230" t="s">
        <v>480</v>
      </c>
      <c r="D220" s="230" t="s">
        <v>228</v>
      </c>
      <c r="E220" s="231" t="s">
        <v>3463</v>
      </c>
      <c r="F220" s="232" t="s">
        <v>3464</v>
      </c>
      <c r="G220" s="233" t="s">
        <v>244</v>
      </c>
      <c r="H220" s="234">
        <v>46.799999999999997</v>
      </c>
      <c r="I220" s="235"/>
      <c r="J220" s="236">
        <f>ROUND(I220*H220,2)</f>
        <v>0</v>
      </c>
      <c r="K220" s="232" t="s">
        <v>232</v>
      </c>
      <c r="L220" s="47"/>
      <c r="M220" s="237" t="s">
        <v>1</v>
      </c>
      <c r="N220" s="238" t="s">
        <v>52</v>
      </c>
      <c r="O220" s="95"/>
      <c r="P220" s="239">
        <f>O220*H220</f>
        <v>0</v>
      </c>
      <c r="Q220" s="239">
        <v>0.0064000000000000003</v>
      </c>
      <c r="R220" s="239">
        <f>Q220*H220</f>
        <v>0.29952000000000001</v>
      </c>
      <c r="S220" s="239">
        <v>0</v>
      </c>
      <c r="T220" s="240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1" t="s">
        <v>307</v>
      </c>
      <c r="AT220" s="241" t="s">
        <v>228</v>
      </c>
      <c r="AU220" s="241" t="s">
        <v>94</v>
      </c>
      <c r="AY220" s="19" t="s">
        <v>226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233</v>
      </c>
      <c r="BK220" s="242">
        <f>ROUND(I220*H220,2)</f>
        <v>0</v>
      </c>
      <c r="BL220" s="19" t="s">
        <v>307</v>
      </c>
      <c r="BM220" s="241" t="s">
        <v>3465</v>
      </c>
    </row>
    <row r="221" s="15" customFormat="1">
      <c r="A221" s="15"/>
      <c r="B221" s="280"/>
      <c r="C221" s="281"/>
      <c r="D221" s="245" t="s">
        <v>235</v>
      </c>
      <c r="E221" s="282" t="s">
        <v>1</v>
      </c>
      <c r="F221" s="283" t="s">
        <v>3425</v>
      </c>
      <c r="G221" s="281"/>
      <c r="H221" s="282" t="s">
        <v>1</v>
      </c>
      <c r="I221" s="284"/>
      <c r="J221" s="281"/>
      <c r="K221" s="281"/>
      <c r="L221" s="285"/>
      <c r="M221" s="286"/>
      <c r="N221" s="287"/>
      <c r="O221" s="287"/>
      <c r="P221" s="287"/>
      <c r="Q221" s="287"/>
      <c r="R221" s="287"/>
      <c r="S221" s="287"/>
      <c r="T221" s="28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9" t="s">
        <v>235</v>
      </c>
      <c r="AU221" s="289" t="s">
        <v>94</v>
      </c>
      <c r="AV221" s="15" t="s">
        <v>92</v>
      </c>
      <c r="AW221" s="15" t="s">
        <v>40</v>
      </c>
      <c r="AX221" s="15" t="s">
        <v>85</v>
      </c>
      <c r="AY221" s="289" t="s">
        <v>226</v>
      </c>
    </row>
    <row r="222" s="13" customFormat="1">
      <c r="A222" s="13"/>
      <c r="B222" s="243"/>
      <c r="C222" s="244"/>
      <c r="D222" s="245" t="s">
        <v>235</v>
      </c>
      <c r="E222" s="246" t="s">
        <v>1</v>
      </c>
      <c r="F222" s="247" t="s">
        <v>425</v>
      </c>
      <c r="G222" s="244"/>
      <c r="H222" s="248">
        <v>39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235</v>
      </c>
      <c r="AU222" s="254" t="s">
        <v>94</v>
      </c>
      <c r="AV222" s="13" t="s">
        <v>94</v>
      </c>
      <c r="AW222" s="13" t="s">
        <v>40</v>
      </c>
      <c r="AX222" s="13" t="s">
        <v>85</v>
      </c>
      <c r="AY222" s="254" t="s">
        <v>226</v>
      </c>
    </row>
    <row r="223" s="15" customFormat="1">
      <c r="A223" s="15"/>
      <c r="B223" s="280"/>
      <c r="C223" s="281"/>
      <c r="D223" s="245" t="s">
        <v>235</v>
      </c>
      <c r="E223" s="282" t="s">
        <v>1</v>
      </c>
      <c r="F223" s="283" t="s">
        <v>2191</v>
      </c>
      <c r="G223" s="281"/>
      <c r="H223" s="282" t="s">
        <v>1</v>
      </c>
      <c r="I223" s="284"/>
      <c r="J223" s="281"/>
      <c r="K223" s="281"/>
      <c r="L223" s="285"/>
      <c r="M223" s="286"/>
      <c r="N223" s="287"/>
      <c r="O223" s="287"/>
      <c r="P223" s="287"/>
      <c r="Q223" s="287"/>
      <c r="R223" s="287"/>
      <c r="S223" s="287"/>
      <c r="T223" s="28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9" t="s">
        <v>235</v>
      </c>
      <c r="AU223" s="289" t="s">
        <v>94</v>
      </c>
      <c r="AV223" s="15" t="s">
        <v>92</v>
      </c>
      <c r="AW223" s="15" t="s">
        <v>40</v>
      </c>
      <c r="AX223" s="15" t="s">
        <v>85</v>
      </c>
      <c r="AY223" s="289" t="s">
        <v>226</v>
      </c>
    </row>
    <row r="224" s="13" customFormat="1">
      <c r="A224" s="13"/>
      <c r="B224" s="243"/>
      <c r="C224" s="244"/>
      <c r="D224" s="245" t="s">
        <v>235</v>
      </c>
      <c r="E224" s="246" t="s">
        <v>1</v>
      </c>
      <c r="F224" s="247" t="s">
        <v>3466</v>
      </c>
      <c r="G224" s="244"/>
      <c r="H224" s="248">
        <v>7.7999999999999998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235</v>
      </c>
      <c r="AU224" s="254" t="s">
        <v>94</v>
      </c>
      <c r="AV224" s="13" t="s">
        <v>94</v>
      </c>
      <c r="AW224" s="13" t="s">
        <v>40</v>
      </c>
      <c r="AX224" s="13" t="s">
        <v>85</v>
      </c>
      <c r="AY224" s="254" t="s">
        <v>226</v>
      </c>
    </row>
    <row r="225" s="14" customFormat="1">
      <c r="A225" s="14"/>
      <c r="B225" s="255"/>
      <c r="C225" s="256"/>
      <c r="D225" s="245" t="s">
        <v>235</v>
      </c>
      <c r="E225" s="257" t="s">
        <v>1</v>
      </c>
      <c r="F225" s="258" t="s">
        <v>237</v>
      </c>
      <c r="G225" s="256"/>
      <c r="H225" s="259">
        <v>46.799999999999997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235</v>
      </c>
      <c r="AU225" s="265" t="s">
        <v>94</v>
      </c>
      <c r="AV225" s="14" t="s">
        <v>233</v>
      </c>
      <c r="AW225" s="14" t="s">
        <v>40</v>
      </c>
      <c r="AX225" s="14" t="s">
        <v>92</v>
      </c>
      <c r="AY225" s="265" t="s">
        <v>226</v>
      </c>
    </row>
    <row r="226" s="12" customFormat="1" ht="22.8" customHeight="1">
      <c r="A226" s="12"/>
      <c r="B226" s="214"/>
      <c r="C226" s="215"/>
      <c r="D226" s="216" t="s">
        <v>84</v>
      </c>
      <c r="E226" s="228" t="s">
        <v>2265</v>
      </c>
      <c r="F226" s="228" t="s">
        <v>2266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P227</f>
        <v>0</v>
      </c>
      <c r="Q226" s="222"/>
      <c r="R226" s="223">
        <f>R227</f>
        <v>11.986009119999999</v>
      </c>
      <c r="S226" s="222"/>
      <c r="T226" s="224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92</v>
      </c>
      <c r="AT226" s="226" t="s">
        <v>84</v>
      </c>
      <c r="AU226" s="226" t="s">
        <v>92</v>
      </c>
      <c r="AY226" s="225" t="s">
        <v>226</v>
      </c>
      <c r="BK226" s="227">
        <f>BK227</f>
        <v>0</v>
      </c>
    </row>
    <row r="227" s="12" customFormat="1" ht="20.88" customHeight="1">
      <c r="A227" s="12"/>
      <c r="B227" s="214"/>
      <c r="C227" s="215"/>
      <c r="D227" s="216" t="s">
        <v>84</v>
      </c>
      <c r="E227" s="228" t="s">
        <v>1518</v>
      </c>
      <c r="F227" s="228" t="s">
        <v>2280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SUM(P228:P245)</f>
        <v>0</v>
      </c>
      <c r="Q227" s="222"/>
      <c r="R227" s="223">
        <f>SUM(R228:R245)</f>
        <v>11.986009119999999</v>
      </c>
      <c r="S227" s="222"/>
      <c r="T227" s="224">
        <f>SUM(T228:T245)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92</v>
      </c>
      <c r="AT227" s="226" t="s">
        <v>84</v>
      </c>
      <c r="AU227" s="226" t="s">
        <v>94</v>
      </c>
      <c r="AY227" s="225" t="s">
        <v>226</v>
      </c>
      <c r="BK227" s="227">
        <f>SUM(BK228:BK245)</f>
        <v>0</v>
      </c>
    </row>
    <row r="228" s="2" customFormat="1" ht="16.5" customHeight="1">
      <c r="A228" s="41"/>
      <c r="B228" s="42"/>
      <c r="C228" s="266" t="s">
        <v>486</v>
      </c>
      <c r="D228" s="266" t="s">
        <v>301</v>
      </c>
      <c r="E228" s="267" t="s">
        <v>1577</v>
      </c>
      <c r="F228" s="268" t="s">
        <v>3467</v>
      </c>
      <c r="G228" s="269" t="s">
        <v>244</v>
      </c>
      <c r="H228" s="270">
        <v>28.864999999999998</v>
      </c>
      <c r="I228" s="271"/>
      <c r="J228" s="272">
        <f>ROUND(I228*H228,2)</f>
        <v>0</v>
      </c>
      <c r="K228" s="268" t="s">
        <v>1</v>
      </c>
      <c r="L228" s="273"/>
      <c r="M228" s="274" t="s">
        <v>1</v>
      </c>
      <c r="N228" s="275" t="s">
        <v>52</v>
      </c>
      <c r="O228" s="95"/>
      <c r="P228" s="239">
        <f>O228*H228</f>
        <v>0</v>
      </c>
      <c r="Q228" s="239">
        <v>0.31</v>
      </c>
      <c r="R228" s="239">
        <f>Q228*H228</f>
        <v>8.94815</v>
      </c>
      <c r="S228" s="239">
        <v>0</v>
      </c>
      <c r="T228" s="240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1" t="s">
        <v>266</v>
      </c>
      <c r="AT228" s="241" t="s">
        <v>301</v>
      </c>
      <c r="AU228" s="241" t="s">
        <v>241</v>
      </c>
      <c r="AY228" s="19" t="s">
        <v>226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233</v>
      </c>
      <c r="BK228" s="242">
        <f>ROUND(I228*H228,2)</f>
        <v>0</v>
      </c>
      <c r="BL228" s="19" t="s">
        <v>233</v>
      </c>
      <c r="BM228" s="241" t="s">
        <v>3468</v>
      </c>
    </row>
    <row r="229" s="2" customFormat="1" ht="16.5" customHeight="1">
      <c r="A229" s="41"/>
      <c r="B229" s="42"/>
      <c r="C229" s="266" t="s">
        <v>491</v>
      </c>
      <c r="D229" s="266" t="s">
        <v>301</v>
      </c>
      <c r="E229" s="267" t="s">
        <v>1581</v>
      </c>
      <c r="F229" s="268" t="s">
        <v>2285</v>
      </c>
      <c r="G229" s="269" t="s">
        <v>244</v>
      </c>
      <c r="H229" s="270">
        <v>2</v>
      </c>
      <c r="I229" s="271"/>
      <c r="J229" s="272">
        <f>ROUND(I229*H229,2)</f>
        <v>0</v>
      </c>
      <c r="K229" s="268" t="s">
        <v>1</v>
      </c>
      <c r="L229" s="273"/>
      <c r="M229" s="274" t="s">
        <v>1</v>
      </c>
      <c r="N229" s="275" t="s">
        <v>52</v>
      </c>
      <c r="O229" s="95"/>
      <c r="P229" s="239">
        <f>O229*H229</f>
        <v>0</v>
      </c>
      <c r="Q229" s="239">
        <v>0.23999999999999999</v>
      </c>
      <c r="R229" s="239">
        <f>Q229*H229</f>
        <v>0.47999999999999998</v>
      </c>
      <c r="S229" s="239">
        <v>0</v>
      </c>
      <c r="T229" s="240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1" t="s">
        <v>266</v>
      </c>
      <c r="AT229" s="241" t="s">
        <v>301</v>
      </c>
      <c r="AU229" s="241" t="s">
        <v>241</v>
      </c>
      <c r="AY229" s="19" t="s">
        <v>226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233</v>
      </c>
      <c r="BK229" s="242">
        <f>ROUND(I229*H229,2)</f>
        <v>0</v>
      </c>
      <c r="BL229" s="19" t="s">
        <v>233</v>
      </c>
      <c r="BM229" s="241" t="s">
        <v>3469</v>
      </c>
    </row>
    <row r="230" s="2" customFormat="1" ht="16.5" customHeight="1">
      <c r="A230" s="41"/>
      <c r="B230" s="42"/>
      <c r="C230" s="266" t="s">
        <v>495</v>
      </c>
      <c r="D230" s="266" t="s">
        <v>301</v>
      </c>
      <c r="E230" s="267" t="s">
        <v>1586</v>
      </c>
      <c r="F230" s="268" t="s">
        <v>3470</v>
      </c>
      <c r="G230" s="269" t="s">
        <v>611</v>
      </c>
      <c r="H230" s="270">
        <v>4</v>
      </c>
      <c r="I230" s="271"/>
      <c r="J230" s="272">
        <f>ROUND(I230*H230,2)</f>
        <v>0</v>
      </c>
      <c r="K230" s="268" t="s">
        <v>1</v>
      </c>
      <c r="L230" s="273"/>
      <c r="M230" s="274" t="s">
        <v>1</v>
      </c>
      <c r="N230" s="275" t="s">
        <v>52</v>
      </c>
      <c r="O230" s="95"/>
      <c r="P230" s="239">
        <f>O230*H230</f>
        <v>0</v>
      </c>
      <c r="Q230" s="239">
        <v>0.050000000000000003</v>
      </c>
      <c r="R230" s="239">
        <f>Q230*H230</f>
        <v>0.20000000000000001</v>
      </c>
      <c r="S230" s="239">
        <v>0</v>
      </c>
      <c r="T230" s="24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1" t="s">
        <v>266</v>
      </c>
      <c r="AT230" s="241" t="s">
        <v>301</v>
      </c>
      <c r="AU230" s="241" t="s">
        <v>241</v>
      </c>
      <c r="AY230" s="19" t="s">
        <v>226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233</v>
      </c>
      <c r="BK230" s="242">
        <f>ROUND(I230*H230,2)</f>
        <v>0</v>
      </c>
      <c r="BL230" s="19" t="s">
        <v>233</v>
      </c>
      <c r="BM230" s="241" t="s">
        <v>3471</v>
      </c>
    </row>
    <row r="231" s="2" customFormat="1" ht="16.5" customHeight="1">
      <c r="A231" s="41"/>
      <c r="B231" s="42"/>
      <c r="C231" s="266" t="s">
        <v>499</v>
      </c>
      <c r="D231" s="266" t="s">
        <v>301</v>
      </c>
      <c r="E231" s="267" t="s">
        <v>1594</v>
      </c>
      <c r="F231" s="268" t="s">
        <v>2291</v>
      </c>
      <c r="G231" s="269" t="s">
        <v>611</v>
      </c>
      <c r="H231" s="270">
        <v>3</v>
      </c>
      <c r="I231" s="271"/>
      <c r="J231" s="272">
        <f>ROUND(I231*H231,2)</f>
        <v>0</v>
      </c>
      <c r="K231" s="268" t="s">
        <v>1</v>
      </c>
      <c r="L231" s="273"/>
      <c r="M231" s="274" t="s">
        <v>1</v>
      </c>
      <c r="N231" s="275" t="s">
        <v>52</v>
      </c>
      <c r="O231" s="95"/>
      <c r="P231" s="239">
        <f>O231*H231</f>
        <v>0</v>
      </c>
      <c r="Q231" s="239">
        <v>0.040000000000000001</v>
      </c>
      <c r="R231" s="239">
        <f>Q231*H231</f>
        <v>0.12</v>
      </c>
      <c r="S231" s="239">
        <v>0</v>
      </c>
      <c r="T231" s="240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1" t="s">
        <v>266</v>
      </c>
      <c r="AT231" s="241" t="s">
        <v>301</v>
      </c>
      <c r="AU231" s="241" t="s">
        <v>241</v>
      </c>
      <c r="AY231" s="19" t="s">
        <v>226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233</v>
      </c>
      <c r="BK231" s="242">
        <f>ROUND(I231*H231,2)</f>
        <v>0</v>
      </c>
      <c r="BL231" s="19" t="s">
        <v>233</v>
      </c>
      <c r="BM231" s="241" t="s">
        <v>3472</v>
      </c>
    </row>
    <row r="232" s="2" customFormat="1" ht="16.5" customHeight="1">
      <c r="A232" s="41"/>
      <c r="B232" s="42"/>
      <c r="C232" s="266" t="s">
        <v>505</v>
      </c>
      <c r="D232" s="266" t="s">
        <v>301</v>
      </c>
      <c r="E232" s="267" t="s">
        <v>1599</v>
      </c>
      <c r="F232" s="268" t="s">
        <v>3473</v>
      </c>
      <c r="G232" s="269" t="s">
        <v>611</v>
      </c>
      <c r="H232" s="270">
        <v>2</v>
      </c>
      <c r="I232" s="271"/>
      <c r="J232" s="272">
        <f>ROUND(I232*H232,2)</f>
        <v>0</v>
      </c>
      <c r="K232" s="268" t="s">
        <v>1</v>
      </c>
      <c r="L232" s="273"/>
      <c r="M232" s="274" t="s">
        <v>1</v>
      </c>
      <c r="N232" s="275" t="s">
        <v>52</v>
      </c>
      <c r="O232" s="95"/>
      <c r="P232" s="239">
        <f>O232*H232</f>
        <v>0</v>
      </c>
      <c r="Q232" s="239">
        <v>0.050000000000000003</v>
      </c>
      <c r="R232" s="239">
        <f>Q232*H232</f>
        <v>0.10000000000000001</v>
      </c>
      <c r="S232" s="239">
        <v>0</v>
      </c>
      <c r="T232" s="240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1" t="s">
        <v>266</v>
      </c>
      <c r="AT232" s="241" t="s">
        <v>301</v>
      </c>
      <c r="AU232" s="241" t="s">
        <v>241</v>
      </c>
      <c r="AY232" s="19" t="s">
        <v>226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233</v>
      </c>
      <c r="BK232" s="242">
        <f>ROUND(I232*H232,2)</f>
        <v>0</v>
      </c>
      <c r="BL232" s="19" t="s">
        <v>233</v>
      </c>
      <c r="BM232" s="241" t="s">
        <v>3474</v>
      </c>
    </row>
    <row r="233" s="2" customFormat="1" ht="16.5" customHeight="1">
      <c r="A233" s="41"/>
      <c r="B233" s="42"/>
      <c r="C233" s="266" t="s">
        <v>509</v>
      </c>
      <c r="D233" s="266" t="s">
        <v>301</v>
      </c>
      <c r="E233" s="267" t="s">
        <v>1602</v>
      </c>
      <c r="F233" s="268" t="s">
        <v>2300</v>
      </c>
      <c r="G233" s="269" t="s">
        <v>611</v>
      </c>
      <c r="H233" s="270">
        <v>1</v>
      </c>
      <c r="I233" s="271"/>
      <c r="J233" s="272">
        <f>ROUND(I233*H233,2)</f>
        <v>0</v>
      </c>
      <c r="K233" s="268" t="s">
        <v>1</v>
      </c>
      <c r="L233" s="273"/>
      <c r="M233" s="274" t="s">
        <v>1</v>
      </c>
      <c r="N233" s="275" t="s">
        <v>52</v>
      </c>
      <c r="O233" s="95"/>
      <c r="P233" s="239">
        <f>O233*H233</f>
        <v>0</v>
      </c>
      <c r="Q233" s="239">
        <v>0.059999999999999998</v>
      </c>
      <c r="R233" s="239">
        <f>Q233*H233</f>
        <v>0.059999999999999998</v>
      </c>
      <c r="S233" s="239">
        <v>0</v>
      </c>
      <c r="T233" s="240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1" t="s">
        <v>266</v>
      </c>
      <c r="AT233" s="241" t="s">
        <v>301</v>
      </c>
      <c r="AU233" s="241" t="s">
        <v>241</v>
      </c>
      <c r="AY233" s="19" t="s">
        <v>226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233</v>
      </c>
      <c r="BK233" s="242">
        <f>ROUND(I233*H233,2)</f>
        <v>0</v>
      </c>
      <c r="BL233" s="19" t="s">
        <v>233</v>
      </c>
      <c r="BM233" s="241" t="s">
        <v>3475</v>
      </c>
    </row>
    <row r="234" s="2" customFormat="1" ht="16.5" customHeight="1">
      <c r="A234" s="41"/>
      <c r="B234" s="42"/>
      <c r="C234" s="266" t="s">
        <v>514</v>
      </c>
      <c r="D234" s="266" t="s">
        <v>301</v>
      </c>
      <c r="E234" s="267" t="s">
        <v>1608</v>
      </c>
      <c r="F234" s="268" t="s">
        <v>3476</v>
      </c>
      <c r="G234" s="269" t="s">
        <v>611</v>
      </c>
      <c r="H234" s="270">
        <v>1</v>
      </c>
      <c r="I234" s="271"/>
      <c r="J234" s="272">
        <f>ROUND(I234*H234,2)</f>
        <v>0</v>
      </c>
      <c r="K234" s="268" t="s">
        <v>1</v>
      </c>
      <c r="L234" s="273"/>
      <c r="M234" s="274" t="s">
        <v>1</v>
      </c>
      <c r="N234" s="275" t="s">
        <v>52</v>
      </c>
      <c r="O234" s="95"/>
      <c r="P234" s="239">
        <f>O234*H234</f>
        <v>0</v>
      </c>
      <c r="Q234" s="239">
        <v>0.040000000000000001</v>
      </c>
      <c r="R234" s="239">
        <f>Q234*H234</f>
        <v>0.040000000000000001</v>
      </c>
      <c r="S234" s="239">
        <v>0</v>
      </c>
      <c r="T234" s="240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1" t="s">
        <v>266</v>
      </c>
      <c r="AT234" s="241" t="s">
        <v>301</v>
      </c>
      <c r="AU234" s="241" t="s">
        <v>241</v>
      </c>
      <c r="AY234" s="19" t="s">
        <v>226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233</v>
      </c>
      <c r="BK234" s="242">
        <f>ROUND(I234*H234,2)</f>
        <v>0</v>
      </c>
      <c r="BL234" s="19" t="s">
        <v>233</v>
      </c>
      <c r="BM234" s="241" t="s">
        <v>3477</v>
      </c>
    </row>
    <row r="235" s="2" customFormat="1" ht="16.5" customHeight="1">
      <c r="A235" s="41"/>
      <c r="B235" s="42"/>
      <c r="C235" s="266" t="s">
        <v>518</v>
      </c>
      <c r="D235" s="266" t="s">
        <v>301</v>
      </c>
      <c r="E235" s="267" t="s">
        <v>1611</v>
      </c>
      <c r="F235" s="268" t="s">
        <v>2309</v>
      </c>
      <c r="G235" s="269" t="s">
        <v>611</v>
      </c>
      <c r="H235" s="270">
        <v>1</v>
      </c>
      <c r="I235" s="271"/>
      <c r="J235" s="272">
        <f>ROUND(I235*H235,2)</f>
        <v>0</v>
      </c>
      <c r="K235" s="268" t="s">
        <v>1</v>
      </c>
      <c r="L235" s="273"/>
      <c r="M235" s="274" t="s">
        <v>1</v>
      </c>
      <c r="N235" s="275" t="s">
        <v>52</v>
      </c>
      <c r="O235" s="95"/>
      <c r="P235" s="239">
        <f>O235*H235</f>
        <v>0</v>
      </c>
      <c r="Q235" s="239">
        <v>0.02</v>
      </c>
      <c r="R235" s="239">
        <f>Q235*H235</f>
        <v>0.02</v>
      </c>
      <c r="S235" s="239">
        <v>0</v>
      </c>
      <c r="T235" s="240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1" t="s">
        <v>266</v>
      </c>
      <c r="AT235" s="241" t="s">
        <v>301</v>
      </c>
      <c r="AU235" s="241" t="s">
        <v>241</v>
      </c>
      <c r="AY235" s="19" t="s">
        <v>226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233</v>
      </c>
      <c r="BK235" s="242">
        <f>ROUND(I235*H235,2)</f>
        <v>0</v>
      </c>
      <c r="BL235" s="19" t="s">
        <v>233</v>
      </c>
      <c r="BM235" s="241" t="s">
        <v>3478</v>
      </c>
    </row>
    <row r="236" s="2" customFormat="1" ht="16.5" customHeight="1">
      <c r="A236" s="41"/>
      <c r="B236" s="42"/>
      <c r="C236" s="266" t="s">
        <v>523</v>
      </c>
      <c r="D236" s="266" t="s">
        <v>301</v>
      </c>
      <c r="E236" s="267" t="s">
        <v>1614</v>
      </c>
      <c r="F236" s="268" t="s">
        <v>3479</v>
      </c>
      <c r="G236" s="269" t="s">
        <v>611</v>
      </c>
      <c r="H236" s="270">
        <v>1</v>
      </c>
      <c r="I236" s="271"/>
      <c r="J236" s="272">
        <f>ROUND(I236*H236,2)</f>
        <v>0</v>
      </c>
      <c r="K236" s="268" t="s">
        <v>1</v>
      </c>
      <c r="L236" s="273"/>
      <c r="M236" s="274" t="s">
        <v>1</v>
      </c>
      <c r="N236" s="275" t="s">
        <v>52</v>
      </c>
      <c r="O236" s="95"/>
      <c r="P236" s="239">
        <f>O236*H236</f>
        <v>0</v>
      </c>
      <c r="Q236" s="239">
        <v>2</v>
      </c>
      <c r="R236" s="239">
        <f>Q236*H236</f>
        <v>2</v>
      </c>
      <c r="S236" s="239">
        <v>0</v>
      </c>
      <c r="T236" s="240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1" t="s">
        <v>266</v>
      </c>
      <c r="AT236" s="241" t="s">
        <v>301</v>
      </c>
      <c r="AU236" s="241" t="s">
        <v>241</v>
      </c>
      <c r="AY236" s="19" t="s">
        <v>226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233</v>
      </c>
      <c r="BK236" s="242">
        <f>ROUND(I236*H236,2)</f>
        <v>0</v>
      </c>
      <c r="BL236" s="19" t="s">
        <v>233</v>
      </c>
      <c r="BM236" s="241" t="s">
        <v>3480</v>
      </c>
    </row>
    <row r="237" s="2" customFormat="1" ht="16.5" customHeight="1">
      <c r="A237" s="41"/>
      <c r="B237" s="42"/>
      <c r="C237" s="230" t="s">
        <v>531</v>
      </c>
      <c r="D237" s="230" t="s">
        <v>228</v>
      </c>
      <c r="E237" s="231" t="s">
        <v>2317</v>
      </c>
      <c r="F237" s="232" t="s">
        <v>2318</v>
      </c>
      <c r="G237" s="233" t="s">
        <v>244</v>
      </c>
      <c r="H237" s="234">
        <v>3</v>
      </c>
      <c r="I237" s="235"/>
      <c r="J237" s="236">
        <f>ROUND(I237*H237,2)</f>
        <v>0</v>
      </c>
      <c r="K237" s="232" t="s">
        <v>232</v>
      </c>
      <c r="L237" s="47"/>
      <c r="M237" s="237" t="s">
        <v>1</v>
      </c>
      <c r="N237" s="238" t="s">
        <v>52</v>
      </c>
      <c r="O237" s="95"/>
      <c r="P237" s="239">
        <f>O237*H237</f>
        <v>0</v>
      </c>
      <c r="Q237" s="239">
        <v>0.00040999999999999999</v>
      </c>
      <c r="R237" s="239">
        <f>Q237*H237</f>
        <v>0.00123</v>
      </c>
      <c r="S237" s="239">
        <v>0</v>
      </c>
      <c r="T237" s="240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1" t="s">
        <v>307</v>
      </c>
      <c r="AT237" s="241" t="s">
        <v>228</v>
      </c>
      <c r="AU237" s="241" t="s">
        <v>241</v>
      </c>
      <c r="AY237" s="19" t="s">
        <v>226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233</v>
      </c>
      <c r="BK237" s="242">
        <f>ROUND(I237*H237,2)</f>
        <v>0</v>
      </c>
      <c r="BL237" s="19" t="s">
        <v>307</v>
      </c>
      <c r="BM237" s="241" t="s">
        <v>3481</v>
      </c>
    </row>
    <row r="238" s="15" customFormat="1">
      <c r="A238" s="15"/>
      <c r="B238" s="280"/>
      <c r="C238" s="281"/>
      <c r="D238" s="245" t="s">
        <v>235</v>
      </c>
      <c r="E238" s="282" t="s">
        <v>1</v>
      </c>
      <c r="F238" s="283" t="s">
        <v>2285</v>
      </c>
      <c r="G238" s="281"/>
      <c r="H238" s="282" t="s">
        <v>1</v>
      </c>
      <c r="I238" s="284"/>
      <c r="J238" s="281"/>
      <c r="K238" s="281"/>
      <c r="L238" s="285"/>
      <c r="M238" s="286"/>
      <c r="N238" s="287"/>
      <c r="O238" s="287"/>
      <c r="P238" s="287"/>
      <c r="Q238" s="287"/>
      <c r="R238" s="287"/>
      <c r="S238" s="287"/>
      <c r="T238" s="28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9" t="s">
        <v>235</v>
      </c>
      <c r="AU238" s="289" t="s">
        <v>241</v>
      </c>
      <c r="AV238" s="15" t="s">
        <v>92</v>
      </c>
      <c r="AW238" s="15" t="s">
        <v>40</v>
      </c>
      <c r="AX238" s="15" t="s">
        <v>85</v>
      </c>
      <c r="AY238" s="289" t="s">
        <v>226</v>
      </c>
    </row>
    <row r="239" s="13" customFormat="1">
      <c r="A239" s="13"/>
      <c r="B239" s="243"/>
      <c r="C239" s="244"/>
      <c r="D239" s="245" t="s">
        <v>235</v>
      </c>
      <c r="E239" s="246" t="s">
        <v>1</v>
      </c>
      <c r="F239" s="247" t="s">
        <v>3482</v>
      </c>
      <c r="G239" s="244"/>
      <c r="H239" s="248">
        <v>3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235</v>
      </c>
      <c r="AU239" s="254" t="s">
        <v>241</v>
      </c>
      <c r="AV239" s="13" t="s">
        <v>94</v>
      </c>
      <c r="AW239" s="13" t="s">
        <v>40</v>
      </c>
      <c r="AX239" s="13" t="s">
        <v>92</v>
      </c>
      <c r="AY239" s="254" t="s">
        <v>226</v>
      </c>
    </row>
    <row r="240" s="2" customFormat="1" ht="16.5" customHeight="1">
      <c r="A240" s="41"/>
      <c r="B240" s="42"/>
      <c r="C240" s="230" t="s">
        <v>535</v>
      </c>
      <c r="D240" s="230" t="s">
        <v>228</v>
      </c>
      <c r="E240" s="231" t="s">
        <v>3483</v>
      </c>
      <c r="F240" s="232" t="s">
        <v>3484</v>
      </c>
      <c r="G240" s="233" t="s">
        <v>244</v>
      </c>
      <c r="H240" s="234">
        <v>34.643999999999998</v>
      </c>
      <c r="I240" s="235"/>
      <c r="J240" s="236">
        <f>ROUND(I240*H240,2)</f>
        <v>0</v>
      </c>
      <c r="K240" s="232" t="s">
        <v>232</v>
      </c>
      <c r="L240" s="47"/>
      <c r="M240" s="237" t="s">
        <v>1</v>
      </c>
      <c r="N240" s="238" t="s">
        <v>52</v>
      </c>
      <c r="O240" s="95"/>
      <c r="P240" s="239">
        <f>O240*H240</f>
        <v>0</v>
      </c>
      <c r="Q240" s="239">
        <v>0.00048000000000000001</v>
      </c>
      <c r="R240" s="239">
        <f>Q240*H240</f>
        <v>0.016629120000000001</v>
      </c>
      <c r="S240" s="239">
        <v>0</v>
      </c>
      <c r="T240" s="240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1" t="s">
        <v>307</v>
      </c>
      <c r="AT240" s="241" t="s">
        <v>228</v>
      </c>
      <c r="AU240" s="241" t="s">
        <v>241</v>
      </c>
      <c r="AY240" s="19" t="s">
        <v>226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233</v>
      </c>
      <c r="BK240" s="242">
        <f>ROUND(I240*H240,2)</f>
        <v>0</v>
      </c>
      <c r="BL240" s="19" t="s">
        <v>307</v>
      </c>
      <c r="BM240" s="241" t="s">
        <v>3485</v>
      </c>
    </row>
    <row r="241" s="15" customFormat="1">
      <c r="A241" s="15"/>
      <c r="B241" s="280"/>
      <c r="C241" s="281"/>
      <c r="D241" s="245" t="s">
        <v>235</v>
      </c>
      <c r="E241" s="282" t="s">
        <v>1</v>
      </c>
      <c r="F241" s="283" t="s">
        <v>3467</v>
      </c>
      <c r="G241" s="281"/>
      <c r="H241" s="282" t="s">
        <v>1</v>
      </c>
      <c r="I241" s="284"/>
      <c r="J241" s="281"/>
      <c r="K241" s="281"/>
      <c r="L241" s="285"/>
      <c r="M241" s="286"/>
      <c r="N241" s="287"/>
      <c r="O241" s="287"/>
      <c r="P241" s="287"/>
      <c r="Q241" s="287"/>
      <c r="R241" s="287"/>
      <c r="S241" s="287"/>
      <c r="T241" s="28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9" t="s">
        <v>235</v>
      </c>
      <c r="AU241" s="289" t="s">
        <v>241</v>
      </c>
      <c r="AV241" s="15" t="s">
        <v>92</v>
      </c>
      <c r="AW241" s="15" t="s">
        <v>40</v>
      </c>
      <c r="AX241" s="15" t="s">
        <v>85</v>
      </c>
      <c r="AY241" s="289" t="s">
        <v>226</v>
      </c>
    </row>
    <row r="242" s="13" customFormat="1">
      <c r="A242" s="13"/>
      <c r="B242" s="243"/>
      <c r="C242" s="244"/>
      <c r="D242" s="245" t="s">
        <v>235</v>
      </c>
      <c r="E242" s="246" t="s">
        <v>1</v>
      </c>
      <c r="F242" s="247" t="s">
        <v>3486</v>
      </c>
      <c r="G242" s="244"/>
      <c r="H242" s="248">
        <v>28.870000000000001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235</v>
      </c>
      <c r="AU242" s="254" t="s">
        <v>241</v>
      </c>
      <c r="AV242" s="13" t="s">
        <v>94</v>
      </c>
      <c r="AW242" s="13" t="s">
        <v>40</v>
      </c>
      <c r="AX242" s="13" t="s">
        <v>85</v>
      </c>
      <c r="AY242" s="254" t="s">
        <v>226</v>
      </c>
    </row>
    <row r="243" s="15" customFormat="1">
      <c r="A243" s="15"/>
      <c r="B243" s="280"/>
      <c r="C243" s="281"/>
      <c r="D243" s="245" t="s">
        <v>235</v>
      </c>
      <c r="E243" s="282" t="s">
        <v>1</v>
      </c>
      <c r="F243" s="283" t="s">
        <v>2191</v>
      </c>
      <c r="G243" s="281"/>
      <c r="H243" s="282" t="s">
        <v>1</v>
      </c>
      <c r="I243" s="284"/>
      <c r="J243" s="281"/>
      <c r="K243" s="281"/>
      <c r="L243" s="285"/>
      <c r="M243" s="286"/>
      <c r="N243" s="287"/>
      <c r="O243" s="287"/>
      <c r="P243" s="287"/>
      <c r="Q243" s="287"/>
      <c r="R243" s="287"/>
      <c r="S243" s="287"/>
      <c r="T243" s="28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9" t="s">
        <v>235</v>
      </c>
      <c r="AU243" s="289" t="s">
        <v>241</v>
      </c>
      <c r="AV243" s="15" t="s">
        <v>92</v>
      </c>
      <c r="AW243" s="15" t="s">
        <v>40</v>
      </c>
      <c r="AX243" s="15" t="s">
        <v>85</v>
      </c>
      <c r="AY243" s="289" t="s">
        <v>226</v>
      </c>
    </row>
    <row r="244" s="13" customFormat="1">
      <c r="A244" s="13"/>
      <c r="B244" s="243"/>
      <c r="C244" s="244"/>
      <c r="D244" s="245" t="s">
        <v>235</v>
      </c>
      <c r="E244" s="246" t="s">
        <v>1</v>
      </c>
      <c r="F244" s="247" t="s">
        <v>3487</v>
      </c>
      <c r="G244" s="244"/>
      <c r="H244" s="248">
        <v>5.774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235</v>
      </c>
      <c r="AU244" s="254" t="s">
        <v>241</v>
      </c>
      <c r="AV244" s="13" t="s">
        <v>94</v>
      </c>
      <c r="AW244" s="13" t="s">
        <v>40</v>
      </c>
      <c r="AX244" s="13" t="s">
        <v>85</v>
      </c>
      <c r="AY244" s="254" t="s">
        <v>226</v>
      </c>
    </row>
    <row r="245" s="14" customFormat="1">
      <c r="A245" s="14"/>
      <c r="B245" s="255"/>
      <c r="C245" s="256"/>
      <c r="D245" s="245" t="s">
        <v>235</v>
      </c>
      <c r="E245" s="257" t="s">
        <v>1</v>
      </c>
      <c r="F245" s="258" t="s">
        <v>237</v>
      </c>
      <c r="G245" s="256"/>
      <c r="H245" s="259">
        <v>34.643999999999998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235</v>
      </c>
      <c r="AU245" s="265" t="s">
        <v>241</v>
      </c>
      <c r="AV245" s="14" t="s">
        <v>233</v>
      </c>
      <c r="AW245" s="14" t="s">
        <v>40</v>
      </c>
      <c r="AX245" s="14" t="s">
        <v>92</v>
      </c>
      <c r="AY245" s="265" t="s">
        <v>226</v>
      </c>
    </row>
    <row r="246" s="12" customFormat="1" ht="22.8" customHeight="1">
      <c r="A246" s="12"/>
      <c r="B246" s="214"/>
      <c r="C246" s="215"/>
      <c r="D246" s="216" t="s">
        <v>84</v>
      </c>
      <c r="E246" s="228" t="s">
        <v>3488</v>
      </c>
      <c r="F246" s="228" t="s">
        <v>3489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P247+P255</f>
        <v>0</v>
      </c>
      <c r="Q246" s="222"/>
      <c r="R246" s="223">
        <f>R247+R255</f>
        <v>0.015156000000000001</v>
      </c>
      <c r="S246" s="222"/>
      <c r="T246" s="224">
        <f>T247+T255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92</v>
      </c>
      <c r="AT246" s="226" t="s">
        <v>84</v>
      </c>
      <c r="AU246" s="226" t="s">
        <v>92</v>
      </c>
      <c r="AY246" s="225" t="s">
        <v>226</v>
      </c>
      <c r="BK246" s="227">
        <f>BK247+BK255</f>
        <v>0</v>
      </c>
    </row>
    <row r="247" s="12" customFormat="1" ht="20.88" customHeight="1">
      <c r="A247" s="12"/>
      <c r="B247" s="214"/>
      <c r="C247" s="215"/>
      <c r="D247" s="216" t="s">
        <v>84</v>
      </c>
      <c r="E247" s="228" t="s">
        <v>3490</v>
      </c>
      <c r="F247" s="228" t="s">
        <v>3491</v>
      </c>
      <c r="G247" s="215"/>
      <c r="H247" s="215"/>
      <c r="I247" s="218"/>
      <c r="J247" s="229">
        <f>BK247</f>
        <v>0</v>
      </c>
      <c r="K247" s="215"/>
      <c r="L247" s="220"/>
      <c r="M247" s="221"/>
      <c r="N247" s="222"/>
      <c r="O247" s="222"/>
      <c r="P247" s="223">
        <f>SUM(P248:P254)</f>
        <v>0</v>
      </c>
      <c r="Q247" s="222"/>
      <c r="R247" s="223">
        <f>SUM(R248:R254)</f>
        <v>0.0020499999999999997</v>
      </c>
      <c r="S247" s="222"/>
      <c r="T247" s="224">
        <f>SUM(T248:T254)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92</v>
      </c>
      <c r="AT247" s="226" t="s">
        <v>84</v>
      </c>
      <c r="AU247" s="226" t="s">
        <v>94</v>
      </c>
      <c r="AY247" s="225" t="s">
        <v>226</v>
      </c>
      <c r="BK247" s="227">
        <f>SUM(BK248:BK254)</f>
        <v>0</v>
      </c>
    </row>
    <row r="248" s="2" customFormat="1" ht="16.5" customHeight="1">
      <c r="A248" s="41"/>
      <c r="B248" s="42"/>
      <c r="C248" s="230" t="s">
        <v>541</v>
      </c>
      <c r="D248" s="230" t="s">
        <v>228</v>
      </c>
      <c r="E248" s="231" t="s">
        <v>2348</v>
      </c>
      <c r="F248" s="232" t="s">
        <v>2349</v>
      </c>
      <c r="G248" s="233" t="s">
        <v>369</v>
      </c>
      <c r="H248" s="234">
        <v>2</v>
      </c>
      <c r="I248" s="235"/>
      <c r="J248" s="236">
        <f>ROUND(I248*H248,2)</f>
        <v>0</v>
      </c>
      <c r="K248" s="232" t="s">
        <v>232</v>
      </c>
      <c r="L248" s="47"/>
      <c r="M248" s="237" t="s">
        <v>1</v>
      </c>
      <c r="N248" s="238" t="s">
        <v>52</v>
      </c>
      <c r="O248" s="95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1" t="s">
        <v>307</v>
      </c>
      <c r="AT248" s="241" t="s">
        <v>228</v>
      </c>
      <c r="AU248" s="241" t="s">
        <v>241</v>
      </c>
      <c r="AY248" s="19" t="s">
        <v>226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233</v>
      </c>
      <c r="BK248" s="242">
        <f>ROUND(I248*H248,2)</f>
        <v>0</v>
      </c>
      <c r="BL248" s="19" t="s">
        <v>307</v>
      </c>
      <c r="BM248" s="241" t="s">
        <v>3492</v>
      </c>
    </row>
    <row r="249" s="2" customFormat="1" ht="16.5" customHeight="1">
      <c r="A249" s="41"/>
      <c r="B249" s="42"/>
      <c r="C249" s="266" t="s">
        <v>547</v>
      </c>
      <c r="D249" s="266" t="s">
        <v>301</v>
      </c>
      <c r="E249" s="267" t="s">
        <v>2351</v>
      </c>
      <c r="F249" s="268" t="s">
        <v>2352</v>
      </c>
      <c r="G249" s="269" t="s">
        <v>244</v>
      </c>
      <c r="H249" s="270">
        <v>5</v>
      </c>
      <c r="I249" s="271"/>
      <c r="J249" s="272">
        <f>ROUND(I249*H249,2)</f>
        <v>0</v>
      </c>
      <c r="K249" s="268" t="s">
        <v>232</v>
      </c>
      <c r="L249" s="273"/>
      <c r="M249" s="274" t="s">
        <v>1</v>
      </c>
      <c r="N249" s="275" t="s">
        <v>52</v>
      </c>
      <c r="O249" s="95"/>
      <c r="P249" s="239">
        <f>O249*H249</f>
        <v>0</v>
      </c>
      <c r="Q249" s="239">
        <v>0.00040999999999999999</v>
      </c>
      <c r="R249" s="239">
        <f>Q249*H249</f>
        <v>0.0020499999999999997</v>
      </c>
      <c r="S249" s="239">
        <v>0</v>
      </c>
      <c r="T249" s="240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1" t="s">
        <v>389</v>
      </c>
      <c r="AT249" s="241" t="s">
        <v>301</v>
      </c>
      <c r="AU249" s="241" t="s">
        <v>241</v>
      </c>
      <c r="AY249" s="19" t="s">
        <v>226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233</v>
      </c>
      <c r="BK249" s="242">
        <f>ROUND(I249*H249,2)</f>
        <v>0</v>
      </c>
      <c r="BL249" s="19" t="s">
        <v>307</v>
      </c>
      <c r="BM249" s="241" t="s">
        <v>3493</v>
      </c>
    </row>
    <row r="250" s="15" customFormat="1">
      <c r="A250" s="15"/>
      <c r="B250" s="280"/>
      <c r="C250" s="281"/>
      <c r="D250" s="245" t="s">
        <v>235</v>
      </c>
      <c r="E250" s="282" t="s">
        <v>1</v>
      </c>
      <c r="F250" s="283" t="s">
        <v>3494</v>
      </c>
      <c r="G250" s="281"/>
      <c r="H250" s="282" t="s">
        <v>1</v>
      </c>
      <c r="I250" s="284"/>
      <c r="J250" s="281"/>
      <c r="K250" s="281"/>
      <c r="L250" s="285"/>
      <c r="M250" s="286"/>
      <c r="N250" s="287"/>
      <c r="O250" s="287"/>
      <c r="P250" s="287"/>
      <c r="Q250" s="287"/>
      <c r="R250" s="287"/>
      <c r="S250" s="287"/>
      <c r="T250" s="28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9" t="s">
        <v>235</v>
      </c>
      <c r="AU250" s="289" t="s">
        <v>241</v>
      </c>
      <c r="AV250" s="15" t="s">
        <v>92</v>
      </c>
      <c r="AW250" s="15" t="s">
        <v>40</v>
      </c>
      <c r="AX250" s="15" t="s">
        <v>85</v>
      </c>
      <c r="AY250" s="289" t="s">
        <v>226</v>
      </c>
    </row>
    <row r="251" s="13" customFormat="1">
      <c r="A251" s="13"/>
      <c r="B251" s="243"/>
      <c r="C251" s="244"/>
      <c r="D251" s="245" t="s">
        <v>235</v>
      </c>
      <c r="E251" s="246" t="s">
        <v>1</v>
      </c>
      <c r="F251" s="247" t="s">
        <v>251</v>
      </c>
      <c r="G251" s="244"/>
      <c r="H251" s="248">
        <v>5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235</v>
      </c>
      <c r="AU251" s="254" t="s">
        <v>241</v>
      </c>
      <c r="AV251" s="13" t="s">
        <v>94</v>
      </c>
      <c r="AW251" s="13" t="s">
        <v>40</v>
      </c>
      <c r="AX251" s="13" t="s">
        <v>92</v>
      </c>
      <c r="AY251" s="254" t="s">
        <v>226</v>
      </c>
    </row>
    <row r="252" s="2" customFormat="1" ht="16.5" customHeight="1">
      <c r="A252" s="41"/>
      <c r="B252" s="42"/>
      <c r="C252" s="266" t="s">
        <v>551</v>
      </c>
      <c r="D252" s="266" t="s">
        <v>301</v>
      </c>
      <c r="E252" s="267" t="s">
        <v>3495</v>
      </c>
      <c r="F252" s="268" t="s">
        <v>3496</v>
      </c>
      <c r="G252" s="269" t="s">
        <v>387</v>
      </c>
      <c r="H252" s="270">
        <v>1</v>
      </c>
      <c r="I252" s="271"/>
      <c r="J252" s="272">
        <f>ROUND(I252*H252,2)</f>
        <v>0</v>
      </c>
      <c r="K252" s="268" t="s">
        <v>1</v>
      </c>
      <c r="L252" s="273"/>
      <c r="M252" s="274" t="s">
        <v>1</v>
      </c>
      <c r="N252" s="275" t="s">
        <v>52</v>
      </c>
      <c r="O252" s="95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1" t="s">
        <v>389</v>
      </c>
      <c r="AT252" s="241" t="s">
        <v>301</v>
      </c>
      <c r="AU252" s="241" t="s">
        <v>241</v>
      </c>
      <c r="AY252" s="19" t="s">
        <v>226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233</v>
      </c>
      <c r="BK252" s="242">
        <f>ROUND(I252*H252,2)</f>
        <v>0</v>
      </c>
      <c r="BL252" s="19" t="s">
        <v>307</v>
      </c>
      <c r="BM252" s="241" t="s">
        <v>3497</v>
      </c>
    </row>
    <row r="253" s="2" customFormat="1" ht="16.5" customHeight="1">
      <c r="A253" s="41"/>
      <c r="B253" s="42"/>
      <c r="C253" s="230" t="s">
        <v>557</v>
      </c>
      <c r="D253" s="230" t="s">
        <v>228</v>
      </c>
      <c r="E253" s="231" t="s">
        <v>524</v>
      </c>
      <c r="F253" s="232" t="s">
        <v>525</v>
      </c>
      <c r="G253" s="233" t="s">
        <v>526</v>
      </c>
      <c r="H253" s="234">
        <v>4</v>
      </c>
      <c r="I253" s="235"/>
      <c r="J253" s="236">
        <f>ROUND(I253*H253,2)</f>
        <v>0</v>
      </c>
      <c r="K253" s="232" t="s">
        <v>232</v>
      </c>
      <c r="L253" s="47"/>
      <c r="M253" s="237" t="s">
        <v>1</v>
      </c>
      <c r="N253" s="238" t="s">
        <v>52</v>
      </c>
      <c r="O253" s="95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1" t="s">
        <v>307</v>
      </c>
      <c r="AT253" s="241" t="s">
        <v>228</v>
      </c>
      <c r="AU253" s="241" t="s">
        <v>241</v>
      </c>
      <c r="AY253" s="19" t="s">
        <v>226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233</v>
      </c>
      <c r="BK253" s="242">
        <f>ROUND(I253*H253,2)</f>
        <v>0</v>
      </c>
      <c r="BL253" s="19" t="s">
        <v>307</v>
      </c>
      <c r="BM253" s="241" t="s">
        <v>3498</v>
      </c>
    </row>
    <row r="254" s="13" customFormat="1">
      <c r="A254" s="13"/>
      <c r="B254" s="243"/>
      <c r="C254" s="244"/>
      <c r="D254" s="245" t="s">
        <v>235</v>
      </c>
      <c r="E254" s="246" t="s">
        <v>1</v>
      </c>
      <c r="F254" s="247" t="s">
        <v>1792</v>
      </c>
      <c r="G254" s="244"/>
      <c r="H254" s="248">
        <v>4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235</v>
      </c>
      <c r="AU254" s="254" t="s">
        <v>241</v>
      </c>
      <c r="AV254" s="13" t="s">
        <v>94</v>
      </c>
      <c r="AW254" s="13" t="s">
        <v>40</v>
      </c>
      <c r="AX254" s="13" t="s">
        <v>92</v>
      </c>
      <c r="AY254" s="254" t="s">
        <v>226</v>
      </c>
    </row>
    <row r="255" s="12" customFormat="1" ht="20.88" customHeight="1">
      <c r="A255" s="12"/>
      <c r="B255" s="214"/>
      <c r="C255" s="215"/>
      <c r="D255" s="216" t="s">
        <v>84</v>
      </c>
      <c r="E255" s="228" t="s">
        <v>3499</v>
      </c>
      <c r="F255" s="228" t="s">
        <v>3500</v>
      </c>
      <c r="G255" s="215"/>
      <c r="H255" s="215"/>
      <c r="I255" s="218"/>
      <c r="J255" s="229">
        <f>BK255</f>
        <v>0</v>
      </c>
      <c r="K255" s="215"/>
      <c r="L255" s="220"/>
      <c r="M255" s="221"/>
      <c r="N255" s="222"/>
      <c r="O255" s="222"/>
      <c r="P255" s="223">
        <f>SUM(P256:P270)</f>
        <v>0</v>
      </c>
      <c r="Q255" s="222"/>
      <c r="R255" s="223">
        <f>SUM(R256:R270)</f>
        <v>0.013106000000000001</v>
      </c>
      <c r="S255" s="222"/>
      <c r="T255" s="224">
        <f>SUM(T256:T270)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5" t="s">
        <v>92</v>
      </c>
      <c r="AT255" s="226" t="s">
        <v>84</v>
      </c>
      <c r="AU255" s="226" t="s">
        <v>94</v>
      </c>
      <c r="AY255" s="225" t="s">
        <v>226</v>
      </c>
      <c r="BK255" s="227">
        <f>SUM(BK256:BK270)</f>
        <v>0</v>
      </c>
    </row>
    <row r="256" s="2" customFormat="1" ht="16.5" customHeight="1">
      <c r="A256" s="41"/>
      <c r="B256" s="42"/>
      <c r="C256" s="230" t="s">
        <v>562</v>
      </c>
      <c r="D256" s="230" t="s">
        <v>228</v>
      </c>
      <c r="E256" s="231" t="s">
        <v>2348</v>
      </c>
      <c r="F256" s="232" t="s">
        <v>2349</v>
      </c>
      <c r="G256" s="233" t="s">
        <v>369</v>
      </c>
      <c r="H256" s="234">
        <v>1</v>
      </c>
      <c r="I256" s="235"/>
      <c r="J256" s="236">
        <f>ROUND(I256*H256,2)</f>
        <v>0</v>
      </c>
      <c r="K256" s="232" t="s">
        <v>232</v>
      </c>
      <c r="L256" s="47"/>
      <c r="M256" s="237" t="s">
        <v>1</v>
      </c>
      <c r="N256" s="238" t="s">
        <v>52</v>
      </c>
      <c r="O256" s="95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1" t="s">
        <v>307</v>
      </c>
      <c r="AT256" s="241" t="s">
        <v>228</v>
      </c>
      <c r="AU256" s="241" t="s">
        <v>241</v>
      </c>
      <c r="AY256" s="19" t="s">
        <v>226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233</v>
      </c>
      <c r="BK256" s="242">
        <f>ROUND(I256*H256,2)</f>
        <v>0</v>
      </c>
      <c r="BL256" s="19" t="s">
        <v>307</v>
      </c>
      <c r="BM256" s="241" t="s">
        <v>3501</v>
      </c>
    </row>
    <row r="257" s="2" customFormat="1" ht="16.5" customHeight="1">
      <c r="A257" s="41"/>
      <c r="B257" s="42"/>
      <c r="C257" s="266" t="s">
        <v>568</v>
      </c>
      <c r="D257" s="266" t="s">
        <v>301</v>
      </c>
      <c r="E257" s="267" t="s">
        <v>2351</v>
      </c>
      <c r="F257" s="268" t="s">
        <v>2352</v>
      </c>
      <c r="G257" s="269" t="s">
        <v>244</v>
      </c>
      <c r="H257" s="270">
        <v>1</v>
      </c>
      <c r="I257" s="271"/>
      <c r="J257" s="272">
        <f>ROUND(I257*H257,2)</f>
        <v>0</v>
      </c>
      <c r="K257" s="268" t="s">
        <v>232</v>
      </c>
      <c r="L257" s="273"/>
      <c r="M257" s="274" t="s">
        <v>1</v>
      </c>
      <c r="N257" s="275" t="s">
        <v>52</v>
      </c>
      <c r="O257" s="95"/>
      <c r="P257" s="239">
        <f>O257*H257</f>
        <v>0</v>
      </c>
      <c r="Q257" s="239">
        <v>0.00040999999999999999</v>
      </c>
      <c r="R257" s="239">
        <f>Q257*H257</f>
        <v>0.00040999999999999999</v>
      </c>
      <c r="S257" s="239">
        <v>0</v>
      </c>
      <c r="T257" s="240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1" t="s">
        <v>389</v>
      </c>
      <c r="AT257" s="241" t="s">
        <v>301</v>
      </c>
      <c r="AU257" s="241" t="s">
        <v>241</v>
      </c>
      <c r="AY257" s="19" t="s">
        <v>226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233</v>
      </c>
      <c r="BK257" s="242">
        <f>ROUND(I257*H257,2)</f>
        <v>0</v>
      </c>
      <c r="BL257" s="19" t="s">
        <v>307</v>
      </c>
      <c r="BM257" s="241" t="s">
        <v>3502</v>
      </c>
    </row>
    <row r="258" s="2" customFormat="1" ht="16.5" customHeight="1">
      <c r="A258" s="41"/>
      <c r="B258" s="42"/>
      <c r="C258" s="266" t="s">
        <v>574</v>
      </c>
      <c r="D258" s="266" t="s">
        <v>301</v>
      </c>
      <c r="E258" s="267" t="s">
        <v>3503</v>
      </c>
      <c r="F258" s="268" t="s">
        <v>3504</v>
      </c>
      <c r="G258" s="269" t="s">
        <v>244</v>
      </c>
      <c r="H258" s="270">
        <v>12</v>
      </c>
      <c r="I258" s="271"/>
      <c r="J258" s="272">
        <f>ROUND(I258*H258,2)</f>
        <v>0</v>
      </c>
      <c r="K258" s="268" t="s">
        <v>1</v>
      </c>
      <c r="L258" s="273"/>
      <c r="M258" s="274" t="s">
        <v>1</v>
      </c>
      <c r="N258" s="275" t="s">
        <v>52</v>
      </c>
      <c r="O258" s="95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1" t="s">
        <v>389</v>
      </c>
      <c r="AT258" s="241" t="s">
        <v>301</v>
      </c>
      <c r="AU258" s="241" t="s">
        <v>241</v>
      </c>
      <c r="AY258" s="19" t="s">
        <v>226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233</v>
      </c>
      <c r="BK258" s="242">
        <f>ROUND(I258*H258,2)</f>
        <v>0</v>
      </c>
      <c r="BL258" s="19" t="s">
        <v>307</v>
      </c>
      <c r="BM258" s="241" t="s">
        <v>3505</v>
      </c>
    </row>
    <row r="259" s="2" customFormat="1" ht="16.5" customHeight="1">
      <c r="A259" s="41"/>
      <c r="B259" s="42"/>
      <c r="C259" s="266" t="s">
        <v>578</v>
      </c>
      <c r="D259" s="266" t="s">
        <v>301</v>
      </c>
      <c r="E259" s="267" t="s">
        <v>3506</v>
      </c>
      <c r="F259" s="268" t="s">
        <v>3507</v>
      </c>
      <c r="G259" s="269" t="s">
        <v>611</v>
      </c>
      <c r="H259" s="270">
        <v>8</v>
      </c>
      <c r="I259" s="271"/>
      <c r="J259" s="272">
        <f>ROUND(I259*H259,2)</f>
        <v>0</v>
      </c>
      <c r="K259" s="268" t="s">
        <v>1</v>
      </c>
      <c r="L259" s="273"/>
      <c r="M259" s="274" t="s">
        <v>1</v>
      </c>
      <c r="N259" s="275" t="s">
        <v>52</v>
      </c>
      <c r="O259" s="95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1" t="s">
        <v>389</v>
      </c>
      <c r="AT259" s="241" t="s">
        <v>301</v>
      </c>
      <c r="AU259" s="241" t="s">
        <v>241</v>
      </c>
      <c r="AY259" s="19" t="s">
        <v>226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233</v>
      </c>
      <c r="BK259" s="242">
        <f>ROUND(I259*H259,2)</f>
        <v>0</v>
      </c>
      <c r="BL259" s="19" t="s">
        <v>307</v>
      </c>
      <c r="BM259" s="241" t="s">
        <v>3508</v>
      </c>
    </row>
    <row r="260" s="2" customFormat="1" ht="16.5" customHeight="1">
      <c r="A260" s="41"/>
      <c r="B260" s="42"/>
      <c r="C260" s="266" t="s">
        <v>583</v>
      </c>
      <c r="D260" s="266" t="s">
        <v>301</v>
      </c>
      <c r="E260" s="267" t="s">
        <v>3509</v>
      </c>
      <c r="F260" s="268" t="s">
        <v>3510</v>
      </c>
      <c r="G260" s="269" t="s">
        <v>611</v>
      </c>
      <c r="H260" s="270">
        <v>2</v>
      </c>
      <c r="I260" s="271"/>
      <c r="J260" s="272">
        <f>ROUND(I260*H260,2)</f>
        <v>0</v>
      </c>
      <c r="K260" s="268" t="s">
        <v>1</v>
      </c>
      <c r="L260" s="273"/>
      <c r="M260" s="274" t="s">
        <v>1</v>
      </c>
      <c r="N260" s="275" t="s">
        <v>52</v>
      </c>
      <c r="O260" s="95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1" t="s">
        <v>389</v>
      </c>
      <c r="AT260" s="241" t="s">
        <v>301</v>
      </c>
      <c r="AU260" s="241" t="s">
        <v>241</v>
      </c>
      <c r="AY260" s="19" t="s">
        <v>226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233</v>
      </c>
      <c r="BK260" s="242">
        <f>ROUND(I260*H260,2)</f>
        <v>0</v>
      </c>
      <c r="BL260" s="19" t="s">
        <v>307</v>
      </c>
      <c r="BM260" s="241" t="s">
        <v>3511</v>
      </c>
    </row>
    <row r="261" s="2" customFormat="1" ht="16.5" customHeight="1">
      <c r="A261" s="41"/>
      <c r="B261" s="42"/>
      <c r="C261" s="266" t="s">
        <v>588</v>
      </c>
      <c r="D261" s="266" t="s">
        <v>301</v>
      </c>
      <c r="E261" s="267" t="s">
        <v>3512</v>
      </c>
      <c r="F261" s="268" t="s">
        <v>3513</v>
      </c>
      <c r="G261" s="269" t="s">
        <v>611</v>
      </c>
      <c r="H261" s="270">
        <v>1</v>
      </c>
      <c r="I261" s="271"/>
      <c r="J261" s="272">
        <f>ROUND(I261*H261,2)</f>
        <v>0</v>
      </c>
      <c r="K261" s="268" t="s">
        <v>1</v>
      </c>
      <c r="L261" s="273"/>
      <c r="M261" s="274" t="s">
        <v>1</v>
      </c>
      <c r="N261" s="275" t="s">
        <v>52</v>
      </c>
      <c r="O261" s="95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1" t="s">
        <v>389</v>
      </c>
      <c r="AT261" s="241" t="s">
        <v>301</v>
      </c>
      <c r="AU261" s="241" t="s">
        <v>241</v>
      </c>
      <c r="AY261" s="19" t="s">
        <v>226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233</v>
      </c>
      <c r="BK261" s="242">
        <f>ROUND(I261*H261,2)</f>
        <v>0</v>
      </c>
      <c r="BL261" s="19" t="s">
        <v>307</v>
      </c>
      <c r="BM261" s="241" t="s">
        <v>3514</v>
      </c>
    </row>
    <row r="262" s="2" customFormat="1" ht="16.5" customHeight="1">
      <c r="A262" s="41"/>
      <c r="B262" s="42"/>
      <c r="C262" s="266" t="s">
        <v>593</v>
      </c>
      <c r="D262" s="266" t="s">
        <v>301</v>
      </c>
      <c r="E262" s="267" t="s">
        <v>3515</v>
      </c>
      <c r="F262" s="268" t="s">
        <v>3516</v>
      </c>
      <c r="G262" s="269" t="s">
        <v>611</v>
      </c>
      <c r="H262" s="270">
        <v>3</v>
      </c>
      <c r="I262" s="271"/>
      <c r="J262" s="272">
        <f>ROUND(I262*H262,2)</f>
        <v>0</v>
      </c>
      <c r="K262" s="268" t="s">
        <v>1</v>
      </c>
      <c r="L262" s="273"/>
      <c r="M262" s="274" t="s">
        <v>1</v>
      </c>
      <c r="N262" s="275" t="s">
        <v>52</v>
      </c>
      <c r="O262" s="95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1" t="s">
        <v>389</v>
      </c>
      <c r="AT262" s="241" t="s">
        <v>301</v>
      </c>
      <c r="AU262" s="241" t="s">
        <v>241</v>
      </c>
      <c r="AY262" s="19" t="s">
        <v>226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233</v>
      </c>
      <c r="BK262" s="242">
        <f>ROUND(I262*H262,2)</f>
        <v>0</v>
      </c>
      <c r="BL262" s="19" t="s">
        <v>307</v>
      </c>
      <c r="BM262" s="241" t="s">
        <v>3517</v>
      </c>
    </row>
    <row r="263" s="2" customFormat="1" ht="21.75" customHeight="1">
      <c r="A263" s="41"/>
      <c r="B263" s="42"/>
      <c r="C263" s="230" t="s">
        <v>598</v>
      </c>
      <c r="D263" s="230" t="s">
        <v>228</v>
      </c>
      <c r="E263" s="231" t="s">
        <v>3518</v>
      </c>
      <c r="F263" s="232" t="s">
        <v>3519</v>
      </c>
      <c r="G263" s="233" t="s">
        <v>244</v>
      </c>
      <c r="H263" s="234">
        <v>5</v>
      </c>
      <c r="I263" s="235"/>
      <c r="J263" s="236">
        <f>ROUND(I263*H263,2)</f>
        <v>0</v>
      </c>
      <c r="K263" s="232" t="s">
        <v>232</v>
      </c>
      <c r="L263" s="47"/>
      <c r="M263" s="237" t="s">
        <v>1</v>
      </c>
      <c r="N263" s="238" t="s">
        <v>52</v>
      </c>
      <c r="O263" s="95"/>
      <c r="P263" s="239">
        <f>O263*H263</f>
        <v>0</v>
      </c>
      <c r="Q263" s="239">
        <v>0.00012</v>
      </c>
      <c r="R263" s="239">
        <f>Q263*H263</f>
        <v>0.00060000000000000006</v>
      </c>
      <c r="S263" s="239">
        <v>0</v>
      </c>
      <c r="T263" s="240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1" t="s">
        <v>307</v>
      </c>
      <c r="AT263" s="241" t="s">
        <v>228</v>
      </c>
      <c r="AU263" s="241" t="s">
        <v>241</v>
      </c>
      <c r="AY263" s="19" t="s">
        <v>226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233</v>
      </c>
      <c r="BK263" s="242">
        <f>ROUND(I263*H263,2)</f>
        <v>0</v>
      </c>
      <c r="BL263" s="19" t="s">
        <v>307</v>
      </c>
      <c r="BM263" s="241" t="s">
        <v>3520</v>
      </c>
    </row>
    <row r="264" s="2" customFormat="1" ht="16.5" customHeight="1">
      <c r="A264" s="41"/>
      <c r="B264" s="42"/>
      <c r="C264" s="266" t="s">
        <v>603</v>
      </c>
      <c r="D264" s="266" t="s">
        <v>301</v>
      </c>
      <c r="E264" s="267" t="s">
        <v>3521</v>
      </c>
      <c r="F264" s="268" t="s">
        <v>3496</v>
      </c>
      <c r="G264" s="269" t="s">
        <v>387</v>
      </c>
      <c r="H264" s="270">
        <v>1</v>
      </c>
      <c r="I264" s="271"/>
      <c r="J264" s="272">
        <f>ROUND(I264*H264,2)</f>
        <v>0</v>
      </c>
      <c r="K264" s="268" t="s">
        <v>1</v>
      </c>
      <c r="L264" s="273"/>
      <c r="M264" s="274" t="s">
        <v>1</v>
      </c>
      <c r="N264" s="275" t="s">
        <v>52</v>
      </c>
      <c r="O264" s="95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1" t="s">
        <v>389</v>
      </c>
      <c r="AT264" s="241" t="s">
        <v>301</v>
      </c>
      <c r="AU264" s="241" t="s">
        <v>241</v>
      </c>
      <c r="AY264" s="19" t="s">
        <v>226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233</v>
      </c>
      <c r="BK264" s="242">
        <f>ROUND(I264*H264,2)</f>
        <v>0</v>
      </c>
      <c r="BL264" s="19" t="s">
        <v>307</v>
      </c>
      <c r="BM264" s="241" t="s">
        <v>3522</v>
      </c>
    </row>
    <row r="265" s="2" customFormat="1" ht="16.5" customHeight="1">
      <c r="A265" s="41"/>
      <c r="B265" s="42"/>
      <c r="C265" s="230" t="s">
        <v>608</v>
      </c>
      <c r="D265" s="230" t="s">
        <v>228</v>
      </c>
      <c r="E265" s="231" t="s">
        <v>3523</v>
      </c>
      <c r="F265" s="232" t="s">
        <v>3524</v>
      </c>
      <c r="G265" s="233" t="s">
        <v>244</v>
      </c>
      <c r="H265" s="234">
        <v>14.4</v>
      </c>
      <c r="I265" s="235"/>
      <c r="J265" s="236">
        <f>ROUND(I265*H265,2)</f>
        <v>0</v>
      </c>
      <c r="K265" s="232" t="s">
        <v>232</v>
      </c>
      <c r="L265" s="47"/>
      <c r="M265" s="237" t="s">
        <v>1</v>
      </c>
      <c r="N265" s="238" t="s">
        <v>52</v>
      </c>
      <c r="O265" s="95"/>
      <c r="P265" s="239">
        <f>O265*H265</f>
        <v>0</v>
      </c>
      <c r="Q265" s="239">
        <v>0.00084000000000000003</v>
      </c>
      <c r="R265" s="239">
        <f>Q265*H265</f>
        <v>0.012096000000000001</v>
      </c>
      <c r="S265" s="239">
        <v>0</v>
      </c>
      <c r="T265" s="240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1" t="s">
        <v>307</v>
      </c>
      <c r="AT265" s="241" t="s">
        <v>228</v>
      </c>
      <c r="AU265" s="241" t="s">
        <v>241</v>
      </c>
      <c r="AY265" s="19" t="s">
        <v>226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233</v>
      </c>
      <c r="BK265" s="242">
        <f>ROUND(I265*H265,2)</f>
        <v>0</v>
      </c>
      <c r="BL265" s="19" t="s">
        <v>307</v>
      </c>
      <c r="BM265" s="241" t="s">
        <v>3525</v>
      </c>
    </row>
    <row r="266" s="15" customFormat="1">
      <c r="A266" s="15"/>
      <c r="B266" s="280"/>
      <c r="C266" s="281"/>
      <c r="D266" s="245" t="s">
        <v>235</v>
      </c>
      <c r="E266" s="282" t="s">
        <v>1</v>
      </c>
      <c r="F266" s="283" t="s">
        <v>3526</v>
      </c>
      <c r="G266" s="281"/>
      <c r="H266" s="282" t="s">
        <v>1</v>
      </c>
      <c r="I266" s="284"/>
      <c r="J266" s="281"/>
      <c r="K266" s="281"/>
      <c r="L266" s="285"/>
      <c r="M266" s="286"/>
      <c r="N266" s="287"/>
      <c r="O266" s="287"/>
      <c r="P266" s="287"/>
      <c r="Q266" s="287"/>
      <c r="R266" s="287"/>
      <c r="S266" s="287"/>
      <c r="T266" s="28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9" t="s">
        <v>235</v>
      </c>
      <c r="AU266" s="289" t="s">
        <v>241</v>
      </c>
      <c r="AV266" s="15" t="s">
        <v>92</v>
      </c>
      <c r="AW266" s="15" t="s">
        <v>40</v>
      </c>
      <c r="AX266" s="15" t="s">
        <v>85</v>
      </c>
      <c r="AY266" s="289" t="s">
        <v>226</v>
      </c>
    </row>
    <row r="267" s="13" customFormat="1">
      <c r="A267" s="13"/>
      <c r="B267" s="243"/>
      <c r="C267" s="244"/>
      <c r="D267" s="245" t="s">
        <v>235</v>
      </c>
      <c r="E267" s="246" t="s">
        <v>1</v>
      </c>
      <c r="F267" s="247" t="s">
        <v>285</v>
      </c>
      <c r="G267" s="244"/>
      <c r="H267" s="248">
        <v>12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235</v>
      </c>
      <c r="AU267" s="254" t="s">
        <v>241</v>
      </c>
      <c r="AV267" s="13" t="s">
        <v>94</v>
      </c>
      <c r="AW267" s="13" t="s">
        <v>40</v>
      </c>
      <c r="AX267" s="13" t="s">
        <v>85</v>
      </c>
      <c r="AY267" s="254" t="s">
        <v>226</v>
      </c>
    </row>
    <row r="268" s="15" customFormat="1">
      <c r="A268" s="15"/>
      <c r="B268" s="280"/>
      <c r="C268" s="281"/>
      <c r="D268" s="245" t="s">
        <v>235</v>
      </c>
      <c r="E268" s="282" t="s">
        <v>1</v>
      </c>
      <c r="F268" s="283" t="s">
        <v>2191</v>
      </c>
      <c r="G268" s="281"/>
      <c r="H268" s="282" t="s">
        <v>1</v>
      </c>
      <c r="I268" s="284"/>
      <c r="J268" s="281"/>
      <c r="K268" s="281"/>
      <c r="L268" s="285"/>
      <c r="M268" s="286"/>
      <c r="N268" s="287"/>
      <c r="O268" s="287"/>
      <c r="P268" s="287"/>
      <c r="Q268" s="287"/>
      <c r="R268" s="287"/>
      <c r="S268" s="287"/>
      <c r="T268" s="28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9" t="s">
        <v>235</v>
      </c>
      <c r="AU268" s="289" t="s">
        <v>241</v>
      </c>
      <c r="AV268" s="15" t="s">
        <v>92</v>
      </c>
      <c r="AW268" s="15" t="s">
        <v>40</v>
      </c>
      <c r="AX268" s="15" t="s">
        <v>85</v>
      </c>
      <c r="AY268" s="289" t="s">
        <v>226</v>
      </c>
    </row>
    <row r="269" s="13" customFormat="1">
      <c r="A269" s="13"/>
      <c r="B269" s="243"/>
      <c r="C269" s="244"/>
      <c r="D269" s="245" t="s">
        <v>235</v>
      </c>
      <c r="E269" s="246" t="s">
        <v>1</v>
      </c>
      <c r="F269" s="247" t="s">
        <v>1928</v>
      </c>
      <c r="G269" s="244"/>
      <c r="H269" s="248">
        <v>2.3999999999999999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235</v>
      </c>
      <c r="AU269" s="254" t="s">
        <v>241</v>
      </c>
      <c r="AV269" s="13" t="s">
        <v>94</v>
      </c>
      <c r="AW269" s="13" t="s">
        <v>40</v>
      </c>
      <c r="AX269" s="13" t="s">
        <v>85</v>
      </c>
      <c r="AY269" s="254" t="s">
        <v>226</v>
      </c>
    </row>
    <row r="270" s="14" customFormat="1">
      <c r="A270" s="14"/>
      <c r="B270" s="255"/>
      <c r="C270" s="256"/>
      <c r="D270" s="245" t="s">
        <v>235</v>
      </c>
      <c r="E270" s="257" t="s">
        <v>1</v>
      </c>
      <c r="F270" s="258" t="s">
        <v>237</v>
      </c>
      <c r="G270" s="256"/>
      <c r="H270" s="259">
        <v>14.4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235</v>
      </c>
      <c r="AU270" s="265" t="s">
        <v>241</v>
      </c>
      <c r="AV270" s="14" t="s">
        <v>233</v>
      </c>
      <c r="AW270" s="14" t="s">
        <v>40</v>
      </c>
      <c r="AX270" s="14" t="s">
        <v>92</v>
      </c>
      <c r="AY270" s="265" t="s">
        <v>226</v>
      </c>
    </row>
    <row r="271" s="12" customFormat="1" ht="22.8" customHeight="1">
      <c r="A271" s="12"/>
      <c r="B271" s="214"/>
      <c r="C271" s="215"/>
      <c r="D271" s="216" t="s">
        <v>84</v>
      </c>
      <c r="E271" s="228" t="s">
        <v>2383</v>
      </c>
      <c r="F271" s="228" t="s">
        <v>2384</v>
      </c>
      <c r="G271" s="215"/>
      <c r="H271" s="215"/>
      <c r="I271" s="218"/>
      <c r="J271" s="229">
        <f>BK271</f>
        <v>0</v>
      </c>
      <c r="K271" s="215"/>
      <c r="L271" s="220"/>
      <c r="M271" s="221"/>
      <c r="N271" s="222"/>
      <c r="O271" s="222"/>
      <c r="P271" s="223">
        <f>P272+P284+P289+P293</f>
        <v>0</v>
      </c>
      <c r="Q271" s="222"/>
      <c r="R271" s="223">
        <f>R272+R284+R289+R293</f>
        <v>0.0075100000000000002</v>
      </c>
      <c r="S271" s="222"/>
      <c r="T271" s="224">
        <f>T272+T284+T289+T293</f>
        <v>0.043300000000000005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5" t="s">
        <v>92</v>
      </c>
      <c r="AT271" s="226" t="s">
        <v>84</v>
      </c>
      <c r="AU271" s="226" t="s">
        <v>92</v>
      </c>
      <c r="AY271" s="225" t="s">
        <v>226</v>
      </c>
      <c r="BK271" s="227">
        <f>BK272+BK284+BK289+BK293</f>
        <v>0</v>
      </c>
    </row>
    <row r="272" s="12" customFormat="1" ht="20.88" customHeight="1">
      <c r="A272" s="12"/>
      <c r="B272" s="214"/>
      <c r="C272" s="215"/>
      <c r="D272" s="216" t="s">
        <v>84</v>
      </c>
      <c r="E272" s="228" t="s">
        <v>3527</v>
      </c>
      <c r="F272" s="228" t="s">
        <v>2404</v>
      </c>
      <c r="G272" s="215"/>
      <c r="H272" s="215"/>
      <c r="I272" s="218"/>
      <c r="J272" s="229">
        <f>BK272</f>
        <v>0</v>
      </c>
      <c r="K272" s="215"/>
      <c r="L272" s="220"/>
      <c r="M272" s="221"/>
      <c r="N272" s="222"/>
      <c r="O272" s="222"/>
      <c r="P272" s="223">
        <f>P273+P275+P280</f>
        <v>0</v>
      </c>
      <c r="Q272" s="222"/>
      <c r="R272" s="223">
        <f>R273+R275+R280</f>
        <v>0</v>
      </c>
      <c r="S272" s="222"/>
      <c r="T272" s="224">
        <f>T273+T275+T280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5" t="s">
        <v>92</v>
      </c>
      <c r="AT272" s="226" t="s">
        <v>84</v>
      </c>
      <c r="AU272" s="226" t="s">
        <v>94</v>
      </c>
      <c r="AY272" s="225" t="s">
        <v>226</v>
      </c>
      <c r="BK272" s="227">
        <f>BK273+BK275+BK280</f>
        <v>0</v>
      </c>
    </row>
    <row r="273" s="17" customFormat="1" ht="20.88" customHeight="1">
      <c r="A273" s="17"/>
      <c r="B273" s="316"/>
      <c r="C273" s="317"/>
      <c r="D273" s="318" t="s">
        <v>84</v>
      </c>
      <c r="E273" s="318" t="s">
        <v>3528</v>
      </c>
      <c r="F273" s="318" t="s">
        <v>3529</v>
      </c>
      <c r="G273" s="317"/>
      <c r="H273" s="317"/>
      <c r="I273" s="319"/>
      <c r="J273" s="320">
        <f>BK273</f>
        <v>0</v>
      </c>
      <c r="K273" s="317"/>
      <c r="L273" s="321"/>
      <c r="M273" s="322"/>
      <c r="N273" s="323"/>
      <c r="O273" s="323"/>
      <c r="P273" s="324">
        <f>P274</f>
        <v>0</v>
      </c>
      <c r="Q273" s="323"/>
      <c r="R273" s="324">
        <f>R274</f>
        <v>0</v>
      </c>
      <c r="S273" s="323"/>
      <c r="T273" s="325">
        <f>T274</f>
        <v>0</v>
      </c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R273" s="326" t="s">
        <v>92</v>
      </c>
      <c r="AT273" s="327" t="s">
        <v>84</v>
      </c>
      <c r="AU273" s="327" t="s">
        <v>241</v>
      </c>
      <c r="AY273" s="326" t="s">
        <v>226</v>
      </c>
      <c r="BK273" s="328">
        <f>BK274</f>
        <v>0</v>
      </c>
    </row>
    <row r="274" s="2" customFormat="1" ht="16.5" customHeight="1">
      <c r="A274" s="41"/>
      <c r="B274" s="42"/>
      <c r="C274" s="230" t="s">
        <v>615</v>
      </c>
      <c r="D274" s="230" t="s">
        <v>228</v>
      </c>
      <c r="E274" s="231" t="s">
        <v>3530</v>
      </c>
      <c r="F274" s="232" t="s">
        <v>3531</v>
      </c>
      <c r="G274" s="233" t="s">
        <v>611</v>
      </c>
      <c r="H274" s="234">
        <v>24</v>
      </c>
      <c r="I274" s="235"/>
      <c r="J274" s="236">
        <f>ROUND(I274*H274,2)</f>
        <v>0</v>
      </c>
      <c r="K274" s="232" t="s">
        <v>1</v>
      </c>
      <c r="L274" s="47"/>
      <c r="M274" s="237" t="s">
        <v>1</v>
      </c>
      <c r="N274" s="238" t="s">
        <v>52</v>
      </c>
      <c r="O274" s="95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1" t="s">
        <v>233</v>
      </c>
      <c r="AT274" s="241" t="s">
        <v>228</v>
      </c>
      <c r="AU274" s="241" t="s">
        <v>233</v>
      </c>
      <c r="AY274" s="19" t="s">
        <v>226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233</v>
      </c>
      <c r="BK274" s="242">
        <f>ROUND(I274*H274,2)</f>
        <v>0</v>
      </c>
      <c r="BL274" s="19" t="s">
        <v>233</v>
      </c>
      <c r="BM274" s="241" t="s">
        <v>3532</v>
      </c>
    </row>
    <row r="275" s="17" customFormat="1" ht="20.88" customHeight="1">
      <c r="A275" s="17"/>
      <c r="B275" s="316"/>
      <c r="C275" s="317"/>
      <c r="D275" s="318" t="s">
        <v>84</v>
      </c>
      <c r="E275" s="318" t="s">
        <v>3533</v>
      </c>
      <c r="F275" s="318" t="s">
        <v>3534</v>
      </c>
      <c r="G275" s="317"/>
      <c r="H275" s="317"/>
      <c r="I275" s="319"/>
      <c r="J275" s="320">
        <f>BK275</f>
        <v>0</v>
      </c>
      <c r="K275" s="317"/>
      <c r="L275" s="321"/>
      <c r="M275" s="322"/>
      <c r="N275" s="323"/>
      <c r="O275" s="323"/>
      <c r="P275" s="324">
        <f>SUM(P276:P279)</f>
        <v>0</v>
      </c>
      <c r="Q275" s="323"/>
      <c r="R275" s="324">
        <f>SUM(R276:R279)</f>
        <v>0</v>
      </c>
      <c r="S275" s="323"/>
      <c r="T275" s="325">
        <f>SUM(T276:T279)</f>
        <v>0</v>
      </c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R275" s="326" t="s">
        <v>92</v>
      </c>
      <c r="AT275" s="327" t="s">
        <v>84</v>
      </c>
      <c r="AU275" s="327" t="s">
        <v>241</v>
      </c>
      <c r="AY275" s="326" t="s">
        <v>226</v>
      </c>
      <c r="BK275" s="328">
        <f>SUM(BK276:BK279)</f>
        <v>0</v>
      </c>
    </row>
    <row r="276" s="2" customFormat="1" ht="16.5" customHeight="1">
      <c r="A276" s="41"/>
      <c r="B276" s="42"/>
      <c r="C276" s="230" t="s">
        <v>620</v>
      </c>
      <c r="D276" s="230" t="s">
        <v>228</v>
      </c>
      <c r="E276" s="231" t="s">
        <v>2290</v>
      </c>
      <c r="F276" s="232" t="s">
        <v>3535</v>
      </c>
      <c r="G276" s="233" t="s">
        <v>611</v>
      </c>
      <c r="H276" s="234">
        <v>15</v>
      </c>
      <c r="I276" s="235"/>
      <c r="J276" s="236">
        <f>ROUND(I276*H276,2)</f>
        <v>0</v>
      </c>
      <c r="K276" s="232" t="s">
        <v>1</v>
      </c>
      <c r="L276" s="47"/>
      <c r="M276" s="237" t="s">
        <v>1</v>
      </c>
      <c r="N276" s="238" t="s">
        <v>52</v>
      </c>
      <c r="O276" s="95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1" t="s">
        <v>233</v>
      </c>
      <c r="AT276" s="241" t="s">
        <v>228</v>
      </c>
      <c r="AU276" s="241" t="s">
        <v>233</v>
      </c>
      <c r="AY276" s="19" t="s">
        <v>226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233</v>
      </c>
      <c r="BK276" s="242">
        <f>ROUND(I276*H276,2)</f>
        <v>0</v>
      </c>
      <c r="BL276" s="19" t="s">
        <v>233</v>
      </c>
      <c r="BM276" s="241" t="s">
        <v>3536</v>
      </c>
    </row>
    <row r="277" s="2" customFormat="1" ht="16.5" customHeight="1">
      <c r="A277" s="41"/>
      <c r="B277" s="42"/>
      <c r="C277" s="230" t="s">
        <v>625</v>
      </c>
      <c r="D277" s="230" t="s">
        <v>228</v>
      </c>
      <c r="E277" s="231" t="s">
        <v>2293</v>
      </c>
      <c r="F277" s="232" t="s">
        <v>3537</v>
      </c>
      <c r="G277" s="233" t="s">
        <v>611</v>
      </c>
      <c r="H277" s="234">
        <v>8</v>
      </c>
      <c r="I277" s="235"/>
      <c r="J277" s="236">
        <f>ROUND(I277*H277,2)</f>
        <v>0</v>
      </c>
      <c r="K277" s="232" t="s">
        <v>1</v>
      </c>
      <c r="L277" s="47"/>
      <c r="M277" s="237" t="s">
        <v>1</v>
      </c>
      <c r="N277" s="238" t="s">
        <v>52</v>
      </c>
      <c r="O277" s="95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1" t="s">
        <v>233</v>
      </c>
      <c r="AT277" s="241" t="s">
        <v>228</v>
      </c>
      <c r="AU277" s="241" t="s">
        <v>233</v>
      </c>
      <c r="AY277" s="19" t="s">
        <v>226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9" t="s">
        <v>233</v>
      </c>
      <c r="BK277" s="242">
        <f>ROUND(I277*H277,2)</f>
        <v>0</v>
      </c>
      <c r="BL277" s="19" t="s">
        <v>233</v>
      </c>
      <c r="BM277" s="241" t="s">
        <v>3538</v>
      </c>
    </row>
    <row r="278" s="2" customFormat="1" ht="16.5" customHeight="1">
      <c r="A278" s="41"/>
      <c r="B278" s="42"/>
      <c r="C278" s="230" t="s">
        <v>630</v>
      </c>
      <c r="D278" s="230" t="s">
        <v>228</v>
      </c>
      <c r="E278" s="231" t="s">
        <v>2296</v>
      </c>
      <c r="F278" s="232" t="s">
        <v>3539</v>
      </c>
      <c r="G278" s="233" t="s">
        <v>611</v>
      </c>
      <c r="H278" s="234">
        <v>8</v>
      </c>
      <c r="I278" s="235"/>
      <c r="J278" s="236">
        <f>ROUND(I278*H278,2)</f>
        <v>0</v>
      </c>
      <c r="K278" s="232" t="s">
        <v>1</v>
      </c>
      <c r="L278" s="47"/>
      <c r="M278" s="237" t="s">
        <v>1</v>
      </c>
      <c r="N278" s="238" t="s">
        <v>52</v>
      </c>
      <c r="O278" s="95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1" t="s">
        <v>233</v>
      </c>
      <c r="AT278" s="241" t="s">
        <v>228</v>
      </c>
      <c r="AU278" s="241" t="s">
        <v>233</v>
      </c>
      <c r="AY278" s="19" t="s">
        <v>226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233</v>
      </c>
      <c r="BK278" s="242">
        <f>ROUND(I278*H278,2)</f>
        <v>0</v>
      </c>
      <c r="BL278" s="19" t="s">
        <v>233</v>
      </c>
      <c r="BM278" s="241" t="s">
        <v>3540</v>
      </c>
    </row>
    <row r="279" s="2" customFormat="1">
      <c r="A279" s="41"/>
      <c r="B279" s="42"/>
      <c r="C279" s="43"/>
      <c r="D279" s="245" t="s">
        <v>503</v>
      </c>
      <c r="E279" s="43"/>
      <c r="F279" s="276" t="s">
        <v>3541</v>
      </c>
      <c r="G279" s="43"/>
      <c r="H279" s="43"/>
      <c r="I279" s="277"/>
      <c r="J279" s="43"/>
      <c r="K279" s="43"/>
      <c r="L279" s="47"/>
      <c r="M279" s="278"/>
      <c r="N279" s="279"/>
      <c r="O279" s="95"/>
      <c r="P279" s="95"/>
      <c r="Q279" s="95"/>
      <c r="R279" s="95"/>
      <c r="S279" s="95"/>
      <c r="T279" s="96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503</v>
      </c>
      <c r="AU279" s="19" t="s">
        <v>233</v>
      </c>
    </row>
    <row r="280" s="17" customFormat="1" ht="20.88" customHeight="1">
      <c r="A280" s="17"/>
      <c r="B280" s="316"/>
      <c r="C280" s="317"/>
      <c r="D280" s="318" t="s">
        <v>84</v>
      </c>
      <c r="E280" s="318" t="s">
        <v>3542</v>
      </c>
      <c r="F280" s="318" t="s">
        <v>3543</v>
      </c>
      <c r="G280" s="317"/>
      <c r="H280" s="317"/>
      <c r="I280" s="319"/>
      <c r="J280" s="320">
        <f>BK280</f>
        <v>0</v>
      </c>
      <c r="K280" s="317"/>
      <c r="L280" s="321"/>
      <c r="M280" s="322"/>
      <c r="N280" s="323"/>
      <c r="O280" s="323"/>
      <c r="P280" s="324">
        <f>SUM(P281:P283)</f>
        <v>0</v>
      </c>
      <c r="Q280" s="323"/>
      <c r="R280" s="324">
        <f>SUM(R281:R283)</f>
        <v>0</v>
      </c>
      <c r="S280" s="323"/>
      <c r="T280" s="325">
        <f>SUM(T281:T283)</f>
        <v>0</v>
      </c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R280" s="326" t="s">
        <v>92</v>
      </c>
      <c r="AT280" s="327" t="s">
        <v>84</v>
      </c>
      <c r="AU280" s="327" t="s">
        <v>241</v>
      </c>
      <c r="AY280" s="326" t="s">
        <v>226</v>
      </c>
      <c r="BK280" s="328">
        <f>SUM(BK281:BK283)</f>
        <v>0</v>
      </c>
    </row>
    <row r="281" s="2" customFormat="1" ht="16.5" customHeight="1">
      <c r="A281" s="41"/>
      <c r="B281" s="42"/>
      <c r="C281" s="230" t="s">
        <v>639</v>
      </c>
      <c r="D281" s="230" t="s">
        <v>228</v>
      </c>
      <c r="E281" s="231" t="s">
        <v>2299</v>
      </c>
      <c r="F281" s="232" t="s">
        <v>3544</v>
      </c>
      <c r="G281" s="233" t="s">
        <v>611</v>
      </c>
      <c r="H281" s="234">
        <v>6</v>
      </c>
      <c r="I281" s="235"/>
      <c r="J281" s="236">
        <f>ROUND(I281*H281,2)</f>
        <v>0</v>
      </c>
      <c r="K281" s="232" t="s">
        <v>1</v>
      </c>
      <c r="L281" s="47"/>
      <c r="M281" s="237" t="s">
        <v>1</v>
      </c>
      <c r="N281" s="238" t="s">
        <v>52</v>
      </c>
      <c r="O281" s="95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1" t="s">
        <v>233</v>
      </c>
      <c r="AT281" s="241" t="s">
        <v>228</v>
      </c>
      <c r="AU281" s="241" t="s">
        <v>233</v>
      </c>
      <c r="AY281" s="19" t="s">
        <v>226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233</v>
      </c>
      <c r="BK281" s="242">
        <f>ROUND(I281*H281,2)</f>
        <v>0</v>
      </c>
      <c r="BL281" s="19" t="s">
        <v>233</v>
      </c>
      <c r="BM281" s="241" t="s">
        <v>3545</v>
      </c>
    </row>
    <row r="282" s="2" customFormat="1" ht="16.5" customHeight="1">
      <c r="A282" s="41"/>
      <c r="B282" s="42"/>
      <c r="C282" s="230" t="s">
        <v>644</v>
      </c>
      <c r="D282" s="230" t="s">
        <v>228</v>
      </c>
      <c r="E282" s="231" t="s">
        <v>2302</v>
      </c>
      <c r="F282" s="232" t="s">
        <v>3546</v>
      </c>
      <c r="G282" s="233" t="s">
        <v>611</v>
      </c>
      <c r="H282" s="234">
        <v>6</v>
      </c>
      <c r="I282" s="235"/>
      <c r="J282" s="236">
        <f>ROUND(I282*H282,2)</f>
        <v>0</v>
      </c>
      <c r="K282" s="232" t="s">
        <v>1</v>
      </c>
      <c r="L282" s="47"/>
      <c r="M282" s="237" t="s">
        <v>1</v>
      </c>
      <c r="N282" s="238" t="s">
        <v>52</v>
      </c>
      <c r="O282" s="95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1" t="s">
        <v>233</v>
      </c>
      <c r="AT282" s="241" t="s">
        <v>228</v>
      </c>
      <c r="AU282" s="241" t="s">
        <v>233</v>
      </c>
      <c r="AY282" s="19" t="s">
        <v>226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233</v>
      </c>
      <c r="BK282" s="242">
        <f>ROUND(I282*H282,2)</f>
        <v>0</v>
      </c>
      <c r="BL282" s="19" t="s">
        <v>233</v>
      </c>
      <c r="BM282" s="241" t="s">
        <v>3547</v>
      </c>
    </row>
    <row r="283" s="2" customFormat="1" ht="16.5" customHeight="1">
      <c r="A283" s="41"/>
      <c r="B283" s="42"/>
      <c r="C283" s="230" t="s">
        <v>648</v>
      </c>
      <c r="D283" s="230" t="s">
        <v>228</v>
      </c>
      <c r="E283" s="231" t="s">
        <v>2305</v>
      </c>
      <c r="F283" s="232" t="s">
        <v>3548</v>
      </c>
      <c r="G283" s="233" t="s">
        <v>611</v>
      </c>
      <c r="H283" s="234">
        <v>6</v>
      </c>
      <c r="I283" s="235"/>
      <c r="J283" s="236">
        <f>ROUND(I283*H283,2)</f>
        <v>0</v>
      </c>
      <c r="K283" s="232" t="s">
        <v>1</v>
      </c>
      <c r="L283" s="47"/>
      <c r="M283" s="237" t="s">
        <v>1</v>
      </c>
      <c r="N283" s="238" t="s">
        <v>52</v>
      </c>
      <c r="O283" s="95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1" t="s">
        <v>233</v>
      </c>
      <c r="AT283" s="241" t="s">
        <v>228</v>
      </c>
      <c r="AU283" s="241" t="s">
        <v>233</v>
      </c>
      <c r="AY283" s="19" t="s">
        <v>226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9" t="s">
        <v>233</v>
      </c>
      <c r="BK283" s="242">
        <f>ROUND(I283*H283,2)</f>
        <v>0</v>
      </c>
      <c r="BL283" s="19" t="s">
        <v>233</v>
      </c>
      <c r="BM283" s="241" t="s">
        <v>3549</v>
      </c>
    </row>
    <row r="284" s="12" customFormat="1" ht="20.88" customHeight="1">
      <c r="A284" s="12"/>
      <c r="B284" s="214"/>
      <c r="C284" s="215"/>
      <c r="D284" s="216" t="s">
        <v>84</v>
      </c>
      <c r="E284" s="228" t="s">
        <v>2413</v>
      </c>
      <c r="F284" s="228" t="s">
        <v>2414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SUM(P285:P288)</f>
        <v>0</v>
      </c>
      <c r="Q284" s="222"/>
      <c r="R284" s="223">
        <f>SUM(R285:R288)</f>
        <v>0.0032400000000000003</v>
      </c>
      <c r="S284" s="222"/>
      <c r="T284" s="224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92</v>
      </c>
      <c r="AT284" s="226" t="s">
        <v>84</v>
      </c>
      <c r="AU284" s="226" t="s">
        <v>94</v>
      </c>
      <c r="AY284" s="225" t="s">
        <v>226</v>
      </c>
      <c r="BK284" s="227">
        <f>SUM(BK285:BK288)</f>
        <v>0</v>
      </c>
    </row>
    <row r="285" s="2" customFormat="1" ht="24.15" customHeight="1">
      <c r="A285" s="41"/>
      <c r="B285" s="42"/>
      <c r="C285" s="230" t="s">
        <v>653</v>
      </c>
      <c r="D285" s="230" t="s">
        <v>228</v>
      </c>
      <c r="E285" s="231" t="s">
        <v>2419</v>
      </c>
      <c r="F285" s="232" t="s">
        <v>2420</v>
      </c>
      <c r="G285" s="233" t="s">
        <v>244</v>
      </c>
      <c r="H285" s="234">
        <v>36</v>
      </c>
      <c r="I285" s="235"/>
      <c r="J285" s="236">
        <f>ROUND(I285*H285,2)</f>
        <v>0</v>
      </c>
      <c r="K285" s="232" t="s">
        <v>232</v>
      </c>
      <c r="L285" s="47"/>
      <c r="M285" s="237" t="s">
        <v>1</v>
      </c>
      <c r="N285" s="238" t="s">
        <v>52</v>
      </c>
      <c r="O285" s="95"/>
      <c r="P285" s="239">
        <f>O285*H285</f>
        <v>0</v>
      </c>
      <c r="Q285" s="239">
        <v>9.0000000000000006E-05</v>
      </c>
      <c r="R285" s="239">
        <f>Q285*H285</f>
        <v>0.0032400000000000003</v>
      </c>
      <c r="S285" s="239">
        <v>0</v>
      </c>
      <c r="T285" s="240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1" t="s">
        <v>307</v>
      </c>
      <c r="AT285" s="241" t="s">
        <v>228</v>
      </c>
      <c r="AU285" s="241" t="s">
        <v>241</v>
      </c>
      <c r="AY285" s="19" t="s">
        <v>226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233</v>
      </c>
      <c r="BK285" s="242">
        <f>ROUND(I285*H285,2)</f>
        <v>0</v>
      </c>
      <c r="BL285" s="19" t="s">
        <v>307</v>
      </c>
      <c r="BM285" s="241" t="s">
        <v>3550</v>
      </c>
    </row>
    <row r="286" s="15" customFormat="1">
      <c r="A286" s="15"/>
      <c r="B286" s="280"/>
      <c r="C286" s="281"/>
      <c r="D286" s="245" t="s">
        <v>235</v>
      </c>
      <c r="E286" s="282" t="s">
        <v>1</v>
      </c>
      <c r="F286" s="283" t="s">
        <v>2424</v>
      </c>
      <c r="G286" s="281"/>
      <c r="H286" s="282" t="s">
        <v>1</v>
      </c>
      <c r="I286" s="284"/>
      <c r="J286" s="281"/>
      <c r="K286" s="281"/>
      <c r="L286" s="285"/>
      <c r="M286" s="286"/>
      <c r="N286" s="287"/>
      <c r="O286" s="287"/>
      <c r="P286" s="287"/>
      <c r="Q286" s="287"/>
      <c r="R286" s="287"/>
      <c r="S286" s="287"/>
      <c r="T286" s="28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9" t="s">
        <v>235</v>
      </c>
      <c r="AU286" s="289" t="s">
        <v>241</v>
      </c>
      <c r="AV286" s="15" t="s">
        <v>92</v>
      </c>
      <c r="AW286" s="15" t="s">
        <v>40</v>
      </c>
      <c r="AX286" s="15" t="s">
        <v>85</v>
      </c>
      <c r="AY286" s="289" t="s">
        <v>226</v>
      </c>
    </row>
    <row r="287" s="13" customFormat="1">
      <c r="A287" s="13"/>
      <c r="B287" s="243"/>
      <c r="C287" s="244"/>
      <c r="D287" s="245" t="s">
        <v>235</v>
      </c>
      <c r="E287" s="246" t="s">
        <v>1</v>
      </c>
      <c r="F287" s="247" t="s">
        <v>410</v>
      </c>
      <c r="G287" s="244"/>
      <c r="H287" s="248">
        <v>36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235</v>
      </c>
      <c r="AU287" s="254" t="s">
        <v>241</v>
      </c>
      <c r="AV287" s="13" t="s">
        <v>94</v>
      </c>
      <c r="AW287" s="13" t="s">
        <v>40</v>
      </c>
      <c r="AX287" s="13" t="s">
        <v>85</v>
      </c>
      <c r="AY287" s="254" t="s">
        <v>226</v>
      </c>
    </row>
    <row r="288" s="14" customFormat="1">
      <c r="A288" s="14"/>
      <c r="B288" s="255"/>
      <c r="C288" s="256"/>
      <c r="D288" s="245" t="s">
        <v>235</v>
      </c>
      <c r="E288" s="257" t="s">
        <v>1</v>
      </c>
      <c r="F288" s="258" t="s">
        <v>237</v>
      </c>
      <c r="G288" s="256"/>
      <c r="H288" s="259">
        <v>36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235</v>
      </c>
      <c r="AU288" s="265" t="s">
        <v>241</v>
      </c>
      <c r="AV288" s="14" t="s">
        <v>233</v>
      </c>
      <c r="AW288" s="14" t="s">
        <v>40</v>
      </c>
      <c r="AX288" s="14" t="s">
        <v>92</v>
      </c>
      <c r="AY288" s="265" t="s">
        <v>226</v>
      </c>
    </row>
    <row r="289" s="12" customFormat="1" ht="20.88" customHeight="1">
      <c r="A289" s="12"/>
      <c r="B289" s="214"/>
      <c r="C289" s="215"/>
      <c r="D289" s="216" t="s">
        <v>84</v>
      </c>
      <c r="E289" s="228" t="s">
        <v>2434</v>
      </c>
      <c r="F289" s="228" t="s">
        <v>2435</v>
      </c>
      <c r="G289" s="215"/>
      <c r="H289" s="215"/>
      <c r="I289" s="218"/>
      <c r="J289" s="229">
        <f>BK289</f>
        <v>0</v>
      </c>
      <c r="K289" s="215"/>
      <c r="L289" s="220"/>
      <c r="M289" s="221"/>
      <c r="N289" s="222"/>
      <c r="O289" s="222"/>
      <c r="P289" s="223">
        <f>SUM(P290:P292)</f>
        <v>0</v>
      </c>
      <c r="Q289" s="222"/>
      <c r="R289" s="223">
        <f>SUM(R290:R292)</f>
        <v>0.00299</v>
      </c>
      <c r="S289" s="222"/>
      <c r="T289" s="224">
        <f>SUM(T290:T292)</f>
        <v>0.0223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92</v>
      </c>
      <c r="AT289" s="226" t="s">
        <v>84</v>
      </c>
      <c r="AU289" s="226" t="s">
        <v>94</v>
      </c>
      <c r="AY289" s="225" t="s">
        <v>226</v>
      </c>
      <c r="BK289" s="227">
        <f>SUM(BK290:BK292)</f>
        <v>0</v>
      </c>
    </row>
    <row r="290" s="2" customFormat="1" ht="16.5" customHeight="1">
      <c r="A290" s="41"/>
      <c r="B290" s="42"/>
      <c r="C290" s="230" t="s">
        <v>657</v>
      </c>
      <c r="D290" s="230" t="s">
        <v>228</v>
      </c>
      <c r="E290" s="231" t="s">
        <v>609</v>
      </c>
      <c r="F290" s="232" t="s">
        <v>3551</v>
      </c>
      <c r="G290" s="233" t="s">
        <v>611</v>
      </c>
      <c r="H290" s="234">
        <v>1</v>
      </c>
      <c r="I290" s="235"/>
      <c r="J290" s="236">
        <f>ROUND(I290*H290,2)</f>
        <v>0</v>
      </c>
      <c r="K290" s="232" t="s">
        <v>1</v>
      </c>
      <c r="L290" s="47"/>
      <c r="M290" s="237" t="s">
        <v>1</v>
      </c>
      <c r="N290" s="238" t="s">
        <v>52</v>
      </c>
      <c r="O290" s="95"/>
      <c r="P290" s="239">
        <f>O290*H290</f>
        <v>0</v>
      </c>
      <c r="Q290" s="239">
        <v>0.00076000000000000004</v>
      </c>
      <c r="R290" s="239">
        <f>Q290*H290</f>
        <v>0.00076000000000000004</v>
      </c>
      <c r="S290" s="239">
        <v>0.0020999999999999999</v>
      </c>
      <c r="T290" s="240">
        <f>S290*H290</f>
        <v>0.0020999999999999999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1" t="s">
        <v>233</v>
      </c>
      <c r="AT290" s="241" t="s">
        <v>228</v>
      </c>
      <c r="AU290" s="241" t="s">
        <v>241</v>
      </c>
      <c r="AY290" s="19" t="s">
        <v>226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9" t="s">
        <v>233</v>
      </c>
      <c r="BK290" s="242">
        <f>ROUND(I290*H290,2)</f>
        <v>0</v>
      </c>
      <c r="BL290" s="19" t="s">
        <v>233</v>
      </c>
      <c r="BM290" s="241" t="s">
        <v>3552</v>
      </c>
    </row>
    <row r="291" s="2" customFormat="1" ht="16.5" customHeight="1">
      <c r="A291" s="41"/>
      <c r="B291" s="42"/>
      <c r="C291" s="230" t="s">
        <v>662</v>
      </c>
      <c r="D291" s="230" t="s">
        <v>228</v>
      </c>
      <c r="E291" s="231" t="s">
        <v>3553</v>
      </c>
      <c r="F291" s="232" t="s">
        <v>3554</v>
      </c>
      <c r="G291" s="233" t="s">
        <v>611</v>
      </c>
      <c r="H291" s="234">
        <v>1</v>
      </c>
      <c r="I291" s="235"/>
      <c r="J291" s="236">
        <f>ROUND(I291*H291,2)</f>
        <v>0</v>
      </c>
      <c r="K291" s="232" t="s">
        <v>1</v>
      </c>
      <c r="L291" s="47"/>
      <c r="M291" s="237" t="s">
        <v>1</v>
      </c>
      <c r="N291" s="238" t="s">
        <v>52</v>
      </c>
      <c r="O291" s="95"/>
      <c r="P291" s="239">
        <f>O291*H291</f>
        <v>0</v>
      </c>
      <c r="Q291" s="239">
        <v>0.0010499999999999999</v>
      </c>
      <c r="R291" s="239">
        <f>Q291*H291</f>
        <v>0.0010499999999999999</v>
      </c>
      <c r="S291" s="239">
        <v>0.0061999999999999998</v>
      </c>
      <c r="T291" s="240">
        <f>S291*H291</f>
        <v>0.0061999999999999998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1" t="s">
        <v>233</v>
      </c>
      <c r="AT291" s="241" t="s">
        <v>228</v>
      </c>
      <c r="AU291" s="241" t="s">
        <v>241</v>
      </c>
      <c r="AY291" s="19" t="s">
        <v>226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9" t="s">
        <v>233</v>
      </c>
      <c r="BK291" s="242">
        <f>ROUND(I291*H291,2)</f>
        <v>0</v>
      </c>
      <c r="BL291" s="19" t="s">
        <v>233</v>
      </c>
      <c r="BM291" s="241" t="s">
        <v>3555</v>
      </c>
    </row>
    <row r="292" s="2" customFormat="1" ht="16.5" customHeight="1">
      <c r="A292" s="41"/>
      <c r="B292" s="42"/>
      <c r="C292" s="230" t="s">
        <v>666</v>
      </c>
      <c r="D292" s="230" t="s">
        <v>228</v>
      </c>
      <c r="E292" s="231" t="s">
        <v>2469</v>
      </c>
      <c r="F292" s="232" t="s">
        <v>3556</v>
      </c>
      <c r="G292" s="233" t="s">
        <v>611</v>
      </c>
      <c r="H292" s="234">
        <v>1</v>
      </c>
      <c r="I292" s="235"/>
      <c r="J292" s="236">
        <f>ROUND(I292*H292,2)</f>
        <v>0</v>
      </c>
      <c r="K292" s="232" t="s">
        <v>1</v>
      </c>
      <c r="L292" s="47"/>
      <c r="M292" s="237" t="s">
        <v>1</v>
      </c>
      <c r="N292" s="238" t="s">
        <v>52</v>
      </c>
      <c r="O292" s="95"/>
      <c r="P292" s="239">
        <f>O292*H292</f>
        <v>0</v>
      </c>
      <c r="Q292" s="239">
        <v>0.0011800000000000001</v>
      </c>
      <c r="R292" s="239">
        <f>Q292*H292</f>
        <v>0.0011800000000000001</v>
      </c>
      <c r="S292" s="239">
        <v>0.014</v>
      </c>
      <c r="T292" s="240">
        <f>S292*H292</f>
        <v>0.014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1" t="s">
        <v>233</v>
      </c>
      <c r="AT292" s="241" t="s">
        <v>228</v>
      </c>
      <c r="AU292" s="241" t="s">
        <v>241</v>
      </c>
      <c r="AY292" s="19" t="s">
        <v>226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233</v>
      </c>
      <c r="BK292" s="242">
        <f>ROUND(I292*H292,2)</f>
        <v>0</v>
      </c>
      <c r="BL292" s="19" t="s">
        <v>233</v>
      </c>
      <c r="BM292" s="241" t="s">
        <v>3557</v>
      </c>
    </row>
    <row r="293" s="12" customFormat="1" ht="20.88" customHeight="1">
      <c r="A293" s="12"/>
      <c r="B293" s="214"/>
      <c r="C293" s="215"/>
      <c r="D293" s="216" t="s">
        <v>84</v>
      </c>
      <c r="E293" s="228" t="s">
        <v>1569</v>
      </c>
      <c r="F293" s="228" t="s">
        <v>3558</v>
      </c>
      <c r="G293" s="215"/>
      <c r="H293" s="215"/>
      <c r="I293" s="218"/>
      <c r="J293" s="229">
        <f>BK293</f>
        <v>0</v>
      </c>
      <c r="K293" s="215"/>
      <c r="L293" s="220"/>
      <c r="M293" s="221"/>
      <c r="N293" s="222"/>
      <c r="O293" s="222"/>
      <c r="P293" s="223">
        <f>SUM(P294:P298)</f>
        <v>0</v>
      </c>
      <c r="Q293" s="222"/>
      <c r="R293" s="223">
        <f>SUM(R294:R298)</f>
        <v>0.0012800000000000001</v>
      </c>
      <c r="S293" s="222"/>
      <c r="T293" s="224">
        <f>SUM(T294:T298)</f>
        <v>0.021000000000000001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5" t="s">
        <v>92</v>
      </c>
      <c r="AT293" s="226" t="s">
        <v>84</v>
      </c>
      <c r="AU293" s="226" t="s">
        <v>94</v>
      </c>
      <c r="AY293" s="225" t="s">
        <v>226</v>
      </c>
      <c r="BK293" s="227">
        <f>SUM(BK294:BK298)</f>
        <v>0</v>
      </c>
    </row>
    <row r="294" s="2" customFormat="1" ht="16.5" customHeight="1">
      <c r="A294" s="41"/>
      <c r="B294" s="42"/>
      <c r="C294" s="230" t="s">
        <v>670</v>
      </c>
      <c r="D294" s="230" t="s">
        <v>228</v>
      </c>
      <c r="E294" s="231" t="s">
        <v>3559</v>
      </c>
      <c r="F294" s="232" t="s">
        <v>3560</v>
      </c>
      <c r="G294" s="233" t="s">
        <v>611</v>
      </c>
      <c r="H294" s="234">
        <v>1</v>
      </c>
      <c r="I294" s="235"/>
      <c r="J294" s="236">
        <f>ROUND(I294*H294,2)</f>
        <v>0</v>
      </c>
      <c r="K294" s="232" t="s">
        <v>1</v>
      </c>
      <c r="L294" s="47"/>
      <c r="M294" s="237" t="s">
        <v>1</v>
      </c>
      <c r="N294" s="238" t="s">
        <v>52</v>
      </c>
      <c r="O294" s="95"/>
      <c r="P294" s="239">
        <f>O294*H294</f>
        <v>0</v>
      </c>
      <c r="Q294" s="239">
        <v>0.0012800000000000001</v>
      </c>
      <c r="R294" s="239">
        <f>Q294*H294</f>
        <v>0.0012800000000000001</v>
      </c>
      <c r="S294" s="239">
        <v>0.021000000000000001</v>
      </c>
      <c r="T294" s="240">
        <f>S294*H294</f>
        <v>0.021000000000000001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1" t="s">
        <v>233</v>
      </c>
      <c r="AT294" s="241" t="s">
        <v>228</v>
      </c>
      <c r="AU294" s="241" t="s">
        <v>241</v>
      </c>
      <c r="AY294" s="19" t="s">
        <v>226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233</v>
      </c>
      <c r="BK294" s="242">
        <f>ROUND(I294*H294,2)</f>
        <v>0</v>
      </c>
      <c r="BL294" s="19" t="s">
        <v>233</v>
      </c>
      <c r="BM294" s="241" t="s">
        <v>3561</v>
      </c>
    </row>
    <row r="295" s="2" customFormat="1" ht="16.5" customHeight="1">
      <c r="A295" s="41"/>
      <c r="B295" s="42"/>
      <c r="C295" s="266" t="s">
        <v>675</v>
      </c>
      <c r="D295" s="266" t="s">
        <v>301</v>
      </c>
      <c r="E295" s="267" t="s">
        <v>3562</v>
      </c>
      <c r="F295" s="268" t="s">
        <v>3563</v>
      </c>
      <c r="G295" s="269" t="s">
        <v>611</v>
      </c>
      <c r="H295" s="270">
        <v>1</v>
      </c>
      <c r="I295" s="271"/>
      <c r="J295" s="272">
        <f>ROUND(I295*H295,2)</f>
        <v>0</v>
      </c>
      <c r="K295" s="268" t="s">
        <v>1</v>
      </c>
      <c r="L295" s="273"/>
      <c r="M295" s="274" t="s">
        <v>1</v>
      </c>
      <c r="N295" s="275" t="s">
        <v>52</v>
      </c>
      <c r="O295" s="95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1" t="s">
        <v>266</v>
      </c>
      <c r="AT295" s="241" t="s">
        <v>301</v>
      </c>
      <c r="AU295" s="241" t="s">
        <v>241</v>
      </c>
      <c r="AY295" s="19" t="s">
        <v>226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9" t="s">
        <v>233</v>
      </c>
      <c r="BK295" s="242">
        <f>ROUND(I295*H295,2)</f>
        <v>0</v>
      </c>
      <c r="BL295" s="19" t="s">
        <v>233</v>
      </c>
      <c r="BM295" s="241" t="s">
        <v>3564</v>
      </c>
    </row>
    <row r="296" s="2" customFormat="1" ht="16.5" customHeight="1">
      <c r="A296" s="41"/>
      <c r="B296" s="42"/>
      <c r="C296" s="230" t="s">
        <v>679</v>
      </c>
      <c r="D296" s="230" t="s">
        <v>228</v>
      </c>
      <c r="E296" s="231" t="s">
        <v>524</v>
      </c>
      <c r="F296" s="232" t="s">
        <v>525</v>
      </c>
      <c r="G296" s="233" t="s">
        <v>526</v>
      </c>
      <c r="H296" s="234">
        <v>4</v>
      </c>
      <c r="I296" s="235"/>
      <c r="J296" s="236">
        <f>ROUND(I296*H296,2)</f>
        <v>0</v>
      </c>
      <c r="K296" s="232" t="s">
        <v>232</v>
      </c>
      <c r="L296" s="47"/>
      <c r="M296" s="237" t="s">
        <v>1</v>
      </c>
      <c r="N296" s="238" t="s">
        <v>52</v>
      </c>
      <c r="O296" s="95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1" t="s">
        <v>233</v>
      </c>
      <c r="AT296" s="241" t="s">
        <v>228</v>
      </c>
      <c r="AU296" s="241" t="s">
        <v>241</v>
      </c>
      <c r="AY296" s="19" t="s">
        <v>226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233</v>
      </c>
      <c r="BK296" s="242">
        <f>ROUND(I296*H296,2)</f>
        <v>0</v>
      </c>
      <c r="BL296" s="19" t="s">
        <v>233</v>
      </c>
      <c r="BM296" s="241" t="s">
        <v>3565</v>
      </c>
    </row>
    <row r="297" s="15" customFormat="1">
      <c r="A297" s="15"/>
      <c r="B297" s="280"/>
      <c r="C297" s="281"/>
      <c r="D297" s="245" t="s">
        <v>235</v>
      </c>
      <c r="E297" s="282" t="s">
        <v>1</v>
      </c>
      <c r="F297" s="283" t="s">
        <v>3566</v>
      </c>
      <c r="G297" s="281"/>
      <c r="H297" s="282" t="s">
        <v>1</v>
      </c>
      <c r="I297" s="284"/>
      <c r="J297" s="281"/>
      <c r="K297" s="281"/>
      <c r="L297" s="285"/>
      <c r="M297" s="286"/>
      <c r="N297" s="287"/>
      <c r="O297" s="287"/>
      <c r="P297" s="287"/>
      <c r="Q297" s="287"/>
      <c r="R297" s="287"/>
      <c r="S297" s="287"/>
      <c r="T297" s="28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9" t="s">
        <v>235</v>
      </c>
      <c r="AU297" s="289" t="s">
        <v>241</v>
      </c>
      <c r="AV297" s="15" t="s">
        <v>92</v>
      </c>
      <c r="AW297" s="15" t="s">
        <v>40</v>
      </c>
      <c r="AX297" s="15" t="s">
        <v>85</v>
      </c>
      <c r="AY297" s="289" t="s">
        <v>226</v>
      </c>
    </row>
    <row r="298" s="13" customFormat="1">
      <c r="A298" s="13"/>
      <c r="B298" s="243"/>
      <c r="C298" s="244"/>
      <c r="D298" s="245" t="s">
        <v>235</v>
      </c>
      <c r="E298" s="246" t="s">
        <v>1</v>
      </c>
      <c r="F298" s="247" t="s">
        <v>1792</v>
      </c>
      <c r="G298" s="244"/>
      <c r="H298" s="248">
        <v>4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235</v>
      </c>
      <c r="AU298" s="254" t="s">
        <v>241</v>
      </c>
      <c r="AV298" s="13" t="s">
        <v>94</v>
      </c>
      <c r="AW298" s="13" t="s">
        <v>40</v>
      </c>
      <c r="AX298" s="13" t="s">
        <v>92</v>
      </c>
      <c r="AY298" s="254" t="s">
        <v>226</v>
      </c>
    </row>
    <row r="299" s="12" customFormat="1" ht="22.8" customHeight="1">
      <c r="A299" s="12"/>
      <c r="B299" s="214"/>
      <c r="C299" s="215"/>
      <c r="D299" s="216" t="s">
        <v>84</v>
      </c>
      <c r="E299" s="228" t="s">
        <v>683</v>
      </c>
      <c r="F299" s="228" t="s">
        <v>684</v>
      </c>
      <c r="G299" s="215"/>
      <c r="H299" s="215"/>
      <c r="I299" s="218"/>
      <c r="J299" s="229">
        <f>BK299</f>
        <v>0</v>
      </c>
      <c r="K299" s="215"/>
      <c r="L299" s="220"/>
      <c r="M299" s="221"/>
      <c r="N299" s="222"/>
      <c r="O299" s="222"/>
      <c r="P299" s="223">
        <f>P300+SUM(P301:P341)</f>
        <v>0</v>
      </c>
      <c r="Q299" s="222"/>
      <c r="R299" s="223">
        <f>R300+SUM(R301:R341)</f>
        <v>0.032182250000000003</v>
      </c>
      <c r="S299" s="222"/>
      <c r="T299" s="224">
        <f>T300+SUM(T301:T341)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5" t="s">
        <v>92</v>
      </c>
      <c r="AT299" s="226" t="s">
        <v>84</v>
      </c>
      <c r="AU299" s="226" t="s">
        <v>92</v>
      </c>
      <c r="AY299" s="225" t="s">
        <v>226</v>
      </c>
      <c r="BK299" s="227">
        <f>BK300+SUM(BK301:BK341)</f>
        <v>0</v>
      </c>
    </row>
    <row r="300" s="2" customFormat="1" ht="16.5" customHeight="1">
      <c r="A300" s="41"/>
      <c r="B300" s="42"/>
      <c r="C300" s="230" t="s">
        <v>685</v>
      </c>
      <c r="D300" s="230" t="s">
        <v>228</v>
      </c>
      <c r="E300" s="231" t="s">
        <v>1875</v>
      </c>
      <c r="F300" s="232" t="s">
        <v>1876</v>
      </c>
      <c r="G300" s="233" t="s">
        <v>244</v>
      </c>
      <c r="H300" s="234">
        <v>65.010000000000005</v>
      </c>
      <c r="I300" s="235"/>
      <c r="J300" s="236">
        <f>ROUND(I300*H300,2)</f>
        <v>0</v>
      </c>
      <c r="K300" s="232" t="s">
        <v>1877</v>
      </c>
      <c r="L300" s="47"/>
      <c r="M300" s="237" t="s">
        <v>1</v>
      </c>
      <c r="N300" s="238" t="s">
        <v>52</v>
      </c>
      <c r="O300" s="95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1" t="s">
        <v>557</v>
      </c>
      <c r="AT300" s="241" t="s">
        <v>228</v>
      </c>
      <c r="AU300" s="241" t="s">
        <v>94</v>
      </c>
      <c r="AY300" s="19" t="s">
        <v>226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9" t="s">
        <v>233</v>
      </c>
      <c r="BK300" s="242">
        <f>ROUND(I300*H300,2)</f>
        <v>0</v>
      </c>
      <c r="BL300" s="19" t="s">
        <v>557</v>
      </c>
      <c r="BM300" s="241" t="s">
        <v>3567</v>
      </c>
    </row>
    <row r="301" s="15" customFormat="1">
      <c r="A301" s="15"/>
      <c r="B301" s="280"/>
      <c r="C301" s="281"/>
      <c r="D301" s="245" t="s">
        <v>235</v>
      </c>
      <c r="E301" s="282" t="s">
        <v>1</v>
      </c>
      <c r="F301" s="283" t="s">
        <v>2112</v>
      </c>
      <c r="G301" s="281"/>
      <c r="H301" s="282" t="s">
        <v>1</v>
      </c>
      <c r="I301" s="284"/>
      <c r="J301" s="281"/>
      <c r="K301" s="281"/>
      <c r="L301" s="285"/>
      <c r="M301" s="286"/>
      <c r="N301" s="287"/>
      <c r="O301" s="287"/>
      <c r="P301" s="287"/>
      <c r="Q301" s="287"/>
      <c r="R301" s="287"/>
      <c r="S301" s="287"/>
      <c r="T301" s="28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9" t="s">
        <v>235</v>
      </c>
      <c r="AU301" s="289" t="s">
        <v>94</v>
      </c>
      <c r="AV301" s="15" t="s">
        <v>92</v>
      </c>
      <c r="AW301" s="15" t="s">
        <v>40</v>
      </c>
      <c r="AX301" s="15" t="s">
        <v>85</v>
      </c>
      <c r="AY301" s="289" t="s">
        <v>226</v>
      </c>
    </row>
    <row r="302" s="15" customFormat="1">
      <c r="A302" s="15"/>
      <c r="B302" s="280"/>
      <c r="C302" s="281"/>
      <c r="D302" s="245" t="s">
        <v>235</v>
      </c>
      <c r="E302" s="282" t="s">
        <v>1</v>
      </c>
      <c r="F302" s="283" t="s">
        <v>2123</v>
      </c>
      <c r="G302" s="281"/>
      <c r="H302" s="282" t="s">
        <v>1</v>
      </c>
      <c r="I302" s="284"/>
      <c r="J302" s="281"/>
      <c r="K302" s="281"/>
      <c r="L302" s="285"/>
      <c r="M302" s="286"/>
      <c r="N302" s="287"/>
      <c r="O302" s="287"/>
      <c r="P302" s="287"/>
      <c r="Q302" s="287"/>
      <c r="R302" s="287"/>
      <c r="S302" s="287"/>
      <c r="T302" s="28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9" t="s">
        <v>235</v>
      </c>
      <c r="AU302" s="289" t="s">
        <v>94</v>
      </c>
      <c r="AV302" s="15" t="s">
        <v>92</v>
      </c>
      <c r="AW302" s="15" t="s">
        <v>40</v>
      </c>
      <c r="AX302" s="15" t="s">
        <v>85</v>
      </c>
      <c r="AY302" s="289" t="s">
        <v>226</v>
      </c>
    </row>
    <row r="303" s="13" customFormat="1">
      <c r="A303" s="13"/>
      <c r="B303" s="243"/>
      <c r="C303" s="244"/>
      <c r="D303" s="245" t="s">
        <v>235</v>
      </c>
      <c r="E303" s="246" t="s">
        <v>1</v>
      </c>
      <c r="F303" s="247" t="s">
        <v>3568</v>
      </c>
      <c r="G303" s="244"/>
      <c r="H303" s="248">
        <v>38.609999999999999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235</v>
      </c>
      <c r="AU303" s="254" t="s">
        <v>94</v>
      </c>
      <c r="AV303" s="13" t="s">
        <v>94</v>
      </c>
      <c r="AW303" s="13" t="s">
        <v>40</v>
      </c>
      <c r="AX303" s="13" t="s">
        <v>85</v>
      </c>
      <c r="AY303" s="254" t="s">
        <v>226</v>
      </c>
    </row>
    <row r="304" s="15" customFormat="1">
      <c r="A304" s="15"/>
      <c r="B304" s="280"/>
      <c r="C304" s="281"/>
      <c r="D304" s="245" t="s">
        <v>235</v>
      </c>
      <c r="E304" s="282" t="s">
        <v>1</v>
      </c>
      <c r="F304" s="283" t="s">
        <v>3427</v>
      </c>
      <c r="G304" s="281"/>
      <c r="H304" s="282" t="s">
        <v>1</v>
      </c>
      <c r="I304" s="284"/>
      <c r="J304" s="281"/>
      <c r="K304" s="281"/>
      <c r="L304" s="285"/>
      <c r="M304" s="286"/>
      <c r="N304" s="287"/>
      <c r="O304" s="287"/>
      <c r="P304" s="287"/>
      <c r="Q304" s="287"/>
      <c r="R304" s="287"/>
      <c r="S304" s="287"/>
      <c r="T304" s="28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9" t="s">
        <v>235</v>
      </c>
      <c r="AU304" s="289" t="s">
        <v>94</v>
      </c>
      <c r="AV304" s="15" t="s">
        <v>92</v>
      </c>
      <c r="AW304" s="15" t="s">
        <v>40</v>
      </c>
      <c r="AX304" s="15" t="s">
        <v>85</v>
      </c>
      <c r="AY304" s="289" t="s">
        <v>226</v>
      </c>
    </row>
    <row r="305" s="13" customFormat="1">
      <c r="A305" s="13"/>
      <c r="B305" s="243"/>
      <c r="C305" s="244"/>
      <c r="D305" s="245" t="s">
        <v>235</v>
      </c>
      <c r="E305" s="246" t="s">
        <v>1</v>
      </c>
      <c r="F305" s="247" t="s">
        <v>2482</v>
      </c>
      <c r="G305" s="244"/>
      <c r="H305" s="248">
        <v>13.199999999999999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235</v>
      </c>
      <c r="AU305" s="254" t="s">
        <v>94</v>
      </c>
      <c r="AV305" s="13" t="s">
        <v>94</v>
      </c>
      <c r="AW305" s="13" t="s">
        <v>40</v>
      </c>
      <c r="AX305" s="13" t="s">
        <v>85</v>
      </c>
      <c r="AY305" s="254" t="s">
        <v>226</v>
      </c>
    </row>
    <row r="306" s="15" customFormat="1">
      <c r="A306" s="15"/>
      <c r="B306" s="280"/>
      <c r="C306" s="281"/>
      <c r="D306" s="245" t="s">
        <v>235</v>
      </c>
      <c r="E306" s="282" t="s">
        <v>1</v>
      </c>
      <c r="F306" s="283" t="s">
        <v>3526</v>
      </c>
      <c r="G306" s="281"/>
      <c r="H306" s="282" t="s">
        <v>1</v>
      </c>
      <c r="I306" s="284"/>
      <c r="J306" s="281"/>
      <c r="K306" s="281"/>
      <c r="L306" s="285"/>
      <c r="M306" s="286"/>
      <c r="N306" s="287"/>
      <c r="O306" s="287"/>
      <c r="P306" s="287"/>
      <c r="Q306" s="287"/>
      <c r="R306" s="287"/>
      <c r="S306" s="287"/>
      <c r="T306" s="28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9" t="s">
        <v>235</v>
      </c>
      <c r="AU306" s="289" t="s">
        <v>94</v>
      </c>
      <c r="AV306" s="15" t="s">
        <v>92</v>
      </c>
      <c r="AW306" s="15" t="s">
        <v>40</v>
      </c>
      <c r="AX306" s="15" t="s">
        <v>85</v>
      </c>
      <c r="AY306" s="289" t="s">
        <v>226</v>
      </c>
    </row>
    <row r="307" s="13" customFormat="1">
      <c r="A307" s="13"/>
      <c r="B307" s="243"/>
      <c r="C307" s="244"/>
      <c r="D307" s="245" t="s">
        <v>235</v>
      </c>
      <c r="E307" s="246" t="s">
        <v>1</v>
      </c>
      <c r="F307" s="247" t="s">
        <v>2482</v>
      </c>
      <c r="G307" s="244"/>
      <c r="H307" s="248">
        <v>13.199999999999999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235</v>
      </c>
      <c r="AU307" s="254" t="s">
        <v>94</v>
      </c>
      <c r="AV307" s="13" t="s">
        <v>94</v>
      </c>
      <c r="AW307" s="13" t="s">
        <v>40</v>
      </c>
      <c r="AX307" s="13" t="s">
        <v>85</v>
      </c>
      <c r="AY307" s="254" t="s">
        <v>226</v>
      </c>
    </row>
    <row r="308" s="14" customFormat="1">
      <c r="A308" s="14"/>
      <c r="B308" s="255"/>
      <c r="C308" s="256"/>
      <c r="D308" s="245" t="s">
        <v>235</v>
      </c>
      <c r="E308" s="257" t="s">
        <v>2423</v>
      </c>
      <c r="F308" s="258" t="s">
        <v>237</v>
      </c>
      <c r="G308" s="256"/>
      <c r="H308" s="259">
        <v>65.010000000000005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235</v>
      </c>
      <c r="AU308" s="265" t="s">
        <v>94</v>
      </c>
      <c r="AV308" s="14" t="s">
        <v>233</v>
      </c>
      <c r="AW308" s="14" t="s">
        <v>40</v>
      </c>
      <c r="AX308" s="14" t="s">
        <v>92</v>
      </c>
      <c r="AY308" s="265" t="s">
        <v>226</v>
      </c>
    </row>
    <row r="309" s="2" customFormat="1" ht="16.5" customHeight="1">
      <c r="A309" s="41"/>
      <c r="B309" s="42"/>
      <c r="C309" s="230" t="s">
        <v>689</v>
      </c>
      <c r="D309" s="230" t="s">
        <v>228</v>
      </c>
      <c r="E309" s="231" t="s">
        <v>2490</v>
      </c>
      <c r="F309" s="232" t="s">
        <v>2491</v>
      </c>
      <c r="G309" s="233" t="s">
        <v>244</v>
      </c>
      <c r="H309" s="234">
        <v>2.3999999999999999</v>
      </c>
      <c r="I309" s="235"/>
      <c r="J309" s="236">
        <f>ROUND(I309*H309,2)</f>
        <v>0</v>
      </c>
      <c r="K309" s="232" t="s">
        <v>232</v>
      </c>
      <c r="L309" s="47"/>
      <c r="M309" s="237" t="s">
        <v>1</v>
      </c>
      <c r="N309" s="238" t="s">
        <v>52</v>
      </c>
      <c r="O309" s="95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1" t="s">
        <v>557</v>
      </c>
      <c r="AT309" s="241" t="s">
        <v>228</v>
      </c>
      <c r="AU309" s="241" t="s">
        <v>94</v>
      </c>
      <c r="AY309" s="19" t="s">
        <v>226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233</v>
      </c>
      <c r="BK309" s="242">
        <f>ROUND(I309*H309,2)</f>
        <v>0</v>
      </c>
      <c r="BL309" s="19" t="s">
        <v>557</v>
      </c>
      <c r="BM309" s="241" t="s">
        <v>3569</v>
      </c>
    </row>
    <row r="310" s="15" customFormat="1">
      <c r="A310" s="15"/>
      <c r="B310" s="280"/>
      <c r="C310" s="281"/>
      <c r="D310" s="245" t="s">
        <v>235</v>
      </c>
      <c r="E310" s="282" t="s">
        <v>1</v>
      </c>
      <c r="F310" s="283" t="s">
        <v>2280</v>
      </c>
      <c r="G310" s="281"/>
      <c r="H310" s="282" t="s">
        <v>1</v>
      </c>
      <c r="I310" s="284"/>
      <c r="J310" s="281"/>
      <c r="K310" s="281"/>
      <c r="L310" s="285"/>
      <c r="M310" s="286"/>
      <c r="N310" s="287"/>
      <c r="O310" s="287"/>
      <c r="P310" s="287"/>
      <c r="Q310" s="287"/>
      <c r="R310" s="287"/>
      <c r="S310" s="287"/>
      <c r="T310" s="28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9" t="s">
        <v>235</v>
      </c>
      <c r="AU310" s="289" t="s">
        <v>94</v>
      </c>
      <c r="AV310" s="15" t="s">
        <v>92</v>
      </c>
      <c r="AW310" s="15" t="s">
        <v>40</v>
      </c>
      <c r="AX310" s="15" t="s">
        <v>85</v>
      </c>
      <c r="AY310" s="289" t="s">
        <v>226</v>
      </c>
    </row>
    <row r="311" s="15" customFormat="1">
      <c r="A311" s="15"/>
      <c r="B311" s="280"/>
      <c r="C311" s="281"/>
      <c r="D311" s="245" t="s">
        <v>235</v>
      </c>
      <c r="E311" s="282" t="s">
        <v>1</v>
      </c>
      <c r="F311" s="283" t="s">
        <v>2285</v>
      </c>
      <c r="G311" s="281"/>
      <c r="H311" s="282" t="s">
        <v>1</v>
      </c>
      <c r="I311" s="284"/>
      <c r="J311" s="281"/>
      <c r="K311" s="281"/>
      <c r="L311" s="285"/>
      <c r="M311" s="286"/>
      <c r="N311" s="287"/>
      <c r="O311" s="287"/>
      <c r="P311" s="287"/>
      <c r="Q311" s="287"/>
      <c r="R311" s="287"/>
      <c r="S311" s="287"/>
      <c r="T311" s="28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9" t="s">
        <v>235</v>
      </c>
      <c r="AU311" s="289" t="s">
        <v>94</v>
      </c>
      <c r="AV311" s="15" t="s">
        <v>92</v>
      </c>
      <c r="AW311" s="15" t="s">
        <v>40</v>
      </c>
      <c r="AX311" s="15" t="s">
        <v>85</v>
      </c>
      <c r="AY311" s="289" t="s">
        <v>226</v>
      </c>
    </row>
    <row r="312" s="13" customFormat="1">
      <c r="A312" s="13"/>
      <c r="B312" s="243"/>
      <c r="C312" s="244"/>
      <c r="D312" s="245" t="s">
        <v>235</v>
      </c>
      <c r="E312" s="246" t="s">
        <v>2422</v>
      </c>
      <c r="F312" s="247" t="s">
        <v>3570</v>
      </c>
      <c r="G312" s="244"/>
      <c r="H312" s="248">
        <v>2.3999999999999999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235</v>
      </c>
      <c r="AU312" s="254" t="s">
        <v>94</v>
      </c>
      <c r="AV312" s="13" t="s">
        <v>94</v>
      </c>
      <c r="AW312" s="13" t="s">
        <v>40</v>
      </c>
      <c r="AX312" s="13" t="s">
        <v>92</v>
      </c>
      <c r="AY312" s="254" t="s">
        <v>226</v>
      </c>
    </row>
    <row r="313" s="2" customFormat="1" ht="16.5" customHeight="1">
      <c r="A313" s="41"/>
      <c r="B313" s="42"/>
      <c r="C313" s="230" t="s">
        <v>693</v>
      </c>
      <c r="D313" s="230" t="s">
        <v>228</v>
      </c>
      <c r="E313" s="231" t="s">
        <v>1879</v>
      </c>
      <c r="F313" s="232" t="s">
        <v>1880</v>
      </c>
      <c r="G313" s="233" t="s">
        <v>244</v>
      </c>
      <c r="H313" s="234">
        <v>74.656999999999996</v>
      </c>
      <c r="I313" s="235"/>
      <c r="J313" s="236">
        <f>ROUND(I313*H313,2)</f>
        <v>0</v>
      </c>
      <c r="K313" s="232" t="s">
        <v>232</v>
      </c>
      <c r="L313" s="47"/>
      <c r="M313" s="237" t="s">
        <v>1</v>
      </c>
      <c r="N313" s="238" t="s">
        <v>52</v>
      </c>
      <c r="O313" s="95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1" t="s">
        <v>557</v>
      </c>
      <c r="AT313" s="241" t="s">
        <v>228</v>
      </c>
      <c r="AU313" s="241" t="s">
        <v>94</v>
      </c>
      <c r="AY313" s="19" t="s">
        <v>226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233</v>
      </c>
      <c r="BK313" s="242">
        <f>ROUND(I313*H313,2)</f>
        <v>0</v>
      </c>
      <c r="BL313" s="19" t="s">
        <v>557</v>
      </c>
      <c r="BM313" s="241" t="s">
        <v>3571</v>
      </c>
    </row>
    <row r="314" s="15" customFormat="1">
      <c r="A314" s="15"/>
      <c r="B314" s="280"/>
      <c r="C314" s="281"/>
      <c r="D314" s="245" t="s">
        <v>235</v>
      </c>
      <c r="E314" s="282" t="s">
        <v>1</v>
      </c>
      <c r="F314" s="283" t="s">
        <v>3425</v>
      </c>
      <c r="G314" s="281"/>
      <c r="H314" s="282" t="s">
        <v>1</v>
      </c>
      <c r="I314" s="284"/>
      <c r="J314" s="281"/>
      <c r="K314" s="281"/>
      <c r="L314" s="285"/>
      <c r="M314" s="286"/>
      <c r="N314" s="287"/>
      <c r="O314" s="287"/>
      <c r="P314" s="287"/>
      <c r="Q314" s="287"/>
      <c r="R314" s="287"/>
      <c r="S314" s="287"/>
      <c r="T314" s="28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9" t="s">
        <v>235</v>
      </c>
      <c r="AU314" s="289" t="s">
        <v>94</v>
      </c>
      <c r="AV314" s="15" t="s">
        <v>92</v>
      </c>
      <c r="AW314" s="15" t="s">
        <v>40</v>
      </c>
      <c r="AX314" s="15" t="s">
        <v>85</v>
      </c>
      <c r="AY314" s="289" t="s">
        <v>226</v>
      </c>
    </row>
    <row r="315" s="13" customFormat="1">
      <c r="A315" s="13"/>
      <c r="B315" s="243"/>
      <c r="C315" s="244"/>
      <c r="D315" s="245" t="s">
        <v>235</v>
      </c>
      <c r="E315" s="246" t="s">
        <v>1</v>
      </c>
      <c r="F315" s="247" t="s">
        <v>3572</v>
      </c>
      <c r="G315" s="244"/>
      <c r="H315" s="248">
        <v>42.899999999999999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235</v>
      </c>
      <c r="AU315" s="254" t="s">
        <v>94</v>
      </c>
      <c r="AV315" s="13" t="s">
        <v>94</v>
      </c>
      <c r="AW315" s="13" t="s">
        <v>40</v>
      </c>
      <c r="AX315" s="13" t="s">
        <v>85</v>
      </c>
      <c r="AY315" s="254" t="s">
        <v>226</v>
      </c>
    </row>
    <row r="316" s="15" customFormat="1">
      <c r="A316" s="15"/>
      <c r="B316" s="280"/>
      <c r="C316" s="281"/>
      <c r="D316" s="245" t="s">
        <v>235</v>
      </c>
      <c r="E316" s="282" t="s">
        <v>1</v>
      </c>
      <c r="F316" s="283" t="s">
        <v>2280</v>
      </c>
      <c r="G316" s="281"/>
      <c r="H316" s="282" t="s">
        <v>1</v>
      </c>
      <c r="I316" s="284"/>
      <c r="J316" s="281"/>
      <c r="K316" s="281"/>
      <c r="L316" s="285"/>
      <c r="M316" s="286"/>
      <c r="N316" s="287"/>
      <c r="O316" s="287"/>
      <c r="P316" s="287"/>
      <c r="Q316" s="287"/>
      <c r="R316" s="287"/>
      <c r="S316" s="287"/>
      <c r="T316" s="28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9" t="s">
        <v>235</v>
      </c>
      <c r="AU316" s="289" t="s">
        <v>94</v>
      </c>
      <c r="AV316" s="15" t="s">
        <v>92</v>
      </c>
      <c r="AW316" s="15" t="s">
        <v>40</v>
      </c>
      <c r="AX316" s="15" t="s">
        <v>85</v>
      </c>
      <c r="AY316" s="289" t="s">
        <v>226</v>
      </c>
    </row>
    <row r="317" s="15" customFormat="1">
      <c r="A317" s="15"/>
      <c r="B317" s="280"/>
      <c r="C317" s="281"/>
      <c r="D317" s="245" t="s">
        <v>235</v>
      </c>
      <c r="E317" s="282" t="s">
        <v>1</v>
      </c>
      <c r="F317" s="283" t="s">
        <v>3467</v>
      </c>
      <c r="G317" s="281"/>
      <c r="H317" s="282" t="s">
        <v>1</v>
      </c>
      <c r="I317" s="284"/>
      <c r="J317" s="281"/>
      <c r="K317" s="281"/>
      <c r="L317" s="285"/>
      <c r="M317" s="286"/>
      <c r="N317" s="287"/>
      <c r="O317" s="287"/>
      <c r="P317" s="287"/>
      <c r="Q317" s="287"/>
      <c r="R317" s="287"/>
      <c r="S317" s="287"/>
      <c r="T317" s="28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9" t="s">
        <v>235</v>
      </c>
      <c r="AU317" s="289" t="s">
        <v>94</v>
      </c>
      <c r="AV317" s="15" t="s">
        <v>92</v>
      </c>
      <c r="AW317" s="15" t="s">
        <v>40</v>
      </c>
      <c r="AX317" s="15" t="s">
        <v>85</v>
      </c>
      <c r="AY317" s="289" t="s">
        <v>226</v>
      </c>
    </row>
    <row r="318" s="13" customFormat="1">
      <c r="A318" s="13"/>
      <c r="B318" s="243"/>
      <c r="C318" s="244"/>
      <c r="D318" s="245" t="s">
        <v>235</v>
      </c>
      <c r="E318" s="246" t="s">
        <v>1</v>
      </c>
      <c r="F318" s="247" t="s">
        <v>3573</v>
      </c>
      <c r="G318" s="244"/>
      <c r="H318" s="248">
        <v>31.757000000000001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235</v>
      </c>
      <c r="AU318" s="254" t="s">
        <v>94</v>
      </c>
      <c r="AV318" s="13" t="s">
        <v>94</v>
      </c>
      <c r="AW318" s="13" t="s">
        <v>40</v>
      </c>
      <c r="AX318" s="13" t="s">
        <v>85</v>
      </c>
      <c r="AY318" s="254" t="s">
        <v>226</v>
      </c>
    </row>
    <row r="319" s="14" customFormat="1">
      <c r="A319" s="14"/>
      <c r="B319" s="255"/>
      <c r="C319" s="256"/>
      <c r="D319" s="245" t="s">
        <v>235</v>
      </c>
      <c r="E319" s="257" t="s">
        <v>2429</v>
      </c>
      <c r="F319" s="258" t="s">
        <v>237</v>
      </c>
      <c r="G319" s="256"/>
      <c r="H319" s="259">
        <v>74.656999999999996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235</v>
      </c>
      <c r="AU319" s="265" t="s">
        <v>94</v>
      </c>
      <c r="AV319" s="14" t="s">
        <v>233</v>
      </c>
      <c r="AW319" s="14" t="s">
        <v>40</v>
      </c>
      <c r="AX319" s="14" t="s">
        <v>92</v>
      </c>
      <c r="AY319" s="265" t="s">
        <v>226</v>
      </c>
    </row>
    <row r="320" s="2" customFormat="1" ht="16.5" customHeight="1">
      <c r="A320" s="41"/>
      <c r="B320" s="42"/>
      <c r="C320" s="230" t="s">
        <v>700</v>
      </c>
      <c r="D320" s="230" t="s">
        <v>228</v>
      </c>
      <c r="E320" s="231" t="s">
        <v>1855</v>
      </c>
      <c r="F320" s="232" t="s">
        <v>1856</v>
      </c>
      <c r="G320" s="233" t="s">
        <v>1630</v>
      </c>
      <c r="H320" s="234">
        <v>3</v>
      </c>
      <c r="I320" s="235"/>
      <c r="J320" s="236">
        <f>ROUND(I320*H320,2)</f>
        <v>0</v>
      </c>
      <c r="K320" s="232" t="s">
        <v>232</v>
      </c>
      <c r="L320" s="47"/>
      <c r="M320" s="237" t="s">
        <v>1</v>
      </c>
      <c r="N320" s="238" t="s">
        <v>52</v>
      </c>
      <c r="O320" s="95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1" t="s">
        <v>557</v>
      </c>
      <c r="AT320" s="241" t="s">
        <v>228</v>
      </c>
      <c r="AU320" s="241" t="s">
        <v>94</v>
      </c>
      <c r="AY320" s="19" t="s">
        <v>226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233</v>
      </c>
      <c r="BK320" s="242">
        <f>ROUND(I320*H320,2)</f>
        <v>0</v>
      </c>
      <c r="BL320" s="19" t="s">
        <v>557</v>
      </c>
      <c r="BM320" s="241" t="s">
        <v>3574</v>
      </c>
    </row>
    <row r="321" s="2" customFormat="1" ht="16.5" customHeight="1">
      <c r="A321" s="41"/>
      <c r="B321" s="42"/>
      <c r="C321" s="230" t="s">
        <v>704</v>
      </c>
      <c r="D321" s="230" t="s">
        <v>228</v>
      </c>
      <c r="E321" s="231" t="s">
        <v>1866</v>
      </c>
      <c r="F321" s="232" t="s">
        <v>1867</v>
      </c>
      <c r="G321" s="233" t="s">
        <v>1630</v>
      </c>
      <c r="H321" s="234">
        <v>3</v>
      </c>
      <c r="I321" s="235"/>
      <c r="J321" s="236">
        <f>ROUND(I321*H321,2)</f>
        <v>0</v>
      </c>
      <c r="K321" s="232" t="s">
        <v>232</v>
      </c>
      <c r="L321" s="47"/>
      <c r="M321" s="237" t="s">
        <v>1</v>
      </c>
      <c r="N321" s="238" t="s">
        <v>52</v>
      </c>
      <c r="O321" s="95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1" t="s">
        <v>557</v>
      </c>
      <c r="AT321" s="241" t="s">
        <v>228</v>
      </c>
      <c r="AU321" s="241" t="s">
        <v>94</v>
      </c>
      <c r="AY321" s="19" t="s">
        <v>226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233</v>
      </c>
      <c r="BK321" s="242">
        <f>ROUND(I321*H321,2)</f>
        <v>0</v>
      </c>
      <c r="BL321" s="19" t="s">
        <v>557</v>
      </c>
      <c r="BM321" s="241" t="s">
        <v>3575</v>
      </c>
    </row>
    <row r="322" s="2" customFormat="1" ht="16.5" customHeight="1">
      <c r="A322" s="41"/>
      <c r="B322" s="42"/>
      <c r="C322" s="230" t="s">
        <v>708</v>
      </c>
      <c r="D322" s="230" t="s">
        <v>228</v>
      </c>
      <c r="E322" s="231" t="s">
        <v>1858</v>
      </c>
      <c r="F322" s="232" t="s">
        <v>1859</v>
      </c>
      <c r="G322" s="233" t="s">
        <v>244</v>
      </c>
      <c r="H322" s="234">
        <v>67.409999999999997</v>
      </c>
      <c r="I322" s="235"/>
      <c r="J322" s="236">
        <f>ROUND(I322*H322,2)</f>
        <v>0</v>
      </c>
      <c r="K322" s="232" t="s">
        <v>232</v>
      </c>
      <c r="L322" s="47"/>
      <c r="M322" s="237" t="s">
        <v>1</v>
      </c>
      <c r="N322" s="238" t="s">
        <v>52</v>
      </c>
      <c r="O322" s="95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1" t="s">
        <v>557</v>
      </c>
      <c r="AT322" s="241" t="s">
        <v>228</v>
      </c>
      <c r="AU322" s="241" t="s">
        <v>94</v>
      </c>
      <c r="AY322" s="19" t="s">
        <v>226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9" t="s">
        <v>233</v>
      </c>
      <c r="BK322" s="242">
        <f>ROUND(I322*H322,2)</f>
        <v>0</v>
      </c>
      <c r="BL322" s="19" t="s">
        <v>557</v>
      </c>
      <c r="BM322" s="241" t="s">
        <v>3576</v>
      </c>
    </row>
    <row r="323" s="13" customFormat="1">
      <c r="A323" s="13"/>
      <c r="B323" s="243"/>
      <c r="C323" s="244"/>
      <c r="D323" s="245" t="s">
        <v>235</v>
      </c>
      <c r="E323" s="246" t="s">
        <v>1</v>
      </c>
      <c r="F323" s="247" t="s">
        <v>2423</v>
      </c>
      <c r="G323" s="244"/>
      <c r="H323" s="248">
        <v>65.010000000000005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235</v>
      </c>
      <c r="AU323" s="254" t="s">
        <v>94</v>
      </c>
      <c r="AV323" s="13" t="s">
        <v>94</v>
      </c>
      <c r="AW323" s="13" t="s">
        <v>40</v>
      </c>
      <c r="AX323" s="13" t="s">
        <v>85</v>
      </c>
      <c r="AY323" s="254" t="s">
        <v>226</v>
      </c>
    </row>
    <row r="324" s="13" customFormat="1">
      <c r="A324" s="13"/>
      <c r="B324" s="243"/>
      <c r="C324" s="244"/>
      <c r="D324" s="245" t="s">
        <v>235</v>
      </c>
      <c r="E324" s="246" t="s">
        <v>1</v>
      </c>
      <c r="F324" s="247" t="s">
        <v>2422</v>
      </c>
      <c r="G324" s="244"/>
      <c r="H324" s="248">
        <v>2.3999999999999999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235</v>
      </c>
      <c r="AU324" s="254" t="s">
        <v>94</v>
      </c>
      <c r="AV324" s="13" t="s">
        <v>94</v>
      </c>
      <c r="AW324" s="13" t="s">
        <v>40</v>
      </c>
      <c r="AX324" s="13" t="s">
        <v>85</v>
      </c>
      <c r="AY324" s="254" t="s">
        <v>226</v>
      </c>
    </row>
    <row r="325" s="14" customFormat="1">
      <c r="A325" s="14"/>
      <c r="B325" s="255"/>
      <c r="C325" s="256"/>
      <c r="D325" s="245" t="s">
        <v>235</v>
      </c>
      <c r="E325" s="257" t="s">
        <v>1</v>
      </c>
      <c r="F325" s="258" t="s">
        <v>237</v>
      </c>
      <c r="G325" s="256"/>
      <c r="H325" s="259">
        <v>67.410000000000011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235</v>
      </c>
      <c r="AU325" s="265" t="s">
        <v>94</v>
      </c>
      <c r="AV325" s="14" t="s">
        <v>233</v>
      </c>
      <c r="AW325" s="14" t="s">
        <v>40</v>
      </c>
      <c r="AX325" s="14" t="s">
        <v>92</v>
      </c>
      <c r="AY325" s="265" t="s">
        <v>226</v>
      </c>
    </row>
    <row r="326" s="2" customFormat="1" ht="16.5" customHeight="1">
      <c r="A326" s="41"/>
      <c r="B326" s="42"/>
      <c r="C326" s="230" t="s">
        <v>716</v>
      </c>
      <c r="D326" s="230" t="s">
        <v>228</v>
      </c>
      <c r="E326" s="231" t="s">
        <v>1869</v>
      </c>
      <c r="F326" s="232" t="s">
        <v>1870</v>
      </c>
      <c r="G326" s="233" t="s">
        <v>244</v>
      </c>
      <c r="H326" s="234">
        <v>74.656999999999996</v>
      </c>
      <c r="I326" s="235"/>
      <c r="J326" s="236">
        <f>ROUND(I326*H326,2)</f>
        <v>0</v>
      </c>
      <c r="K326" s="232" t="s">
        <v>232</v>
      </c>
      <c r="L326" s="47"/>
      <c r="M326" s="237" t="s">
        <v>1</v>
      </c>
      <c r="N326" s="238" t="s">
        <v>52</v>
      </c>
      <c r="O326" s="95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1" t="s">
        <v>557</v>
      </c>
      <c r="AT326" s="241" t="s">
        <v>228</v>
      </c>
      <c r="AU326" s="241" t="s">
        <v>94</v>
      </c>
      <c r="AY326" s="19" t="s">
        <v>226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9" t="s">
        <v>233</v>
      </c>
      <c r="BK326" s="242">
        <f>ROUND(I326*H326,2)</f>
        <v>0</v>
      </c>
      <c r="BL326" s="19" t="s">
        <v>557</v>
      </c>
      <c r="BM326" s="241" t="s">
        <v>3577</v>
      </c>
    </row>
    <row r="327" s="13" customFormat="1">
      <c r="A327" s="13"/>
      <c r="B327" s="243"/>
      <c r="C327" s="244"/>
      <c r="D327" s="245" t="s">
        <v>235</v>
      </c>
      <c r="E327" s="246" t="s">
        <v>1</v>
      </c>
      <c r="F327" s="247" t="s">
        <v>2429</v>
      </c>
      <c r="G327" s="244"/>
      <c r="H327" s="248">
        <v>74.656999999999996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235</v>
      </c>
      <c r="AU327" s="254" t="s">
        <v>94</v>
      </c>
      <c r="AV327" s="13" t="s">
        <v>94</v>
      </c>
      <c r="AW327" s="13" t="s">
        <v>40</v>
      </c>
      <c r="AX327" s="13" t="s">
        <v>92</v>
      </c>
      <c r="AY327" s="254" t="s">
        <v>226</v>
      </c>
    </row>
    <row r="328" s="2" customFormat="1" ht="21.75" customHeight="1">
      <c r="A328" s="41"/>
      <c r="B328" s="42"/>
      <c r="C328" s="230" t="s">
        <v>722</v>
      </c>
      <c r="D328" s="230" t="s">
        <v>228</v>
      </c>
      <c r="E328" s="231" t="s">
        <v>1886</v>
      </c>
      <c r="F328" s="232" t="s">
        <v>1887</v>
      </c>
      <c r="G328" s="233" t="s">
        <v>369</v>
      </c>
      <c r="H328" s="234">
        <v>60</v>
      </c>
      <c r="I328" s="235"/>
      <c r="J328" s="236">
        <f>ROUND(I328*H328,2)</f>
        <v>0</v>
      </c>
      <c r="K328" s="232" t="s">
        <v>232</v>
      </c>
      <c r="L328" s="47"/>
      <c r="M328" s="237" t="s">
        <v>1</v>
      </c>
      <c r="N328" s="238" t="s">
        <v>52</v>
      </c>
      <c r="O328" s="95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1" t="s">
        <v>233</v>
      </c>
      <c r="AT328" s="241" t="s">
        <v>228</v>
      </c>
      <c r="AU328" s="241" t="s">
        <v>94</v>
      </c>
      <c r="AY328" s="19" t="s">
        <v>226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9" t="s">
        <v>233</v>
      </c>
      <c r="BK328" s="242">
        <f>ROUND(I328*H328,2)</f>
        <v>0</v>
      </c>
      <c r="BL328" s="19" t="s">
        <v>233</v>
      </c>
      <c r="BM328" s="241" t="s">
        <v>3578</v>
      </c>
    </row>
    <row r="329" s="15" customFormat="1">
      <c r="A329" s="15"/>
      <c r="B329" s="280"/>
      <c r="C329" s="281"/>
      <c r="D329" s="245" t="s">
        <v>235</v>
      </c>
      <c r="E329" s="282" t="s">
        <v>1</v>
      </c>
      <c r="F329" s="283" t="s">
        <v>1889</v>
      </c>
      <c r="G329" s="281"/>
      <c r="H329" s="282" t="s">
        <v>1</v>
      </c>
      <c r="I329" s="284"/>
      <c r="J329" s="281"/>
      <c r="K329" s="281"/>
      <c r="L329" s="285"/>
      <c r="M329" s="286"/>
      <c r="N329" s="287"/>
      <c r="O329" s="287"/>
      <c r="P329" s="287"/>
      <c r="Q329" s="287"/>
      <c r="R329" s="287"/>
      <c r="S329" s="287"/>
      <c r="T329" s="28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9" t="s">
        <v>235</v>
      </c>
      <c r="AU329" s="289" t="s">
        <v>94</v>
      </c>
      <c r="AV329" s="15" t="s">
        <v>92</v>
      </c>
      <c r="AW329" s="15" t="s">
        <v>40</v>
      </c>
      <c r="AX329" s="15" t="s">
        <v>85</v>
      </c>
      <c r="AY329" s="289" t="s">
        <v>226</v>
      </c>
    </row>
    <row r="330" s="15" customFormat="1">
      <c r="A330" s="15"/>
      <c r="B330" s="280"/>
      <c r="C330" s="281"/>
      <c r="D330" s="245" t="s">
        <v>235</v>
      </c>
      <c r="E330" s="282" t="s">
        <v>1</v>
      </c>
      <c r="F330" s="283" t="s">
        <v>1890</v>
      </c>
      <c r="G330" s="281"/>
      <c r="H330" s="282" t="s">
        <v>1</v>
      </c>
      <c r="I330" s="284"/>
      <c r="J330" s="281"/>
      <c r="K330" s="281"/>
      <c r="L330" s="285"/>
      <c r="M330" s="286"/>
      <c r="N330" s="287"/>
      <c r="O330" s="287"/>
      <c r="P330" s="287"/>
      <c r="Q330" s="287"/>
      <c r="R330" s="287"/>
      <c r="S330" s="287"/>
      <c r="T330" s="28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9" t="s">
        <v>235</v>
      </c>
      <c r="AU330" s="289" t="s">
        <v>94</v>
      </c>
      <c r="AV330" s="15" t="s">
        <v>92</v>
      </c>
      <c r="AW330" s="15" t="s">
        <v>40</v>
      </c>
      <c r="AX330" s="15" t="s">
        <v>85</v>
      </c>
      <c r="AY330" s="289" t="s">
        <v>226</v>
      </c>
    </row>
    <row r="331" s="13" customFormat="1">
      <c r="A331" s="13"/>
      <c r="B331" s="243"/>
      <c r="C331" s="244"/>
      <c r="D331" s="245" t="s">
        <v>235</v>
      </c>
      <c r="E331" s="246" t="s">
        <v>1</v>
      </c>
      <c r="F331" s="247" t="s">
        <v>1891</v>
      </c>
      <c r="G331" s="244"/>
      <c r="H331" s="248">
        <v>60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235</v>
      </c>
      <c r="AU331" s="254" t="s">
        <v>94</v>
      </c>
      <c r="AV331" s="13" t="s">
        <v>94</v>
      </c>
      <c r="AW331" s="13" t="s">
        <v>40</v>
      </c>
      <c r="AX331" s="13" t="s">
        <v>92</v>
      </c>
      <c r="AY331" s="254" t="s">
        <v>226</v>
      </c>
    </row>
    <row r="332" s="2" customFormat="1" ht="16.5" customHeight="1">
      <c r="A332" s="41"/>
      <c r="B332" s="42"/>
      <c r="C332" s="230" t="s">
        <v>726</v>
      </c>
      <c r="D332" s="230" t="s">
        <v>228</v>
      </c>
      <c r="E332" s="231" t="s">
        <v>1882</v>
      </c>
      <c r="F332" s="232" t="s">
        <v>1883</v>
      </c>
      <c r="G332" s="233" t="s">
        <v>369</v>
      </c>
      <c r="H332" s="234">
        <v>4</v>
      </c>
      <c r="I332" s="235"/>
      <c r="J332" s="236">
        <f>ROUND(I332*H332,2)</f>
        <v>0</v>
      </c>
      <c r="K332" s="232" t="s">
        <v>232</v>
      </c>
      <c r="L332" s="47"/>
      <c r="M332" s="237" t="s">
        <v>1</v>
      </c>
      <c r="N332" s="238" t="s">
        <v>52</v>
      </c>
      <c r="O332" s="95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1" t="s">
        <v>233</v>
      </c>
      <c r="AT332" s="241" t="s">
        <v>228</v>
      </c>
      <c r="AU332" s="241" t="s">
        <v>94</v>
      </c>
      <c r="AY332" s="19" t="s">
        <v>226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9" t="s">
        <v>233</v>
      </c>
      <c r="BK332" s="242">
        <f>ROUND(I332*H332,2)</f>
        <v>0</v>
      </c>
      <c r="BL332" s="19" t="s">
        <v>233</v>
      </c>
      <c r="BM332" s="241" t="s">
        <v>3579</v>
      </c>
    </row>
    <row r="333" s="15" customFormat="1">
      <c r="A333" s="15"/>
      <c r="B333" s="280"/>
      <c r="C333" s="281"/>
      <c r="D333" s="245" t="s">
        <v>235</v>
      </c>
      <c r="E333" s="282" t="s">
        <v>1</v>
      </c>
      <c r="F333" s="283" t="s">
        <v>1885</v>
      </c>
      <c r="G333" s="281"/>
      <c r="H333" s="282" t="s">
        <v>1</v>
      </c>
      <c r="I333" s="284"/>
      <c r="J333" s="281"/>
      <c r="K333" s="281"/>
      <c r="L333" s="285"/>
      <c r="M333" s="286"/>
      <c r="N333" s="287"/>
      <c r="O333" s="287"/>
      <c r="P333" s="287"/>
      <c r="Q333" s="287"/>
      <c r="R333" s="287"/>
      <c r="S333" s="287"/>
      <c r="T333" s="28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9" t="s">
        <v>235</v>
      </c>
      <c r="AU333" s="289" t="s">
        <v>94</v>
      </c>
      <c r="AV333" s="15" t="s">
        <v>92</v>
      </c>
      <c r="AW333" s="15" t="s">
        <v>40</v>
      </c>
      <c r="AX333" s="15" t="s">
        <v>85</v>
      </c>
      <c r="AY333" s="289" t="s">
        <v>226</v>
      </c>
    </row>
    <row r="334" s="13" customFormat="1">
      <c r="A334" s="13"/>
      <c r="B334" s="243"/>
      <c r="C334" s="244"/>
      <c r="D334" s="245" t="s">
        <v>235</v>
      </c>
      <c r="E334" s="246" t="s">
        <v>1</v>
      </c>
      <c r="F334" s="247" t="s">
        <v>1792</v>
      </c>
      <c r="G334" s="244"/>
      <c r="H334" s="248">
        <v>4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235</v>
      </c>
      <c r="AU334" s="254" t="s">
        <v>94</v>
      </c>
      <c r="AV334" s="13" t="s">
        <v>94</v>
      </c>
      <c r="AW334" s="13" t="s">
        <v>40</v>
      </c>
      <c r="AX334" s="13" t="s">
        <v>92</v>
      </c>
      <c r="AY334" s="254" t="s">
        <v>226</v>
      </c>
    </row>
    <row r="335" s="2" customFormat="1" ht="21.75" customHeight="1">
      <c r="A335" s="41"/>
      <c r="B335" s="42"/>
      <c r="C335" s="230" t="s">
        <v>731</v>
      </c>
      <c r="D335" s="230" t="s">
        <v>228</v>
      </c>
      <c r="E335" s="231" t="s">
        <v>1892</v>
      </c>
      <c r="F335" s="232" t="s">
        <v>1893</v>
      </c>
      <c r="G335" s="233" t="s">
        <v>369</v>
      </c>
      <c r="H335" s="234">
        <v>4</v>
      </c>
      <c r="I335" s="235"/>
      <c r="J335" s="236">
        <f>ROUND(I335*H335,2)</f>
        <v>0</v>
      </c>
      <c r="K335" s="232" t="s">
        <v>232</v>
      </c>
      <c r="L335" s="47"/>
      <c r="M335" s="237" t="s">
        <v>1</v>
      </c>
      <c r="N335" s="238" t="s">
        <v>52</v>
      </c>
      <c r="O335" s="95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1" t="s">
        <v>233</v>
      </c>
      <c r="AT335" s="241" t="s">
        <v>228</v>
      </c>
      <c r="AU335" s="241" t="s">
        <v>94</v>
      </c>
      <c r="AY335" s="19" t="s">
        <v>226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9" t="s">
        <v>233</v>
      </c>
      <c r="BK335" s="242">
        <f>ROUND(I335*H335,2)</f>
        <v>0</v>
      </c>
      <c r="BL335" s="19" t="s">
        <v>233</v>
      </c>
      <c r="BM335" s="241" t="s">
        <v>3580</v>
      </c>
    </row>
    <row r="336" s="13" customFormat="1">
      <c r="A336" s="13"/>
      <c r="B336" s="243"/>
      <c r="C336" s="244"/>
      <c r="D336" s="245" t="s">
        <v>235</v>
      </c>
      <c r="E336" s="246" t="s">
        <v>1</v>
      </c>
      <c r="F336" s="247" t="s">
        <v>1792</v>
      </c>
      <c r="G336" s="244"/>
      <c r="H336" s="248">
        <v>4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235</v>
      </c>
      <c r="AU336" s="254" t="s">
        <v>94</v>
      </c>
      <c r="AV336" s="13" t="s">
        <v>94</v>
      </c>
      <c r="AW336" s="13" t="s">
        <v>40</v>
      </c>
      <c r="AX336" s="13" t="s">
        <v>92</v>
      </c>
      <c r="AY336" s="254" t="s">
        <v>226</v>
      </c>
    </row>
    <row r="337" s="2" customFormat="1" ht="16.5" customHeight="1">
      <c r="A337" s="41"/>
      <c r="B337" s="42"/>
      <c r="C337" s="230" t="s">
        <v>738</v>
      </c>
      <c r="D337" s="230" t="s">
        <v>228</v>
      </c>
      <c r="E337" s="231" t="s">
        <v>709</v>
      </c>
      <c r="F337" s="232" t="s">
        <v>710</v>
      </c>
      <c r="G337" s="233" t="s">
        <v>231</v>
      </c>
      <c r="H337" s="234">
        <v>262.60500000000002</v>
      </c>
      <c r="I337" s="235"/>
      <c r="J337" s="236">
        <f>ROUND(I337*H337,2)</f>
        <v>0</v>
      </c>
      <c r="K337" s="232" t="s">
        <v>3581</v>
      </c>
      <c r="L337" s="47"/>
      <c r="M337" s="237" t="s">
        <v>1</v>
      </c>
      <c r="N337" s="238" t="s">
        <v>52</v>
      </c>
      <c r="O337" s="95"/>
      <c r="P337" s="239">
        <f>O337*H337</f>
        <v>0</v>
      </c>
      <c r="Q337" s="239">
        <v>5.0000000000000002E-05</v>
      </c>
      <c r="R337" s="239">
        <f>Q337*H337</f>
        <v>0.013130250000000001</v>
      </c>
      <c r="S337" s="239">
        <v>0</v>
      </c>
      <c r="T337" s="240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1" t="s">
        <v>233</v>
      </c>
      <c r="AT337" s="241" t="s">
        <v>228</v>
      </c>
      <c r="AU337" s="241" t="s">
        <v>94</v>
      </c>
      <c r="AY337" s="19" t="s">
        <v>226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9" t="s">
        <v>233</v>
      </c>
      <c r="BK337" s="242">
        <f>ROUND(I337*H337,2)</f>
        <v>0</v>
      </c>
      <c r="BL337" s="19" t="s">
        <v>233</v>
      </c>
      <c r="BM337" s="241" t="s">
        <v>3582</v>
      </c>
    </row>
    <row r="338" s="15" customFormat="1">
      <c r="A338" s="15"/>
      <c r="B338" s="280"/>
      <c r="C338" s="281"/>
      <c r="D338" s="245" t="s">
        <v>235</v>
      </c>
      <c r="E338" s="282" t="s">
        <v>1</v>
      </c>
      <c r="F338" s="283" t="s">
        <v>712</v>
      </c>
      <c r="G338" s="281"/>
      <c r="H338" s="282" t="s">
        <v>1</v>
      </c>
      <c r="I338" s="284"/>
      <c r="J338" s="281"/>
      <c r="K338" s="281"/>
      <c r="L338" s="285"/>
      <c r="M338" s="286"/>
      <c r="N338" s="287"/>
      <c r="O338" s="287"/>
      <c r="P338" s="287"/>
      <c r="Q338" s="287"/>
      <c r="R338" s="287"/>
      <c r="S338" s="287"/>
      <c r="T338" s="28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9" t="s">
        <v>235</v>
      </c>
      <c r="AU338" s="289" t="s">
        <v>94</v>
      </c>
      <c r="AV338" s="15" t="s">
        <v>92</v>
      </c>
      <c r="AW338" s="15" t="s">
        <v>40</v>
      </c>
      <c r="AX338" s="15" t="s">
        <v>85</v>
      </c>
      <c r="AY338" s="289" t="s">
        <v>226</v>
      </c>
    </row>
    <row r="339" s="13" customFormat="1">
      <c r="A339" s="13"/>
      <c r="B339" s="243"/>
      <c r="C339" s="244"/>
      <c r="D339" s="245" t="s">
        <v>235</v>
      </c>
      <c r="E339" s="246" t="s">
        <v>1</v>
      </c>
      <c r="F339" s="247" t="s">
        <v>3350</v>
      </c>
      <c r="G339" s="244"/>
      <c r="H339" s="248">
        <v>262.60500000000002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235</v>
      </c>
      <c r="AU339" s="254" t="s">
        <v>94</v>
      </c>
      <c r="AV339" s="13" t="s">
        <v>94</v>
      </c>
      <c r="AW339" s="13" t="s">
        <v>40</v>
      </c>
      <c r="AX339" s="13" t="s">
        <v>85</v>
      </c>
      <c r="AY339" s="254" t="s">
        <v>226</v>
      </c>
    </row>
    <row r="340" s="14" customFormat="1">
      <c r="A340" s="14"/>
      <c r="B340" s="255"/>
      <c r="C340" s="256"/>
      <c r="D340" s="245" t="s">
        <v>235</v>
      </c>
      <c r="E340" s="257" t="s">
        <v>1</v>
      </c>
      <c r="F340" s="258" t="s">
        <v>237</v>
      </c>
      <c r="G340" s="256"/>
      <c r="H340" s="259">
        <v>262.60500000000002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5" t="s">
        <v>235</v>
      </c>
      <c r="AU340" s="265" t="s">
        <v>94</v>
      </c>
      <c r="AV340" s="14" t="s">
        <v>233</v>
      </c>
      <c r="AW340" s="14" t="s">
        <v>40</v>
      </c>
      <c r="AX340" s="14" t="s">
        <v>92</v>
      </c>
      <c r="AY340" s="265" t="s">
        <v>226</v>
      </c>
    </row>
    <row r="341" s="12" customFormat="1" ht="20.88" customHeight="1">
      <c r="A341" s="12"/>
      <c r="B341" s="214"/>
      <c r="C341" s="215"/>
      <c r="D341" s="216" t="s">
        <v>84</v>
      </c>
      <c r="E341" s="228" t="s">
        <v>2511</v>
      </c>
      <c r="F341" s="228" t="s">
        <v>2512</v>
      </c>
      <c r="G341" s="215"/>
      <c r="H341" s="215"/>
      <c r="I341" s="218"/>
      <c r="J341" s="229">
        <f>BK341</f>
        <v>0</v>
      </c>
      <c r="K341" s="215"/>
      <c r="L341" s="220"/>
      <c r="M341" s="221"/>
      <c r="N341" s="222"/>
      <c r="O341" s="222"/>
      <c r="P341" s="223">
        <f>SUM(P342:P357)</f>
        <v>0</v>
      </c>
      <c r="Q341" s="222"/>
      <c r="R341" s="223">
        <f>SUM(R342:R357)</f>
        <v>0.019051999999999999</v>
      </c>
      <c r="S341" s="222"/>
      <c r="T341" s="224">
        <f>SUM(T342:T357)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92</v>
      </c>
      <c r="AT341" s="226" t="s">
        <v>84</v>
      </c>
      <c r="AU341" s="226" t="s">
        <v>94</v>
      </c>
      <c r="AY341" s="225" t="s">
        <v>226</v>
      </c>
      <c r="BK341" s="227">
        <f>SUM(BK342:BK357)</f>
        <v>0</v>
      </c>
    </row>
    <row r="342" s="2" customFormat="1" ht="16.5" customHeight="1">
      <c r="A342" s="41"/>
      <c r="B342" s="42"/>
      <c r="C342" s="230" t="s">
        <v>743</v>
      </c>
      <c r="D342" s="230" t="s">
        <v>228</v>
      </c>
      <c r="E342" s="231" t="s">
        <v>2513</v>
      </c>
      <c r="F342" s="232" t="s">
        <v>2514</v>
      </c>
      <c r="G342" s="233" t="s">
        <v>231</v>
      </c>
      <c r="H342" s="234">
        <v>11</v>
      </c>
      <c r="I342" s="235"/>
      <c r="J342" s="236">
        <f>ROUND(I342*H342,2)</f>
        <v>0</v>
      </c>
      <c r="K342" s="232" t="s">
        <v>232</v>
      </c>
      <c r="L342" s="47"/>
      <c r="M342" s="237" t="s">
        <v>1</v>
      </c>
      <c r="N342" s="238" t="s">
        <v>52</v>
      </c>
      <c r="O342" s="95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1" t="s">
        <v>307</v>
      </c>
      <c r="AT342" s="241" t="s">
        <v>228</v>
      </c>
      <c r="AU342" s="241" t="s">
        <v>241</v>
      </c>
      <c r="AY342" s="19" t="s">
        <v>226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9" t="s">
        <v>233</v>
      </c>
      <c r="BK342" s="242">
        <f>ROUND(I342*H342,2)</f>
        <v>0</v>
      </c>
      <c r="BL342" s="19" t="s">
        <v>307</v>
      </c>
      <c r="BM342" s="241" t="s">
        <v>3583</v>
      </c>
    </row>
    <row r="343" s="15" customFormat="1">
      <c r="A343" s="15"/>
      <c r="B343" s="280"/>
      <c r="C343" s="281"/>
      <c r="D343" s="245" t="s">
        <v>235</v>
      </c>
      <c r="E343" s="282" t="s">
        <v>1</v>
      </c>
      <c r="F343" s="283" t="s">
        <v>2512</v>
      </c>
      <c r="G343" s="281"/>
      <c r="H343" s="282" t="s">
        <v>1</v>
      </c>
      <c r="I343" s="284"/>
      <c r="J343" s="281"/>
      <c r="K343" s="281"/>
      <c r="L343" s="285"/>
      <c r="M343" s="286"/>
      <c r="N343" s="287"/>
      <c r="O343" s="287"/>
      <c r="P343" s="287"/>
      <c r="Q343" s="287"/>
      <c r="R343" s="287"/>
      <c r="S343" s="287"/>
      <c r="T343" s="28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9" t="s">
        <v>235</v>
      </c>
      <c r="AU343" s="289" t="s">
        <v>241</v>
      </c>
      <c r="AV343" s="15" t="s">
        <v>92</v>
      </c>
      <c r="AW343" s="15" t="s">
        <v>40</v>
      </c>
      <c r="AX343" s="15" t="s">
        <v>85</v>
      </c>
      <c r="AY343" s="289" t="s">
        <v>226</v>
      </c>
    </row>
    <row r="344" s="13" customFormat="1">
      <c r="A344" s="13"/>
      <c r="B344" s="243"/>
      <c r="C344" s="244"/>
      <c r="D344" s="245" t="s">
        <v>235</v>
      </c>
      <c r="E344" s="246" t="s">
        <v>1</v>
      </c>
      <c r="F344" s="247" t="s">
        <v>280</v>
      </c>
      <c r="G344" s="244"/>
      <c r="H344" s="248">
        <v>11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235</v>
      </c>
      <c r="AU344" s="254" t="s">
        <v>241</v>
      </c>
      <c r="AV344" s="13" t="s">
        <v>94</v>
      </c>
      <c r="AW344" s="13" t="s">
        <v>40</v>
      </c>
      <c r="AX344" s="13" t="s">
        <v>92</v>
      </c>
      <c r="AY344" s="254" t="s">
        <v>226</v>
      </c>
    </row>
    <row r="345" s="2" customFormat="1" ht="16.5" customHeight="1">
      <c r="A345" s="41"/>
      <c r="B345" s="42"/>
      <c r="C345" s="230" t="s">
        <v>748</v>
      </c>
      <c r="D345" s="230" t="s">
        <v>228</v>
      </c>
      <c r="E345" s="231" t="s">
        <v>2517</v>
      </c>
      <c r="F345" s="232" t="s">
        <v>2518</v>
      </c>
      <c r="G345" s="233" t="s">
        <v>231</v>
      </c>
      <c r="H345" s="234">
        <v>11</v>
      </c>
      <c r="I345" s="235"/>
      <c r="J345" s="236">
        <f>ROUND(I345*H345,2)</f>
        <v>0</v>
      </c>
      <c r="K345" s="232" t="s">
        <v>232</v>
      </c>
      <c r="L345" s="47"/>
      <c r="M345" s="237" t="s">
        <v>1</v>
      </c>
      <c r="N345" s="238" t="s">
        <v>52</v>
      </c>
      <c r="O345" s="95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1" t="s">
        <v>307</v>
      </c>
      <c r="AT345" s="241" t="s">
        <v>228</v>
      </c>
      <c r="AU345" s="241" t="s">
        <v>241</v>
      </c>
      <c r="AY345" s="19" t="s">
        <v>226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9" t="s">
        <v>233</v>
      </c>
      <c r="BK345" s="242">
        <f>ROUND(I345*H345,2)</f>
        <v>0</v>
      </c>
      <c r="BL345" s="19" t="s">
        <v>307</v>
      </c>
      <c r="BM345" s="241" t="s">
        <v>3584</v>
      </c>
    </row>
    <row r="346" s="2" customFormat="1" ht="16.5" customHeight="1">
      <c r="A346" s="41"/>
      <c r="B346" s="42"/>
      <c r="C346" s="230" t="s">
        <v>753</v>
      </c>
      <c r="D346" s="230" t="s">
        <v>228</v>
      </c>
      <c r="E346" s="231" t="s">
        <v>2520</v>
      </c>
      <c r="F346" s="232" t="s">
        <v>2521</v>
      </c>
      <c r="G346" s="233" t="s">
        <v>231</v>
      </c>
      <c r="H346" s="234">
        <v>11</v>
      </c>
      <c r="I346" s="235"/>
      <c r="J346" s="236">
        <f>ROUND(I346*H346,2)</f>
        <v>0</v>
      </c>
      <c r="K346" s="232" t="s">
        <v>232</v>
      </c>
      <c r="L346" s="47"/>
      <c r="M346" s="237" t="s">
        <v>1</v>
      </c>
      <c r="N346" s="238" t="s">
        <v>52</v>
      </c>
      <c r="O346" s="95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41" t="s">
        <v>307</v>
      </c>
      <c r="AT346" s="241" t="s">
        <v>228</v>
      </c>
      <c r="AU346" s="241" t="s">
        <v>241</v>
      </c>
      <c r="AY346" s="19" t="s">
        <v>226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9" t="s">
        <v>233</v>
      </c>
      <c r="BK346" s="242">
        <f>ROUND(I346*H346,2)</f>
        <v>0</v>
      </c>
      <c r="BL346" s="19" t="s">
        <v>307</v>
      </c>
      <c r="BM346" s="241" t="s">
        <v>3585</v>
      </c>
    </row>
    <row r="347" s="2" customFormat="1" ht="16.5" customHeight="1">
      <c r="A347" s="41"/>
      <c r="B347" s="42"/>
      <c r="C347" s="230" t="s">
        <v>758</v>
      </c>
      <c r="D347" s="230" t="s">
        <v>228</v>
      </c>
      <c r="E347" s="231" t="s">
        <v>2523</v>
      </c>
      <c r="F347" s="232" t="s">
        <v>2524</v>
      </c>
      <c r="G347" s="233" t="s">
        <v>231</v>
      </c>
      <c r="H347" s="234">
        <v>11</v>
      </c>
      <c r="I347" s="235"/>
      <c r="J347" s="236">
        <f>ROUND(I347*H347,2)</f>
        <v>0</v>
      </c>
      <c r="K347" s="232" t="s">
        <v>232</v>
      </c>
      <c r="L347" s="47"/>
      <c r="M347" s="237" t="s">
        <v>1</v>
      </c>
      <c r="N347" s="238" t="s">
        <v>52</v>
      </c>
      <c r="O347" s="95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41" t="s">
        <v>307</v>
      </c>
      <c r="AT347" s="241" t="s">
        <v>228</v>
      </c>
      <c r="AU347" s="241" t="s">
        <v>241</v>
      </c>
      <c r="AY347" s="19" t="s">
        <v>226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9" t="s">
        <v>233</v>
      </c>
      <c r="BK347" s="242">
        <f>ROUND(I347*H347,2)</f>
        <v>0</v>
      </c>
      <c r="BL347" s="19" t="s">
        <v>307</v>
      </c>
      <c r="BM347" s="241" t="s">
        <v>3586</v>
      </c>
    </row>
    <row r="348" s="2" customFormat="1" ht="16.5" customHeight="1">
      <c r="A348" s="41"/>
      <c r="B348" s="42"/>
      <c r="C348" s="230" t="s">
        <v>763</v>
      </c>
      <c r="D348" s="230" t="s">
        <v>228</v>
      </c>
      <c r="E348" s="231" t="s">
        <v>2526</v>
      </c>
      <c r="F348" s="232" t="s">
        <v>2527</v>
      </c>
      <c r="G348" s="233" t="s">
        <v>231</v>
      </c>
      <c r="H348" s="234">
        <v>11</v>
      </c>
      <c r="I348" s="235"/>
      <c r="J348" s="236">
        <f>ROUND(I348*H348,2)</f>
        <v>0</v>
      </c>
      <c r="K348" s="232" t="s">
        <v>232</v>
      </c>
      <c r="L348" s="47"/>
      <c r="M348" s="237" t="s">
        <v>1</v>
      </c>
      <c r="N348" s="238" t="s">
        <v>52</v>
      </c>
      <c r="O348" s="95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1" t="s">
        <v>307</v>
      </c>
      <c r="AT348" s="241" t="s">
        <v>228</v>
      </c>
      <c r="AU348" s="241" t="s">
        <v>241</v>
      </c>
      <c r="AY348" s="19" t="s">
        <v>226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9" t="s">
        <v>233</v>
      </c>
      <c r="BK348" s="242">
        <f>ROUND(I348*H348,2)</f>
        <v>0</v>
      </c>
      <c r="BL348" s="19" t="s">
        <v>307</v>
      </c>
      <c r="BM348" s="241" t="s">
        <v>3587</v>
      </c>
    </row>
    <row r="349" s="2" customFormat="1" ht="16.5" customHeight="1">
      <c r="A349" s="41"/>
      <c r="B349" s="42"/>
      <c r="C349" s="230" t="s">
        <v>768</v>
      </c>
      <c r="D349" s="230" t="s">
        <v>228</v>
      </c>
      <c r="E349" s="231" t="s">
        <v>2529</v>
      </c>
      <c r="F349" s="232" t="s">
        <v>2530</v>
      </c>
      <c r="G349" s="233" t="s">
        <v>231</v>
      </c>
      <c r="H349" s="234">
        <v>11</v>
      </c>
      <c r="I349" s="235"/>
      <c r="J349" s="236">
        <f>ROUND(I349*H349,2)</f>
        <v>0</v>
      </c>
      <c r="K349" s="232" t="s">
        <v>232</v>
      </c>
      <c r="L349" s="47"/>
      <c r="M349" s="237" t="s">
        <v>1</v>
      </c>
      <c r="N349" s="238" t="s">
        <v>52</v>
      </c>
      <c r="O349" s="95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1" t="s">
        <v>307</v>
      </c>
      <c r="AT349" s="241" t="s">
        <v>228</v>
      </c>
      <c r="AU349" s="241" t="s">
        <v>241</v>
      </c>
      <c r="AY349" s="19" t="s">
        <v>226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9" t="s">
        <v>233</v>
      </c>
      <c r="BK349" s="242">
        <f>ROUND(I349*H349,2)</f>
        <v>0</v>
      </c>
      <c r="BL349" s="19" t="s">
        <v>307</v>
      </c>
      <c r="BM349" s="241" t="s">
        <v>3588</v>
      </c>
    </row>
    <row r="350" s="2" customFormat="1" ht="16.5" customHeight="1">
      <c r="A350" s="41"/>
      <c r="B350" s="42"/>
      <c r="C350" s="266" t="s">
        <v>773</v>
      </c>
      <c r="D350" s="266" t="s">
        <v>301</v>
      </c>
      <c r="E350" s="267" t="s">
        <v>2532</v>
      </c>
      <c r="F350" s="268" t="s">
        <v>2533</v>
      </c>
      <c r="G350" s="269" t="s">
        <v>327</v>
      </c>
      <c r="H350" s="270">
        <v>8.2390000000000008</v>
      </c>
      <c r="I350" s="271"/>
      <c r="J350" s="272">
        <f>ROUND(I350*H350,2)</f>
        <v>0</v>
      </c>
      <c r="K350" s="268" t="s">
        <v>232</v>
      </c>
      <c r="L350" s="273"/>
      <c r="M350" s="274" t="s">
        <v>1</v>
      </c>
      <c r="N350" s="275" t="s">
        <v>52</v>
      </c>
      <c r="O350" s="95"/>
      <c r="P350" s="239">
        <f>O350*H350</f>
        <v>0</v>
      </c>
      <c r="Q350" s="239">
        <v>0.001</v>
      </c>
      <c r="R350" s="239">
        <f>Q350*H350</f>
        <v>0.0082390000000000015</v>
      </c>
      <c r="S350" s="239">
        <v>0</v>
      </c>
      <c r="T350" s="240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1" t="s">
        <v>389</v>
      </c>
      <c r="AT350" s="241" t="s">
        <v>301</v>
      </c>
      <c r="AU350" s="241" t="s">
        <v>241</v>
      </c>
      <c r="AY350" s="19" t="s">
        <v>226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9" t="s">
        <v>233</v>
      </c>
      <c r="BK350" s="242">
        <f>ROUND(I350*H350,2)</f>
        <v>0</v>
      </c>
      <c r="BL350" s="19" t="s">
        <v>307</v>
      </c>
      <c r="BM350" s="241" t="s">
        <v>3589</v>
      </c>
    </row>
    <row r="351" s="13" customFormat="1">
      <c r="A351" s="13"/>
      <c r="B351" s="243"/>
      <c r="C351" s="244"/>
      <c r="D351" s="245" t="s">
        <v>235</v>
      </c>
      <c r="E351" s="244"/>
      <c r="F351" s="247" t="s">
        <v>3590</v>
      </c>
      <c r="G351" s="244"/>
      <c r="H351" s="248">
        <v>8.2390000000000008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235</v>
      </c>
      <c r="AU351" s="254" t="s">
        <v>241</v>
      </c>
      <c r="AV351" s="13" t="s">
        <v>94</v>
      </c>
      <c r="AW351" s="13" t="s">
        <v>4</v>
      </c>
      <c r="AX351" s="13" t="s">
        <v>92</v>
      </c>
      <c r="AY351" s="254" t="s">
        <v>226</v>
      </c>
    </row>
    <row r="352" s="2" customFormat="1" ht="16.5" customHeight="1">
      <c r="A352" s="41"/>
      <c r="B352" s="42"/>
      <c r="C352" s="230" t="s">
        <v>778</v>
      </c>
      <c r="D352" s="230" t="s">
        <v>228</v>
      </c>
      <c r="E352" s="231" t="s">
        <v>2536</v>
      </c>
      <c r="F352" s="232" t="s">
        <v>2537</v>
      </c>
      <c r="G352" s="233" t="s">
        <v>231</v>
      </c>
      <c r="H352" s="234">
        <v>11</v>
      </c>
      <c r="I352" s="235"/>
      <c r="J352" s="236">
        <f>ROUND(I352*H352,2)</f>
        <v>0</v>
      </c>
      <c r="K352" s="232" t="s">
        <v>232</v>
      </c>
      <c r="L352" s="47"/>
      <c r="M352" s="237" t="s">
        <v>1</v>
      </c>
      <c r="N352" s="238" t="s">
        <v>52</v>
      </c>
      <c r="O352" s="95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1" t="s">
        <v>307</v>
      </c>
      <c r="AT352" s="241" t="s">
        <v>228</v>
      </c>
      <c r="AU352" s="241" t="s">
        <v>241</v>
      </c>
      <c r="AY352" s="19" t="s">
        <v>226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9" t="s">
        <v>233</v>
      </c>
      <c r="BK352" s="242">
        <f>ROUND(I352*H352,2)</f>
        <v>0</v>
      </c>
      <c r="BL352" s="19" t="s">
        <v>307</v>
      </c>
      <c r="BM352" s="241" t="s">
        <v>3591</v>
      </c>
    </row>
    <row r="353" s="2" customFormat="1" ht="16.5" customHeight="1">
      <c r="A353" s="41"/>
      <c r="B353" s="42"/>
      <c r="C353" s="266" t="s">
        <v>784</v>
      </c>
      <c r="D353" s="266" t="s">
        <v>301</v>
      </c>
      <c r="E353" s="267" t="s">
        <v>2539</v>
      </c>
      <c r="F353" s="268" t="s">
        <v>2540</v>
      </c>
      <c r="G353" s="269" t="s">
        <v>327</v>
      </c>
      <c r="H353" s="270">
        <v>3.5640000000000001</v>
      </c>
      <c r="I353" s="271"/>
      <c r="J353" s="272">
        <f>ROUND(I353*H353,2)</f>
        <v>0</v>
      </c>
      <c r="K353" s="268" t="s">
        <v>232</v>
      </c>
      <c r="L353" s="273"/>
      <c r="M353" s="274" t="s">
        <v>1</v>
      </c>
      <c r="N353" s="275" t="s">
        <v>52</v>
      </c>
      <c r="O353" s="95"/>
      <c r="P353" s="239">
        <f>O353*H353</f>
        <v>0</v>
      </c>
      <c r="Q353" s="239">
        <v>0.001</v>
      </c>
      <c r="R353" s="239">
        <f>Q353*H353</f>
        <v>0.0035640000000000003</v>
      </c>
      <c r="S353" s="239">
        <v>0</v>
      </c>
      <c r="T353" s="240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1" t="s">
        <v>389</v>
      </c>
      <c r="AT353" s="241" t="s">
        <v>301</v>
      </c>
      <c r="AU353" s="241" t="s">
        <v>241</v>
      </c>
      <c r="AY353" s="19" t="s">
        <v>226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9" t="s">
        <v>233</v>
      </c>
      <c r="BK353" s="242">
        <f>ROUND(I353*H353,2)</f>
        <v>0</v>
      </c>
      <c r="BL353" s="19" t="s">
        <v>307</v>
      </c>
      <c r="BM353" s="241" t="s">
        <v>3592</v>
      </c>
    </row>
    <row r="354" s="13" customFormat="1">
      <c r="A354" s="13"/>
      <c r="B354" s="243"/>
      <c r="C354" s="244"/>
      <c r="D354" s="245" t="s">
        <v>235</v>
      </c>
      <c r="E354" s="244"/>
      <c r="F354" s="247" t="s">
        <v>3593</v>
      </c>
      <c r="G354" s="244"/>
      <c r="H354" s="248">
        <v>3.5640000000000001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235</v>
      </c>
      <c r="AU354" s="254" t="s">
        <v>241</v>
      </c>
      <c r="AV354" s="13" t="s">
        <v>94</v>
      </c>
      <c r="AW354" s="13" t="s">
        <v>4</v>
      </c>
      <c r="AX354" s="13" t="s">
        <v>92</v>
      </c>
      <c r="AY354" s="254" t="s">
        <v>226</v>
      </c>
    </row>
    <row r="355" s="2" customFormat="1" ht="16.5" customHeight="1">
      <c r="A355" s="41"/>
      <c r="B355" s="42"/>
      <c r="C355" s="230" t="s">
        <v>792</v>
      </c>
      <c r="D355" s="230" t="s">
        <v>228</v>
      </c>
      <c r="E355" s="231" t="s">
        <v>2543</v>
      </c>
      <c r="F355" s="232" t="s">
        <v>2544</v>
      </c>
      <c r="G355" s="233" t="s">
        <v>231</v>
      </c>
      <c r="H355" s="234">
        <v>11</v>
      </c>
      <c r="I355" s="235"/>
      <c r="J355" s="236">
        <f>ROUND(I355*H355,2)</f>
        <v>0</v>
      </c>
      <c r="K355" s="232" t="s">
        <v>232</v>
      </c>
      <c r="L355" s="47"/>
      <c r="M355" s="237" t="s">
        <v>1</v>
      </c>
      <c r="N355" s="238" t="s">
        <v>52</v>
      </c>
      <c r="O355" s="95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1" t="s">
        <v>307</v>
      </c>
      <c r="AT355" s="241" t="s">
        <v>228</v>
      </c>
      <c r="AU355" s="241" t="s">
        <v>241</v>
      </c>
      <c r="AY355" s="19" t="s">
        <v>226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9" t="s">
        <v>233</v>
      </c>
      <c r="BK355" s="242">
        <f>ROUND(I355*H355,2)</f>
        <v>0</v>
      </c>
      <c r="BL355" s="19" t="s">
        <v>307</v>
      </c>
      <c r="BM355" s="241" t="s">
        <v>3594</v>
      </c>
    </row>
    <row r="356" s="2" customFormat="1" ht="16.5" customHeight="1">
      <c r="A356" s="41"/>
      <c r="B356" s="42"/>
      <c r="C356" s="266" t="s">
        <v>797</v>
      </c>
      <c r="D356" s="266" t="s">
        <v>301</v>
      </c>
      <c r="E356" s="267" t="s">
        <v>2546</v>
      </c>
      <c r="F356" s="268" t="s">
        <v>2547</v>
      </c>
      <c r="G356" s="269" t="s">
        <v>327</v>
      </c>
      <c r="H356" s="270">
        <v>7.2489999999999997</v>
      </c>
      <c r="I356" s="271"/>
      <c r="J356" s="272">
        <f>ROUND(I356*H356,2)</f>
        <v>0</v>
      </c>
      <c r="K356" s="268" t="s">
        <v>1</v>
      </c>
      <c r="L356" s="273"/>
      <c r="M356" s="274" t="s">
        <v>1</v>
      </c>
      <c r="N356" s="275" t="s">
        <v>52</v>
      </c>
      <c r="O356" s="95"/>
      <c r="P356" s="239">
        <f>O356*H356</f>
        <v>0</v>
      </c>
      <c r="Q356" s="239">
        <v>0.001</v>
      </c>
      <c r="R356" s="239">
        <f>Q356*H356</f>
        <v>0.0072490000000000002</v>
      </c>
      <c r="S356" s="239">
        <v>0</v>
      </c>
      <c r="T356" s="240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1" t="s">
        <v>389</v>
      </c>
      <c r="AT356" s="241" t="s">
        <v>301</v>
      </c>
      <c r="AU356" s="241" t="s">
        <v>241</v>
      </c>
      <c r="AY356" s="19" t="s">
        <v>226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9" t="s">
        <v>233</v>
      </c>
      <c r="BK356" s="242">
        <f>ROUND(I356*H356,2)</f>
        <v>0</v>
      </c>
      <c r="BL356" s="19" t="s">
        <v>307</v>
      </c>
      <c r="BM356" s="241" t="s">
        <v>3595</v>
      </c>
    </row>
    <row r="357" s="13" customFormat="1">
      <c r="A357" s="13"/>
      <c r="B357" s="243"/>
      <c r="C357" s="244"/>
      <c r="D357" s="245" t="s">
        <v>235</v>
      </c>
      <c r="E357" s="244"/>
      <c r="F357" s="247" t="s">
        <v>3596</v>
      </c>
      <c r="G357" s="244"/>
      <c r="H357" s="248">
        <v>7.2489999999999997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235</v>
      </c>
      <c r="AU357" s="254" t="s">
        <v>241</v>
      </c>
      <c r="AV357" s="13" t="s">
        <v>94</v>
      </c>
      <c r="AW357" s="13" t="s">
        <v>4</v>
      </c>
      <c r="AX357" s="13" t="s">
        <v>92</v>
      </c>
      <c r="AY357" s="254" t="s">
        <v>226</v>
      </c>
    </row>
    <row r="358" s="12" customFormat="1" ht="25.92" customHeight="1">
      <c r="A358" s="12"/>
      <c r="B358" s="214"/>
      <c r="C358" s="215"/>
      <c r="D358" s="216" t="s">
        <v>84</v>
      </c>
      <c r="E358" s="217" t="s">
        <v>714</v>
      </c>
      <c r="F358" s="217" t="s">
        <v>715</v>
      </c>
      <c r="G358" s="215"/>
      <c r="H358" s="215"/>
      <c r="I358" s="218"/>
      <c r="J358" s="219">
        <f>BK358</f>
        <v>0</v>
      </c>
      <c r="K358" s="215"/>
      <c r="L358" s="220"/>
      <c r="M358" s="221"/>
      <c r="N358" s="222"/>
      <c r="O358" s="222"/>
      <c r="P358" s="223">
        <f>P359</f>
        <v>0</v>
      </c>
      <c r="Q358" s="222"/>
      <c r="R358" s="223">
        <f>R359</f>
        <v>0</v>
      </c>
      <c r="S358" s="222"/>
      <c r="T358" s="224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92</v>
      </c>
      <c r="AT358" s="226" t="s">
        <v>84</v>
      </c>
      <c r="AU358" s="226" t="s">
        <v>85</v>
      </c>
      <c r="AY358" s="225" t="s">
        <v>226</v>
      </c>
      <c r="BK358" s="227">
        <f>BK359</f>
        <v>0</v>
      </c>
    </row>
    <row r="359" s="2" customFormat="1" ht="24.15" customHeight="1">
      <c r="A359" s="41"/>
      <c r="B359" s="42"/>
      <c r="C359" s="230" t="s">
        <v>803</v>
      </c>
      <c r="D359" s="230" t="s">
        <v>228</v>
      </c>
      <c r="E359" s="231" t="s">
        <v>1954</v>
      </c>
      <c r="F359" s="232" t="s">
        <v>1955</v>
      </c>
      <c r="G359" s="233" t="s">
        <v>304</v>
      </c>
      <c r="H359" s="234">
        <v>0.29899999999999999</v>
      </c>
      <c r="I359" s="235"/>
      <c r="J359" s="236">
        <f>ROUND(I359*H359,2)</f>
        <v>0</v>
      </c>
      <c r="K359" s="232" t="s">
        <v>232</v>
      </c>
      <c r="L359" s="47"/>
      <c r="M359" s="237" t="s">
        <v>1</v>
      </c>
      <c r="N359" s="238" t="s">
        <v>52</v>
      </c>
      <c r="O359" s="95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41" t="s">
        <v>233</v>
      </c>
      <c r="AT359" s="241" t="s">
        <v>228</v>
      </c>
      <c r="AU359" s="241" t="s">
        <v>92</v>
      </c>
      <c r="AY359" s="19" t="s">
        <v>226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9" t="s">
        <v>233</v>
      </c>
      <c r="BK359" s="242">
        <f>ROUND(I359*H359,2)</f>
        <v>0</v>
      </c>
      <c r="BL359" s="19" t="s">
        <v>233</v>
      </c>
      <c r="BM359" s="241" t="s">
        <v>3597</v>
      </c>
    </row>
    <row r="360" s="12" customFormat="1" ht="25.92" customHeight="1">
      <c r="A360" s="12"/>
      <c r="B360" s="214"/>
      <c r="C360" s="215"/>
      <c r="D360" s="216" t="s">
        <v>84</v>
      </c>
      <c r="E360" s="217" t="s">
        <v>782</v>
      </c>
      <c r="F360" s="217" t="s">
        <v>783</v>
      </c>
      <c r="G360" s="215"/>
      <c r="H360" s="215"/>
      <c r="I360" s="218"/>
      <c r="J360" s="219">
        <f>BK360</f>
        <v>0</v>
      </c>
      <c r="K360" s="215"/>
      <c r="L360" s="220"/>
      <c r="M360" s="221"/>
      <c r="N360" s="222"/>
      <c r="O360" s="222"/>
      <c r="P360" s="223">
        <f>SUM(P361:P362)</f>
        <v>0</v>
      </c>
      <c r="Q360" s="222"/>
      <c r="R360" s="223">
        <f>SUM(R361:R362)</f>
        <v>0</v>
      </c>
      <c r="S360" s="222"/>
      <c r="T360" s="224">
        <f>SUM(T361:T362)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5" t="s">
        <v>92</v>
      </c>
      <c r="AT360" s="226" t="s">
        <v>84</v>
      </c>
      <c r="AU360" s="226" t="s">
        <v>85</v>
      </c>
      <c r="AY360" s="225" t="s">
        <v>226</v>
      </c>
      <c r="BK360" s="227">
        <f>SUM(BK361:BK362)</f>
        <v>0</v>
      </c>
    </row>
    <row r="361" s="2" customFormat="1" ht="16.5" customHeight="1">
      <c r="A361" s="41"/>
      <c r="B361" s="42"/>
      <c r="C361" s="230" t="s">
        <v>807</v>
      </c>
      <c r="D361" s="230" t="s">
        <v>228</v>
      </c>
      <c r="E361" s="231" t="s">
        <v>2550</v>
      </c>
      <c r="F361" s="232" t="s">
        <v>2551</v>
      </c>
      <c r="G361" s="233" t="s">
        <v>2552</v>
      </c>
      <c r="H361" s="313"/>
      <c r="I361" s="235"/>
      <c r="J361" s="236">
        <f>ROUND(I361*H361,2)</f>
        <v>0</v>
      </c>
      <c r="K361" s="232" t="s">
        <v>232</v>
      </c>
      <c r="L361" s="47"/>
      <c r="M361" s="237" t="s">
        <v>1</v>
      </c>
      <c r="N361" s="238" t="s">
        <v>52</v>
      </c>
      <c r="O361" s="95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41" t="s">
        <v>307</v>
      </c>
      <c r="AT361" s="241" t="s">
        <v>228</v>
      </c>
      <c r="AU361" s="241" t="s">
        <v>92</v>
      </c>
      <c r="AY361" s="19" t="s">
        <v>226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9" t="s">
        <v>233</v>
      </c>
      <c r="BK361" s="242">
        <f>ROUND(I361*H361,2)</f>
        <v>0</v>
      </c>
      <c r="BL361" s="19" t="s">
        <v>307</v>
      </c>
      <c r="BM361" s="241" t="s">
        <v>3598</v>
      </c>
    </row>
    <row r="362" s="2" customFormat="1" ht="16.5" customHeight="1">
      <c r="A362" s="41"/>
      <c r="B362" s="42"/>
      <c r="C362" s="230" t="s">
        <v>813</v>
      </c>
      <c r="D362" s="230" t="s">
        <v>228</v>
      </c>
      <c r="E362" s="231" t="s">
        <v>2554</v>
      </c>
      <c r="F362" s="232" t="s">
        <v>2555</v>
      </c>
      <c r="G362" s="233" t="s">
        <v>2552</v>
      </c>
      <c r="H362" s="313"/>
      <c r="I362" s="235"/>
      <c r="J362" s="236">
        <f>ROUND(I362*H362,2)</f>
        <v>0</v>
      </c>
      <c r="K362" s="232" t="s">
        <v>232</v>
      </c>
      <c r="L362" s="47"/>
      <c r="M362" s="308" t="s">
        <v>1</v>
      </c>
      <c r="N362" s="309" t="s">
        <v>52</v>
      </c>
      <c r="O362" s="310"/>
      <c r="P362" s="311">
        <f>O362*H362</f>
        <v>0</v>
      </c>
      <c r="Q362" s="311">
        <v>0</v>
      </c>
      <c r="R362" s="311">
        <f>Q362*H362</f>
        <v>0</v>
      </c>
      <c r="S362" s="311">
        <v>0</v>
      </c>
      <c r="T362" s="312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1" t="s">
        <v>307</v>
      </c>
      <c r="AT362" s="241" t="s">
        <v>228</v>
      </c>
      <c r="AU362" s="241" t="s">
        <v>92</v>
      </c>
      <c r="AY362" s="19" t="s">
        <v>226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9" t="s">
        <v>233</v>
      </c>
      <c r="BK362" s="242">
        <f>ROUND(I362*H362,2)</f>
        <v>0</v>
      </c>
      <c r="BL362" s="19" t="s">
        <v>307</v>
      </c>
      <c r="BM362" s="241" t="s">
        <v>3599</v>
      </c>
    </row>
    <row r="363" s="2" customFormat="1" ht="6.96" customHeight="1">
      <c r="A363" s="41"/>
      <c r="B363" s="70"/>
      <c r="C363" s="71"/>
      <c r="D363" s="71"/>
      <c r="E363" s="71"/>
      <c r="F363" s="71"/>
      <c r="G363" s="71"/>
      <c r="H363" s="71"/>
      <c r="I363" s="71"/>
      <c r="J363" s="71"/>
      <c r="K363" s="71"/>
      <c r="L363" s="47"/>
      <c r="M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</row>
  </sheetData>
  <sheetProtection sheet="1" autoFilter="0" formatColumns="0" formatRows="0" objects="1" scenarios="1" spinCount="100000" saltValue="4wEoEctFP/DjhG6WsW/IUhOWOCB00C8QsewcZaynyyYD2TP8cZPY3Kxa069BQkBVgj5eBPmmb7UglmgJ06tAsg==" hashValue="BjyKjAkx1mgdRHgWkHXBxHefZeX+QKm5uGXBcUwNrfcrhPq8vPypEL57LDX1KiaYdwioHA6pX9F/RqgzR9eb8A==" algorithmName="SHA-512" password="CF7A"/>
  <autoFilter ref="C143:K3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3074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3600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ROUND(J128,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ROUND((SUM(BE128:BE185)),  2)</f>
        <v>0</v>
      </c>
      <c r="G35" s="41"/>
      <c r="H35" s="41"/>
      <c r="I35" s="168">
        <v>0.20999999999999999</v>
      </c>
      <c r="J35" s="167">
        <f>ROUND(((SUM(BE128:BE185))*I35),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ROUND((SUM(BF128:BF185)),  2)</f>
        <v>0</v>
      </c>
      <c r="G36" s="41"/>
      <c r="H36" s="41"/>
      <c r="I36" s="168">
        <v>0.14999999999999999</v>
      </c>
      <c r="J36" s="167">
        <f>ROUND(((SUM(BF128:BF185))*I36),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ROUND((SUM(BG128:BG185)),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ROUND((SUM(BH128:BH185)),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ROUND((SUM(BI128:BI185)),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3074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SO02.4 - Úpravy stavební elektroinstalace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J128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2906</v>
      </c>
      <c r="E99" s="195"/>
      <c r="F99" s="195"/>
      <c r="G99" s="195"/>
      <c r="H99" s="195"/>
      <c r="I99" s="195"/>
      <c r="J99" s="196">
        <f>J129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2907</v>
      </c>
      <c r="E100" s="195"/>
      <c r="F100" s="195"/>
      <c r="G100" s="195"/>
      <c r="H100" s="195"/>
      <c r="I100" s="195"/>
      <c r="J100" s="196">
        <f>J139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2908</v>
      </c>
      <c r="E101" s="195"/>
      <c r="F101" s="195"/>
      <c r="G101" s="195"/>
      <c r="H101" s="195"/>
      <c r="I101" s="195"/>
      <c r="J101" s="196">
        <f>J143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2909</v>
      </c>
      <c r="E102" s="195"/>
      <c r="F102" s="195"/>
      <c r="G102" s="195"/>
      <c r="H102" s="195"/>
      <c r="I102" s="195"/>
      <c r="J102" s="196">
        <f>J146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2910</v>
      </c>
      <c r="E103" s="195"/>
      <c r="F103" s="195"/>
      <c r="G103" s="195"/>
      <c r="H103" s="195"/>
      <c r="I103" s="195"/>
      <c r="J103" s="196">
        <f>J157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2911</v>
      </c>
      <c r="E104" s="195"/>
      <c r="F104" s="195"/>
      <c r="G104" s="195"/>
      <c r="H104" s="195"/>
      <c r="I104" s="195"/>
      <c r="J104" s="196">
        <f>J164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2912</v>
      </c>
      <c r="E105" s="195"/>
      <c r="F105" s="195"/>
      <c r="G105" s="195"/>
      <c r="H105" s="195"/>
      <c r="I105" s="195"/>
      <c r="J105" s="196">
        <f>J179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2913</v>
      </c>
      <c r="E106" s="195"/>
      <c r="F106" s="195"/>
      <c r="G106" s="195"/>
      <c r="H106" s="195"/>
      <c r="I106" s="195"/>
      <c r="J106" s="196">
        <f>J182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2"/>
      <c r="C112" s="73"/>
      <c r="D112" s="73"/>
      <c r="E112" s="73"/>
      <c r="F112" s="73"/>
      <c r="G112" s="73"/>
      <c r="H112" s="73"/>
      <c r="I112" s="73"/>
      <c r="J112" s="73"/>
      <c r="K112" s="73"/>
      <c r="L112" s="6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211</v>
      </c>
      <c r="D113" s="43"/>
      <c r="E113" s="43"/>
      <c r="F113" s="43"/>
      <c r="G113" s="43"/>
      <c r="H113" s="43"/>
      <c r="I113" s="43"/>
      <c r="J113" s="43"/>
      <c r="K113" s="4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187" t="str">
        <f>E7</f>
        <v>Změna způsobu dezinfekce</v>
      </c>
      <c r="F116" s="34"/>
      <c r="G116" s="34"/>
      <c r="H116" s="34"/>
      <c r="I116" s="43"/>
      <c r="J116" s="43"/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168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7" t="s">
        <v>3074</v>
      </c>
      <c r="F118" s="43"/>
      <c r="G118" s="43"/>
      <c r="H118" s="43"/>
      <c r="I118" s="43"/>
      <c r="J118" s="43"/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170</v>
      </c>
      <c r="D119" s="43"/>
      <c r="E119" s="43"/>
      <c r="F119" s="43"/>
      <c r="G119" s="43"/>
      <c r="H119" s="43"/>
      <c r="I119" s="43"/>
      <c r="J119" s="43"/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80" t="str">
        <f>E11</f>
        <v>SO02.4 - Úpravy stavební elektroinstalace</v>
      </c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20</v>
      </c>
      <c r="D122" s="43"/>
      <c r="E122" s="43"/>
      <c r="F122" s="29" t="str">
        <f>F14</f>
        <v>Areál úpravny vody Želivka, Hulice 106</v>
      </c>
      <c r="G122" s="43"/>
      <c r="H122" s="43"/>
      <c r="I122" s="34" t="s">
        <v>22</v>
      </c>
      <c r="J122" s="83" t="str">
        <f>IF(J14="","",J14)</f>
        <v>31. 8. 2021</v>
      </c>
      <c r="K122" s="43"/>
      <c r="L122" s="6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40.05" customHeight="1">
      <c r="A124" s="41"/>
      <c r="B124" s="42"/>
      <c r="C124" s="34" t="s">
        <v>28</v>
      </c>
      <c r="D124" s="43"/>
      <c r="E124" s="43"/>
      <c r="F124" s="29" t="str">
        <f>E17</f>
        <v>Úpravna vody Želivka, a.s.</v>
      </c>
      <c r="G124" s="43"/>
      <c r="H124" s="43"/>
      <c r="I124" s="34" t="s">
        <v>36</v>
      </c>
      <c r="J124" s="39" t="str">
        <f>E23</f>
        <v>ERMEX ENGINEERING, spol. s r.o.</v>
      </c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3"/>
      <c r="B127" s="204"/>
      <c r="C127" s="205" t="s">
        <v>212</v>
      </c>
      <c r="D127" s="206" t="s">
        <v>70</v>
      </c>
      <c r="E127" s="206" t="s">
        <v>66</v>
      </c>
      <c r="F127" s="206" t="s">
        <v>67</v>
      </c>
      <c r="G127" s="206" t="s">
        <v>213</v>
      </c>
      <c r="H127" s="206" t="s">
        <v>214</v>
      </c>
      <c r="I127" s="206" t="s">
        <v>215</v>
      </c>
      <c r="J127" s="206" t="s">
        <v>175</v>
      </c>
      <c r="K127" s="207" t="s">
        <v>216</v>
      </c>
      <c r="L127" s="208"/>
      <c r="M127" s="104" t="s">
        <v>1</v>
      </c>
      <c r="N127" s="105" t="s">
        <v>49</v>
      </c>
      <c r="O127" s="105" t="s">
        <v>217</v>
      </c>
      <c r="P127" s="105" t="s">
        <v>218</v>
      </c>
      <c r="Q127" s="105" t="s">
        <v>219</v>
      </c>
      <c r="R127" s="105" t="s">
        <v>220</v>
      </c>
      <c r="S127" s="105" t="s">
        <v>221</v>
      </c>
      <c r="T127" s="106" t="s">
        <v>222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</row>
    <row r="128" s="2" customFormat="1" ht="22.8" customHeight="1">
      <c r="A128" s="41"/>
      <c r="B128" s="42"/>
      <c r="C128" s="111" t="s">
        <v>223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7"/>
      <c r="N128" s="210"/>
      <c r="O128" s="108"/>
      <c r="P128" s="211">
        <f>P129+P139+P143+P146+P157+P164+P179+P182</f>
        <v>0</v>
      </c>
      <c r="Q128" s="108"/>
      <c r="R128" s="211">
        <f>R129+R139+R143+R146+R157+R164+R179+R182</f>
        <v>0</v>
      </c>
      <c r="S128" s="108"/>
      <c r="T128" s="212">
        <f>T129+T139+T143+T146+T157+T164+T179+T182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84</v>
      </c>
      <c r="AU128" s="19" t="s">
        <v>177</v>
      </c>
      <c r="BK128" s="213">
        <f>BK129+BK139+BK143+BK146+BK157+BK164+BK179+BK182</f>
        <v>0</v>
      </c>
    </row>
    <row r="129" s="12" customFormat="1" ht="25.92" customHeight="1">
      <c r="A129" s="12"/>
      <c r="B129" s="214"/>
      <c r="C129" s="215"/>
      <c r="D129" s="216" t="s">
        <v>84</v>
      </c>
      <c r="E129" s="217" t="s">
        <v>1450</v>
      </c>
      <c r="F129" s="217" t="s">
        <v>2914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SUM(P130:P138)</f>
        <v>0</v>
      </c>
      <c r="Q129" s="222"/>
      <c r="R129" s="223">
        <f>SUM(R130:R138)</f>
        <v>0</v>
      </c>
      <c r="S129" s="222"/>
      <c r="T129" s="224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92</v>
      </c>
      <c r="AT129" s="226" t="s">
        <v>84</v>
      </c>
      <c r="AU129" s="226" t="s">
        <v>85</v>
      </c>
      <c r="AY129" s="225" t="s">
        <v>226</v>
      </c>
      <c r="BK129" s="227">
        <f>SUM(BK130:BK138)</f>
        <v>0</v>
      </c>
    </row>
    <row r="130" s="2" customFormat="1" ht="16.5" customHeight="1">
      <c r="A130" s="41"/>
      <c r="B130" s="42"/>
      <c r="C130" s="230" t="s">
        <v>92</v>
      </c>
      <c r="D130" s="230" t="s">
        <v>228</v>
      </c>
      <c r="E130" s="231" t="s">
        <v>2915</v>
      </c>
      <c r="F130" s="232" t="s">
        <v>2916</v>
      </c>
      <c r="G130" s="233" t="s">
        <v>244</v>
      </c>
      <c r="H130" s="234">
        <v>70</v>
      </c>
      <c r="I130" s="235"/>
      <c r="J130" s="236">
        <f>ROUND(I130*H130,2)</f>
        <v>0</v>
      </c>
      <c r="K130" s="232" t="s">
        <v>1</v>
      </c>
      <c r="L130" s="47"/>
      <c r="M130" s="237" t="s">
        <v>1</v>
      </c>
      <c r="N130" s="238" t="s">
        <v>52</v>
      </c>
      <c r="O130" s="95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1" t="s">
        <v>233</v>
      </c>
      <c r="AT130" s="241" t="s">
        <v>228</v>
      </c>
      <c r="AU130" s="241" t="s">
        <v>92</v>
      </c>
      <c r="AY130" s="19" t="s">
        <v>226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9" t="s">
        <v>233</v>
      </c>
      <c r="BK130" s="242">
        <f>ROUND(I130*H130,2)</f>
        <v>0</v>
      </c>
      <c r="BL130" s="19" t="s">
        <v>233</v>
      </c>
      <c r="BM130" s="241" t="s">
        <v>3601</v>
      </c>
    </row>
    <row r="131" s="2" customFormat="1" ht="16.5" customHeight="1">
      <c r="A131" s="41"/>
      <c r="B131" s="42"/>
      <c r="C131" s="230" t="s">
        <v>94</v>
      </c>
      <c r="D131" s="230" t="s">
        <v>228</v>
      </c>
      <c r="E131" s="231" t="s">
        <v>2918</v>
      </c>
      <c r="F131" s="232" t="s">
        <v>2922</v>
      </c>
      <c r="G131" s="233" t="s">
        <v>244</v>
      </c>
      <c r="H131" s="234">
        <v>70</v>
      </c>
      <c r="I131" s="235"/>
      <c r="J131" s="236">
        <f>ROUND(I131*H131,2)</f>
        <v>0</v>
      </c>
      <c r="K131" s="232" t="s">
        <v>1</v>
      </c>
      <c r="L131" s="47"/>
      <c r="M131" s="237" t="s">
        <v>1</v>
      </c>
      <c r="N131" s="238" t="s">
        <v>52</v>
      </c>
      <c r="O131" s="9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1" t="s">
        <v>233</v>
      </c>
      <c r="AT131" s="241" t="s">
        <v>228</v>
      </c>
      <c r="AU131" s="241" t="s">
        <v>92</v>
      </c>
      <c r="AY131" s="19" t="s">
        <v>226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9" t="s">
        <v>233</v>
      </c>
      <c r="BK131" s="242">
        <f>ROUND(I131*H131,2)</f>
        <v>0</v>
      </c>
      <c r="BL131" s="19" t="s">
        <v>233</v>
      </c>
      <c r="BM131" s="241" t="s">
        <v>3602</v>
      </c>
    </row>
    <row r="132" s="2" customFormat="1" ht="16.5" customHeight="1">
      <c r="A132" s="41"/>
      <c r="B132" s="42"/>
      <c r="C132" s="230" t="s">
        <v>241</v>
      </c>
      <c r="D132" s="230" t="s">
        <v>228</v>
      </c>
      <c r="E132" s="231" t="s">
        <v>2921</v>
      </c>
      <c r="F132" s="232" t="s">
        <v>2928</v>
      </c>
      <c r="G132" s="233" t="s">
        <v>244</v>
      </c>
      <c r="H132" s="234">
        <v>105</v>
      </c>
      <c r="I132" s="235"/>
      <c r="J132" s="236">
        <f>ROUND(I132*H132,2)</f>
        <v>0</v>
      </c>
      <c r="K132" s="232" t="s">
        <v>1</v>
      </c>
      <c r="L132" s="47"/>
      <c r="M132" s="237" t="s">
        <v>1</v>
      </c>
      <c r="N132" s="238" t="s">
        <v>52</v>
      </c>
      <c r="O132" s="9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1" t="s">
        <v>233</v>
      </c>
      <c r="AT132" s="241" t="s">
        <v>228</v>
      </c>
      <c r="AU132" s="241" t="s">
        <v>92</v>
      </c>
      <c r="AY132" s="19" t="s">
        <v>226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9" t="s">
        <v>233</v>
      </c>
      <c r="BK132" s="242">
        <f>ROUND(I132*H132,2)</f>
        <v>0</v>
      </c>
      <c r="BL132" s="19" t="s">
        <v>233</v>
      </c>
      <c r="BM132" s="241" t="s">
        <v>3603</v>
      </c>
    </row>
    <row r="133" s="2" customFormat="1" ht="16.5" customHeight="1">
      <c r="A133" s="41"/>
      <c r="B133" s="42"/>
      <c r="C133" s="230" t="s">
        <v>233</v>
      </c>
      <c r="D133" s="230" t="s">
        <v>228</v>
      </c>
      <c r="E133" s="231" t="s">
        <v>2930</v>
      </c>
      <c r="F133" s="232" t="s">
        <v>2931</v>
      </c>
      <c r="G133" s="233" t="s">
        <v>244</v>
      </c>
      <c r="H133" s="234">
        <v>35</v>
      </c>
      <c r="I133" s="235"/>
      <c r="J133" s="236">
        <f>ROUND(I133*H133,2)</f>
        <v>0</v>
      </c>
      <c r="K133" s="232" t="s">
        <v>1</v>
      </c>
      <c r="L133" s="47"/>
      <c r="M133" s="237" t="s">
        <v>1</v>
      </c>
      <c r="N133" s="238" t="s">
        <v>52</v>
      </c>
      <c r="O133" s="95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1" t="s">
        <v>233</v>
      </c>
      <c r="AT133" s="241" t="s">
        <v>228</v>
      </c>
      <c r="AU133" s="241" t="s">
        <v>92</v>
      </c>
      <c r="AY133" s="19" t="s">
        <v>226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9" t="s">
        <v>233</v>
      </c>
      <c r="BK133" s="242">
        <f>ROUND(I133*H133,2)</f>
        <v>0</v>
      </c>
      <c r="BL133" s="19" t="s">
        <v>233</v>
      </c>
      <c r="BM133" s="241" t="s">
        <v>3604</v>
      </c>
    </row>
    <row r="134" s="2" customFormat="1" ht="16.5" customHeight="1">
      <c r="A134" s="41"/>
      <c r="B134" s="42"/>
      <c r="C134" s="230" t="s">
        <v>251</v>
      </c>
      <c r="D134" s="230" t="s">
        <v>228</v>
      </c>
      <c r="E134" s="231" t="s">
        <v>2936</v>
      </c>
      <c r="F134" s="232" t="s">
        <v>2937</v>
      </c>
      <c r="G134" s="233" t="s">
        <v>611</v>
      </c>
      <c r="H134" s="234">
        <v>4</v>
      </c>
      <c r="I134" s="235"/>
      <c r="J134" s="236">
        <f>ROUND(I134*H134,2)</f>
        <v>0</v>
      </c>
      <c r="K134" s="232" t="s">
        <v>1</v>
      </c>
      <c r="L134" s="47"/>
      <c r="M134" s="237" t="s">
        <v>1</v>
      </c>
      <c r="N134" s="238" t="s">
        <v>52</v>
      </c>
      <c r="O134" s="95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1" t="s">
        <v>233</v>
      </c>
      <c r="AT134" s="241" t="s">
        <v>228</v>
      </c>
      <c r="AU134" s="241" t="s">
        <v>92</v>
      </c>
      <c r="AY134" s="19" t="s">
        <v>226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233</v>
      </c>
      <c r="BK134" s="242">
        <f>ROUND(I134*H134,2)</f>
        <v>0</v>
      </c>
      <c r="BL134" s="19" t="s">
        <v>233</v>
      </c>
      <c r="BM134" s="241" t="s">
        <v>3605</v>
      </c>
    </row>
    <row r="135" s="2" customFormat="1" ht="16.5" customHeight="1">
      <c r="A135" s="41"/>
      <c r="B135" s="42"/>
      <c r="C135" s="230" t="s">
        <v>256</v>
      </c>
      <c r="D135" s="230" t="s">
        <v>228</v>
      </c>
      <c r="E135" s="231" t="s">
        <v>2939</v>
      </c>
      <c r="F135" s="232" t="s">
        <v>2943</v>
      </c>
      <c r="G135" s="233" t="s">
        <v>611</v>
      </c>
      <c r="H135" s="234">
        <v>4</v>
      </c>
      <c r="I135" s="235"/>
      <c r="J135" s="236">
        <f>ROUND(I135*H135,2)</f>
        <v>0</v>
      </c>
      <c r="K135" s="232" t="s">
        <v>1</v>
      </c>
      <c r="L135" s="47"/>
      <c r="M135" s="237" t="s">
        <v>1</v>
      </c>
      <c r="N135" s="238" t="s">
        <v>52</v>
      </c>
      <c r="O135" s="9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1" t="s">
        <v>233</v>
      </c>
      <c r="AT135" s="241" t="s">
        <v>228</v>
      </c>
      <c r="AU135" s="241" t="s">
        <v>92</v>
      </c>
      <c r="AY135" s="19" t="s">
        <v>226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9" t="s">
        <v>233</v>
      </c>
      <c r="BK135" s="242">
        <f>ROUND(I135*H135,2)</f>
        <v>0</v>
      </c>
      <c r="BL135" s="19" t="s">
        <v>233</v>
      </c>
      <c r="BM135" s="241" t="s">
        <v>3606</v>
      </c>
    </row>
    <row r="136" s="2" customFormat="1" ht="16.5" customHeight="1">
      <c r="A136" s="41"/>
      <c r="B136" s="42"/>
      <c r="C136" s="230" t="s">
        <v>263</v>
      </c>
      <c r="D136" s="230" t="s">
        <v>228</v>
      </c>
      <c r="E136" s="231" t="s">
        <v>2955</v>
      </c>
      <c r="F136" s="232" t="s">
        <v>2959</v>
      </c>
      <c r="G136" s="233" t="s">
        <v>611</v>
      </c>
      <c r="H136" s="234">
        <v>6</v>
      </c>
      <c r="I136" s="235"/>
      <c r="J136" s="236">
        <f>ROUND(I136*H136,2)</f>
        <v>0</v>
      </c>
      <c r="K136" s="232" t="s">
        <v>1</v>
      </c>
      <c r="L136" s="47"/>
      <c r="M136" s="237" t="s">
        <v>1</v>
      </c>
      <c r="N136" s="238" t="s">
        <v>52</v>
      </c>
      <c r="O136" s="95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1" t="s">
        <v>233</v>
      </c>
      <c r="AT136" s="241" t="s">
        <v>228</v>
      </c>
      <c r="AU136" s="241" t="s">
        <v>92</v>
      </c>
      <c r="AY136" s="19" t="s">
        <v>226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233</v>
      </c>
      <c r="BK136" s="242">
        <f>ROUND(I136*H136,2)</f>
        <v>0</v>
      </c>
      <c r="BL136" s="19" t="s">
        <v>233</v>
      </c>
      <c r="BM136" s="241" t="s">
        <v>3607</v>
      </c>
    </row>
    <row r="137" s="2" customFormat="1" ht="16.5" customHeight="1">
      <c r="A137" s="41"/>
      <c r="B137" s="42"/>
      <c r="C137" s="230" t="s">
        <v>266</v>
      </c>
      <c r="D137" s="230" t="s">
        <v>228</v>
      </c>
      <c r="E137" s="231" t="s">
        <v>2958</v>
      </c>
      <c r="F137" s="232" t="s">
        <v>2962</v>
      </c>
      <c r="G137" s="233" t="s">
        <v>611</v>
      </c>
      <c r="H137" s="234">
        <v>2</v>
      </c>
      <c r="I137" s="235"/>
      <c r="J137" s="236">
        <f>ROUND(I137*H137,2)</f>
        <v>0</v>
      </c>
      <c r="K137" s="232" t="s">
        <v>1</v>
      </c>
      <c r="L137" s="47"/>
      <c r="M137" s="237" t="s">
        <v>1</v>
      </c>
      <c r="N137" s="238" t="s">
        <v>52</v>
      </c>
      <c r="O137" s="95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1" t="s">
        <v>233</v>
      </c>
      <c r="AT137" s="241" t="s">
        <v>228</v>
      </c>
      <c r="AU137" s="241" t="s">
        <v>92</v>
      </c>
      <c r="AY137" s="19" t="s">
        <v>226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233</v>
      </c>
      <c r="BK137" s="242">
        <f>ROUND(I137*H137,2)</f>
        <v>0</v>
      </c>
      <c r="BL137" s="19" t="s">
        <v>233</v>
      </c>
      <c r="BM137" s="241" t="s">
        <v>3608</v>
      </c>
    </row>
    <row r="138" s="2" customFormat="1" ht="16.5" customHeight="1">
      <c r="A138" s="41"/>
      <c r="B138" s="42"/>
      <c r="C138" s="230" t="s">
        <v>271</v>
      </c>
      <c r="D138" s="230" t="s">
        <v>228</v>
      </c>
      <c r="E138" s="231" t="s">
        <v>1452</v>
      </c>
      <c r="F138" s="232" t="s">
        <v>2964</v>
      </c>
      <c r="G138" s="233" t="s">
        <v>611</v>
      </c>
      <c r="H138" s="234">
        <v>16</v>
      </c>
      <c r="I138" s="235"/>
      <c r="J138" s="236">
        <f>ROUND(I138*H138,2)</f>
        <v>0</v>
      </c>
      <c r="K138" s="232" t="s">
        <v>1</v>
      </c>
      <c r="L138" s="47"/>
      <c r="M138" s="237" t="s">
        <v>1</v>
      </c>
      <c r="N138" s="238" t="s">
        <v>52</v>
      </c>
      <c r="O138" s="95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1" t="s">
        <v>233</v>
      </c>
      <c r="AT138" s="241" t="s">
        <v>228</v>
      </c>
      <c r="AU138" s="241" t="s">
        <v>92</v>
      </c>
      <c r="AY138" s="19" t="s">
        <v>226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233</v>
      </c>
      <c r="BK138" s="242">
        <f>ROUND(I138*H138,2)</f>
        <v>0</v>
      </c>
      <c r="BL138" s="19" t="s">
        <v>233</v>
      </c>
      <c r="BM138" s="241" t="s">
        <v>3609</v>
      </c>
    </row>
    <row r="139" s="12" customFormat="1" ht="25.92" customHeight="1">
      <c r="A139" s="12"/>
      <c r="B139" s="214"/>
      <c r="C139" s="215"/>
      <c r="D139" s="216" t="s">
        <v>84</v>
      </c>
      <c r="E139" s="217" t="s">
        <v>1459</v>
      </c>
      <c r="F139" s="217" t="s">
        <v>2966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92</v>
      </c>
      <c r="AT139" s="226" t="s">
        <v>84</v>
      </c>
      <c r="AU139" s="226" t="s">
        <v>85</v>
      </c>
      <c r="AY139" s="225" t="s">
        <v>226</v>
      </c>
      <c r="BK139" s="227">
        <f>SUM(BK140:BK142)</f>
        <v>0</v>
      </c>
    </row>
    <row r="140" s="2" customFormat="1" ht="16.5" customHeight="1">
      <c r="A140" s="41"/>
      <c r="B140" s="42"/>
      <c r="C140" s="230" t="s">
        <v>275</v>
      </c>
      <c r="D140" s="230" t="s">
        <v>228</v>
      </c>
      <c r="E140" s="231" t="s">
        <v>2967</v>
      </c>
      <c r="F140" s="232" t="s">
        <v>2968</v>
      </c>
      <c r="G140" s="233" t="s">
        <v>244</v>
      </c>
      <c r="H140" s="234">
        <v>30</v>
      </c>
      <c r="I140" s="235"/>
      <c r="J140" s="236">
        <f>ROUND(I140*H140,2)</f>
        <v>0</v>
      </c>
      <c r="K140" s="232" t="s">
        <v>1</v>
      </c>
      <c r="L140" s="47"/>
      <c r="M140" s="237" t="s">
        <v>1</v>
      </c>
      <c r="N140" s="238" t="s">
        <v>52</v>
      </c>
      <c r="O140" s="95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1" t="s">
        <v>233</v>
      </c>
      <c r="AT140" s="241" t="s">
        <v>228</v>
      </c>
      <c r="AU140" s="241" t="s">
        <v>92</v>
      </c>
      <c r="AY140" s="19" t="s">
        <v>226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233</v>
      </c>
      <c r="BK140" s="242">
        <f>ROUND(I140*H140,2)</f>
        <v>0</v>
      </c>
      <c r="BL140" s="19" t="s">
        <v>233</v>
      </c>
      <c r="BM140" s="241" t="s">
        <v>3610</v>
      </c>
    </row>
    <row r="141" s="2" customFormat="1" ht="16.5" customHeight="1">
      <c r="A141" s="41"/>
      <c r="B141" s="42"/>
      <c r="C141" s="230" t="s">
        <v>280</v>
      </c>
      <c r="D141" s="230" t="s">
        <v>228</v>
      </c>
      <c r="E141" s="231" t="s">
        <v>2970</v>
      </c>
      <c r="F141" s="232" t="s">
        <v>2971</v>
      </c>
      <c r="G141" s="233" t="s">
        <v>244</v>
      </c>
      <c r="H141" s="234">
        <v>10</v>
      </c>
      <c r="I141" s="235"/>
      <c r="J141" s="236">
        <f>ROUND(I141*H141,2)</f>
        <v>0</v>
      </c>
      <c r="K141" s="232" t="s">
        <v>1</v>
      </c>
      <c r="L141" s="47"/>
      <c r="M141" s="237" t="s">
        <v>1</v>
      </c>
      <c r="N141" s="238" t="s">
        <v>52</v>
      </c>
      <c r="O141" s="95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1" t="s">
        <v>233</v>
      </c>
      <c r="AT141" s="241" t="s">
        <v>228</v>
      </c>
      <c r="AU141" s="241" t="s">
        <v>92</v>
      </c>
      <c r="AY141" s="19" t="s">
        <v>226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233</v>
      </c>
      <c r="BK141" s="242">
        <f>ROUND(I141*H141,2)</f>
        <v>0</v>
      </c>
      <c r="BL141" s="19" t="s">
        <v>233</v>
      </c>
      <c r="BM141" s="241" t="s">
        <v>3611</v>
      </c>
    </row>
    <row r="142" s="2" customFormat="1" ht="16.5" customHeight="1">
      <c r="A142" s="41"/>
      <c r="B142" s="42"/>
      <c r="C142" s="230" t="s">
        <v>285</v>
      </c>
      <c r="D142" s="230" t="s">
        <v>228</v>
      </c>
      <c r="E142" s="231" t="s">
        <v>2973</v>
      </c>
      <c r="F142" s="232" t="s">
        <v>2974</v>
      </c>
      <c r="G142" s="233" t="s">
        <v>244</v>
      </c>
      <c r="H142" s="234">
        <v>20</v>
      </c>
      <c r="I142" s="235"/>
      <c r="J142" s="236">
        <f>ROUND(I142*H142,2)</f>
        <v>0</v>
      </c>
      <c r="K142" s="232" t="s">
        <v>1</v>
      </c>
      <c r="L142" s="47"/>
      <c r="M142" s="237" t="s">
        <v>1</v>
      </c>
      <c r="N142" s="238" t="s">
        <v>52</v>
      </c>
      <c r="O142" s="9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1" t="s">
        <v>233</v>
      </c>
      <c r="AT142" s="241" t="s">
        <v>228</v>
      </c>
      <c r="AU142" s="241" t="s">
        <v>92</v>
      </c>
      <c r="AY142" s="19" t="s">
        <v>226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233</v>
      </c>
      <c r="BK142" s="242">
        <f>ROUND(I142*H142,2)</f>
        <v>0</v>
      </c>
      <c r="BL142" s="19" t="s">
        <v>233</v>
      </c>
      <c r="BM142" s="241" t="s">
        <v>3612</v>
      </c>
    </row>
    <row r="143" s="12" customFormat="1" ht="25.92" customHeight="1">
      <c r="A143" s="12"/>
      <c r="B143" s="214"/>
      <c r="C143" s="215"/>
      <c r="D143" s="216" t="s">
        <v>84</v>
      </c>
      <c r="E143" s="217" t="s">
        <v>1518</v>
      </c>
      <c r="F143" s="217" t="s">
        <v>2979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92</v>
      </c>
      <c r="AT143" s="226" t="s">
        <v>84</v>
      </c>
      <c r="AU143" s="226" t="s">
        <v>85</v>
      </c>
      <c r="AY143" s="225" t="s">
        <v>226</v>
      </c>
      <c r="BK143" s="227">
        <f>SUM(BK144:BK145)</f>
        <v>0</v>
      </c>
    </row>
    <row r="144" s="2" customFormat="1" ht="16.5" customHeight="1">
      <c r="A144" s="41"/>
      <c r="B144" s="42"/>
      <c r="C144" s="230" t="s">
        <v>290</v>
      </c>
      <c r="D144" s="230" t="s">
        <v>228</v>
      </c>
      <c r="E144" s="231" t="s">
        <v>1480</v>
      </c>
      <c r="F144" s="232" t="s">
        <v>2985</v>
      </c>
      <c r="G144" s="233" t="s">
        <v>611</v>
      </c>
      <c r="H144" s="234">
        <v>1</v>
      </c>
      <c r="I144" s="235"/>
      <c r="J144" s="236">
        <f>ROUND(I144*H144,2)</f>
        <v>0</v>
      </c>
      <c r="K144" s="232" t="s">
        <v>1</v>
      </c>
      <c r="L144" s="47"/>
      <c r="M144" s="237" t="s">
        <v>1</v>
      </c>
      <c r="N144" s="238" t="s">
        <v>52</v>
      </c>
      <c r="O144" s="95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1" t="s">
        <v>233</v>
      </c>
      <c r="AT144" s="241" t="s">
        <v>228</v>
      </c>
      <c r="AU144" s="241" t="s">
        <v>92</v>
      </c>
      <c r="AY144" s="19" t="s">
        <v>226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233</v>
      </c>
      <c r="BK144" s="242">
        <f>ROUND(I144*H144,2)</f>
        <v>0</v>
      </c>
      <c r="BL144" s="19" t="s">
        <v>233</v>
      </c>
      <c r="BM144" s="241" t="s">
        <v>3613</v>
      </c>
    </row>
    <row r="145" s="2" customFormat="1" ht="16.5" customHeight="1">
      <c r="A145" s="41"/>
      <c r="B145" s="42"/>
      <c r="C145" s="230" t="s">
        <v>295</v>
      </c>
      <c r="D145" s="230" t="s">
        <v>228</v>
      </c>
      <c r="E145" s="231" t="s">
        <v>1486</v>
      </c>
      <c r="F145" s="232" t="s">
        <v>2989</v>
      </c>
      <c r="G145" s="233" t="s">
        <v>611</v>
      </c>
      <c r="H145" s="234">
        <v>1</v>
      </c>
      <c r="I145" s="235"/>
      <c r="J145" s="236">
        <f>ROUND(I145*H145,2)</f>
        <v>0</v>
      </c>
      <c r="K145" s="232" t="s">
        <v>1</v>
      </c>
      <c r="L145" s="47"/>
      <c r="M145" s="237" t="s">
        <v>1</v>
      </c>
      <c r="N145" s="238" t="s">
        <v>52</v>
      </c>
      <c r="O145" s="9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1" t="s">
        <v>233</v>
      </c>
      <c r="AT145" s="241" t="s">
        <v>228</v>
      </c>
      <c r="AU145" s="241" t="s">
        <v>92</v>
      </c>
      <c r="AY145" s="19" t="s">
        <v>226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233</v>
      </c>
      <c r="BK145" s="242">
        <f>ROUND(I145*H145,2)</f>
        <v>0</v>
      </c>
      <c r="BL145" s="19" t="s">
        <v>233</v>
      </c>
      <c r="BM145" s="241" t="s">
        <v>3614</v>
      </c>
    </row>
    <row r="146" s="12" customFormat="1" ht="25.92" customHeight="1">
      <c r="A146" s="12"/>
      <c r="B146" s="214"/>
      <c r="C146" s="215"/>
      <c r="D146" s="216" t="s">
        <v>84</v>
      </c>
      <c r="E146" s="217" t="s">
        <v>1569</v>
      </c>
      <c r="F146" s="217" t="s">
        <v>2991</v>
      </c>
      <c r="G146" s="215"/>
      <c r="H146" s="215"/>
      <c r="I146" s="218"/>
      <c r="J146" s="219">
        <f>BK146</f>
        <v>0</v>
      </c>
      <c r="K146" s="215"/>
      <c r="L146" s="220"/>
      <c r="M146" s="221"/>
      <c r="N146" s="222"/>
      <c r="O146" s="222"/>
      <c r="P146" s="223">
        <f>SUM(P147:P156)</f>
        <v>0</v>
      </c>
      <c r="Q146" s="222"/>
      <c r="R146" s="223">
        <f>SUM(R147:R156)</f>
        <v>0</v>
      </c>
      <c r="S146" s="222"/>
      <c r="T146" s="224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92</v>
      </c>
      <c r="AT146" s="226" t="s">
        <v>84</v>
      </c>
      <c r="AU146" s="226" t="s">
        <v>85</v>
      </c>
      <c r="AY146" s="225" t="s">
        <v>226</v>
      </c>
      <c r="BK146" s="227">
        <f>SUM(BK147:BK156)</f>
        <v>0</v>
      </c>
    </row>
    <row r="147" s="2" customFormat="1" ht="16.5" customHeight="1">
      <c r="A147" s="41"/>
      <c r="B147" s="42"/>
      <c r="C147" s="230" t="s">
        <v>8</v>
      </c>
      <c r="D147" s="230" t="s">
        <v>228</v>
      </c>
      <c r="E147" s="231" t="s">
        <v>2992</v>
      </c>
      <c r="F147" s="232" t="s">
        <v>3615</v>
      </c>
      <c r="G147" s="233" t="s">
        <v>611</v>
      </c>
      <c r="H147" s="234">
        <v>1</v>
      </c>
      <c r="I147" s="235"/>
      <c r="J147" s="236">
        <f>ROUND(I147*H147,2)</f>
        <v>0</v>
      </c>
      <c r="K147" s="232" t="s">
        <v>1</v>
      </c>
      <c r="L147" s="47"/>
      <c r="M147" s="237" t="s">
        <v>1</v>
      </c>
      <c r="N147" s="238" t="s">
        <v>52</v>
      </c>
      <c r="O147" s="9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1" t="s">
        <v>233</v>
      </c>
      <c r="AT147" s="241" t="s">
        <v>228</v>
      </c>
      <c r="AU147" s="241" t="s">
        <v>92</v>
      </c>
      <c r="AY147" s="19" t="s">
        <v>226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233</v>
      </c>
      <c r="BK147" s="242">
        <f>ROUND(I147*H147,2)</f>
        <v>0</v>
      </c>
      <c r="BL147" s="19" t="s">
        <v>233</v>
      </c>
      <c r="BM147" s="241" t="s">
        <v>3616</v>
      </c>
    </row>
    <row r="148" s="2" customFormat="1" ht="16.5" customHeight="1">
      <c r="A148" s="41"/>
      <c r="B148" s="42"/>
      <c r="C148" s="230" t="s">
        <v>307</v>
      </c>
      <c r="D148" s="230" t="s">
        <v>228</v>
      </c>
      <c r="E148" s="231" t="s">
        <v>2995</v>
      </c>
      <c r="F148" s="232" t="s">
        <v>2996</v>
      </c>
      <c r="G148" s="233" t="s">
        <v>611</v>
      </c>
      <c r="H148" s="234">
        <v>1</v>
      </c>
      <c r="I148" s="235"/>
      <c r="J148" s="236">
        <f>ROUND(I148*H148,2)</f>
        <v>0</v>
      </c>
      <c r="K148" s="232" t="s">
        <v>1</v>
      </c>
      <c r="L148" s="47"/>
      <c r="M148" s="237" t="s">
        <v>1</v>
      </c>
      <c r="N148" s="238" t="s">
        <v>52</v>
      </c>
      <c r="O148" s="9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1" t="s">
        <v>233</v>
      </c>
      <c r="AT148" s="241" t="s">
        <v>228</v>
      </c>
      <c r="AU148" s="241" t="s">
        <v>92</v>
      </c>
      <c r="AY148" s="19" t="s">
        <v>226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233</v>
      </c>
      <c r="BK148" s="242">
        <f>ROUND(I148*H148,2)</f>
        <v>0</v>
      </c>
      <c r="BL148" s="19" t="s">
        <v>233</v>
      </c>
      <c r="BM148" s="241" t="s">
        <v>3617</v>
      </c>
    </row>
    <row r="149" s="2" customFormat="1" ht="16.5" customHeight="1">
      <c r="A149" s="41"/>
      <c r="B149" s="42"/>
      <c r="C149" s="230" t="s">
        <v>312</v>
      </c>
      <c r="D149" s="230" t="s">
        <v>228</v>
      </c>
      <c r="E149" s="231" t="s">
        <v>3001</v>
      </c>
      <c r="F149" s="232" t="s">
        <v>3002</v>
      </c>
      <c r="G149" s="233" t="s">
        <v>611</v>
      </c>
      <c r="H149" s="234">
        <v>5</v>
      </c>
      <c r="I149" s="235"/>
      <c r="J149" s="236">
        <f>ROUND(I149*H149,2)</f>
        <v>0</v>
      </c>
      <c r="K149" s="232" t="s">
        <v>1</v>
      </c>
      <c r="L149" s="47"/>
      <c r="M149" s="237" t="s">
        <v>1</v>
      </c>
      <c r="N149" s="238" t="s">
        <v>52</v>
      </c>
      <c r="O149" s="9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1" t="s">
        <v>233</v>
      </c>
      <c r="AT149" s="241" t="s">
        <v>228</v>
      </c>
      <c r="AU149" s="241" t="s">
        <v>92</v>
      </c>
      <c r="AY149" s="19" t="s">
        <v>226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233</v>
      </c>
      <c r="BK149" s="242">
        <f>ROUND(I149*H149,2)</f>
        <v>0</v>
      </c>
      <c r="BL149" s="19" t="s">
        <v>233</v>
      </c>
      <c r="BM149" s="241" t="s">
        <v>3618</v>
      </c>
    </row>
    <row r="150" s="2" customFormat="1" ht="16.5" customHeight="1">
      <c r="A150" s="41"/>
      <c r="B150" s="42"/>
      <c r="C150" s="230" t="s">
        <v>316</v>
      </c>
      <c r="D150" s="230" t="s">
        <v>228</v>
      </c>
      <c r="E150" s="231" t="s">
        <v>3010</v>
      </c>
      <c r="F150" s="232" t="s">
        <v>3011</v>
      </c>
      <c r="G150" s="233" t="s">
        <v>611</v>
      </c>
      <c r="H150" s="234">
        <v>10</v>
      </c>
      <c r="I150" s="235"/>
      <c r="J150" s="236">
        <f>ROUND(I150*H150,2)</f>
        <v>0</v>
      </c>
      <c r="K150" s="232" t="s">
        <v>1</v>
      </c>
      <c r="L150" s="47"/>
      <c r="M150" s="237" t="s">
        <v>1</v>
      </c>
      <c r="N150" s="238" t="s">
        <v>52</v>
      </c>
      <c r="O150" s="9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1" t="s">
        <v>233</v>
      </c>
      <c r="AT150" s="241" t="s">
        <v>228</v>
      </c>
      <c r="AU150" s="241" t="s">
        <v>92</v>
      </c>
      <c r="AY150" s="19" t="s">
        <v>226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233</v>
      </c>
      <c r="BK150" s="242">
        <f>ROUND(I150*H150,2)</f>
        <v>0</v>
      </c>
      <c r="BL150" s="19" t="s">
        <v>233</v>
      </c>
      <c r="BM150" s="241" t="s">
        <v>3619</v>
      </c>
    </row>
    <row r="151" s="2" customFormat="1" ht="16.5" customHeight="1">
      <c r="A151" s="41"/>
      <c r="B151" s="42"/>
      <c r="C151" s="230" t="s">
        <v>320</v>
      </c>
      <c r="D151" s="230" t="s">
        <v>228</v>
      </c>
      <c r="E151" s="231" t="s">
        <v>3013</v>
      </c>
      <c r="F151" s="232" t="s">
        <v>3620</v>
      </c>
      <c r="G151" s="233" t="s">
        <v>611</v>
      </c>
      <c r="H151" s="234">
        <v>1</v>
      </c>
      <c r="I151" s="235"/>
      <c r="J151" s="236">
        <f>ROUND(I151*H151,2)</f>
        <v>0</v>
      </c>
      <c r="K151" s="232" t="s">
        <v>1</v>
      </c>
      <c r="L151" s="47"/>
      <c r="M151" s="237" t="s">
        <v>1</v>
      </c>
      <c r="N151" s="238" t="s">
        <v>52</v>
      </c>
      <c r="O151" s="9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1" t="s">
        <v>233</v>
      </c>
      <c r="AT151" s="241" t="s">
        <v>228</v>
      </c>
      <c r="AU151" s="241" t="s">
        <v>92</v>
      </c>
      <c r="AY151" s="19" t="s">
        <v>226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233</v>
      </c>
      <c r="BK151" s="242">
        <f>ROUND(I151*H151,2)</f>
        <v>0</v>
      </c>
      <c r="BL151" s="19" t="s">
        <v>233</v>
      </c>
      <c r="BM151" s="241" t="s">
        <v>3621</v>
      </c>
    </row>
    <row r="152" s="2" customFormat="1" ht="16.5" customHeight="1">
      <c r="A152" s="41"/>
      <c r="B152" s="42"/>
      <c r="C152" s="230" t="s">
        <v>324</v>
      </c>
      <c r="D152" s="230" t="s">
        <v>228</v>
      </c>
      <c r="E152" s="231" t="s">
        <v>3016</v>
      </c>
      <c r="F152" s="232" t="s">
        <v>3023</v>
      </c>
      <c r="G152" s="233" t="s">
        <v>611</v>
      </c>
      <c r="H152" s="234">
        <v>4</v>
      </c>
      <c r="I152" s="235"/>
      <c r="J152" s="236">
        <f>ROUND(I152*H152,2)</f>
        <v>0</v>
      </c>
      <c r="K152" s="232" t="s">
        <v>1</v>
      </c>
      <c r="L152" s="47"/>
      <c r="M152" s="237" t="s">
        <v>1</v>
      </c>
      <c r="N152" s="238" t="s">
        <v>52</v>
      </c>
      <c r="O152" s="9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1" t="s">
        <v>233</v>
      </c>
      <c r="AT152" s="241" t="s">
        <v>228</v>
      </c>
      <c r="AU152" s="241" t="s">
        <v>92</v>
      </c>
      <c r="AY152" s="19" t="s">
        <v>226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233</v>
      </c>
      <c r="BK152" s="242">
        <f>ROUND(I152*H152,2)</f>
        <v>0</v>
      </c>
      <c r="BL152" s="19" t="s">
        <v>233</v>
      </c>
      <c r="BM152" s="241" t="s">
        <v>3622</v>
      </c>
    </row>
    <row r="153" s="2" customFormat="1" ht="16.5" customHeight="1">
      <c r="A153" s="41"/>
      <c r="B153" s="42"/>
      <c r="C153" s="230" t="s">
        <v>7</v>
      </c>
      <c r="D153" s="230" t="s">
        <v>228</v>
      </c>
      <c r="E153" s="231" t="s">
        <v>3019</v>
      </c>
      <c r="F153" s="232" t="s">
        <v>3623</v>
      </c>
      <c r="G153" s="233" t="s">
        <v>611</v>
      </c>
      <c r="H153" s="234">
        <v>2</v>
      </c>
      <c r="I153" s="235"/>
      <c r="J153" s="236">
        <f>ROUND(I153*H153,2)</f>
        <v>0</v>
      </c>
      <c r="K153" s="232" t="s">
        <v>1</v>
      </c>
      <c r="L153" s="47"/>
      <c r="M153" s="237" t="s">
        <v>1</v>
      </c>
      <c r="N153" s="238" t="s">
        <v>52</v>
      </c>
      <c r="O153" s="9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1" t="s">
        <v>233</v>
      </c>
      <c r="AT153" s="241" t="s">
        <v>228</v>
      </c>
      <c r="AU153" s="241" t="s">
        <v>92</v>
      </c>
      <c r="AY153" s="19" t="s">
        <v>226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233</v>
      </c>
      <c r="BK153" s="242">
        <f>ROUND(I153*H153,2)</f>
        <v>0</v>
      </c>
      <c r="BL153" s="19" t="s">
        <v>233</v>
      </c>
      <c r="BM153" s="241" t="s">
        <v>3624</v>
      </c>
    </row>
    <row r="154" s="2" customFormat="1" ht="16.5" customHeight="1">
      <c r="A154" s="41"/>
      <c r="B154" s="42"/>
      <c r="C154" s="230" t="s">
        <v>335</v>
      </c>
      <c r="D154" s="230" t="s">
        <v>228</v>
      </c>
      <c r="E154" s="231" t="s">
        <v>2287</v>
      </c>
      <c r="F154" s="232" t="s">
        <v>3625</v>
      </c>
      <c r="G154" s="233" t="s">
        <v>611</v>
      </c>
      <c r="H154" s="234">
        <v>1</v>
      </c>
      <c r="I154" s="235"/>
      <c r="J154" s="236">
        <f>ROUND(I154*H154,2)</f>
        <v>0</v>
      </c>
      <c r="K154" s="232" t="s">
        <v>1</v>
      </c>
      <c r="L154" s="47"/>
      <c r="M154" s="237" t="s">
        <v>1</v>
      </c>
      <c r="N154" s="238" t="s">
        <v>52</v>
      </c>
      <c r="O154" s="95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1" t="s">
        <v>233</v>
      </c>
      <c r="AT154" s="241" t="s">
        <v>228</v>
      </c>
      <c r="AU154" s="241" t="s">
        <v>92</v>
      </c>
      <c r="AY154" s="19" t="s">
        <v>226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233</v>
      </c>
      <c r="BK154" s="242">
        <f>ROUND(I154*H154,2)</f>
        <v>0</v>
      </c>
      <c r="BL154" s="19" t="s">
        <v>233</v>
      </c>
      <c r="BM154" s="241" t="s">
        <v>3626</v>
      </c>
    </row>
    <row r="155" s="2" customFormat="1" ht="16.5" customHeight="1">
      <c r="A155" s="41"/>
      <c r="B155" s="42"/>
      <c r="C155" s="230" t="s">
        <v>340</v>
      </c>
      <c r="D155" s="230" t="s">
        <v>228</v>
      </c>
      <c r="E155" s="231" t="s">
        <v>2290</v>
      </c>
      <c r="F155" s="232" t="s">
        <v>3627</v>
      </c>
      <c r="G155" s="233" t="s">
        <v>611</v>
      </c>
      <c r="H155" s="234">
        <v>1</v>
      </c>
      <c r="I155" s="235"/>
      <c r="J155" s="236">
        <f>ROUND(I155*H155,2)</f>
        <v>0</v>
      </c>
      <c r="K155" s="232" t="s">
        <v>1</v>
      </c>
      <c r="L155" s="47"/>
      <c r="M155" s="237" t="s">
        <v>1</v>
      </c>
      <c r="N155" s="238" t="s">
        <v>52</v>
      </c>
      <c r="O155" s="95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1" t="s">
        <v>233</v>
      </c>
      <c r="AT155" s="241" t="s">
        <v>228</v>
      </c>
      <c r="AU155" s="241" t="s">
        <v>92</v>
      </c>
      <c r="AY155" s="19" t="s">
        <v>226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233</v>
      </c>
      <c r="BK155" s="242">
        <f>ROUND(I155*H155,2)</f>
        <v>0</v>
      </c>
      <c r="BL155" s="19" t="s">
        <v>233</v>
      </c>
      <c r="BM155" s="241" t="s">
        <v>3628</v>
      </c>
    </row>
    <row r="156" s="2" customFormat="1" ht="16.5" customHeight="1">
      <c r="A156" s="41"/>
      <c r="B156" s="42"/>
      <c r="C156" s="230" t="s">
        <v>345</v>
      </c>
      <c r="D156" s="230" t="s">
        <v>228</v>
      </c>
      <c r="E156" s="231" t="s">
        <v>2293</v>
      </c>
      <c r="F156" s="232" t="s">
        <v>3629</v>
      </c>
      <c r="G156" s="233" t="s">
        <v>387</v>
      </c>
      <c r="H156" s="234">
        <v>1</v>
      </c>
      <c r="I156" s="235"/>
      <c r="J156" s="236">
        <f>ROUND(I156*H156,2)</f>
        <v>0</v>
      </c>
      <c r="K156" s="232" t="s">
        <v>1</v>
      </c>
      <c r="L156" s="47"/>
      <c r="M156" s="237" t="s">
        <v>1</v>
      </c>
      <c r="N156" s="238" t="s">
        <v>52</v>
      </c>
      <c r="O156" s="9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1" t="s">
        <v>233</v>
      </c>
      <c r="AT156" s="241" t="s">
        <v>228</v>
      </c>
      <c r="AU156" s="241" t="s">
        <v>92</v>
      </c>
      <c r="AY156" s="19" t="s">
        <v>226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233</v>
      </c>
      <c r="BK156" s="242">
        <f>ROUND(I156*H156,2)</f>
        <v>0</v>
      </c>
      <c r="BL156" s="19" t="s">
        <v>233</v>
      </c>
      <c r="BM156" s="241" t="s">
        <v>3630</v>
      </c>
    </row>
    <row r="157" s="12" customFormat="1" ht="25.92" customHeight="1">
      <c r="A157" s="12"/>
      <c r="B157" s="214"/>
      <c r="C157" s="215"/>
      <c r="D157" s="216" t="s">
        <v>84</v>
      </c>
      <c r="E157" s="217" t="s">
        <v>1592</v>
      </c>
      <c r="F157" s="217" t="s">
        <v>3025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SUM(P158:P163)</f>
        <v>0</v>
      </c>
      <c r="Q157" s="222"/>
      <c r="R157" s="223">
        <f>SUM(R158:R163)</f>
        <v>0</v>
      </c>
      <c r="S157" s="222"/>
      <c r="T157" s="224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92</v>
      </c>
      <c r="AT157" s="226" t="s">
        <v>84</v>
      </c>
      <c r="AU157" s="226" t="s">
        <v>85</v>
      </c>
      <c r="AY157" s="225" t="s">
        <v>226</v>
      </c>
      <c r="BK157" s="227">
        <f>SUM(BK158:BK163)</f>
        <v>0</v>
      </c>
    </row>
    <row r="158" s="2" customFormat="1" ht="16.5" customHeight="1">
      <c r="A158" s="41"/>
      <c r="B158" s="42"/>
      <c r="C158" s="230" t="s">
        <v>350</v>
      </c>
      <c r="D158" s="230" t="s">
        <v>228</v>
      </c>
      <c r="E158" s="231" t="s">
        <v>3631</v>
      </c>
      <c r="F158" s="232" t="s">
        <v>3632</v>
      </c>
      <c r="G158" s="233" t="s">
        <v>244</v>
      </c>
      <c r="H158" s="234">
        <v>10</v>
      </c>
      <c r="I158" s="235"/>
      <c r="J158" s="236">
        <f>ROUND(I158*H158,2)</f>
        <v>0</v>
      </c>
      <c r="K158" s="232" t="s">
        <v>1</v>
      </c>
      <c r="L158" s="47"/>
      <c r="M158" s="237" t="s">
        <v>1</v>
      </c>
      <c r="N158" s="238" t="s">
        <v>52</v>
      </c>
      <c r="O158" s="95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1" t="s">
        <v>233</v>
      </c>
      <c r="AT158" s="241" t="s">
        <v>228</v>
      </c>
      <c r="AU158" s="241" t="s">
        <v>92</v>
      </c>
      <c r="AY158" s="19" t="s">
        <v>226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233</v>
      </c>
      <c r="BK158" s="242">
        <f>ROUND(I158*H158,2)</f>
        <v>0</v>
      </c>
      <c r="BL158" s="19" t="s">
        <v>233</v>
      </c>
      <c r="BM158" s="241" t="s">
        <v>3633</v>
      </c>
    </row>
    <row r="159" s="2" customFormat="1" ht="16.5" customHeight="1">
      <c r="A159" s="41"/>
      <c r="B159" s="42"/>
      <c r="C159" s="230" t="s">
        <v>356</v>
      </c>
      <c r="D159" s="230" t="s">
        <v>228</v>
      </c>
      <c r="E159" s="231" t="s">
        <v>3029</v>
      </c>
      <c r="F159" s="232" t="s">
        <v>3030</v>
      </c>
      <c r="G159" s="233" t="s">
        <v>244</v>
      </c>
      <c r="H159" s="234">
        <v>20</v>
      </c>
      <c r="I159" s="235"/>
      <c r="J159" s="236">
        <f>ROUND(I159*H159,2)</f>
        <v>0</v>
      </c>
      <c r="K159" s="232" t="s">
        <v>1</v>
      </c>
      <c r="L159" s="47"/>
      <c r="M159" s="237" t="s">
        <v>1</v>
      </c>
      <c r="N159" s="238" t="s">
        <v>52</v>
      </c>
      <c r="O159" s="95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1" t="s">
        <v>233</v>
      </c>
      <c r="AT159" s="241" t="s">
        <v>228</v>
      </c>
      <c r="AU159" s="241" t="s">
        <v>92</v>
      </c>
      <c r="AY159" s="19" t="s">
        <v>226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233</v>
      </c>
      <c r="BK159" s="242">
        <f>ROUND(I159*H159,2)</f>
        <v>0</v>
      </c>
      <c r="BL159" s="19" t="s">
        <v>233</v>
      </c>
      <c r="BM159" s="241" t="s">
        <v>3634</v>
      </c>
    </row>
    <row r="160" s="2" customFormat="1" ht="16.5" customHeight="1">
      <c r="A160" s="41"/>
      <c r="B160" s="42"/>
      <c r="C160" s="230" t="s">
        <v>361</v>
      </c>
      <c r="D160" s="230" t="s">
        <v>228</v>
      </c>
      <c r="E160" s="231" t="s">
        <v>3032</v>
      </c>
      <c r="F160" s="232" t="s">
        <v>3033</v>
      </c>
      <c r="G160" s="233" t="s">
        <v>244</v>
      </c>
      <c r="H160" s="234">
        <v>6</v>
      </c>
      <c r="I160" s="235"/>
      <c r="J160" s="236">
        <f>ROUND(I160*H160,2)</f>
        <v>0</v>
      </c>
      <c r="K160" s="232" t="s">
        <v>1</v>
      </c>
      <c r="L160" s="47"/>
      <c r="M160" s="237" t="s">
        <v>1</v>
      </c>
      <c r="N160" s="238" t="s">
        <v>52</v>
      </c>
      <c r="O160" s="95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1" t="s">
        <v>233</v>
      </c>
      <c r="AT160" s="241" t="s">
        <v>228</v>
      </c>
      <c r="AU160" s="241" t="s">
        <v>92</v>
      </c>
      <c r="AY160" s="19" t="s">
        <v>226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233</v>
      </c>
      <c r="BK160" s="242">
        <f>ROUND(I160*H160,2)</f>
        <v>0</v>
      </c>
      <c r="BL160" s="19" t="s">
        <v>233</v>
      </c>
      <c r="BM160" s="241" t="s">
        <v>3635</v>
      </c>
    </row>
    <row r="161" s="2" customFormat="1" ht="16.5" customHeight="1">
      <c r="A161" s="41"/>
      <c r="B161" s="42"/>
      <c r="C161" s="230" t="s">
        <v>366</v>
      </c>
      <c r="D161" s="230" t="s">
        <v>228</v>
      </c>
      <c r="E161" s="231" t="s">
        <v>3038</v>
      </c>
      <c r="F161" s="232" t="s">
        <v>3039</v>
      </c>
      <c r="G161" s="233" t="s">
        <v>611</v>
      </c>
      <c r="H161" s="234">
        <v>6</v>
      </c>
      <c r="I161" s="235"/>
      <c r="J161" s="236">
        <f>ROUND(I161*H161,2)</f>
        <v>0</v>
      </c>
      <c r="K161" s="232" t="s">
        <v>1</v>
      </c>
      <c r="L161" s="47"/>
      <c r="M161" s="237" t="s">
        <v>1</v>
      </c>
      <c r="N161" s="238" t="s">
        <v>52</v>
      </c>
      <c r="O161" s="9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1" t="s">
        <v>233</v>
      </c>
      <c r="AT161" s="241" t="s">
        <v>228</v>
      </c>
      <c r="AU161" s="241" t="s">
        <v>92</v>
      </c>
      <c r="AY161" s="19" t="s">
        <v>226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233</v>
      </c>
      <c r="BK161" s="242">
        <f>ROUND(I161*H161,2)</f>
        <v>0</v>
      </c>
      <c r="BL161" s="19" t="s">
        <v>233</v>
      </c>
      <c r="BM161" s="241" t="s">
        <v>3636</v>
      </c>
    </row>
    <row r="162" s="2" customFormat="1" ht="16.5" customHeight="1">
      <c r="A162" s="41"/>
      <c r="B162" s="42"/>
      <c r="C162" s="230" t="s">
        <v>372</v>
      </c>
      <c r="D162" s="230" t="s">
        <v>228</v>
      </c>
      <c r="E162" s="231" t="s">
        <v>3041</v>
      </c>
      <c r="F162" s="232" t="s">
        <v>3042</v>
      </c>
      <c r="G162" s="233" t="s">
        <v>611</v>
      </c>
      <c r="H162" s="234">
        <v>2</v>
      </c>
      <c r="I162" s="235"/>
      <c r="J162" s="236">
        <f>ROUND(I162*H162,2)</f>
        <v>0</v>
      </c>
      <c r="K162" s="232" t="s">
        <v>1</v>
      </c>
      <c r="L162" s="47"/>
      <c r="M162" s="237" t="s">
        <v>1</v>
      </c>
      <c r="N162" s="238" t="s">
        <v>52</v>
      </c>
      <c r="O162" s="9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1" t="s">
        <v>233</v>
      </c>
      <c r="AT162" s="241" t="s">
        <v>228</v>
      </c>
      <c r="AU162" s="241" t="s">
        <v>92</v>
      </c>
      <c r="AY162" s="19" t="s">
        <v>226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233</v>
      </c>
      <c r="BK162" s="242">
        <f>ROUND(I162*H162,2)</f>
        <v>0</v>
      </c>
      <c r="BL162" s="19" t="s">
        <v>233</v>
      </c>
      <c r="BM162" s="241" t="s">
        <v>3637</v>
      </c>
    </row>
    <row r="163" s="2" customFormat="1" ht="16.5" customHeight="1">
      <c r="A163" s="41"/>
      <c r="B163" s="42"/>
      <c r="C163" s="230" t="s">
        <v>378</v>
      </c>
      <c r="D163" s="230" t="s">
        <v>228</v>
      </c>
      <c r="E163" s="231" t="s">
        <v>1515</v>
      </c>
      <c r="F163" s="232" t="s">
        <v>3638</v>
      </c>
      <c r="G163" s="233" t="s">
        <v>611</v>
      </c>
      <c r="H163" s="234">
        <v>5</v>
      </c>
      <c r="I163" s="235"/>
      <c r="J163" s="236">
        <f>ROUND(I163*H163,2)</f>
        <v>0</v>
      </c>
      <c r="K163" s="232" t="s">
        <v>1</v>
      </c>
      <c r="L163" s="47"/>
      <c r="M163" s="237" t="s">
        <v>1</v>
      </c>
      <c r="N163" s="238" t="s">
        <v>52</v>
      </c>
      <c r="O163" s="9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1" t="s">
        <v>233</v>
      </c>
      <c r="AT163" s="241" t="s">
        <v>228</v>
      </c>
      <c r="AU163" s="241" t="s">
        <v>92</v>
      </c>
      <c r="AY163" s="19" t="s">
        <v>226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233</v>
      </c>
      <c r="BK163" s="242">
        <f>ROUND(I163*H163,2)</f>
        <v>0</v>
      </c>
      <c r="BL163" s="19" t="s">
        <v>233</v>
      </c>
      <c r="BM163" s="241" t="s">
        <v>3639</v>
      </c>
    </row>
    <row r="164" s="12" customFormat="1" ht="25.92" customHeight="1">
      <c r="A164" s="12"/>
      <c r="B164" s="214"/>
      <c r="C164" s="215"/>
      <c r="D164" s="216" t="s">
        <v>84</v>
      </c>
      <c r="E164" s="217" t="s">
        <v>1606</v>
      </c>
      <c r="F164" s="217" t="s">
        <v>3047</v>
      </c>
      <c r="G164" s="215"/>
      <c r="H164" s="215"/>
      <c r="I164" s="218"/>
      <c r="J164" s="219">
        <f>BK164</f>
        <v>0</v>
      </c>
      <c r="K164" s="215"/>
      <c r="L164" s="220"/>
      <c r="M164" s="221"/>
      <c r="N164" s="222"/>
      <c r="O164" s="222"/>
      <c r="P164" s="223">
        <f>SUM(P165:P178)</f>
        <v>0</v>
      </c>
      <c r="Q164" s="222"/>
      <c r="R164" s="223">
        <f>SUM(R165:R178)</f>
        <v>0</v>
      </c>
      <c r="S164" s="222"/>
      <c r="T164" s="224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92</v>
      </c>
      <c r="AT164" s="226" t="s">
        <v>84</v>
      </c>
      <c r="AU164" s="226" t="s">
        <v>85</v>
      </c>
      <c r="AY164" s="225" t="s">
        <v>226</v>
      </c>
      <c r="BK164" s="227">
        <f>SUM(BK165:BK178)</f>
        <v>0</v>
      </c>
    </row>
    <row r="165" s="2" customFormat="1" ht="16.5" customHeight="1">
      <c r="A165" s="41"/>
      <c r="B165" s="42"/>
      <c r="C165" s="230" t="s">
        <v>384</v>
      </c>
      <c r="D165" s="230" t="s">
        <v>228</v>
      </c>
      <c r="E165" s="231" t="s">
        <v>2296</v>
      </c>
      <c r="F165" s="232" t="s">
        <v>3640</v>
      </c>
      <c r="G165" s="233" t="s">
        <v>387</v>
      </c>
      <c r="H165" s="234">
        <v>1</v>
      </c>
      <c r="I165" s="235"/>
      <c r="J165" s="236">
        <f>ROUND(I165*H165,2)</f>
        <v>0</v>
      </c>
      <c r="K165" s="232" t="s">
        <v>1</v>
      </c>
      <c r="L165" s="47"/>
      <c r="M165" s="237" t="s">
        <v>1</v>
      </c>
      <c r="N165" s="238" t="s">
        <v>52</v>
      </c>
      <c r="O165" s="9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1" t="s">
        <v>233</v>
      </c>
      <c r="AT165" s="241" t="s">
        <v>228</v>
      </c>
      <c r="AU165" s="241" t="s">
        <v>92</v>
      </c>
      <c r="AY165" s="19" t="s">
        <v>226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233</v>
      </c>
      <c r="BK165" s="242">
        <f>ROUND(I165*H165,2)</f>
        <v>0</v>
      </c>
      <c r="BL165" s="19" t="s">
        <v>233</v>
      </c>
      <c r="BM165" s="241" t="s">
        <v>3641</v>
      </c>
    </row>
    <row r="166" s="15" customFormat="1">
      <c r="A166" s="15"/>
      <c r="B166" s="280"/>
      <c r="C166" s="281"/>
      <c r="D166" s="245" t="s">
        <v>235</v>
      </c>
      <c r="E166" s="282" t="s">
        <v>1</v>
      </c>
      <c r="F166" s="283" t="s">
        <v>3642</v>
      </c>
      <c r="G166" s="281"/>
      <c r="H166" s="282" t="s">
        <v>1</v>
      </c>
      <c r="I166" s="284"/>
      <c r="J166" s="281"/>
      <c r="K166" s="281"/>
      <c r="L166" s="285"/>
      <c r="M166" s="286"/>
      <c r="N166" s="287"/>
      <c r="O166" s="287"/>
      <c r="P166" s="287"/>
      <c r="Q166" s="287"/>
      <c r="R166" s="287"/>
      <c r="S166" s="287"/>
      <c r="T166" s="28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9" t="s">
        <v>235</v>
      </c>
      <c r="AU166" s="289" t="s">
        <v>92</v>
      </c>
      <c r="AV166" s="15" t="s">
        <v>92</v>
      </c>
      <c r="AW166" s="15" t="s">
        <v>40</v>
      </c>
      <c r="AX166" s="15" t="s">
        <v>85</v>
      </c>
      <c r="AY166" s="289" t="s">
        <v>226</v>
      </c>
    </row>
    <row r="167" s="15" customFormat="1">
      <c r="A167" s="15"/>
      <c r="B167" s="280"/>
      <c r="C167" s="281"/>
      <c r="D167" s="245" t="s">
        <v>235</v>
      </c>
      <c r="E167" s="282" t="s">
        <v>1</v>
      </c>
      <c r="F167" s="283" t="s">
        <v>3643</v>
      </c>
      <c r="G167" s="281"/>
      <c r="H167" s="282" t="s">
        <v>1</v>
      </c>
      <c r="I167" s="284"/>
      <c r="J167" s="281"/>
      <c r="K167" s="281"/>
      <c r="L167" s="285"/>
      <c r="M167" s="286"/>
      <c r="N167" s="287"/>
      <c r="O167" s="287"/>
      <c r="P167" s="287"/>
      <c r="Q167" s="287"/>
      <c r="R167" s="287"/>
      <c r="S167" s="287"/>
      <c r="T167" s="28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9" t="s">
        <v>235</v>
      </c>
      <c r="AU167" s="289" t="s">
        <v>92</v>
      </c>
      <c r="AV167" s="15" t="s">
        <v>92</v>
      </c>
      <c r="AW167" s="15" t="s">
        <v>40</v>
      </c>
      <c r="AX167" s="15" t="s">
        <v>85</v>
      </c>
      <c r="AY167" s="289" t="s">
        <v>226</v>
      </c>
    </row>
    <row r="168" s="15" customFormat="1">
      <c r="A168" s="15"/>
      <c r="B168" s="280"/>
      <c r="C168" s="281"/>
      <c r="D168" s="245" t="s">
        <v>235</v>
      </c>
      <c r="E168" s="282" t="s">
        <v>1</v>
      </c>
      <c r="F168" s="283" t="s">
        <v>3644</v>
      </c>
      <c r="G168" s="281"/>
      <c r="H168" s="282" t="s">
        <v>1</v>
      </c>
      <c r="I168" s="284"/>
      <c r="J168" s="281"/>
      <c r="K168" s="281"/>
      <c r="L168" s="285"/>
      <c r="M168" s="286"/>
      <c r="N168" s="287"/>
      <c r="O168" s="287"/>
      <c r="P168" s="287"/>
      <c r="Q168" s="287"/>
      <c r="R168" s="287"/>
      <c r="S168" s="287"/>
      <c r="T168" s="28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9" t="s">
        <v>235</v>
      </c>
      <c r="AU168" s="289" t="s">
        <v>92</v>
      </c>
      <c r="AV168" s="15" t="s">
        <v>92</v>
      </c>
      <c r="AW168" s="15" t="s">
        <v>40</v>
      </c>
      <c r="AX168" s="15" t="s">
        <v>85</v>
      </c>
      <c r="AY168" s="289" t="s">
        <v>226</v>
      </c>
    </row>
    <row r="169" s="15" customFormat="1">
      <c r="A169" s="15"/>
      <c r="B169" s="280"/>
      <c r="C169" s="281"/>
      <c r="D169" s="245" t="s">
        <v>235</v>
      </c>
      <c r="E169" s="282" t="s">
        <v>1</v>
      </c>
      <c r="F169" s="283" t="s">
        <v>3060</v>
      </c>
      <c r="G169" s="281"/>
      <c r="H169" s="282" t="s">
        <v>1</v>
      </c>
      <c r="I169" s="284"/>
      <c r="J169" s="281"/>
      <c r="K169" s="281"/>
      <c r="L169" s="285"/>
      <c r="M169" s="286"/>
      <c r="N169" s="287"/>
      <c r="O169" s="287"/>
      <c r="P169" s="287"/>
      <c r="Q169" s="287"/>
      <c r="R169" s="287"/>
      <c r="S169" s="287"/>
      <c r="T169" s="28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9" t="s">
        <v>235</v>
      </c>
      <c r="AU169" s="289" t="s">
        <v>92</v>
      </c>
      <c r="AV169" s="15" t="s">
        <v>92</v>
      </c>
      <c r="AW169" s="15" t="s">
        <v>40</v>
      </c>
      <c r="AX169" s="15" t="s">
        <v>85</v>
      </c>
      <c r="AY169" s="289" t="s">
        <v>226</v>
      </c>
    </row>
    <row r="170" s="15" customFormat="1">
      <c r="A170" s="15"/>
      <c r="B170" s="280"/>
      <c r="C170" s="281"/>
      <c r="D170" s="245" t="s">
        <v>235</v>
      </c>
      <c r="E170" s="282" t="s">
        <v>1</v>
      </c>
      <c r="F170" s="283" t="s">
        <v>3645</v>
      </c>
      <c r="G170" s="281"/>
      <c r="H170" s="282" t="s">
        <v>1</v>
      </c>
      <c r="I170" s="284"/>
      <c r="J170" s="281"/>
      <c r="K170" s="281"/>
      <c r="L170" s="285"/>
      <c r="M170" s="286"/>
      <c r="N170" s="287"/>
      <c r="O170" s="287"/>
      <c r="P170" s="287"/>
      <c r="Q170" s="287"/>
      <c r="R170" s="287"/>
      <c r="S170" s="287"/>
      <c r="T170" s="28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9" t="s">
        <v>235</v>
      </c>
      <c r="AU170" s="289" t="s">
        <v>92</v>
      </c>
      <c r="AV170" s="15" t="s">
        <v>92</v>
      </c>
      <c r="AW170" s="15" t="s">
        <v>40</v>
      </c>
      <c r="AX170" s="15" t="s">
        <v>85</v>
      </c>
      <c r="AY170" s="289" t="s">
        <v>226</v>
      </c>
    </row>
    <row r="171" s="15" customFormat="1">
      <c r="A171" s="15"/>
      <c r="B171" s="280"/>
      <c r="C171" s="281"/>
      <c r="D171" s="245" t="s">
        <v>235</v>
      </c>
      <c r="E171" s="282" t="s">
        <v>1</v>
      </c>
      <c r="F171" s="283" t="s">
        <v>3646</v>
      </c>
      <c r="G171" s="281"/>
      <c r="H171" s="282" t="s">
        <v>1</v>
      </c>
      <c r="I171" s="284"/>
      <c r="J171" s="281"/>
      <c r="K171" s="281"/>
      <c r="L171" s="285"/>
      <c r="M171" s="286"/>
      <c r="N171" s="287"/>
      <c r="O171" s="287"/>
      <c r="P171" s="287"/>
      <c r="Q171" s="287"/>
      <c r="R171" s="287"/>
      <c r="S171" s="287"/>
      <c r="T171" s="28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9" t="s">
        <v>235</v>
      </c>
      <c r="AU171" s="289" t="s">
        <v>92</v>
      </c>
      <c r="AV171" s="15" t="s">
        <v>92</v>
      </c>
      <c r="AW171" s="15" t="s">
        <v>40</v>
      </c>
      <c r="AX171" s="15" t="s">
        <v>85</v>
      </c>
      <c r="AY171" s="289" t="s">
        <v>226</v>
      </c>
    </row>
    <row r="172" s="13" customFormat="1">
      <c r="A172" s="13"/>
      <c r="B172" s="243"/>
      <c r="C172" s="244"/>
      <c r="D172" s="245" t="s">
        <v>235</v>
      </c>
      <c r="E172" s="246" t="s">
        <v>1</v>
      </c>
      <c r="F172" s="247" t="s">
        <v>92</v>
      </c>
      <c r="G172" s="244"/>
      <c r="H172" s="248">
        <v>1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235</v>
      </c>
      <c r="AU172" s="254" t="s">
        <v>92</v>
      </c>
      <c r="AV172" s="13" t="s">
        <v>94</v>
      </c>
      <c r="AW172" s="13" t="s">
        <v>40</v>
      </c>
      <c r="AX172" s="13" t="s">
        <v>92</v>
      </c>
      <c r="AY172" s="254" t="s">
        <v>226</v>
      </c>
    </row>
    <row r="173" s="2" customFormat="1" ht="16.5" customHeight="1">
      <c r="A173" s="41"/>
      <c r="B173" s="42"/>
      <c r="C173" s="230" t="s">
        <v>389</v>
      </c>
      <c r="D173" s="230" t="s">
        <v>228</v>
      </c>
      <c r="E173" s="231" t="s">
        <v>2299</v>
      </c>
      <c r="F173" s="232" t="s">
        <v>3647</v>
      </c>
      <c r="G173" s="233" t="s">
        <v>387</v>
      </c>
      <c r="H173" s="234">
        <v>1</v>
      </c>
      <c r="I173" s="235"/>
      <c r="J173" s="236">
        <f>ROUND(I173*H173,2)</f>
        <v>0</v>
      </c>
      <c r="K173" s="232" t="s">
        <v>1</v>
      </c>
      <c r="L173" s="47"/>
      <c r="M173" s="237" t="s">
        <v>1</v>
      </c>
      <c r="N173" s="238" t="s">
        <v>52</v>
      </c>
      <c r="O173" s="9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1" t="s">
        <v>233</v>
      </c>
      <c r="AT173" s="241" t="s">
        <v>228</v>
      </c>
      <c r="AU173" s="241" t="s">
        <v>92</v>
      </c>
      <c r="AY173" s="19" t="s">
        <v>226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233</v>
      </c>
      <c r="BK173" s="242">
        <f>ROUND(I173*H173,2)</f>
        <v>0</v>
      </c>
      <c r="BL173" s="19" t="s">
        <v>233</v>
      </c>
      <c r="BM173" s="241" t="s">
        <v>3648</v>
      </c>
    </row>
    <row r="174" s="15" customFormat="1">
      <c r="A174" s="15"/>
      <c r="B174" s="280"/>
      <c r="C174" s="281"/>
      <c r="D174" s="245" t="s">
        <v>235</v>
      </c>
      <c r="E174" s="282" t="s">
        <v>1</v>
      </c>
      <c r="F174" s="283" t="s">
        <v>3649</v>
      </c>
      <c r="G174" s="281"/>
      <c r="H174" s="282" t="s">
        <v>1</v>
      </c>
      <c r="I174" s="284"/>
      <c r="J174" s="281"/>
      <c r="K174" s="281"/>
      <c r="L174" s="285"/>
      <c r="M174" s="286"/>
      <c r="N174" s="287"/>
      <c r="O174" s="287"/>
      <c r="P174" s="287"/>
      <c r="Q174" s="287"/>
      <c r="R174" s="287"/>
      <c r="S174" s="287"/>
      <c r="T174" s="28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9" t="s">
        <v>235</v>
      </c>
      <c r="AU174" s="289" t="s">
        <v>92</v>
      </c>
      <c r="AV174" s="15" t="s">
        <v>92</v>
      </c>
      <c r="AW174" s="15" t="s">
        <v>40</v>
      </c>
      <c r="AX174" s="15" t="s">
        <v>85</v>
      </c>
      <c r="AY174" s="289" t="s">
        <v>226</v>
      </c>
    </row>
    <row r="175" s="15" customFormat="1">
      <c r="A175" s="15"/>
      <c r="B175" s="280"/>
      <c r="C175" s="281"/>
      <c r="D175" s="245" t="s">
        <v>235</v>
      </c>
      <c r="E175" s="282" t="s">
        <v>1</v>
      </c>
      <c r="F175" s="283" t="s">
        <v>3060</v>
      </c>
      <c r="G175" s="281"/>
      <c r="H175" s="282" t="s">
        <v>1</v>
      </c>
      <c r="I175" s="284"/>
      <c r="J175" s="281"/>
      <c r="K175" s="281"/>
      <c r="L175" s="285"/>
      <c r="M175" s="286"/>
      <c r="N175" s="287"/>
      <c r="O175" s="287"/>
      <c r="P175" s="287"/>
      <c r="Q175" s="287"/>
      <c r="R175" s="287"/>
      <c r="S175" s="287"/>
      <c r="T175" s="28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9" t="s">
        <v>235</v>
      </c>
      <c r="AU175" s="289" t="s">
        <v>92</v>
      </c>
      <c r="AV175" s="15" t="s">
        <v>92</v>
      </c>
      <c r="AW175" s="15" t="s">
        <v>40</v>
      </c>
      <c r="AX175" s="15" t="s">
        <v>85</v>
      </c>
      <c r="AY175" s="289" t="s">
        <v>226</v>
      </c>
    </row>
    <row r="176" s="15" customFormat="1">
      <c r="A176" s="15"/>
      <c r="B176" s="280"/>
      <c r="C176" s="281"/>
      <c r="D176" s="245" t="s">
        <v>235</v>
      </c>
      <c r="E176" s="282" t="s">
        <v>1</v>
      </c>
      <c r="F176" s="283" t="s">
        <v>3645</v>
      </c>
      <c r="G176" s="281"/>
      <c r="H176" s="282" t="s">
        <v>1</v>
      </c>
      <c r="I176" s="284"/>
      <c r="J176" s="281"/>
      <c r="K176" s="281"/>
      <c r="L176" s="285"/>
      <c r="M176" s="286"/>
      <c r="N176" s="287"/>
      <c r="O176" s="287"/>
      <c r="P176" s="287"/>
      <c r="Q176" s="287"/>
      <c r="R176" s="287"/>
      <c r="S176" s="287"/>
      <c r="T176" s="28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9" t="s">
        <v>235</v>
      </c>
      <c r="AU176" s="289" t="s">
        <v>92</v>
      </c>
      <c r="AV176" s="15" t="s">
        <v>92</v>
      </c>
      <c r="AW176" s="15" t="s">
        <v>40</v>
      </c>
      <c r="AX176" s="15" t="s">
        <v>85</v>
      </c>
      <c r="AY176" s="289" t="s">
        <v>226</v>
      </c>
    </row>
    <row r="177" s="15" customFormat="1">
      <c r="A177" s="15"/>
      <c r="B177" s="280"/>
      <c r="C177" s="281"/>
      <c r="D177" s="245" t="s">
        <v>235</v>
      </c>
      <c r="E177" s="282" t="s">
        <v>1</v>
      </c>
      <c r="F177" s="283" t="s">
        <v>3646</v>
      </c>
      <c r="G177" s="281"/>
      <c r="H177" s="282" t="s">
        <v>1</v>
      </c>
      <c r="I177" s="284"/>
      <c r="J177" s="281"/>
      <c r="K177" s="281"/>
      <c r="L177" s="285"/>
      <c r="M177" s="286"/>
      <c r="N177" s="287"/>
      <c r="O177" s="287"/>
      <c r="P177" s="287"/>
      <c r="Q177" s="287"/>
      <c r="R177" s="287"/>
      <c r="S177" s="287"/>
      <c r="T177" s="28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9" t="s">
        <v>235</v>
      </c>
      <c r="AU177" s="289" t="s">
        <v>92</v>
      </c>
      <c r="AV177" s="15" t="s">
        <v>92</v>
      </c>
      <c r="AW177" s="15" t="s">
        <v>40</v>
      </c>
      <c r="AX177" s="15" t="s">
        <v>85</v>
      </c>
      <c r="AY177" s="289" t="s">
        <v>226</v>
      </c>
    </row>
    <row r="178" s="13" customFormat="1">
      <c r="A178" s="13"/>
      <c r="B178" s="243"/>
      <c r="C178" s="244"/>
      <c r="D178" s="245" t="s">
        <v>235</v>
      </c>
      <c r="E178" s="246" t="s">
        <v>1</v>
      </c>
      <c r="F178" s="247" t="s">
        <v>92</v>
      </c>
      <c r="G178" s="244"/>
      <c r="H178" s="248">
        <v>1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235</v>
      </c>
      <c r="AU178" s="254" t="s">
        <v>92</v>
      </c>
      <c r="AV178" s="13" t="s">
        <v>94</v>
      </c>
      <c r="AW178" s="13" t="s">
        <v>40</v>
      </c>
      <c r="AX178" s="13" t="s">
        <v>92</v>
      </c>
      <c r="AY178" s="254" t="s">
        <v>226</v>
      </c>
    </row>
    <row r="179" s="12" customFormat="1" ht="25.92" customHeight="1">
      <c r="A179" s="12"/>
      <c r="B179" s="214"/>
      <c r="C179" s="215"/>
      <c r="D179" s="216" t="s">
        <v>84</v>
      </c>
      <c r="E179" s="217" t="s">
        <v>1617</v>
      </c>
      <c r="F179" s="217" t="s">
        <v>3062</v>
      </c>
      <c r="G179" s="215"/>
      <c r="H179" s="215"/>
      <c r="I179" s="218"/>
      <c r="J179" s="219">
        <f>BK179</f>
        <v>0</v>
      </c>
      <c r="K179" s="215"/>
      <c r="L179" s="220"/>
      <c r="M179" s="221"/>
      <c r="N179" s="222"/>
      <c r="O179" s="222"/>
      <c r="P179" s="223">
        <f>SUM(P180:P181)</f>
        <v>0</v>
      </c>
      <c r="Q179" s="222"/>
      <c r="R179" s="223">
        <f>SUM(R180:R181)</f>
        <v>0</v>
      </c>
      <c r="S179" s="222"/>
      <c r="T179" s="224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92</v>
      </c>
      <c r="AT179" s="226" t="s">
        <v>84</v>
      </c>
      <c r="AU179" s="226" t="s">
        <v>85</v>
      </c>
      <c r="AY179" s="225" t="s">
        <v>226</v>
      </c>
      <c r="BK179" s="227">
        <f>SUM(BK180:BK181)</f>
        <v>0</v>
      </c>
    </row>
    <row r="180" s="2" customFormat="1" ht="16.5" customHeight="1">
      <c r="A180" s="41"/>
      <c r="B180" s="42"/>
      <c r="C180" s="230" t="s">
        <v>393</v>
      </c>
      <c r="D180" s="230" t="s">
        <v>228</v>
      </c>
      <c r="E180" s="231" t="s">
        <v>1503</v>
      </c>
      <c r="F180" s="232" t="s">
        <v>3063</v>
      </c>
      <c r="G180" s="233" t="s">
        <v>387</v>
      </c>
      <c r="H180" s="234">
        <v>1</v>
      </c>
      <c r="I180" s="235"/>
      <c r="J180" s="236">
        <f>ROUND(I180*H180,2)</f>
        <v>0</v>
      </c>
      <c r="K180" s="232" t="s">
        <v>1</v>
      </c>
      <c r="L180" s="47"/>
      <c r="M180" s="237" t="s">
        <v>1</v>
      </c>
      <c r="N180" s="238" t="s">
        <v>52</v>
      </c>
      <c r="O180" s="9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1" t="s">
        <v>233</v>
      </c>
      <c r="AT180" s="241" t="s">
        <v>228</v>
      </c>
      <c r="AU180" s="241" t="s">
        <v>92</v>
      </c>
      <c r="AY180" s="19" t="s">
        <v>226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233</v>
      </c>
      <c r="BK180" s="242">
        <f>ROUND(I180*H180,2)</f>
        <v>0</v>
      </c>
      <c r="BL180" s="19" t="s">
        <v>233</v>
      </c>
      <c r="BM180" s="241" t="s">
        <v>3650</v>
      </c>
    </row>
    <row r="181" s="2" customFormat="1" ht="16.5" customHeight="1">
      <c r="A181" s="41"/>
      <c r="B181" s="42"/>
      <c r="C181" s="230" t="s">
        <v>400</v>
      </c>
      <c r="D181" s="230" t="s">
        <v>228</v>
      </c>
      <c r="E181" s="231" t="s">
        <v>2308</v>
      </c>
      <c r="F181" s="232" t="s">
        <v>3065</v>
      </c>
      <c r="G181" s="233" t="s">
        <v>387</v>
      </c>
      <c r="H181" s="234">
        <v>1</v>
      </c>
      <c r="I181" s="235"/>
      <c r="J181" s="236">
        <f>ROUND(I181*H181,2)</f>
        <v>0</v>
      </c>
      <c r="K181" s="232" t="s">
        <v>1</v>
      </c>
      <c r="L181" s="47"/>
      <c r="M181" s="237" t="s">
        <v>1</v>
      </c>
      <c r="N181" s="238" t="s">
        <v>52</v>
      </c>
      <c r="O181" s="95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1" t="s">
        <v>233</v>
      </c>
      <c r="AT181" s="241" t="s">
        <v>228</v>
      </c>
      <c r="AU181" s="241" t="s">
        <v>92</v>
      </c>
      <c r="AY181" s="19" t="s">
        <v>226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233</v>
      </c>
      <c r="BK181" s="242">
        <f>ROUND(I181*H181,2)</f>
        <v>0</v>
      </c>
      <c r="BL181" s="19" t="s">
        <v>233</v>
      </c>
      <c r="BM181" s="241" t="s">
        <v>3651</v>
      </c>
    </row>
    <row r="182" s="12" customFormat="1" ht="25.92" customHeight="1">
      <c r="A182" s="12"/>
      <c r="B182" s="214"/>
      <c r="C182" s="215"/>
      <c r="D182" s="216" t="s">
        <v>84</v>
      </c>
      <c r="E182" s="217" t="s">
        <v>3067</v>
      </c>
      <c r="F182" s="217" t="s">
        <v>164</v>
      </c>
      <c r="G182" s="215"/>
      <c r="H182" s="215"/>
      <c r="I182" s="218"/>
      <c r="J182" s="219">
        <f>BK182</f>
        <v>0</v>
      </c>
      <c r="K182" s="215"/>
      <c r="L182" s="220"/>
      <c r="M182" s="221"/>
      <c r="N182" s="222"/>
      <c r="O182" s="222"/>
      <c r="P182" s="223">
        <f>SUM(P183:P185)</f>
        <v>0</v>
      </c>
      <c r="Q182" s="222"/>
      <c r="R182" s="223">
        <f>SUM(R183:R185)</f>
        <v>0</v>
      </c>
      <c r="S182" s="222"/>
      <c r="T182" s="224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92</v>
      </c>
      <c r="AT182" s="226" t="s">
        <v>84</v>
      </c>
      <c r="AU182" s="226" t="s">
        <v>85</v>
      </c>
      <c r="AY182" s="225" t="s">
        <v>226</v>
      </c>
      <c r="BK182" s="227">
        <f>SUM(BK183:BK185)</f>
        <v>0</v>
      </c>
    </row>
    <row r="183" s="2" customFormat="1" ht="16.5" customHeight="1">
      <c r="A183" s="41"/>
      <c r="B183" s="42"/>
      <c r="C183" s="230" t="s">
        <v>405</v>
      </c>
      <c r="D183" s="230" t="s">
        <v>228</v>
      </c>
      <c r="E183" s="231" t="s">
        <v>2324</v>
      </c>
      <c r="F183" s="232" t="s">
        <v>3652</v>
      </c>
      <c r="G183" s="233" t="s">
        <v>387</v>
      </c>
      <c r="H183" s="234">
        <v>1</v>
      </c>
      <c r="I183" s="235"/>
      <c r="J183" s="236">
        <f>ROUND(I183*H183,2)</f>
        <v>0</v>
      </c>
      <c r="K183" s="232" t="s">
        <v>1</v>
      </c>
      <c r="L183" s="47"/>
      <c r="M183" s="237" t="s">
        <v>1</v>
      </c>
      <c r="N183" s="238" t="s">
        <v>52</v>
      </c>
      <c r="O183" s="95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1" t="s">
        <v>233</v>
      </c>
      <c r="AT183" s="241" t="s">
        <v>228</v>
      </c>
      <c r="AU183" s="241" t="s">
        <v>92</v>
      </c>
      <c r="AY183" s="19" t="s">
        <v>226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233</v>
      </c>
      <c r="BK183" s="242">
        <f>ROUND(I183*H183,2)</f>
        <v>0</v>
      </c>
      <c r="BL183" s="19" t="s">
        <v>233</v>
      </c>
      <c r="BM183" s="241" t="s">
        <v>3653</v>
      </c>
    </row>
    <row r="184" s="2" customFormat="1" ht="16.5" customHeight="1">
      <c r="A184" s="41"/>
      <c r="B184" s="42"/>
      <c r="C184" s="230" t="s">
        <v>410</v>
      </c>
      <c r="D184" s="230" t="s">
        <v>228</v>
      </c>
      <c r="E184" s="231" t="s">
        <v>2327</v>
      </c>
      <c r="F184" s="232" t="s">
        <v>3070</v>
      </c>
      <c r="G184" s="233" t="s">
        <v>387</v>
      </c>
      <c r="H184" s="234">
        <v>1</v>
      </c>
      <c r="I184" s="235"/>
      <c r="J184" s="236">
        <f>ROUND(I184*H184,2)</f>
        <v>0</v>
      </c>
      <c r="K184" s="232" t="s">
        <v>1</v>
      </c>
      <c r="L184" s="47"/>
      <c r="M184" s="237" t="s">
        <v>1</v>
      </c>
      <c r="N184" s="238" t="s">
        <v>52</v>
      </c>
      <c r="O184" s="95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1" t="s">
        <v>233</v>
      </c>
      <c r="AT184" s="241" t="s">
        <v>228</v>
      </c>
      <c r="AU184" s="241" t="s">
        <v>92</v>
      </c>
      <c r="AY184" s="19" t="s">
        <v>226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233</v>
      </c>
      <c r="BK184" s="242">
        <f>ROUND(I184*H184,2)</f>
        <v>0</v>
      </c>
      <c r="BL184" s="19" t="s">
        <v>233</v>
      </c>
      <c r="BM184" s="241" t="s">
        <v>3654</v>
      </c>
    </row>
    <row r="185" s="2" customFormat="1" ht="24.15" customHeight="1">
      <c r="A185" s="41"/>
      <c r="B185" s="42"/>
      <c r="C185" s="230" t="s">
        <v>416</v>
      </c>
      <c r="D185" s="230" t="s">
        <v>228</v>
      </c>
      <c r="E185" s="231" t="s">
        <v>2330</v>
      </c>
      <c r="F185" s="232" t="s">
        <v>3072</v>
      </c>
      <c r="G185" s="233" t="s">
        <v>387</v>
      </c>
      <c r="H185" s="234">
        <v>1</v>
      </c>
      <c r="I185" s="235"/>
      <c r="J185" s="236">
        <f>ROUND(I185*H185,2)</f>
        <v>0</v>
      </c>
      <c r="K185" s="232" t="s">
        <v>1</v>
      </c>
      <c r="L185" s="47"/>
      <c r="M185" s="308" t="s">
        <v>1</v>
      </c>
      <c r="N185" s="309" t="s">
        <v>52</v>
      </c>
      <c r="O185" s="310"/>
      <c r="P185" s="311">
        <f>O185*H185</f>
        <v>0</v>
      </c>
      <c r="Q185" s="311">
        <v>0</v>
      </c>
      <c r="R185" s="311">
        <f>Q185*H185</f>
        <v>0</v>
      </c>
      <c r="S185" s="311">
        <v>0</v>
      </c>
      <c r="T185" s="312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1" t="s">
        <v>233</v>
      </c>
      <c r="AT185" s="241" t="s">
        <v>228</v>
      </c>
      <c r="AU185" s="241" t="s">
        <v>92</v>
      </c>
      <c r="AY185" s="19" t="s">
        <v>226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233</v>
      </c>
      <c r="BK185" s="242">
        <f>ROUND(I185*H185,2)</f>
        <v>0</v>
      </c>
      <c r="BL185" s="19" t="s">
        <v>233</v>
      </c>
      <c r="BM185" s="241" t="s">
        <v>3655</v>
      </c>
    </row>
    <row r="186" s="2" customFormat="1" ht="6.96" customHeight="1">
      <c r="A186" s="41"/>
      <c r="B186" s="70"/>
      <c r="C186" s="71"/>
      <c r="D186" s="71"/>
      <c r="E186" s="71"/>
      <c r="F186" s="71"/>
      <c r="G186" s="71"/>
      <c r="H186" s="71"/>
      <c r="I186" s="71"/>
      <c r="J186" s="71"/>
      <c r="K186" s="71"/>
      <c r="L186" s="47"/>
      <c r="M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</sheetData>
  <sheetProtection sheet="1" autoFilter="0" formatColumns="0" formatRows="0" objects="1" scenarios="1" spinCount="100000" saltValue="k3ySdiIejTfyLh1Hwl27yDGWCSktqCFLnzWQHI5NcubmnaD+8ZChc+aPmlHQMp4xyxtVk0EZdt3YKAfkR1xZEg==" hashValue="/hpDESK1ztS12eye6lIKWQz9d0ZXiDB5AgGgyUeoyrPIeUKF1kpM65nLYLiLdQc1ZFQ4N5a9VsCCvA0lg8P4UQ==" algorithmName="SHA-512" password="CF7A"/>
  <autoFilter ref="C127:K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3656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3657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ROUND(J130,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ROUND((SUM(BE130:BE265)),  2)</f>
        <v>0</v>
      </c>
      <c r="G35" s="41"/>
      <c r="H35" s="41"/>
      <c r="I35" s="168">
        <v>0.20999999999999999</v>
      </c>
      <c r="J35" s="167">
        <f>ROUND(((SUM(BE130:BE265))*I35),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ROUND((SUM(BF130:BF265)),  2)</f>
        <v>0</v>
      </c>
      <c r="G36" s="41"/>
      <c r="H36" s="41"/>
      <c r="I36" s="168">
        <v>0.14999999999999999</v>
      </c>
      <c r="J36" s="167">
        <f>ROUND(((SUM(BF130:BF265))*I36),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ROUND((SUM(BG130:BG265)),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ROUND((SUM(BH130:BH265)),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ROUND((SUM(BI130:BI265)),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3656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SO03.1 - Stavebně technické řešení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J130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3658</v>
      </c>
      <c r="E99" s="195"/>
      <c r="F99" s="195"/>
      <c r="G99" s="195"/>
      <c r="H99" s="195"/>
      <c r="I99" s="195"/>
      <c r="J99" s="196">
        <f>J131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3659</v>
      </c>
      <c r="E100" s="200"/>
      <c r="F100" s="200"/>
      <c r="G100" s="200"/>
      <c r="H100" s="200"/>
      <c r="I100" s="200"/>
      <c r="J100" s="201">
        <f>J145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3660</v>
      </c>
      <c r="E101" s="200"/>
      <c r="F101" s="200"/>
      <c r="G101" s="200"/>
      <c r="H101" s="200"/>
      <c r="I101" s="200"/>
      <c r="J101" s="201">
        <f>J165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7"/>
      <c r="D102" s="199" t="s">
        <v>3661</v>
      </c>
      <c r="E102" s="200"/>
      <c r="F102" s="200"/>
      <c r="G102" s="200"/>
      <c r="H102" s="200"/>
      <c r="I102" s="200"/>
      <c r="J102" s="201">
        <f>J175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7"/>
      <c r="D103" s="199" t="s">
        <v>3662</v>
      </c>
      <c r="E103" s="200"/>
      <c r="F103" s="200"/>
      <c r="G103" s="200"/>
      <c r="H103" s="200"/>
      <c r="I103" s="200"/>
      <c r="J103" s="201">
        <f>J197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3663</v>
      </c>
      <c r="E104" s="195"/>
      <c r="F104" s="195"/>
      <c r="G104" s="195"/>
      <c r="H104" s="195"/>
      <c r="I104" s="195"/>
      <c r="J104" s="196">
        <f>J214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7"/>
      <c r="D105" s="199" t="s">
        <v>3664</v>
      </c>
      <c r="E105" s="200"/>
      <c r="F105" s="200"/>
      <c r="G105" s="200"/>
      <c r="H105" s="200"/>
      <c r="I105" s="200"/>
      <c r="J105" s="201">
        <f>J216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3665</v>
      </c>
      <c r="E106" s="195"/>
      <c r="F106" s="195"/>
      <c r="G106" s="195"/>
      <c r="H106" s="195"/>
      <c r="I106" s="195"/>
      <c r="J106" s="196">
        <f>J220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1652</v>
      </c>
      <c r="E107" s="195"/>
      <c r="F107" s="195"/>
      <c r="G107" s="195"/>
      <c r="H107" s="195"/>
      <c r="I107" s="195"/>
      <c r="J107" s="196">
        <f>J253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2"/>
      <c r="C108" s="193"/>
      <c r="D108" s="194" t="s">
        <v>1651</v>
      </c>
      <c r="E108" s="195"/>
      <c r="F108" s="195"/>
      <c r="G108" s="195"/>
      <c r="H108" s="195"/>
      <c r="I108" s="195"/>
      <c r="J108" s="196">
        <f>J260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2"/>
      <c r="C114" s="73"/>
      <c r="D114" s="73"/>
      <c r="E114" s="73"/>
      <c r="F114" s="73"/>
      <c r="G114" s="73"/>
      <c r="H114" s="73"/>
      <c r="I114" s="73"/>
      <c r="J114" s="73"/>
      <c r="K114" s="7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211</v>
      </c>
      <c r="D115" s="43"/>
      <c r="E115" s="43"/>
      <c r="F115" s="43"/>
      <c r="G115" s="43"/>
      <c r="H115" s="43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187" t="str">
        <f>E7</f>
        <v>Změna způsobu dezinfekce</v>
      </c>
      <c r="F118" s="34"/>
      <c r="G118" s="34"/>
      <c r="H118" s="34"/>
      <c r="I118" s="43"/>
      <c r="J118" s="43"/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168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7" t="s">
        <v>3656</v>
      </c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170</v>
      </c>
      <c r="D121" s="43"/>
      <c r="E121" s="43"/>
      <c r="F121" s="43"/>
      <c r="G121" s="43"/>
      <c r="H121" s="43"/>
      <c r="I121" s="43"/>
      <c r="J121" s="43"/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80" t="str">
        <f>E11</f>
        <v>SO03.1 - Stavebně technické řešení</v>
      </c>
      <c r="F122" s="43"/>
      <c r="G122" s="43"/>
      <c r="H122" s="43"/>
      <c r="I122" s="43"/>
      <c r="J122" s="43"/>
      <c r="K122" s="43"/>
      <c r="L122" s="6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20</v>
      </c>
      <c r="D124" s="43"/>
      <c r="E124" s="43"/>
      <c r="F124" s="29" t="str">
        <f>F14</f>
        <v>Areál úpravny vody Želivka, Hulice 106</v>
      </c>
      <c r="G124" s="43"/>
      <c r="H124" s="43"/>
      <c r="I124" s="34" t="s">
        <v>22</v>
      </c>
      <c r="J124" s="83" t="str">
        <f>IF(J14="","",J14)</f>
        <v>31. 8. 2021</v>
      </c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40.05" customHeight="1">
      <c r="A126" s="41"/>
      <c r="B126" s="42"/>
      <c r="C126" s="34" t="s">
        <v>28</v>
      </c>
      <c r="D126" s="43"/>
      <c r="E126" s="43"/>
      <c r="F126" s="29" t="str">
        <f>E17</f>
        <v>Úpravna vody Želivka, a.s.</v>
      </c>
      <c r="G126" s="43"/>
      <c r="H126" s="43"/>
      <c r="I126" s="34" t="s">
        <v>36</v>
      </c>
      <c r="J126" s="39" t="str">
        <f>E23</f>
        <v>ERMEX ENGINEERING, spol. s r.o.</v>
      </c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3"/>
      <c r="B129" s="204"/>
      <c r="C129" s="205" t="s">
        <v>212</v>
      </c>
      <c r="D129" s="206" t="s">
        <v>70</v>
      </c>
      <c r="E129" s="206" t="s">
        <v>66</v>
      </c>
      <c r="F129" s="206" t="s">
        <v>67</v>
      </c>
      <c r="G129" s="206" t="s">
        <v>213</v>
      </c>
      <c r="H129" s="206" t="s">
        <v>214</v>
      </c>
      <c r="I129" s="206" t="s">
        <v>215</v>
      </c>
      <c r="J129" s="206" t="s">
        <v>175</v>
      </c>
      <c r="K129" s="207" t="s">
        <v>216</v>
      </c>
      <c r="L129" s="208"/>
      <c r="M129" s="104" t="s">
        <v>1</v>
      </c>
      <c r="N129" s="105" t="s">
        <v>49</v>
      </c>
      <c r="O129" s="105" t="s">
        <v>217</v>
      </c>
      <c r="P129" s="105" t="s">
        <v>218</v>
      </c>
      <c r="Q129" s="105" t="s">
        <v>219</v>
      </c>
      <c r="R129" s="105" t="s">
        <v>220</v>
      </c>
      <c r="S129" s="105" t="s">
        <v>221</v>
      </c>
      <c r="T129" s="106" t="s">
        <v>222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41"/>
      <c r="B130" s="42"/>
      <c r="C130" s="111" t="s">
        <v>223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7"/>
      <c r="N130" s="210"/>
      <c r="O130" s="108"/>
      <c r="P130" s="211">
        <f>P131+P214+P220+P253+P260</f>
        <v>0</v>
      </c>
      <c r="Q130" s="108"/>
      <c r="R130" s="211">
        <f>R131+R214+R220+R253+R260</f>
        <v>2.6035767500000002</v>
      </c>
      <c r="S130" s="108"/>
      <c r="T130" s="212">
        <f>T131+T214+T220+T253+T260</f>
        <v>9.6118899999999989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84</v>
      </c>
      <c r="AU130" s="19" t="s">
        <v>177</v>
      </c>
      <c r="BK130" s="213">
        <f>BK131+BK214+BK220+BK253+BK260</f>
        <v>0</v>
      </c>
    </row>
    <row r="131" s="12" customFormat="1" ht="25.92" customHeight="1">
      <c r="A131" s="12"/>
      <c r="B131" s="214"/>
      <c r="C131" s="215"/>
      <c r="D131" s="216" t="s">
        <v>84</v>
      </c>
      <c r="E131" s="217" t="s">
        <v>3666</v>
      </c>
      <c r="F131" s="217" t="s">
        <v>3667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P132+SUM(P133:P145)+P165+P175+P197</f>
        <v>0</v>
      </c>
      <c r="Q131" s="222"/>
      <c r="R131" s="223">
        <f>R132+SUM(R133:R145)+R165+R175+R197</f>
        <v>2.5926500000000003</v>
      </c>
      <c r="S131" s="222"/>
      <c r="T131" s="224">
        <f>T132+SUM(T133:T145)+T165+T175+T197</f>
        <v>9.6118899999999989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92</v>
      </c>
      <c r="AT131" s="226" t="s">
        <v>84</v>
      </c>
      <c r="AU131" s="226" t="s">
        <v>85</v>
      </c>
      <c r="AY131" s="225" t="s">
        <v>226</v>
      </c>
      <c r="BK131" s="227">
        <f>BK132+SUM(BK133:BK145)+BK165+BK175+BK197</f>
        <v>0</v>
      </c>
    </row>
    <row r="132" s="2" customFormat="1" ht="24.15" customHeight="1">
      <c r="A132" s="41"/>
      <c r="B132" s="42"/>
      <c r="C132" s="230" t="s">
        <v>92</v>
      </c>
      <c r="D132" s="230" t="s">
        <v>228</v>
      </c>
      <c r="E132" s="231" t="s">
        <v>1689</v>
      </c>
      <c r="F132" s="232" t="s">
        <v>926</v>
      </c>
      <c r="G132" s="233" t="s">
        <v>387</v>
      </c>
      <c r="H132" s="234">
        <v>1</v>
      </c>
      <c r="I132" s="235"/>
      <c r="J132" s="236">
        <f>ROUND(I132*H132,2)</f>
        <v>0</v>
      </c>
      <c r="K132" s="232" t="s">
        <v>1</v>
      </c>
      <c r="L132" s="47"/>
      <c r="M132" s="237" t="s">
        <v>1</v>
      </c>
      <c r="N132" s="238" t="s">
        <v>52</v>
      </c>
      <c r="O132" s="9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1" t="s">
        <v>307</v>
      </c>
      <c r="AT132" s="241" t="s">
        <v>228</v>
      </c>
      <c r="AU132" s="241" t="s">
        <v>92</v>
      </c>
      <c r="AY132" s="19" t="s">
        <v>226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9" t="s">
        <v>233</v>
      </c>
      <c r="BK132" s="242">
        <f>ROUND(I132*H132,2)</f>
        <v>0</v>
      </c>
      <c r="BL132" s="19" t="s">
        <v>307</v>
      </c>
      <c r="BM132" s="241" t="s">
        <v>3668</v>
      </c>
    </row>
    <row r="133" s="2" customFormat="1" ht="16.5" customHeight="1">
      <c r="A133" s="41"/>
      <c r="B133" s="42"/>
      <c r="C133" s="230" t="s">
        <v>94</v>
      </c>
      <c r="D133" s="230" t="s">
        <v>228</v>
      </c>
      <c r="E133" s="231" t="s">
        <v>1983</v>
      </c>
      <c r="F133" s="232" t="s">
        <v>3669</v>
      </c>
      <c r="G133" s="233" t="s">
        <v>387</v>
      </c>
      <c r="H133" s="234">
        <v>1</v>
      </c>
      <c r="I133" s="235"/>
      <c r="J133" s="236">
        <f>ROUND(I133*H133,2)</f>
        <v>0</v>
      </c>
      <c r="K133" s="232" t="s">
        <v>1</v>
      </c>
      <c r="L133" s="47"/>
      <c r="M133" s="237" t="s">
        <v>1</v>
      </c>
      <c r="N133" s="238" t="s">
        <v>52</v>
      </c>
      <c r="O133" s="95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1" t="s">
        <v>307</v>
      </c>
      <c r="AT133" s="241" t="s">
        <v>228</v>
      </c>
      <c r="AU133" s="241" t="s">
        <v>92</v>
      </c>
      <c r="AY133" s="19" t="s">
        <v>226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9" t="s">
        <v>233</v>
      </c>
      <c r="BK133" s="242">
        <f>ROUND(I133*H133,2)</f>
        <v>0</v>
      </c>
      <c r="BL133" s="19" t="s">
        <v>307</v>
      </c>
      <c r="BM133" s="241" t="s">
        <v>3670</v>
      </c>
    </row>
    <row r="134" s="2" customFormat="1" ht="16.5" customHeight="1">
      <c r="A134" s="41"/>
      <c r="B134" s="42"/>
      <c r="C134" s="230" t="s">
        <v>241</v>
      </c>
      <c r="D134" s="230" t="s">
        <v>228</v>
      </c>
      <c r="E134" s="231" t="s">
        <v>934</v>
      </c>
      <c r="F134" s="232" t="s">
        <v>935</v>
      </c>
      <c r="G134" s="233" t="s">
        <v>544</v>
      </c>
      <c r="H134" s="234">
        <v>1</v>
      </c>
      <c r="I134" s="235"/>
      <c r="J134" s="236">
        <f>ROUND(I134*H134,2)</f>
        <v>0</v>
      </c>
      <c r="K134" s="232" t="s">
        <v>1</v>
      </c>
      <c r="L134" s="47"/>
      <c r="M134" s="237" t="s">
        <v>1</v>
      </c>
      <c r="N134" s="238" t="s">
        <v>52</v>
      </c>
      <c r="O134" s="95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1" t="s">
        <v>307</v>
      </c>
      <c r="AT134" s="241" t="s">
        <v>228</v>
      </c>
      <c r="AU134" s="241" t="s">
        <v>92</v>
      </c>
      <c r="AY134" s="19" t="s">
        <v>226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233</v>
      </c>
      <c r="BK134" s="242">
        <f>ROUND(I134*H134,2)</f>
        <v>0</v>
      </c>
      <c r="BL134" s="19" t="s">
        <v>307</v>
      </c>
      <c r="BM134" s="241" t="s">
        <v>3671</v>
      </c>
    </row>
    <row r="135" s="13" customFormat="1">
      <c r="A135" s="13"/>
      <c r="B135" s="243"/>
      <c r="C135" s="244"/>
      <c r="D135" s="245" t="s">
        <v>235</v>
      </c>
      <c r="E135" s="246" t="s">
        <v>1</v>
      </c>
      <c r="F135" s="247" t="s">
        <v>546</v>
      </c>
      <c r="G135" s="244"/>
      <c r="H135" s="248">
        <v>1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235</v>
      </c>
      <c r="AU135" s="254" t="s">
        <v>92</v>
      </c>
      <c r="AV135" s="13" t="s">
        <v>94</v>
      </c>
      <c r="AW135" s="13" t="s">
        <v>40</v>
      </c>
      <c r="AX135" s="13" t="s">
        <v>85</v>
      </c>
      <c r="AY135" s="254" t="s">
        <v>226</v>
      </c>
    </row>
    <row r="136" s="14" customFormat="1">
      <c r="A136" s="14"/>
      <c r="B136" s="255"/>
      <c r="C136" s="256"/>
      <c r="D136" s="245" t="s">
        <v>235</v>
      </c>
      <c r="E136" s="257" t="s">
        <v>1</v>
      </c>
      <c r="F136" s="258" t="s">
        <v>237</v>
      </c>
      <c r="G136" s="256"/>
      <c r="H136" s="259">
        <v>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235</v>
      </c>
      <c r="AU136" s="265" t="s">
        <v>92</v>
      </c>
      <c r="AV136" s="14" t="s">
        <v>233</v>
      </c>
      <c r="AW136" s="14" t="s">
        <v>40</v>
      </c>
      <c r="AX136" s="14" t="s">
        <v>92</v>
      </c>
      <c r="AY136" s="265" t="s">
        <v>226</v>
      </c>
    </row>
    <row r="137" s="2" customFormat="1" ht="16.5" customHeight="1">
      <c r="A137" s="41"/>
      <c r="B137" s="42"/>
      <c r="C137" s="230" t="s">
        <v>233</v>
      </c>
      <c r="D137" s="230" t="s">
        <v>228</v>
      </c>
      <c r="E137" s="231" t="s">
        <v>1238</v>
      </c>
      <c r="F137" s="232" t="s">
        <v>3672</v>
      </c>
      <c r="G137" s="233" t="s">
        <v>327</v>
      </c>
      <c r="H137" s="234">
        <v>464</v>
      </c>
      <c r="I137" s="235"/>
      <c r="J137" s="236">
        <f>ROUND(I137*H137,2)</f>
        <v>0</v>
      </c>
      <c r="K137" s="232" t="s">
        <v>232</v>
      </c>
      <c r="L137" s="47"/>
      <c r="M137" s="237" t="s">
        <v>1</v>
      </c>
      <c r="N137" s="238" t="s">
        <v>52</v>
      </c>
      <c r="O137" s="95"/>
      <c r="P137" s="239">
        <f>O137*H137</f>
        <v>0</v>
      </c>
      <c r="Q137" s="239">
        <v>0.001</v>
      </c>
      <c r="R137" s="239">
        <f>Q137*H137</f>
        <v>0.46400000000000002</v>
      </c>
      <c r="S137" s="239">
        <v>0.001</v>
      </c>
      <c r="T137" s="240">
        <f>S137*H137</f>
        <v>0.46400000000000002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1" t="s">
        <v>307</v>
      </c>
      <c r="AT137" s="241" t="s">
        <v>228</v>
      </c>
      <c r="AU137" s="241" t="s">
        <v>92</v>
      </c>
      <c r="AY137" s="19" t="s">
        <v>226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233</v>
      </c>
      <c r="BK137" s="242">
        <f>ROUND(I137*H137,2)</f>
        <v>0</v>
      </c>
      <c r="BL137" s="19" t="s">
        <v>307</v>
      </c>
      <c r="BM137" s="241" t="s">
        <v>3673</v>
      </c>
    </row>
    <row r="138" s="15" customFormat="1">
      <c r="A138" s="15"/>
      <c r="B138" s="280"/>
      <c r="C138" s="281"/>
      <c r="D138" s="245" t="s">
        <v>235</v>
      </c>
      <c r="E138" s="282" t="s">
        <v>1</v>
      </c>
      <c r="F138" s="283" t="s">
        <v>3674</v>
      </c>
      <c r="G138" s="281"/>
      <c r="H138" s="282" t="s">
        <v>1</v>
      </c>
      <c r="I138" s="284"/>
      <c r="J138" s="281"/>
      <c r="K138" s="281"/>
      <c r="L138" s="285"/>
      <c r="M138" s="286"/>
      <c r="N138" s="287"/>
      <c r="O138" s="287"/>
      <c r="P138" s="287"/>
      <c r="Q138" s="287"/>
      <c r="R138" s="287"/>
      <c r="S138" s="287"/>
      <c r="T138" s="28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9" t="s">
        <v>235</v>
      </c>
      <c r="AU138" s="289" t="s">
        <v>92</v>
      </c>
      <c r="AV138" s="15" t="s">
        <v>92</v>
      </c>
      <c r="AW138" s="15" t="s">
        <v>40</v>
      </c>
      <c r="AX138" s="15" t="s">
        <v>85</v>
      </c>
      <c r="AY138" s="289" t="s">
        <v>226</v>
      </c>
    </row>
    <row r="139" s="13" customFormat="1">
      <c r="A139" s="13"/>
      <c r="B139" s="243"/>
      <c r="C139" s="244"/>
      <c r="D139" s="245" t="s">
        <v>235</v>
      </c>
      <c r="E139" s="246" t="s">
        <v>1</v>
      </c>
      <c r="F139" s="247" t="s">
        <v>3675</v>
      </c>
      <c r="G139" s="244"/>
      <c r="H139" s="248">
        <v>464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235</v>
      </c>
      <c r="AU139" s="254" t="s">
        <v>92</v>
      </c>
      <c r="AV139" s="13" t="s">
        <v>94</v>
      </c>
      <c r="AW139" s="13" t="s">
        <v>40</v>
      </c>
      <c r="AX139" s="13" t="s">
        <v>85</v>
      </c>
      <c r="AY139" s="254" t="s">
        <v>226</v>
      </c>
    </row>
    <row r="140" s="14" customFormat="1">
      <c r="A140" s="14"/>
      <c r="B140" s="255"/>
      <c r="C140" s="256"/>
      <c r="D140" s="245" t="s">
        <v>235</v>
      </c>
      <c r="E140" s="257" t="s">
        <v>1</v>
      </c>
      <c r="F140" s="258" t="s">
        <v>237</v>
      </c>
      <c r="G140" s="256"/>
      <c r="H140" s="259">
        <v>464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235</v>
      </c>
      <c r="AU140" s="265" t="s">
        <v>92</v>
      </c>
      <c r="AV140" s="14" t="s">
        <v>233</v>
      </c>
      <c r="AW140" s="14" t="s">
        <v>40</v>
      </c>
      <c r="AX140" s="14" t="s">
        <v>92</v>
      </c>
      <c r="AY140" s="265" t="s">
        <v>226</v>
      </c>
    </row>
    <row r="141" s="2" customFormat="1" ht="16.5" customHeight="1">
      <c r="A141" s="41"/>
      <c r="B141" s="42"/>
      <c r="C141" s="230" t="s">
        <v>251</v>
      </c>
      <c r="D141" s="230" t="s">
        <v>228</v>
      </c>
      <c r="E141" s="231" t="s">
        <v>3138</v>
      </c>
      <c r="F141" s="232" t="s">
        <v>3139</v>
      </c>
      <c r="G141" s="233" t="s">
        <v>259</v>
      </c>
      <c r="H141" s="234">
        <v>0.81599999999999995</v>
      </c>
      <c r="I141" s="235"/>
      <c r="J141" s="236">
        <f>ROUND(I141*H141,2)</f>
        <v>0</v>
      </c>
      <c r="K141" s="232" t="s">
        <v>1877</v>
      </c>
      <c r="L141" s="47"/>
      <c r="M141" s="237" t="s">
        <v>1</v>
      </c>
      <c r="N141" s="238" t="s">
        <v>52</v>
      </c>
      <c r="O141" s="95"/>
      <c r="P141" s="239">
        <f>O141*H141</f>
        <v>0</v>
      </c>
      <c r="Q141" s="239">
        <v>0</v>
      </c>
      <c r="R141" s="239">
        <f>Q141*H141</f>
        <v>0</v>
      </c>
      <c r="S141" s="239">
        <v>2.3999999999999999</v>
      </c>
      <c r="T141" s="240">
        <f>S141*H141</f>
        <v>1.9583999999999997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1" t="s">
        <v>233</v>
      </c>
      <c r="AT141" s="241" t="s">
        <v>228</v>
      </c>
      <c r="AU141" s="241" t="s">
        <v>92</v>
      </c>
      <c r="AY141" s="19" t="s">
        <v>226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233</v>
      </c>
      <c r="BK141" s="242">
        <f>ROUND(I141*H141,2)</f>
        <v>0</v>
      </c>
      <c r="BL141" s="19" t="s">
        <v>233</v>
      </c>
      <c r="BM141" s="241" t="s">
        <v>3676</v>
      </c>
    </row>
    <row r="142" s="15" customFormat="1">
      <c r="A142" s="15"/>
      <c r="B142" s="280"/>
      <c r="C142" s="281"/>
      <c r="D142" s="245" t="s">
        <v>235</v>
      </c>
      <c r="E142" s="282" t="s">
        <v>1</v>
      </c>
      <c r="F142" s="283" t="s">
        <v>3677</v>
      </c>
      <c r="G142" s="281"/>
      <c r="H142" s="282" t="s">
        <v>1</v>
      </c>
      <c r="I142" s="284"/>
      <c r="J142" s="281"/>
      <c r="K142" s="281"/>
      <c r="L142" s="285"/>
      <c r="M142" s="286"/>
      <c r="N142" s="287"/>
      <c r="O142" s="287"/>
      <c r="P142" s="287"/>
      <c r="Q142" s="287"/>
      <c r="R142" s="287"/>
      <c r="S142" s="287"/>
      <c r="T142" s="28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9" t="s">
        <v>235</v>
      </c>
      <c r="AU142" s="289" t="s">
        <v>92</v>
      </c>
      <c r="AV142" s="15" t="s">
        <v>92</v>
      </c>
      <c r="AW142" s="15" t="s">
        <v>40</v>
      </c>
      <c r="AX142" s="15" t="s">
        <v>85</v>
      </c>
      <c r="AY142" s="289" t="s">
        <v>226</v>
      </c>
    </row>
    <row r="143" s="13" customFormat="1">
      <c r="A143" s="13"/>
      <c r="B143" s="243"/>
      <c r="C143" s="244"/>
      <c r="D143" s="245" t="s">
        <v>235</v>
      </c>
      <c r="E143" s="246" t="s">
        <v>1</v>
      </c>
      <c r="F143" s="247" t="s">
        <v>3678</v>
      </c>
      <c r="G143" s="244"/>
      <c r="H143" s="248">
        <v>0.81599999999999995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235</v>
      </c>
      <c r="AU143" s="254" t="s">
        <v>92</v>
      </c>
      <c r="AV143" s="13" t="s">
        <v>94</v>
      </c>
      <c r="AW143" s="13" t="s">
        <v>40</v>
      </c>
      <c r="AX143" s="13" t="s">
        <v>92</v>
      </c>
      <c r="AY143" s="254" t="s">
        <v>226</v>
      </c>
    </row>
    <row r="144" s="2" customFormat="1" ht="21.75" customHeight="1">
      <c r="A144" s="41"/>
      <c r="B144" s="42"/>
      <c r="C144" s="230" t="s">
        <v>256</v>
      </c>
      <c r="D144" s="230" t="s">
        <v>228</v>
      </c>
      <c r="E144" s="231" t="s">
        <v>2952</v>
      </c>
      <c r="F144" s="232" t="s">
        <v>3679</v>
      </c>
      <c r="G144" s="233" t="s">
        <v>387</v>
      </c>
      <c r="H144" s="234">
        <v>3</v>
      </c>
      <c r="I144" s="235"/>
      <c r="J144" s="236">
        <f>ROUND(I144*H144,2)</f>
        <v>0</v>
      </c>
      <c r="K144" s="232" t="s">
        <v>1</v>
      </c>
      <c r="L144" s="47"/>
      <c r="M144" s="237" t="s">
        <v>1</v>
      </c>
      <c r="N144" s="238" t="s">
        <v>52</v>
      </c>
      <c r="O144" s="95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1" t="s">
        <v>233</v>
      </c>
      <c r="AT144" s="241" t="s">
        <v>228</v>
      </c>
      <c r="AU144" s="241" t="s">
        <v>92</v>
      </c>
      <c r="AY144" s="19" t="s">
        <v>226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233</v>
      </c>
      <c r="BK144" s="242">
        <f>ROUND(I144*H144,2)</f>
        <v>0</v>
      </c>
      <c r="BL144" s="19" t="s">
        <v>233</v>
      </c>
      <c r="BM144" s="241" t="s">
        <v>3680</v>
      </c>
    </row>
    <row r="145" s="12" customFormat="1" ht="22.8" customHeight="1">
      <c r="A145" s="12"/>
      <c r="B145" s="214"/>
      <c r="C145" s="215"/>
      <c r="D145" s="216" t="s">
        <v>84</v>
      </c>
      <c r="E145" s="228" t="s">
        <v>3681</v>
      </c>
      <c r="F145" s="228" t="s">
        <v>3682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SUM(P146:P164)</f>
        <v>0</v>
      </c>
      <c r="Q145" s="222"/>
      <c r="R145" s="223">
        <f>SUM(R146:R164)</f>
        <v>1.5600000000000001</v>
      </c>
      <c r="S145" s="222"/>
      <c r="T145" s="224">
        <f>SUM(T146:T164)</f>
        <v>1.6007400000000001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92</v>
      </c>
      <c r="AT145" s="226" t="s">
        <v>84</v>
      </c>
      <c r="AU145" s="226" t="s">
        <v>92</v>
      </c>
      <c r="AY145" s="225" t="s">
        <v>226</v>
      </c>
      <c r="BK145" s="227">
        <f>SUM(BK146:BK164)</f>
        <v>0</v>
      </c>
    </row>
    <row r="146" s="2" customFormat="1" ht="16.5" customHeight="1">
      <c r="A146" s="41"/>
      <c r="B146" s="42"/>
      <c r="C146" s="230" t="s">
        <v>263</v>
      </c>
      <c r="D146" s="230" t="s">
        <v>228</v>
      </c>
      <c r="E146" s="231" t="s">
        <v>524</v>
      </c>
      <c r="F146" s="232" t="s">
        <v>525</v>
      </c>
      <c r="G146" s="233" t="s">
        <v>526</v>
      </c>
      <c r="H146" s="234">
        <v>80</v>
      </c>
      <c r="I146" s="235"/>
      <c r="J146" s="236">
        <f>ROUND(I146*H146,2)</f>
        <v>0</v>
      </c>
      <c r="K146" s="232" t="s">
        <v>232</v>
      </c>
      <c r="L146" s="47"/>
      <c r="M146" s="237" t="s">
        <v>1</v>
      </c>
      <c r="N146" s="238" t="s">
        <v>52</v>
      </c>
      <c r="O146" s="9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1" t="s">
        <v>719</v>
      </c>
      <c r="AT146" s="241" t="s">
        <v>228</v>
      </c>
      <c r="AU146" s="241" t="s">
        <v>94</v>
      </c>
      <c r="AY146" s="19" t="s">
        <v>226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233</v>
      </c>
      <c r="BK146" s="242">
        <f>ROUND(I146*H146,2)</f>
        <v>0</v>
      </c>
      <c r="BL146" s="19" t="s">
        <v>719</v>
      </c>
      <c r="BM146" s="241" t="s">
        <v>3683</v>
      </c>
    </row>
    <row r="147" s="15" customFormat="1">
      <c r="A147" s="15"/>
      <c r="B147" s="280"/>
      <c r="C147" s="281"/>
      <c r="D147" s="245" t="s">
        <v>235</v>
      </c>
      <c r="E147" s="282" t="s">
        <v>1</v>
      </c>
      <c r="F147" s="283" t="s">
        <v>3684</v>
      </c>
      <c r="G147" s="281"/>
      <c r="H147" s="282" t="s">
        <v>1</v>
      </c>
      <c r="I147" s="284"/>
      <c r="J147" s="281"/>
      <c r="K147" s="281"/>
      <c r="L147" s="285"/>
      <c r="M147" s="286"/>
      <c r="N147" s="287"/>
      <c r="O147" s="287"/>
      <c r="P147" s="287"/>
      <c r="Q147" s="287"/>
      <c r="R147" s="287"/>
      <c r="S147" s="287"/>
      <c r="T147" s="28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9" t="s">
        <v>235</v>
      </c>
      <c r="AU147" s="289" t="s">
        <v>94</v>
      </c>
      <c r="AV147" s="15" t="s">
        <v>92</v>
      </c>
      <c r="AW147" s="15" t="s">
        <v>40</v>
      </c>
      <c r="AX147" s="15" t="s">
        <v>85</v>
      </c>
      <c r="AY147" s="289" t="s">
        <v>226</v>
      </c>
    </row>
    <row r="148" s="13" customFormat="1">
      <c r="A148" s="13"/>
      <c r="B148" s="243"/>
      <c r="C148" s="244"/>
      <c r="D148" s="245" t="s">
        <v>235</v>
      </c>
      <c r="E148" s="246" t="s">
        <v>1</v>
      </c>
      <c r="F148" s="247" t="s">
        <v>3685</v>
      </c>
      <c r="G148" s="244"/>
      <c r="H148" s="248">
        <v>80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235</v>
      </c>
      <c r="AU148" s="254" t="s">
        <v>94</v>
      </c>
      <c r="AV148" s="13" t="s">
        <v>94</v>
      </c>
      <c r="AW148" s="13" t="s">
        <v>40</v>
      </c>
      <c r="AX148" s="13" t="s">
        <v>92</v>
      </c>
      <c r="AY148" s="254" t="s">
        <v>226</v>
      </c>
    </row>
    <row r="149" s="2" customFormat="1" ht="16.5" customHeight="1">
      <c r="A149" s="41"/>
      <c r="B149" s="42"/>
      <c r="C149" s="230" t="s">
        <v>266</v>
      </c>
      <c r="D149" s="230" t="s">
        <v>228</v>
      </c>
      <c r="E149" s="231" t="s">
        <v>3686</v>
      </c>
      <c r="F149" s="232" t="s">
        <v>3687</v>
      </c>
      <c r="G149" s="233" t="s">
        <v>244</v>
      </c>
      <c r="H149" s="234">
        <v>209.80000000000001</v>
      </c>
      <c r="I149" s="235"/>
      <c r="J149" s="236">
        <f>ROUND(I149*H149,2)</f>
        <v>0</v>
      </c>
      <c r="K149" s="232" t="s">
        <v>232</v>
      </c>
      <c r="L149" s="47"/>
      <c r="M149" s="237" t="s">
        <v>1</v>
      </c>
      <c r="N149" s="238" t="s">
        <v>52</v>
      </c>
      <c r="O149" s="9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1" t="s">
        <v>557</v>
      </c>
      <c r="AT149" s="241" t="s">
        <v>228</v>
      </c>
      <c r="AU149" s="241" t="s">
        <v>94</v>
      </c>
      <c r="AY149" s="19" t="s">
        <v>226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233</v>
      </c>
      <c r="BK149" s="242">
        <f>ROUND(I149*H149,2)</f>
        <v>0</v>
      </c>
      <c r="BL149" s="19" t="s">
        <v>557</v>
      </c>
      <c r="BM149" s="241" t="s">
        <v>3688</v>
      </c>
    </row>
    <row r="150" s="15" customFormat="1">
      <c r="A150" s="15"/>
      <c r="B150" s="280"/>
      <c r="C150" s="281"/>
      <c r="D150" s="245" t="s">
        <v>235</v>
      </c>
      <c r="E150" s="282" t="s">
        <v>1</v>
      </c>
      <c r="F150" s="283" t="s">
        <v>3689</v>
      </c>
      <c r="G150" s="281"/>
      <c r="H150" s="282" t="s">
        <v>1</v>
      </c>
      <c r="I150" s="284"/>
      <c r="J150" s="281"/>
      <c r="K150" s="281"/>
      <c r="L150" s="285"/>
      <c r="M150" s="286"/>
      <c r="N150" s="287"/>
      <c r="O150" s="287"/>
      <c r="P150" s="287"/>
      <c r="Q150" s="287"/>
      <c r="R150" s="287"/>
      <c r="S150" s="287"/>
      <c r="T150" s="28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9" t="s">
        <v>235</v>
      </c>
      <c r="AU150" s="289" t="s">
        <v>94</v>
      </c>
      <c r="AV150" s="15" t="s">
        <v>92</v>
      </c>
      <c r="AW150" s="15" t="s">
        <v>40</v>
      </c>
      <c r="AX150" s="15" t="s">
        <v>85</v>
      </c>
      <c r="AY150" s="289" t="s">
        <v>226</v>
      </c>
    </row>
    <row r="151" s="15" customFormat="1">
      <c r="A151" s="15"/>
      <c r="B151" s="280"/>
      <c r="C151" s="281"/>
      <c r="D151" s="245" t="s">
        <v>235</v>
      </c>
      <c r="E151" s="282" t="s">
        <v>1</v>
      </c>
      <c r="F151" s="283" t="s">
        <v>3690</v>
      </c>
      <c r="G151" s="281"/>
      <c r="H151" s="282" t="s">
        <v>1</v>
      </c>
      <c r="I151" s="284"/>
      <c r="J151" s="281"/>
      <c r="K151" s="281"/>
      <c r="L151" s="285"/>
      <c r="M151" s="286"/>
      <c r="N151" s="287"/>
      <c r="O151" s="287"/>
      <c r="P151" s="287"/>
      <c r="Q151" s="287"/>
      <c r="R151" s="287"/>
      <c r="S151" s="287"/>
      <c r="T151" s="28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9" t="s">
        <v>235</v>
      </c>
      <c r="AU151" s="289" t="s">
        <v>94</v>
      </c>
      <c r="AV151" s="15" t="s">
        <v>92</v>
      </c>
      <c r="AW151" s="15" t="s">
        <v>40</v>
      </c>
      <c r="AX151" s="15" t="s">
        <v>85</v>
      </c>
      <c r="AY151" s="289" t="s">
        <v>226</v>
      </c>
    </row>
    <row r="152" s="13" customFormat="1">
      <c r="A152" s="13"/>
      <c r="B152" s="243"/>
      <c r="C152" s="244"/>
      <c r="D152" s="245" t="s">
        <v>235</v>
      </c>
      <c r="E152" s="246" t="s">
        <v>1</v>
      </c>
      <c r="F152" s="247" t="s">
        <v>3691</v>
      </c>
      <c r="G152" s="244"/>
      <c r="H152" s="248">
        <v>84.799999999999997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235</v>
      </c>
      <c r="AU152" s="254" t="s">
        <v>94</v>
      </c>
      <c r="AV152" s="13" t="s">
        <v>94</v>
      </c>
      <c r="AW152" s="13" t="s">
        <v>40</v>
      </c>
      <c r="AX152" s="13" t="s">
        <v>85</v>
      </c>
      <c r="AY152" s="254" t="s">
        <v>226</v>
      </c>
    </row>
    <row r="153" s="15" customFormat="1">
      <c r="A153" s="15"/>
      <c r="B153" s="280"/>
      <c r="C153" s="281"/>
      <c r="D153" s="245" t="s">
        <v>235</v>
      </c>
      <c r="E153" s="282" t="s">
        <v>1</v>
      </c>
      <c r="F153" s="283" t="s">
        <v>3692</v>
      </c>
      <c r="G153" s="281"/>
      <c r="H153" s="282" t="s">
        <v>1</v>
      </c>
      <c r="I153" s="284"/>
      <c r="J153" s="281"/>
      <c r="K153" s="281"/>
      <c r="L153" s="285"/>
      <c r="M153" s="286"/>
      <c r="N153" s="287"/>
      <c r="O153" s="287"/>
      <c r="P153" s="287"/>
      <c r="Q153" s="287"/>
      <c r="R153" s="287"/>
      <c r="S153" s="287"/>
      <c r="T153" s="28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9" t="s">
        <v>235</v>
      </c>
      <c r="AU153" s="289" t="s">
        <v>94</v>
      </c>
      <c r="AV153" s="15" t="s">
        <v>92</v>
      </c>
      <c r="AW153" s="15" t="s">
        <v>40</v>
      </c>
      <c r="AX153" s="15" t="s">
        <v>85</v>
      </c>
      <c r="AY153" s="289" t="s">
        <v>226</v>
      </c>
    </row>
    <row r="154" s="13" customFormat="1">
      <c r="A154" s="13"/>
      <c r="B154" s="243"/>
      <c r="C154" s="244"/>
      <c r="D154" s="245" t="s">
        <v>235</v>
      </c>
      <c r="E154" s="246" t="s">
        <v>1</v>
      </c>
      <c r="F154" s="247" t="s">
        <v>3693</v>
      </c>
      <c r="G154" s="244"/>
      <c r="H154" s="248">
        <v>78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235</v>
      </c>
      <c r="AU154" s="254" t="s">
        <v>94</v>
      </c>
      <c r="AV154" s="13" t="s">
        <v>94</v>
      </c>
      <c r="AW154" s="13" t="s">
        <v>40</v>
      </c>
      <c r="AX154" s="13" t="s">
        <v>85</v>
      </c>
      <c r="AY154" s="254" t="s">
        <v>226</v>
      </c>
    </row>
    <row r="155" s="15" customFormat="1">
      <c r="A155" s="15"/>
      <c r="B155" s="280"/>
      <c r="C155" s="281"/>
      <c r="D155" s="245" t="s">
        <v>235</v>
      </c>
      <c r="E155" s="282" t="s">
        <v>1</v>
      </c>
      <c r="F155" s="283" t="s">
        <v>3694</v>
      </c>
      <c r="G155" s="281"/>
      <c r="H155" s="282" t="s">
        <v>1</v>
      </c>
      <c r="I155" s="284"/>
      <c r="J155" s="281"/>
      <c r="K155" s="281"/>
      <c r="L155" s="285"/>
      <c r="M155" s="286"/>
      <c r="N155" s="287"/>
      <c r="O155" s="287"/>
      <c r="P155" s="287"/>
      <c r="Q155" s="287"/>
      <c r="R155" s="287"/>
      <c r="S155" s="287"/>
      <c r="T155" s="28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9" t="s">
        <v>235</v>
      </c>
      <c r="AU155" s="289" t="s">
        <v>94</v>
      </c>
      <c r="AV155" s="15" t="s">
        <v>92</v>
      </c>
      <c r="AW155" s="15" t="s">
        <v>40</v>
      </c>
      <c r="AX155" s="15" t="s">
        <v>85</v>
      </c>
      <c r="AY155" s="289" t="s">
        <v>226</v>
      </c>
    </row>
    <row r="156" s="13" customFormat="1">
      <c r="A156" s="13"/>
      <c r="B156" s="243"/>
      <c r="C156" s="244"/>
      <c r="D156" s="245" t="s">
        <v>235</v>
      </c>
      <c r="E156" s="246" t="s">
        <v>1</v>
      </c>
      <c r="F156" s="247" t="s">
        <v>3695</v>
      </c>
      <c r="G156" s="244"/>
      <c r="H156" s="248">
        <v>47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235</v>
      </c>
      <c r="AU156" s="254" t="s">
        <v>94</v>
      </c>
      <c r="AV156" s="13" t="s">
        <v>94</v>
      </c>
      <c r="AW156" s="13" t="s">
        <v>40</v>
      </c>
      <c r="AX156" s="13" t="s">
        <v>85</v>
      </c>
      <c r="AY156" s="254" t="s">
        <v>226</v>
      </c>
    </row>
    <row r="157" s="14" customFormat="1">
      <c r="A157" s="14"/>
      <c r="B157" s="255"/>
      <c r="C157" s="256"/>
      <c r="D157" s="245" t="s">
        <v>235</v>
      </c>
      <c r="E157" s="257" t="s">
        <v>1</v>
      </c>
      <c r="F157" s="258" t="s">
        <v>237</v>
      </c>
      <c r="G157" s="256"/>
      <c r="H157" s="259">
        <v>209.80000000000001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235</v>
      </c>
      <c r="AU157" s="265" t="s">
        <v>94</v>
      </c>
      <c r="AV157" s="14" t="s">
        <v>233</v>
      </c>
      <c r="AW157" s="14" t="s">
        <v>40</v>
      </c>
      <c r="AX157" s="14" t="s">
        <v>92</v>
      </c>
      <c r="AY157" s="265" t="s">
        <v>226</v>
      </c>
    </row>
    <row r="158" s="2" customFormat="1" ht="16.5" customHeight="1">
      <c r="A158" s="41"/>
      <c r="B158" s="42"/>
      <c r="C158" s="230" t="s">
        <v>271</v>
      </c>
      <c r="D158" s="230" t="s">
        <v>228</v>
      </c>
      <c r="E158" s="231" t="s">
        <v>1238</v>
      </c>
      <c r="F158" s="232" t="s">
        <v>3672</v>
      </c>
      <c r="G158" s="233" t="s">
        <v>327</v>
      </c>
      <c r="H158" s="234">
        <v>1560</v>
      </c>
      <c r="I158" s="235"/>
      <c r="J158" s="236">
        <f>ROUND(I158*H158,2)</f>
        <v>0</v>
      </c>
      <c r="K158" s="232" t="s">
        <v>232</v>
      </c>
      <c r="L158" s="47"/>
      <c r="M158" s="237" t="s">
        <v>1</v>
      </c>
      <c r="N158" s="238" t="s">
        <v>52</v>
      </c>
      <c r="O158" s="95"/>
      <c r="P158" s="239">
        <f>O158*H158</f>
        <v>0</v>
      </c>
      <c r="Q158" s="239">
        <v>0.001</v>
      </c>
      <c r="R158" s="239">
        <f>Q158*H158</f>
        <v>1.5600000000000001</v>
      </c>
      <c r="S158" s="239">
        <v>0.001</v>
      </c>
      <c r="T158" s="240">
        <f>S158*H158</f>
        <v>1.5600000000000001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1" t="s">
        <v>307</v>
      </c>
      <c r="AT158" s="241" t="s">
        <v>228</v>
      </c>
      <c r="AU158" s="241" t="s">
        <v>94</v>
      </c>
      <c r="AY158" s="19" t="s">
        <v>226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233</v>
      </c>
      <c r="BK158" s="242">
        <f>ROUND(I158*H158,2)</f>
        <v>0</v>
      </c>
      <c r="BL158" s="19" t="s">
        <v>307</v>
      </c>
      <c r="BM158" s="241" t="s">
        <v>3696</v>
      </c>
    </row>
    <row r="159" s="15" customFormat="1">
      <c r="A159" s="15"/>
      <c r="B159" s="280"/>
      <c r="C159" s="281"/>
      <c r="D159" s="245" t="s">
        <v>235</v>
      </c>
      <c r="E159" s="282" t="s">
        <v>1</v>
      </c>
      <c r="F159" s="283" t="s">
        <v>3697</v>
      </c>
      <c r="G159" s="281"/>
      <c r="H159" s="282" t="s">
        <v>1</v>
      </c>
      <c r="I159" s="284"/>
      <c r="J159" s="281"/>
      <c r="K159" s="281"/>
      <c r="L159" s="285"/>
      <c r="M159" s="286"/>
      <c r="N159" s="287"/>
      <c r="O159" s="287"/>
      <c r="P159" s="287"/>
      <c r="Q159" s="287"/>
      <c r="R159" s="287"/>
      <c r="S159" s="287"/>
      <c r="T159" s="28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9" t="s">
        <v>235</v>
      </c>
      <c r="AU159" s="289" t="s">
        <v>94</v>
      </c>
      <c r="AV159" s="15" t="s">
        <v>92</v>
      </c>
      <c r="AW159" s="15" t="s">
        <v>40</v>
      </c>
      <c r="AX159" s="15" t="s">
        <v>85</v>
      </c>
      <c r="AY159" s="289" t="s">
        <v>226</v>
      </c>
    </row>
    <row r="160" s="15" customFormat="1">
      <c r="A160" s="15"/>
      <c r="B160" s="280"/>
      <c r="C160" s="281"/>
      <c r="D160" s="245" t="s">
        <v>235</v>
      </c>
      <c r="E160" s="282" t="s">
        <v>1</v>
      </c>
      <c r="F160" s="283" t="s">
        <v>3698</v>
      </c>
      <c r="G160" s="281"/>
      <c r="H160" s="282" t="s">
        <v>1</v>
      </c>
      <c r="I160" s="284"/>
      <c r="J160" s="281"/>
      <c r="K160" s="281"/>
      <c r="L160" s="285"/>
      <c r="M160" s="286"/>
      <c r="N160" s="287"/>
      <c r="O160" s="287"/>
      <c r="P160" s="287"/>
      <c r="Q160" s="287"/>
      <c r="R160" s="287"/>
      <c r="S160" s="287"/>
      <c r="T160" s="28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9" t="s">
        <v>235</v>
      </c>
      <c r="AU160" s="289" t="s">
        <v>94</v>
      </c>
      <c r="AV160" s="15" t="s">
        <v>92</v>
      </c>
      <c r="AW160" s="15" t="s">
        <v>40</v>
      </c>
      <c r="AX160" s="15" t="s">
        <v>85</v>
      </c>
      <c r="AY160" s="289" t="s">
        <v>226</v>
      </c>
    </row>
    <row r="161" s="13" customFormat="1">
      <c r="A161" s="13"/>
      <c r="B161" s="243"/>
      <c r="C161" s="244"/>
      <c r="D161" s="245" t="s">
        <v>235</v>
      </c>
      <c r="E161" s="246" t="s">
        <v>1</v>
      </c>
      <c r="F161" s="247" t="s">
        <v>3699</v>
      </c>
      <c r="G161" s="244"/>
      <c r="H161" s="248">
        <v>1560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235</v>
      </c>
      <c r="AU161" s="254" t="s">
        <v>94</v>
      </c>
      <c r="AV161" s="13" t="s">
        <v>94</v>
      </c>
      <c r="AW161" s="13" t="s">
        <v>40</v>
      </c>
      <c r="AX161" s="13" t="s">
        <v>92</v>
      </c>
      <c r="AY161" s="254" t="s">
        <v>226</v>
      </c>
    </row>
    <row r="162" s="2" customFormat="1" ht="16.5" customHeight="1">
      <c r="A162" s="41"/>
      <c r="B162" s="42"/>
      <c r="C162" s="230" t="s">
        <v>275</v>
      </c>
      <c r="D162" s="230" t="s">
        <v>228</v>
      </c>
      <c r="E162" s="231" t="s">
        <v>3700</v>
      </c>
      <c r="F162" s="232" t="s">
        <v>3701</v>
      </c>
      <c r="G162" s="233" t="s">
        <v>369</v>
      </c>
      <c r="H162" s="234">
        <v>6</v>
      </c>
      <c r="I162" s="235"/>
      <c r="J162" s="236">
        <f>ROUND(I162*H162,2)</f>
        <v>0</v>
      </c>
      <c r="K162" s="232" t="s">
        <v>232</v>
      </c>
      <c r="L162" s="47"/>
      <c r="M162" s="237" t="s">
        <v>1</v>
      </c>
      <c r="N162" s="238" t="s">
        <v>52</v>
      </c>
      <c r="O162" s="95"/>
      <c r="P162" s="239">
        <f>O162*H162</f>
        <v>0</v>
      </c>
      <c r="Q162" s="239">
        <v>0</v>
      </c>
      <c r="R162" s="239">
        <f>Q162*H162</f>
        <v>0</v>
      </c>
      <c r="S162" s="239">
        <v>0.00679</v>
      </c>
      <c r="T162" s="240">
        <f>S162*H162</f>
        <v>0.040739999999999998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1" t="s">
        <v>307</v>
      </c>
      <c r="AT162" s="241" t="s">
        <v>228</v>
      </c>
      <c r="AU162" s="241" t="s">
        <v>94</v>
      </c>
      <c r="AY162" s="19" t="s">
        <v>226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233</v>
      </c>
      <c r="BK162" s="242">
        <f>ROUND(I162*H162,2)</f>
        <v>0</v>
      </c>
      <c r="BL162" s="19" t="s">
        <v>307</v>
      </c>
      <c r="BM162" s="241" t="s">
        <v>3702</v>
      </c>
    </row>
    <row r="163" s="15" customFormat="1">
      <c r="A163" s="15"/>
      <c r="B163" s="280"/>
      <c r="C163" s="281"/>
      <c r="D163" s="245" t="s">
        <v>235</v>
      </c>
      <c r="E163" s="282" t="s">
        <v>1</v>
      </c>
      <c r="F163" s="283" t="s">
        <v>3703</v>
      </c>
      <c r="G163" s="281"/>
      <c r="H163" s="282" t="s">
        <v>1</v>
      </c>
      <c r="I163" s="284"/>
      <c r="J163" s="281"/>
      <c r="K163" s="281"/>
      <c r="L163" s="285"/>
      <c r="M163" s="286"/>
      <c r="N163" s="287"/>
      <c r="O163" s="287"/>
      <c r="P163" s="287"/>
      <c r="Q163" s="287"/>
      <c r="R163" s="287"/>
      <c r="S163" s="287"/>
      <c r="T163" s="28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9" t="s">
        <v>235</v>
      </c>
      <c r="AU163" s="289" t="s">
        <v>94</v>
      </c>
      <c r="AV163" s="15" t="s">
        <v>92</v>
      </c>
      <c r="AW163" s="15" t="s">
        <v>40</v>
      </c>
      <c r="AX163" s="15" t="s">
        <v>85</v>
      </c>
      <c r="AY163" s="289" t="s">
        <v>226</v>
      </c>
    </row>
    <row r="164" s="13" customFormat="1">
      <c r="A164" s="13"/>
      <c r="B164" s="243"/>
      <c r="C164" s="244"/>
      <c r="D164" s="245" t="s">
        <v>235</v>
      </c>
      <c r="E164" s="246" t="s">
        <v>1</v>
      </c>
      <c r="F164" s="247" t="s">
        <v>1659</v>
      </c>
      <c r="G164" s="244"/>
      <c r="H164" s="248">
        <v>6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235</v>
      </c>
      <c r="AU164" s="254" t="s">
        <v>94</v>
      </c>
      <c r="AV164" s="13" t="s">
        <v>94</v>
      </c>
      <c r="AW164" s="13" t="s">
        <v>40</v>
      </c>
      <c r="AX164" s="13" t="s">
        <v>92</v>
      </c>
      <c r="AY164" s="254" t="s">
        <v>226</v>
      </c>
    </row>
    <row r="165" s="12" customFormat="1" ht="22.8" customHeight="1">
      <c r="A165" s="12"/>
      <c r="B165" s="214"/>
      <c r="C165" s="215"/>
      <c r="D165" s="216" t="s">
        <v>84</v>
      </c>
      <c r="E165" s="228" t="s">
        <v>1459</v>
      </c>
      <c r="F165" s="228" t="s">
        <v>3704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SUM(P166:P174)</f>
        <v>0</v>
      </c>
      <c r="Q165" s="222"/>
      <c r="R165" s="223">
        <f>SUM(R166:R174)</f>
        <v>0.0022699999999999999</v>
      </c>
      <c r="S165" s="222"/>
      <c r="T165" s="224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92</v>
      </c>
      <c r="AT165" s="226" t="s">
        <v>84</v>
      </c>
      <c r="AU165" s="226" t="s">
        <v>92</v>
      </c>
      <c r="AY165" s="225" t="s">
        <v>226</v>
      </c>
      <c r="BK165" s="227">
        <f>SUM(BK166:BK174)</f>
        <v>0</v>
      </c>
    </row>
    <row r="166" s="2" customFormat="1" ht="16.5" customHeight="1">
      <c r="A166" s="41"/>
      <c r="B166" s="42"/>
      <c r="C166" s="230" t="s">
        <v>280</v>
      </c>
      <c r="D166" s="230" t="s">
        <v>228</v>
      </c>
      <c r="E166" s="231" t="s">
        <v>3686</v>
      </c>
      <c r="F166" s="232" t="s">
        <v>3687</v>
      </c>
      <c r="G166" s="233" t="s">
        <v>244</v>
      </c>
      <c r="H166" s="234">
        <v>20</v>
      </c>
      <c r="I166" s="235"/>
      <c r="J166" s="236">
        <f>ROUND(I166*H166,2)</f>
        <v>0</v>
      </c>
      <c r="K166" s="232" t="s">
        <v>232</v>
      </c>
      <c r="L166" s="47"/>
      <c r="M166" s="237" t="s">
        <v>1</v>
      </c>
      <c r="N166" s="238" t="s">
        <v>52</v>
      </c>
      <c r="O166" s="9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1" t="s">
        <v>557</v>
      </c>
      <c r="AT166" s="241" t="s">
        <v>228</v>
      </c>
      <c r="AU166" s="241" t="s">
        <v>94</v>
      </c>
      <c r="AY166" s="19" t="s">
        <v>226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233</v>
      </c>
      <c r="BK166" s="242">
        <f>ROUND(I166*H166,2)</f>
        <v>0</v>
      </c>
      <c r="BL166" s="19" t="s">
        <v>557</v>
      </c>
      <c r="BM166" s="241" t="s">
        <v>3705</v>
      </c>
    </row>
    <row r="167" s="15" customFormat="1">
      <c r="A167" s="15"/>
      <c r="B167" s="280"/>
      <c r="C167" s="281"/>
      <c r="D167" s="245" t="s">
        <v>235</v>
      </c>
      <c r="E167" s="282" t="s">
        <v>1</v>
      </c>
      <c r="F167" s="283" t="s">
        <v>3706</v>
      </c>
      <c r="G167" s="281"/>
      <c r="H167" s="282" t="s">
        <v>1</v>
      </c>
      <c r="I167" s="284"/>
      <c r="J167" s="281"/>
      <c r="K167" s="281"/>
      <c r="L167" s="285"/>
      <c r="M167" s="286"/>
      <c r="N167" s="287"/>
      <c r="O167" s="287"/>
      <c r="P167" s="287"/>
      <c r="Q167" s="287"/>
      <c r="R167" s="287"/>
      <c r="S167" s="287"/>
      <c r="T167" s="28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9" t="s">
        <v>235</v>
      </c>
      <c r="AU167" s="289" t="s">
        <v>94</v>
      </c>
      <c r="AV167" s="15" t="s">
        <v>92</v>
      </c>
      <c r="AW167" s="15" t="s">
        <v>40</v>
      </c>
      <c r="AX167" s="15" t="s">
        <v>85</v>
      </c>
      <c r="AY167" s="289" t="s">
        <v>226</v>
      </c>
    </row>
    <row r="168" s="13" customFormat="1">
      <c r="A168" s="13"/>
      <c r="B168" s="243"/>
      <c r="C168" s="244"/>
      <c r="D168" s="245" t="s">
        <v>235</v>
      </c>
      <c r="E168" s="246" t="s">
        <v>1</v>
      </c>
      <c r="F168" s="247" t="s">
        <v>324</v>
      </c>
      <c r="G168" s="244"/>
      <c r="H168" s="248">
        <v>20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235</v>
      </c>
      <c r="AU168" s="254" t="s">
        <v>94</v>
      </c>
      <c r="AV168" s="13" t="s">
        <v>94</v>
      </c>
      <c r="AW168" s="13" t="s">
        <v>40</v>
      </c>
      <c r="AX168" s="13" t="s">
        <v>92</v>
      </c>
      <c r="AY168" s="254" t="s">
        <v>226</v>
      </c>
    </row>
    <row r="169" s="2" customFormat="1" ht="16.5" customHeight="1">
      <c r="A169" s="41"/>
      <c r="B169" s="42"/>
      <c r="C169" s="230" t="s">
        <v>285</v>
      </c>
      <c r="D169" s="230" t="s">
        <v>228</v>
      </c>
      <c r="E169" s="231" t="s">
        <v>3707</v>
      </c>
      <c r="F169" s="232" t="s">
        <v>3708</v>
      </c>
      <c r="G169" s="233" t="s">
        <v>369</v>
      </c>
      <c r="H169" s="234">
        <v>1</v>
      </c>
      <c r="I169" s="235"/>
      <c r="J169" s="236">
        <f>ROUND(I169*H169,2)</f>
        <v>0</v>
      </c>
      <c r="K169" s="232" t="s">
        <v>232</v>
      </c>
      <c r="L169" s="47"/>
      <c r="M169" s="237" t="s">
        <v>1</v>
      </c>
      <c r="N169" s="238" t="s">
        <v>52</v>
      </c>
      <c r="O169" s="95"/>
      <c r="P169" s="239">
        <f>O169*H169</f>
        <v>0</v>
      </c>
      <c r="Q169" s="239">
        <v>0.0022699999999999999</v>
      </c>
      <c r="R169" s="239">
        <f>Q169*H169</f>
        <v>0.0022699999999999999</v>
      </c>
      <c r="S169" s="239">
        <v>0</v>
      </c>
      <c r="T169" s="240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1" t="s">
        <v>307</v>
      </c>
      <c r="AT169" s="241" t="s">
        <v>228</v>
      </c>
      <c r="AU169" s="241" t="s">
        <v>94</v>
      </c>
      <c r="AY169" s="19" t="s">
        <v>226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233</v>
      </c>
      <c r="BK169" s="242">
        <f>ROUND(I169*H169,2)</f>
        <v>0</v>
      </c>
      <c r="BL169" s="19" t="s">
        <v>307</v>
      </c>
      <c r="BM169" s="241" t="s">
        <v>3709</v>
      </c>
    </row>
    <row r="170" s="15" customFormat="1">
      <c r="A170" s="15"/>
      <c r="B170" s="280"/>
      <c r="C170" s="281"/>
      <c r="D170" s="245" t="s">
        <v>235</v>
      </c>
      <c r="E170" s="282" t="s">
        <v>1</v>
      </c>
      <c r="F170" s="283" t="s">
        <v>3710</v>
      </c>
      <c r="G170" s="281"/>
      <c r="H170" s="282" t="s">
        <v>1</v>
      </c>
      <c r="I170" s="284"/>
      <c r="J170" s="281"/>
      <c r="K170" s="281"/>
      <c r="L170" s="285"/>
      <c r="M170" s="286"/>
      <c r="N170" s="287"/>
      <c r="O170" s="287"/>
      <c r="P170" s="287"/>
      <c r="Q170" s="287"/>
      <c r="R170" s="287"/>
      <c r="S170" s="287"/>
      <c r="T170" s="28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9" t="s">
        <v>235</v>
      </c>
      <c r="AU170" s="289" t="s">
        <v>94</v>
      </c>
      <c r="AV170" s="15" t="s">
        <v>92</v>
      </c>
      <c r="AW170" s="15" t="s">
        <v>40</v>
      </c>
      <c r="AX170" s="15" t="s">
        <v>85</v>
      </c>
      <c r="AY170" s="289" t="s">
        <v>226</v>
      </c>
    </row>
    <row r="171" s="13" customFormat="1">
      <c r="A171" s="13"/>
      <c r="B171" s="243"/>
      <c r="C171" s="244"/>
      <c r="D171" s="245" t="s">
        <v>235</v>
      </c>
      <c r="E171" s="246" t="s">
        <v>1</v>
      </c>
      <c r="F171" s="247" t="s">
        <v>92</v>
      </c>
      <c r="G171" s="244"/>
      <c r="H171" s="248">
        <v>1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235</v>
      </c>
      <c r="AU171" s="254" t="s">
        <v>94</v>
      </c>
      <c r="AV171" s="13" t="s">
        <v>94</v>
      </c>
      <c r="AW171" s="13" t="s">
        <v>40</v>
      </c>
      <c r="AX171" s="13" t="s">
        <v>92</v>
      </c>
      <c r="AY171" s="254" t="s">
        <v>226</v>
      </c>
    </row>
    <row r="172" s="2" customFormat="1" ht="16.5" customHeight="1">
      <c r="A172" s="41"/>
      <c r="B172" s="42"/>
      <c r="C172" s="230" t="s">
        <v>290</v>
      </c>
      <c r="D172" s="230" t="s">
        <v>228</v>
      </c>
      <c r="E172" s="231" t="s">
        <v>524</v>
      </c>
      <c r="F172" s="232" t="s">
        <v>525</v>
      </c>
      <c r="G172" s="233" t="s">
        <v>526</v>
      </c>
      <c r="H172" s="234">
        <v>9</v>
      </c>
      <c r="I172" s="235"/>
      <c r="J172" s="236">
        <f>ROUND(I172*H172,2)</f>
        <v>0</v>
      </c>
      <c r="K172" s="232" t="s">
        <v>232</v>
      </c>
      <c r="L172" s="47"/>
      <c r="M172" s="237" t="s">
        <v>1</v>
      </c>
      <c r="N172" s="238" t="s">
        <v>52</v>
      </c>
      <c r="O172" s="9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1" t="s">
        <v>719</v>
      </c>
      <c r="AT172" s="241" t="s">
        <v>228</v>
      </c>
      <c r="AU172" s="241" t="s">
        <v>94</v>
      </c>
      <c r="AY172" s="19" t="s">
        <v>226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233</v>
      </c>
      <c r="BK172" s="242">
        <f>ROUND(I172*H172,2)</f>
        <v>0</v>
      </c>
      <c r="BL172" s="19" t="s">
        <v>719</v>
      </c>
      <c r="BM172" s="241" t="s">
        <v>3711</v>
      </c>
    </row>
    <row r="173" s="15" customFormat="1">
      <c r="A173" s="15"/>
      <c r="B173" s="280"/>
      <c r="C173" s="281"/>
      <c r="D173" s="245" t="s">
        <v>235</v>
      </c>
      <c r="E173" s="282" t="s">
        <v>1</v>
      </c>
      <c r="F173" s="283" t="s">
        <v>3712</v>
      </c>
      <c r="G173" s="281"/>
      <c r="H173" s="282" t="s">
        <v>1</v>
      </c>
      <c r="I173" s="284"/>
      <c r="J173" s="281"/>
      <c r="K173" s="281"/>
      <c r="L173" s="285"/>
      <c r="M173" s="286"/>
      <c r="N173" s="287"/>
      <c r="O173" s="287"/>
      <c r="P173" s="287"/>
      <c r="Q173" s="287"/>
      <c r="R173" s="287"/>
      <c r="S173" s="287"/>
      <c r="T173" s="28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9" t="s">
        <v>235</v>
      </c>
      <c r="AU173" s="289" t="s">
        <v>94</v>
      </c>
      <c r="AV173" s="15" t="s">
        <v>92</v>
      </c>
      <c r="AW173" s="15" t="s">
        <v>40</v>
      </c>
      <c r="AX173" s="15" t="s">
        <v>85</v>
      </c>
      <c r="AY173" s="289" t="s">
        <v>226</v>
      </c>
    </row>
    <row r="174" s="13" customFormat="1">
      <c r="A174" s="13"/>
      <c r="B174" s="243"/>
      <c r="C174" s="244"/>
      <c r="D174" s="245" t="s">
        <v>235</v>
      </c>
      <c r="E174" s="246" t="s">
        <v>1</v>
      </c>
      <c r="F174" s="247" t="s">
        <v>3713</v>
      </c>
      <c r="G174" s="244"/>
      <c r="H174" s="248">
        <v>9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235</v>
      </c>
      <c r="AU174" s="254" t="s">
        <v>94</v>
      </c>
      <c r="AV174" s="13" t="s">
        <v>94</v>
      </c>
      <c r="AW174" s="13" t="s">
        <v>40</v>
      </c>
      <c r="AX174" s="13" t="s">
        <v>92</v>
      </c>
      <c r="AY174" s="254" t="s">
        <v>226</v>
      </c>
    </row>
    <row r="175" s="12" customFormat="1" ht="22.8" customHeight="1">
      <c r="A175" s="12"/>
      <c r="B175" s="214"/>
      <c r="C175" s="215"/>
      <c r="D175" s="216" t="s">
        <v>84</v>
      </c>
      <c r="E175" s="228" t="s">
        <v>3714</v>
      </c>
      <c r="F175" s="228" t="s">
        <v>3715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SUM(P176:P196)</f>
        <v>0</v>
      </c>
      <c r="Q175" s="222"/>
      <c r="R175" s="223">
        <f>SUM(R176:R196)</f>
        <v>0.56000000000000005</v>
      </c>
      <c r="S175" s="222"/>
      <c r="T175" s="224">
        <f>SUM(T176:T196)</f>
        <v>3.25325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92</v>
      </c>
      <c r="AT175" s="226" t="s">
        <v>84</v>
      </c>
      <c r="AU175" s="226" t="s">
        <v>92</v>
      </c>
      <c r="AY175" s="225" t="s">
        <v>226</v>
      </c>
      <c r="BK175" s="227">
        <f>SUM(BK176:BK196)</f>
        <v>0</v>
      </c>
    </row>
    <row r="176" s="2" customFormat="1" ht="16.5" customHeight="1">
      <c r="A176" s="41"/>
      <c r="B176" s="42"/>
      <c r="C176" s="230" t="s">
        <v>295</v>
      </c>
      <c r="D176" s="230" t="s">
        <v>228</v>
      </c>
      <c r="E176" s="231" t="s">
        <v>3716</v>
      </c>
      <c r="F176" s="232" t="s">
        <v>3717</v>
      </c>
      <c r="G176" s="233" t="s">
        <v>369</v>
      </c>
      <c r="H176" s="234">
        <v>6</v>
      </c>
      <c r="I176" s="235"/>
      <c r="J176" s="236">
        <f>ROUND(I176*H176,2)</f>
        <v>0</v>
      </c>
      <c r="K176" s="232" t="s">
        <v>232</v>
      </c>
      <c r="L176" s="47"/>
      <c r="M176" s="237" t="s">
        <v>1</v>
      </c>
      <c r="N176" s="238" t="s">
        <v>52</v>
      </c>
      <c r="O176" s="95"/>
      <c r="P176" s="239">
        <f>O176*H176</f>
        <v>0</v>
      </c>
      <c r="Q176" s="239">
        <v>0</v>
      </c>
      <c r="R176" s="239">
        <f>Q176*H176</f>
        <v>0</v>
      </c>
      <c r="S176" s="239">
        <v>0.35499999999999998</v>
      </c>
      <c r="T176" s="240">
        <f>S176*H176</f>
        <v>2.1299999999999999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1" t="s">
        <v>307</v>
      </c>
      <c r="AT176" s="241" t="s">
        <v>228</v>
      </c>
      <c r="AU176" s="241" t="s">
        <v>94</v>
      </c>
      <c r="AY176" s="19" t="s">
        <v>226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233</v>
      </c>
      <c r="BK176" s="242">
        <f>ROUND(I176*H176,2)</f>
        <v>0</v>
      </c>
      <c r="BL176" s="19" t="s">
        <v>307</v>
      </c>
      <c r="BM176" s="241" t="s">
        <v>3718</v>
      </c>
    </row>
    <row r="177" s="15" customFormat="1">
      <c r="A177" s="15"/>
      <c r="B177" s="280"/>
      <c r="C177" s="281"/>
      <c r="D177" s="245" t="s">
        <v>235</v>
      </c>
      <c r="E177" s="282" t="s">
        <v>1</v>
      </c>
      <c r="F177" s="283" t="s">
        <v>3719</v>
      </c>
      <c r="G177" s="281"/>
      <c r="H177" s="282" t="s">
        <v>1</v>
      </c>
      <c r="I177" s="284"/>
      <c r="J177" s="281"/>
      <c r="K177" s="281"/>
      <c r="L177" s="285"/>
      <c r="M177" s="286"/>
      <c r="N177" s="287"/>
      <c r="O177" s="287"/>
      <c r="P177" s="287"/>
      <c r="Q177" s="287"/>
      <c r="R177" s="287"/>
      <c r="S177" s="287"/>
      <c r="T177" s="28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9" t="s">
        <v>235</v>
      </c>
      <c r="AU177" s="289" t="s">
        <v>94</v>
      </c>
      <c r="AV177" s="15" t="s">
        <v>92</v>
      </c>
      <c r="AW177" s="15" t="s">
        <v>40</v>
      </c>
      <c r="AX177" s="15" t="s">
        <v>85</v>
      </c>
      <c r="AY177" s="289" t="s">
        <v>226</v>
      </c>
    </row>
    <row r="178" s="13" customFormat="1">
      <c r="A178" s="13"/>
      <c r="B178" s="243"/>
      <c r="C178" s="244"/>
      <c r="D178" s="245" t="s">
        <v>235</v>
      </c>
      <c r="E178" s="246" t="s">
        <v>1</v>
      </c>
      <c r="F178" s="247" t="s">
        <v>256</v>
      </c>
      <c r="G178" s="244"/>
      <c r="H178" s="248">
        <v>6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235</v>
      </c>
      <c r="AU178" s="254" t="s">
        <v>94</v>
      </c>
      <c r="AV178" s="13" t="s">
        <v>94</v>
      </c>
      <c r="AW178" s="13" t="s">
        <v>40</v>
      </c>
      <c r="AX178" s="13" t="s">
        <v>92</v>
      </c>
      <c r="AY178" s="254" t="s">
        <v>226</v>
      </c>
    </row>
    <row r="179" s="2" customFormat="1" ht="24.15" customHeight="1">
      <c r="A179" s="41"/>
      <c r="B179" s="42"/>
      <c r="C179" s="230" t="s">
        <v>8</v>
      </c>
      <c r="D179" s="230" t="s">
        <v>228</v>
      </c>
      <c r="E179" s="231" t="s">
        <v>3720</v>
      </c>
      <c r="F179" s="232" t="s">
        <v>3721</v>
      </c>
      <c r="G179" s="233" t="s">
        <v>244</v>
      </c>
      <c r="H179" s="234">
        <v>50</v>
      </c>
      <c r="I179" s="235"/>
      <c r="J179" s="236">
        <f>ROUND(I179*H179,2)</f>
        <v>0</v>
      </c>
      <c r="K179" s="232" t="s">
        <v>232</v>
      </c>
      <c r="L179" s="47"/>
      <c r="M179" s="237" t="s">
        <v>1</v>
      </c>
      <c r="N179" s="238" t="s">
        <v>52</v>
      </c>
      <c r="O179" s="95"/>
      <c r="P179" s="239">
        <f>O179*H179</f>
        <v>0</v>
      </c>
      <c r="Q179" s="239">
        <v>0</v>
      </c>
      <c r="R179" s="239">
        <f>Q179*H179</f>
        <v>0</v>
      </c>
      <c r="S179" s="239">
        <v>0.0035000000000000001</v>
      </c>
      <c r="T179" s="240">
        <f>S179*H179</f>
        <v>0.17500000000000002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1" t="s">
        <v>307</v>
      </c>
      <c r="AT179" s="241" t="s">
        <v>228</v>
      </c>
      <c r="AU179" s="241" t="s">
        <v>94</v>
      </c>
      <c r="AY179" s="19" t="s">
        <v>226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233</v>
      </c>
      <c r="BK179" s="242">
        <f>ROUND(I179*H179,2)</f>
        <v>0</v>
      </c>
      <c r="BL179" s="19" t="s">
        <v>307</v>
      </c>
      <c r="BM179" s="241" t="s">
        <v>3722</v>
      </c>
    </row>
    <row r="180" s="15" customFormat="1">
      <c r="A180" s="15"/>
      <c r="B180" s="280"/>
      <c r="C180" s="281"/>
      <c r="D180" s="245" t="s">
        <v>235</v>
      </c>
      <c r="E180" s="282" t="s">
        <v>1</v>
      </c>
      <c r="F180" s="283" t="s">
        <v>3723</v>
      </c>
      <c r="G180" s="281"/>
      <c r="H180" s="282" t="s">
        <v>1</v>
      </c>
      <c r="I180" s="284"/>
      <c r="J180" s="281"/>
      <c r="K180" s="281"/>
      <c r="L180" s="285"/>
      <c r="M180" s="286"/>
      <c r="N180" s="287"/>
      <c r="O180" s="287"/>
      <c r="P180" s="287"/>
      <c r="Q180" s="287"/>
      <c r="R180" s="287"/>
      <c r="S180" s="287"/>
      <c r="T180" s="28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9" t="s">
        <v>235</v>
      </c>
      <c r="AU180" s="289" t="s">
        <v>94</v>
      </c>
      <c r="AV180" s="15" t="s">
        <v>92</v>
      </c>
      <c r="AW180" s="15" t="s">
        <v>40</v>
      </c>
      <c r="AX180" s="15" t="s">
        <v>85</v>
      </c>
      <c r="AY180" s="289" t="s">
        <v>226</v>
      </c>
    </row>
    <row r="181" s="13" customFormat="1">
      <c r="A181" s="13"/>
      <c r="B181" s="243"/>
      <c r="C181" s="244"/>
      <c r="D181" s="245" t="s">
        <v>235</v>
      </c>
      <c r="E181" s="246" t="s">
        <v>1</v>
      </c>
      <c r="F181" s="247" t="s">
        <v>486</v>
      </c>
      <c r="G181" s="244"/>
      <c r="H181" s="248">
        <v>50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235</v>
      </c>
      <c r="AU181" s="254" t="s">
        <v>94</v>
      </c>
      <c r="AV181" s="13" t="s">
        <v>94</v>
      </c>
      <c r="AW181" s="13" t="s">
        <v>40</v>
      </c>
      <c r="AX181" s="13" t="s">
        <v>92</v>
      </c>
      <c r="AY181" s="254" t="s">
        <v>226</v>
      </c>
    </row>
    <row r="182" s="2" customFormat="1" ht="24.15" customHeight="1">
      <c r="A182" s="41"/>
      <c r="B182" s="42"/>
      <c r="C182" s="230" t="s">
        <v>307</v>
      </c>
      <c r="D182" s="230" t="s">
        <v>228</v>
      </c>
      <c r="E182" s="231" t="s">
        <v>3724</v>
      </c>
      <c r="F182" s="232" t="s">
        <v>3725</v>
      </c>
      <c r="G182" s="233" t="s">
        <v>244</v>
      </c>
      <c r="H182" s="234">
        <v>25</v>
      </c>
      <c r="I182" s="235"/>
      <c r="J182" s="236">
        <f>ROUND(I182*H182,2)</f>
        <v>0</v>
      </c>
      <c r="K182" s="232" t="s">
        <v>232</v>
      </c>
      <c r="L182" s="47"/>
      <c r="M182" s="237" t="s">
        <v>1</v>
      </c>
      <c r="N182" s="238" t="s">
        <v>52</v>
      </c>
      <c r="O182" s="95"/>
      <c r="P182" s="239">
        <f>O182*H182</f>
        <v>0</v>
      </c>
      <c r="Q182" s="239">
        <v>0</v>
      </c>
      <c r="R182" s="239">
        <f>Q182*H182</f>
        <v>0</v>
      </c>
      <c r="S182" s="239">
        <v>0.0023</v>
      </c>
      <c r="T182" s="240">
        <f>S182*H182</f>
        <v>0.057499999999999996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1" t="s">
        <v>307</v>
      </c>
      <c r="AT182" s="241" t="s">
        <v>228</v>
      </c>
      <c r="AU182" s="241" t="s">
        <v>94</v>
      </c>
      <c r="AY182" s="19" t="s">
        <v>226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233</v>
      </c>
      <c r="BK182" s="242">
        <f>ROUND(I182*H182,2)</f>
        <v>0</v>
      </c>
      <c r="BL182" s="19" t="s">
        <v>307</v>
      </c>
      <c r="BM182" s="241" t="s">
        <v>3726</v>
      </c>
    </row>
    <row r="183" s="15" customFormat="1">
      <c r="A183" s="15"/>
      <c r="B183" s="280"/>
      <c r="C183" s="281"/>
      <c r="D183" s="245" t="s">
        <v>235</v>
      </c>
      <c r="E183" s="282" t="s">
        <v>1</v>
      </c>
      <c r="F183" s="283" t="s">
        <v>3727</v>
      </c>
      <c r="G183" s="281"/>
      <c r="H183" s="282" t="s">
        <v>1</v>
      </c>
      <c r="I183" s="284"/>
      <c r="J183" s="281"/>
      <c r="K183" s="281"/>
      <c r="L183" s="285"/>
      <c r="M183" s="286"/>
      <c r="N183" s="287"/>
      <c r="O183" s="287"/>
      <c r="P183" s="287"/>
      <c r="Q183" s="287"/>
      <c r="R183" s="287"/>
      <c r="S183" s="287"/>
      <c r="T183" s="28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9" t="s">
        <v>235</v>
      </c>
      <c r="AU183" s="289" t="s">
        <v>94</v>
      </c>
      <c r="AV183" s="15" t="s">
        <v>92</v>
      </c>
      <c r="AW183" s="15" t="s">
        <v>40</v>
      </c>
      <c r="AX183" s="15" t="s">
        <v>85</v>
      </c>
      <c r="AY183" s="289" t="s">
        <v>226</v>
      </c>
    </row>
    <row r="184" s="13" customFormat="1">
      <c r="A184" s="13"/>
      <c r="B184" s="243"/>
      <c r="C184" s="244"/>
      <c r="D184" s="245" t="s">
        <v>235</v>
      </c>
      <c r="E184" s="246" t="s">
        <v>1</v>
      </c>
      <c r="F184" s="247" t="s">
        <v>350</v>
      </c>
      <c r="G184" s="244"/>
      <c r="H184" s="248">
        <v>25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235</v>
      </c>
      <c r="AU184" s="254" t="s">
        <v>94</v>
      </c>
      <c r="AV184" s="13" t="s">
        <v>94</v>
      </c>
      <c r="AW184" s="13" t="s">
        <v>40</v>
      </c>
      <c r="AX184" s="13" t="s">
        <v>92</v>
      </c>
      <c r="AY184" s="254" t="s">
        <v>226</v>
      </c>
    </row>
    <row r="185" s="2" customFormat="1" ht="16.5" customHeight="1">
      <c r="A185" s="41"/>
      <c r="B185" s="42"/>
      <c r="C185" s="230" t="s">
        <v>312</v>
      </c>
      <c r="D185" s="230" t="s">
        <v>228</v>
      </c>
      <c r="E185" s="231" t="s">
        <v>3728</v>
      </c>
      <c r="F185" s="232" t="s">
        <v>3729</v>
      </c>
      <c r="G185" s="233" t="s">
        <v>244</v>
      </c>
      <c r="H185" s="234">
        <v>50</v>
      </c>
      <c r="I185" s="235"/>
      <c r="J185" s="236">
        <f>ROUND(I185*H185,2)</f>
        <v>0</v>
      </c>
      <c r="K185" s="232" t="s">
        <v>232</v>
      </c>
      <c r="L185" s="47"/>
      <c r="M185" s="237" t="s">
        <v>1</v>
      </c>
      <c r="N185" s="238" t="s">
        <v>52</v>
      </c>
      <c r="O185" s="95"/>
      <c r="P185" s="239">
        <f>O185*H185</f>
        <v>0</v>
      </c>
      <c r="Q185" s="239">
        <v>0</v>
      </c>
      <c r="R185" s="239">
        <f>Q185*H185</f>
        <v>0</v>
      </c>
      <c r="S185" s="239">
        <v>0.00025000000000000001</v>
      </c>
      <c r="T185" s="240">
        <f>S185*H185</f>
        <v>0.012500000000000001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1" t="s">
        <v>307</v>
      </c>
      <c r="AT185" s="241" t="s">
        <v>228</v>
      </c>
      <c r="AU185" s="241" t="s">
        <v>94</v>
      </c>
      <c r="AY185" s="19" t="s">
        <v>226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233</v>
      </c>
      <c r="BK185" s="242">
        <f>ROUND(I185*H185,2)</f>
        <v>0</v>
      </c>
      <c r="BL185" s="19" t="s">
        <v>307</v>
      </c>
      <c r="BM185" s="241" t="s">
        <v>3730</v>
      </c>
    </row>
    <row r="186" s="15" customFormat="1">
      <c r="A186" s="15"/>
      <c r="B186" s="280"/>
      <c r="C186" s="281"/>
      <c r="D186" s="245" t="s">
        <v>235</v>
      </c>
      <c r="E186" s="282" t="s">
        <v>1</v>
      </c>
      <c r="F186" s="283" t="s">
        <v>3723</v>
      </c>
      <c r="G186" s="281"/>
      <c r="H186" s="282" t="s">
        <v>1</v>
      </c>
      <c r="I186" s="284"/>
      <c r="J186" s="281"/>
      <c r="K186" s="281"/>
      <c r="L186" s="285"/>
      <c r="M186" s="286"/>
      <c r="N186" s="287"/>
      <c r="O186" s="287"/>
      <c r="P186" s="287"/>
      <c r="Q186" s="287"/>
      <c r="R186" s="287"/>
      <c r="S186" s="287"/>
      <c r="T186" s="28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9" t="s">
        <v>235</v>
      </c>
      <c r="AU186" s="289" t="s">
        <v>94</v>
      </c>
      <c r="AV186" s="15" t="s">
        <v>92</v>
      </c>
      <c r="AW186" s="15" t="s">
        <v>40</v>
      </c>
      <c r="AX186" s="15" t="s">
        <v>85</v>
      </c>
      <c r="AY186" s="289" t="s">
        <v>226</v>
      </c>
    </row>
    <row r="187" s="13" customFormat="1">
      <c r="A187" s="13"/>
      <c r="B187" s="243"/>
      <c r="C187" s="244"/>
      <c r="D187" s="245" t="s">
        <v>235</v>
      </c>
      <c r="E187" s="246" t="s">
        <v>1</v>
      </c>
      <c r="F187" s="247" t="s">
        <v>486</v>
      </c>
      <c r="G187" s="244"/>
      <c r="H187" s="248">
        <v>50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235</v>
      </c>
      <c r="AU187" s="254" t="s">
        <v>94</v>
      </c>
      <c r="AV187" s="13" t="s">
        <v>94</v>
      </c>
      <c r="AW187" s="13" t="s">
        <v>40</v>
      </c>
      <c r="AX187" s="13" t="s">
        <v>92</v>
      </c>
      <c r="AY187" s="254" t="s">
        <v>226</v>
      </c>
    </row>
    <row r="188" s="2" customFormat="1" ht="16.5" customHeight="1">
      <c r="A188" s="41"/>
      <c r="B188" s="42"/>
      <c r="C188" s="230" t="s">
        <v>316</v>
      </c>
      <c r="D188" s="230" t="s">
        <v>228</v>
      </c>
      <c r="E188" s="231" t="s">
        <v>3731</v>
      </c>
      <c r="F188" s="232" t="s">
        <v>3732</v>
      </c>
      <c r="G188" s="233" t="s">
        <v>244</v>
      </c>
      <c r="H188" s="234">
        <v>25</v>
      </c>
      <c r="I188" s="235"/>
      <c r="J188" s="236">
        <f>ROUND(I188*H188,2)</f>
        <v>0</v>
      </c>
      <c r="K188" s="232" t="s">
        <v>232</v>
      </c>
      <c r="L188" s="47"/>
      <c r="M188" s="237" t="s">
        <v>1</v>
      </c>
      <c r="N188" s="238" t="s">
        <v>52</v>
      </c>
      <c r="O188" s="95"/>
      <c r="P188" s="239">
        <f>O188*H188</f>
        <v>0</v>
      </c>
      <c r="Q188" s="239">
        <v>0</v>
      </c>
      <c r="R188" s="239">
        <f>Q188*H188</f>
        <v>0</v>
      </c>
      <c r="S188" s="239">
        <v>0.00025000000000000001</v>
      </c>
      <c r="T188" s="240">
        <f>S188*H188</f>
        <v>0.0062500000000000003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1" t="s">
        <v>307</v>
      </c>
      <c r="AT188" s="241" t="s">
        <v>228</v>
      </c>
      <c r="AU188" s="241" t="s">
        <v>94</v>
      </c>
      <c r="AY188" s="19" t="s">
        <v>226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233</v>
      </c>
      <c r="BK188" s="242">
        <f>ROUND(I188*H188,2)</f>
        <v>0</v>
      </c>
      <c r="BL188" s="19" t="s">
        <v>307</v>
      </c>
      <c r="BM188" s="241" t="s">
        <v>3733</v>
      </c>
    </row>
    <row r="189" s="15" customFormat="1">
      <c r="A189" s="15"/>
      <c r="B189" s="280"/>
      <c r="C189" s="281"/>
      <c r="D189" s="245" t="s">
        <v>235</v>
      </c>
      <c r="E189" s="282" t="s">
        <v>1</v>
      </c>
      <c r="F189" s="283" t="s">
        <v>3734</v>
      </c>
      <c r="G189" s="281"/>
      <c r="H189" s="282" t="s">
        <v>1</v>
      </c>
      <c r="I189" s="284"/>
      <c r="J189" s="281"/>
      <c r="K189" s="281"/>
      <c r="L189" s="285"/>
      <c r="M189" s="286"/>
      <c r="N189" s="287"/>
      <c r="O189" s="287"/>
      <c r="P189" s="287"/>
      <c r="Q189" s="287"/>
      <c r="R189" s="287"/>
      <c r="S189" s="287"/>
      <c r="T189" s="28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9" t="s">
        <v>235</v>
      </c>
      <c r="AU189" s="289" t="s">
        <v>94</v>
      </c>
      <c r="AV189" s="15" t="s">
        <v>92</v>
      </c>
      <c r="AW189" s="15" t="s">
        <v>40</v>
      </c>
      <c r="AX189" s="15" t="s">
        <v>85</v>
      </c>
      <c r="AY189" s="289" t="s">
        <v>226</v>
      </c>
    </row>
    <row r="190" s="13" customFormat="1">
      <c r="A190" s="13"/>
      <c r="B190" s="243"/>
      <c r="C190" s="244"/>
      <c r="D190" s="245" t="s">
        <v>235</v>
      </c>
      <c r="E190" s="246" t="s">
        <v>1</v>
      </c>
      <c r="F190" s="247" t="s">
        <v>350</v>
      </c>
      <c r="G190" s="244"/>
      <c r="H190" s="248">
        <v>25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235</v>
      </c>
      <c r="AU190" s="254" t="s">
        <v>94</v>
      </c>
      <c r="AV190" s="13" t="s">
        <v>94</v>
      </c>
      <c r="AW190" s="13" t="s">
        <v>40</v>
      </c>
      <c r="AX190" s="13" t="s">
        <v>92</v>
      </c>
      <c r="AY190" s="254" t="s">
        <v>226</v>
      </c>
    </row>
    <row r="191" s="2" customFormat="1" ht="16.5" customHeight="1">
      <c r="A191" s="41"/>
      <c r="B191" s="42"/>
      <c r="C191" s="230" t="s">
        <v>320</v>
      </c>
      <c r="D191" s="230" t="s">
        <v>228</v>
      </c>
      <c r="E191" s="231" t="s">
        <v>3735</v>
      </c>
      <c r="F191" s="232" t="s">
        <v>3736</v>
      </c>
      <c r="G191" s="233" t="s">
        <v>369</v>
      </c>
      <c r="H191" s="234">
        <v>6</v>
      </c>
      <c r="I191" s="235"/>
      <c r="J191" s="236">
        <f>ROUND(I191*H191,2)</f>
        <v>0</v>
      </c>
      <c r="K191" s="232" t="s">
        <v>232</v>
      </c>
      <c r="L191" s="47"/>
      <c r="M191" s="237" t="s">
        <v>1</v>
      </c>
      <c r="N191" s="238" t="s">
        <v>52</v>
      </c>
      <c r="O191" s="95"/>
      <c r="P191" s="239">
        <f>O191*H191</f>
        <v>0</v>
      </c>
      <c r="Q191" s="239">
        <v>0</v>
      </c>
      <c r="R191" s="239">
        <f>Q191*H191</f>
        <v>0</v>
      </c>
      <c r="S191" s="239">
        <v>0.051999999999999998</v>
      </c>
      <c r="T191" s="240">
        <f>S191*H191</f>
        <v>0.312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1" t="s">
        <v>307</v>
      </c>
      <c r="AT191" s="241" t="s">
        <v>228</v>
      </c>
      <c r="AU191" s="241" t="s">
        <v>94</v>
      </c>
      <c r="AY191" s="19" t="s">
        <v>226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233</v>
      </c>
      <c r="BK191" s="242">
        <f>ROUND(I191*H191,2)</f>
        <v>0</v>
      </c>
      <c r="BL191" s="19" t="s">
        <v>307</v>
      </c>
      <c r="BM191" s="241" t="s">
        <v>3737</v>
      </c>
    </row>
    <row r="192" s="15" customFormat="1">
      <c r="A192" s="15"/>
      <c r="B192" s="280"/>
      <c r="C192" s="281"/>
      <c r="D192" s="245" t="s">
        <v>235</v>
      </c>
      <c r="E192" s="282" t="s">
        <v>1</v>
      </c>
      <c r="F192" s="283" t="s">
        <v>3719</v>
      </c>
      <c r="G192" s="281"/>
      <c r="H192" s="282" t="s">
        <v>1</v>
      </c>
      <c r="I192" s="284"/>
      <c r="J192" s="281"/>
      <c r="K192" s="281"/>
      <c r="L192" s="285"/>
      <c r="M192" s="286"/>
      <c r="N192" s="287"/>
      <c r="O192" s="287"/>
      <c r="P192" s="287"/>
      <c r="Q192" s="287"/>
      <c r="R192" s="287"/>
      <c r="S192" s="287"/>
      <c r="T192" s="28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9" t="s">
        <v>235</v>
      </c>
      <c r="AU192" s="289" t="s">
        <v>94</v>
      </c>
      <c r="AV192" s="15" t="s">
        <v>92</v>
      </c>
      <c r="AW192" s="15" t="s">
        <v>40</v>
      </c>
      <c r="AX192" s="15" t="s">
        <v>85</v>
      </c>
      <c r="AY192" s="289" t="s">
        <v>226</v>
      </c>
    </row>
    <row r="193" s="13" customFormat="1">
      <c r="A193" s="13"/>
      <c r="B193" s="243"/>
      <c r="C193" s="244"/>
      <c r="D193" s="245" t="s">
        <v>235</v>
      </c>
      <c r="E193" s="246" t="s">
        <v>1</v>
      </c>
      <c r="F193" s="247" t="s">
        <v>256</v>
      </c>
      <c r="G193" s="244"/>
      <c r="H193" s="248">
        <v>6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235</v>
      </c>
      <c r="AU193" s="254" t="s">
        <v>94</v>
      </c>
      <c r="AV193" s="13" t="s">
        <v>94</v>
      </c>
      <c r="AW193" s="13" t="s">
        <v>40</v>
      </c>
      <c r="AX193" s="13" t="s">
        <v>92</v>
      </c>
      <c r="AY193" s="254" t="s">
        <v>226</v>
      </c>
    </row>
    <row r="194" s="2" customFormat="1" ht="16.5" customHeight="1">
      <c r="A194" s="41"/>
      <c r="B194" s="42"/>
      <c r="C194" s="230" t="s">
        <v>324</v>
      </c>
      <c r="D194" s="230" t="s">
        <v>228</v>
      </c>
      <c r="E194" s="231" t="s">
        <v>1238</v>
      </c>
      <c r="F194" s="232" t="s">
        <v>3672</v>
      </c>
      <c r="G194" s="233" t="s">
        <v>327</v>
      </c>
      <c r="H194" s="234">
        <v>560</v>
      </c>
      <c r="I194" s="235"/>
      <c r="J194" s="236">
        <f>ROUND(I194*H194,2)</f>
        <v>0</v>
      </c>
      <c r="K194" s="232" t="s">
        <v>232</v>
      </c>
      <c r="L194" s="47"/>
      <c r="M194" s="237" t="s">
        <v>1</v>
      </c>
      <c r="N194" s="238" t="s">
        <v>52</v>
      </c>
      <c r="O194" s="95"/>
      <c r="P194" s="239">
        <f>O194*H194</f>
        <v>0</v>
      </c>
      <c r="Q194" s="239">
        <v>0.001</v>
      </c>
      <c r="R194" s="239">
        <f>Q194*H194</f>
        <v>0.56000000000000005</v>
      </c>
      <c r="S194" s="239">
        <v>0.001</v>
      </c>
      <c r="T194" s="240">
        <f>S194*H194</f>
        <v>0.56000000000000005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1" t="s">
        <v>307</v>
      </c>
      <c r="AT194" s="241" t="s">
        <v>228</v>
      </c>
      <c r="AU194" s="241" t="s">
        <v>94</v>
      </c>
      <c r="AY194" s="19" t="s">
        <v>226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233</v>
      </c>
      <c r="BK194" s="242">
        <f>ROUND(I194*H194,2)</f>
        <v>0</v>
      </c>
      <c r="BL194" s="19" t="s">
        <v>307</v>
      </c>
      <c r="BM194" s="241" t="s">
        <v>3738</v>
      </c>
    </row>
    <row r="195" s="15" customFormat="1">
      <c r="A195" s="15"/>
      <c r="B195" s="280"/>
      <c r="C195" s="281"/>
      <c r="D195" s="245" t="s">
        <v>235</v>
      </c>
      <c r="E195" s="282" t="s">
        <v>1</v>
      </c>
      <c r="F195" s="283" t="s">
        <v>3739</v>
      </c>
      <c r="G195" s="281"/>
      <c r="H195" s="282" t="s">
        <v>1</v>
      </c>
      <c r="I195" s="284"/>
      <c r="J195" s="281"/>
      <c r="K195" s="281"/>
      <c r="L195" s="285"/>
      <c r="M195" s="286"/>
      <c r="N195" s="287"/>
      <c r="O195" s="287"/>
      <c r="P195" s="287"/>
      <c r="Q195" s="287"/>
      <c r="R195" s="287"/>
      <c r="S195" s="287"/>
      <c r="T195" s="28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9" t="s">
        <v>235</v>
      </c>
      <c r="AU195" s="289" t="s">
        <v>94</v>
      </c>
      <c r="AV195" s="15" t="s">
        <v>92</v>
      </c>
      <c r="AW195" s="15" t="s">
        <v>40</v>
      </c>
      <c r="AX195" s="15" t="s">
        <v>85</v>
      </c>
      <c r="AY195" s="289" t="s">
        <v>226</v>
      </c>
    </row>
    <row r="196" s="13" customFormat="1">
      <c r="A196" s="13"/>
      <c r="B196" s="243"/>
      <c r="C196" s="244"/>
      <c r="D196" s="245" t="s">
        <v>235</v>
      </c>
      <c r="E196" s="246" t="s">
        <v>1</v>
      </c>
      <c r="F196" s="247" t="s">
        <v>3740</v>
      </c>
      <c r="G196" s="244"/>
      <c r="H196" s="248">
        <v>560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235</v>
      </c>
      <c r="AU196" s="254" t="s">
        <v>94</v>
      </c>
      <c r="AV196" s="13" t="s">
        <v>94</v>
      </c>
      <c r="AW196" s="13" t="s">
        <v>40</v>
      </c>
      <c r="AX196" s="13" t="s">
        <v>92</v>
      </c>
      <c r="AY196" s="254" t="s">
        <v>226</v>
      </c>
    </row>
    <row r="197" s="12" customFormat="1" ht="22.8" customHeight="1">
      <c r="A197" s="12"/>
      <c r="B197" s="214"/>
      <c r="C197" s="215"/>
      <c r="D197" s="216" t="s">
        <v>84</v>
      </c>
      <c r="E197" s="228" t="s">
        <v>3741</v>
      </c>
      <c r="F197" s="228" t="s">
        <v>3742</v>
      </c>
      <c r="G197" s="215"/>
      <c r="H197" s="215"/>
      <c r="I197" s="218"/>
      <c r="J197" s="229">
        <f>BK197</f>
        <v>0</v>
      </c>
      <c r="K197" s="215"/>
      <c r="L197" s="220"/>
      <c r="M197" s="221"/>
      <c r="N197" s="222"/>
      <c r="O197" s="222"/>
      <c r="P197" s="223">
        <f>SUM(P198:P213)</f>
        <v>0</v>
      </c>
      <c r="Q197" s="222"/>
      <c r="R197" s="223">
        <f>SUM(R198:R213)</f>
        <v>0.0063800000000000003</v>
      </c>
      <c r="S197" s="222"/>
      <c r="T197" s="224">
        <f>SUM(T198:T213)</f>
        <v>2.3355000000000001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92</v>
      </c>
      <c r="AT197" s="226" t="s">
        <v>84</v>
      </c>
      <c r="AU197" s="226" t="s">
        <v>92</v>
      </c>
      <c r="AY197" s="225" t="s">
        <v>226</v>
      </c>
      <c r="BK197" s="227">
        <f>SUM(BK198:BK213)</f>
        <v>0</v>
      </c>
    </row>
    <row r="198" s="2" customFormat="1" ht="16.5" customHeight="1">
      <c r="A198" s="41"/>
      <c r="B198" s="42"/>
      <c r="C198" s="230" t="s">
        <v>7</v>
      </c>
      <c r="D198" s="230" t="s">
        <v>228</v>
      </c>
      <c r="E198" s="231" t="s">
        <v>3743</v>
      </c>
      <c r="F198" s="232" t="s">
        <v>3744</v>
      </c>
      <c r="G198" s="233" t="s">
        <v>369</v>
      </c>
      <c r="H198" s="234">
        <v>42</v>
      </c>
      <c r="I198" s="235"/>
      <c r="J198" s="236">
        <f>ROUND(I198*H198,2)</f>
        <v>0</v>
      </c>
      <c r="K198" s="232" t="s">
        <v>232</v>
      </c>
      <c r="L198" s="47"/>
      <c r="M198" s="237" t="s">
        <v>1</v>
      </c>
      <c r="N198" s="238" t="s">
        <v>52</v>
      </c>
      <c r="O198" s="95"/>
      <c r="P198" s="239">
        <f>O198*H198</f>
        <v>0</v>
      </c>
      <c r="Q198" s="239">
        <v>9.0000000000000006E-05</v>
      </c>
      <c r="R198" s="239">
        <f>Q198*H198</f>
        <v>0.0037800000000000004</v>
      </c>
      <c r="S198" s="239">
        <v>0.00044999999999999999</v>
      </c>
      <c r="T198" s="240">
        <f>S198*H198</f>
        <v>0.0189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1" t="s">
        <v>307</v>
      </c>
      <c r="AT198" s="241" t="s">
        <v>228</v>
      </c>
      <c r="AU198" s="241" t="s">
        <v>94</v>
      </c>
      <c r="AY198" s="19" t="s">
        <v>226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233</v>
      </c>
      <c r="BK198" s="242">
        <f>ROUND(I198*H198,2)</f>
        <v>0</v>
      </c>
      <c r="BL198" s="19" t="s">
        <v>307</v>
      </c>
      <c r="BM198" s="241" t="s">
        <v>3745</v>
      </c>
    </row>
    <row r="199" s="13" customFormat="1">
      <c r="A199" s="13"/>
      <c r="B199" s="243"/>
      <c r="C199" s="244"/>
      <c r="D199" s="245" t="s">
        <v>235</v>
      </c>
      <c r="E199" s="246" t="s">
        <v>1</v>
      </c>
      <c r="F199" s="247" t="s">
        <v>3746</v>
      </c>
      <c r="G199" s="244"/>
      <c r="H199" s="248">
        <v>42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235</v>
      </c>
      <c r="AU199" s="254" t="s">
        <v>94</v>
      </c>
      <c r="AV199" s="13" t="s">
        <v>94</v>
      </c>
      <c r="AW199" s="13" t="s">
        <v>40</v>
      </c>
      <c r="AX199" s="13" t="s">
        <v>92</v>
      </c>
      <c r="AY199" s="254" t="s">
        <v>226</v>
      </c>
    </row>
    <row r="200" s="2" customFormat="1" ht="16.5" customHeight="1">
      <c r="A200" s="41"/>
      <c r="B200" s="42"/>
      <c r="C200" s="230" t="s">
        <v>335</v>
      </c>
      <c r="D200" s="230" t="s">
        <v>228</v>
      </c>
      <c r="E200" s="231" t="s">
        <v>3747</v>
      </c>
      <c r="F200" s="232" t="s">
        <v>3748</v>
      </c>
      <c r="G200" s="233" t="s">
        <v>244</v>
      </c>
      <c r="H200" s="234">
        <v>100</v>
      </c>
      <c r="I200" s="235"/>
      <c r="J200" s="236">
        <f>ROUND(I200*H200,2)</f>
        <v>0</v>
      </c>
      <c r="K200" s="232" t="s">
        <v>232</v>
      </c>
      <c r="L200" s="47"/>
      <c r="M200" s="237" t="s">
        <v>1</v>
      </c>
      <c r="N200" s="238" t="s">
        <v>52</v>
      </c>
      <c r="O200" s="95"/>
      <c r="P200" s="239">
        <f>O200*H200</f>
        <v>0</v>
      </c>
      <c r="Q200" s="239">
        <v>2.0000000000000002E-05</v>
      </c>
      <c r="R200" s="239">
        <f>Q200*H200</f>
        <v>0.002</v>
      </c>
      <c r="S200" s="239">
        <v>0.0032000000000000002</v>
      </c>
      <c r="T200" s="240">
        <f>S200*H200</f>
        <v>0.32000000000000001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1" t="s">
        <v>307</v>
      </c>
      <c r="AT200" s="241" t="s">
        <v>228</v>
      </c>
      <c r="AU200" s="241" t="s">
        <v>94</v>
      </c>
      <c r="AY200" s="19" t="s">
        <v>226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233</v>
      </c>
      <c r="BK200" s="242">
        <f>ROUND(I200*H200,2)</f>
        <v>0</v>
      </c>
      <c r="BL200" s="19" t="s">
        <v>307</v>
      </c>
      <c r="BM200" s="241" t="s">
        <v>3749</v>
      </c>
    </row>
    <row r="201" s="13" customFormat="1">
      <c r="A201" s="13"/>
      <c r="B201" s="243"/>
      <c r="C201" s="244"/>
      <c r="D201" s="245" t="s">
        <v>235</v>
      </c>
      <c r="E201" s="246" t="s">
        <v>1</v>
      </c>
      <c r="F201" s="247" t="s">
        <v>3750</v>
      </c>
      <c r="G201" s="244"/>
      <c r="H201" s="248">
        <v>100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235</v>
      </c>
      <c r="AU201" s="254" t="s">
        <v>94</v>
      </c>
      <c r="AV201" s="13" t="s">
        <v>94</v>
      </c>
      <c r="AW201" s="13" t="s">
        <v>40</v>
      </c>
      <c r="AX201" s="13" t="s">
        <v>92</v>
      </c>
      <c r="AY201" s="254" t="s">
        <v>226</v>
      </c>
    </row>
    <row r="202" s="2" customFormat="1" ht="16.5" customHeight="1">
      <c r="A202" s="41"/>
      <c r="B202" s="42"/>
      <c r="C202" s="230" t="s">
        <v>340</v>
      </c>
      <c r="D202" s="230" t="s">
        <v>228</v>
      </c>
      <c r="E202" s="231" t="s">
        <v>1673</v>
      </c>
      <c r="F202" s="232" t="s">
        <v>1674</v>
      </c>
      <c r="G202" s="233" t="s">
        <v>231</v>
      </c>
      <c r="H202" s="234">
        <v>82</v>
      </c>
      <c r="I202" s="235"/>
      <c r="J202" s="236">
        <f>ROUND(I202*H202,2)</f>
        <v>0</v>
      </c>
      <c r="K202" s="232" t="s">
        <v>232</v>
      </c>
      <c r="L202" s="47"/>
      <c r="M202" s="237" t="s">
        <v>1</v>
      </c>
      <c r="N202" s="238" t="s">
        <v>52</v>
      </c>
      <c r="O202" s="95"/>
      <c r="P202" s="239">
        <f>O202*H202</f>
        <v>0</v>
      </c>
      <c r="Q202" s="239">
        <v>0</v>
      </c>
      <c r="R202" s="239">
        <f>Q202*H202</f>
        <v>0</v>
      </c>
      <c r="S202" s="239">
        <v>0.023800000000000002</v>
      </c>
      <c r="T202" s="240">
        <f>S202*H202</f>
        <v>1.9516000000000002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1" t="s">
        <v>307</v>
      </c>
      <c r="AT202" s="241" t="s">
        <v>228</v>
      </c>
      <c r="AU202" s="241" t="s">
        <v>94</v>
      </c>
      <c r="AY202" s="19" t="s">
        <v>226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233</v>
      </c>
      <c r="BK202" s="242">
        <f>ROUND(I202*H202,2)</f>
        <v>0</v>
      </c>
      <c r="BL202" s="19" t="s">
        <v>307</v>
      </c>
      <c r="BM202" s="241" t="s">
        <v>3751</v>
      </c>
    </row>
    <row r="203" s="13" customFormat="1">
      <c r="A203" s="13"/>
      <c r="B203" s="243"/>
      <c r="C203" s="244"/>
      <c r="D203" s="245" t="s">
        <v>235</v>
      </c>
      <c r="E203" s="246" t="s">
        <v>1</v>
      </c>
      <c r="F203" s="247" t="s">
        <v>3752</v>
      </c>
      <c r="G203" s="244"/>
      <c r="H203" s="248">
        <v>82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235</v>
      </c>
      <c r="AU203" s="254" t="s">
        <v>94</v>
      </c>
      <c r="AV203" s="13" t="s">
        <v>94</v>
      </c>
      <c r="AW203" s="13" t="s">
        <v>40</v>
      </c>
      <c r="AX203" s="13" t="s">
        <v>92</v>
      </c>
      <c r="AY203" s="254" t="s">
        <v>226</v>
      </c>
    </row>
    <row r="204" s="2" customFormat="1" ht="16.5" customHeight="1">
      <c r="A204" s="41"/>
      <c r="B204" s="42"/>
      <c r="C204" s="230" t="s">
        <v>345</v>
      </c>
      <c r="D204" s="230" t="s">
        <v>228</v>
      </c>
      <c r="E204" s="231" t="s">
        <v>3753</v>
      </c>
      <c r="F204" s="232" t="s">
        <v>3754</v>
      </c>
      <c r="G204" s="233" t="s">
        <v>369</v>
      </c>
      <c r="H204" s="234">
        <v>60</v>
      </c>
      <c r="I204" s="235"/>
      <c r="J204" s="236">
        <f>ROUND(I204*H204,2)</f>
        <v>0</v>
      </c>
      <c r="K204" s="232" t="s">
        <v>232</v>
      </c>
      <c r="L204" s="47"/>
      <c r="M204" s="237" t="s">
        <v>1</v>
      </c>
      <c r="N204" s="238" t="s">
        <v>52</v>
      </c>
      <c r="O204" s="95"/>
      <c r="P204" s="239">
        <f>O204*H204</f>
        <v>0</v>
      </c>
      <c r="Q204" s="239">
        <v>1.0000000000000001E-05</v>
      </c>
      <c r="R204" s="239">
        <f>Q204*H204</f>
        <v>0.00060000000000000006</v>
      </c>
      <c r="S204" s="239">
        <v>0.00075000000000000002</v>
      </c>
      <c r="T204" s="240">
        <f>S204*H204</f>
        <v>0.044999999999999998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1" t="s">
        <v>307</v>
      </c>
      <c r="AT204" s="241" t="s">
        <v>228</v>
      </c>
      <c r="AU204" s="241" t="s">
        <v>94</v>
      </c>
      <c r="AY204" s="19" t="s">
        <v>226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233</v>
      </c>
      <c r="BK204" s="242">
        <f>ROUND(I204*H204,2)</f>
        <v>0</v>
      </c>
      <c r="BL204" s="19" t="s">
        <v>307</v>
      </c>
      <c r="BM204" s="241" t="s">
        <v>3755</v>
      </c>
    </row>
    <row r="205" s="13" customFormat="1">
      <c r="A205" s="13"/>
      <c r="B205" s="243"/>
      <c r="C205" s="244"/>
      <c r="D205" s="245" t="s">
        <v>235</v>
      </c>
      <c r="E205" s="246" t="s">
        <v>1</v>
      </c>
      <c r="F205" s="247" t="s">
        <v>1754</v>
      </c>
      <c r="G205" s="244"/>
      <c r="H205" s="248">
        <v>60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235</v>
      </c>
      <c r="AU205" s="254" t="s">
        <v>94</v>
      </c>
      <c r="AV205" s="13" t="s">
        <v>94</v>
      </c>
      <c r="AW205" s="13" t="s">
        <v>40</v>
      </c>
      <c r="AX205" s="13" t="s">
        <v>92</v>
      </c>
      <c r="AY205" s="254" t="s">
        <v>226</v>
      </c>
    </row>
    <row r="206" s="2" customFormat="1" ht="16.5" customHeight="1">
      <c r="A206" s="41"/>
      <c r="B206" s="42"/>
      <c r="C206" s="230" t="s">
        <v>350</v>
      </c>
      <c r="D206" s="230" t="s">
        <v>228</v>
      </c>
      <c r="E206" s="231" t="s">
        <v>1667</v>
      </c>
      <c r="F206" s="232" t="s">
        <v>1668</v>
      </c>
      <c r="G206" s="233" t="s">
        <v>231</v>
      </c>
      <c r="H206" s="234">
        <v>60</v>
      </c>
      <c r="I206" s="235"/>
      <c r="J206" s="236">
        <f>ROUND(I206*H206,2)</f>
        <v>0</v>
      </c>
      <c r="K206" s="232" t="s">
        <v>232</v>
      </c>
      <c r="L206" s="47"/>
      <c r="M206" s="237" t="s">
        <v>1</v>
      </c>
      <c r="N206" s="238" t="s">
        <v>52</v>
      </c>
      <c r="O206" s="95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1" t="s">
        <v>307</v>
      </c>
      <c r="AT206" s="241" t="s">
        <v>228</v>
      </c>
      <c r="AU206" s="241" t="s">
        <v>94</v>
      </c>
      <c r="AY206" s="19" t="s">
        <v>226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233</v>
      </c>
      <c r="BK206" s="242">
        <f>ROUND(I206*H206,2)</f>
        <v>0</v>
      </c>
      <c r="BL206" s="19" t="s">
        <v>307</v>
      </c>
      <c r="BM206" s="241" t="s">
        <v>3756</v>
      </c>
    </row>
    <row r="207" s="13" customFormat="1">
      <c r="A207" s="13"/>
      <c r="B207" s="243"/>
      <c r="C207" s="244"/>
      <c r="D207" s="245" t="s">
        <v>235</v>
      </c>
      <c r="E207" s="246" t="s">
        <v>1</v>
      </c>
      <c r="F207" s="247" t="s">
        <v>1754</v>
      </c>
      <c r="G207" s="244"/>
      <c r="H207" s="248">
        <v>60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235</v>
      </c>
      <c r="AU207" s="254" t="s">
        <v>94</v>
      </c>
      <c r="AV207" s="13" t="s">
        <v>94</v>
      </c>
      <c r="AW207" s="13" t="s">
        <v>40</v>
      </c>
      <c r="AX207" s="13" t="s">
        <v>92</v>
      </c>
      <c r="AY207" s="254" t="s">
        <v>226</v>
      </c>
    </row>
    <row r="208" s="2" customFormat="1" ht="16.5" customHeight="1">
      <c r="A208" s="41"/>
      <c r="B208" s="42"/>
      <c r="C208" s="230" t="s">
        <v>356</v>
      </c>
      <c r="D208" s="230" t="s">
        <v>228</v>
      </c>
      <c r="E208" s="231" t="s">
        <v>524</v>
      </c>
      <c r="F208" s="232" t="s">
        <v>525</v>
      </c>
      <c r="G208" s="233" t="s">
        <v>526</v>
      </c>
      <c r="H208" s="234">
        <v>14</v>
      </c>
      <c r="I208" s="235"/>
      <c r="J208" s="236">
        <f>ROUND(I208*H208,2)</f>
        <v>0</v>
      </c>
      <c r="K208" s="232" t="s">
        <v>232</v>
      </c>
      <c r="L208" s="47"/>
      <c r="M208" s="237" t="s">
        <v>1</v>
      </c>
      <c r="N208" s="238" t="s">
        <v>52</v>
      </c>
      <c r="O208" s="95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1" t="s">
        <v>719</v>
      </c>
      <c r="AT208" s="241" t="s">
        <v>228</v>
      </c>
      <c r="AU208" s="241" t="s">
        <v>94</v>
      </c>
      <c r="AY208" s="19" t="s">
        <v>226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233</v>
      </c>
      <c r="BK208" s="242">
        <f>ROUND(I208*H208,2)</f>
        <v>0</v>
      </c>
      <c r="BL208" s="19" t="s">
        <v>719</v>
      </c>
      <c r="BM208" s="241" t="s">
        <v>3757</v>
      </c>
    </row>
    <row r="209" s="15" customFormat="1">
      <c r="A209" s="15"/>
      <c r="B209" s="280"/>
      <c r="C209" s="281"/>
      <c r="D209" s="245" t="s">
        <v>235</v>
      </c>
      <c r="E209" s="282" t="s">
        <v>1</v>
      </c>
      <c r="F209" s="283" t="s">
        <v>3758</v>
      </c>
      <c r="G209" s="281"/>
      <c r="H209" s="282" t="s">
        <v>1</v>
      </c>
      <c r="I209" s="284"/>
      <c r="J209" s="281"/>
      <c r="K209" s="281"/>
      <c r="L209" s="285"/>
      <c r="M209" s="286"/>
      <c r="N209" s="287"/>
      <c r="O209" s="287"/>
      <c r="P209" s="287"/>
      <c r="Q209" s="287"/>
      <c r="R209" s="287"/>
      <c r="S209" s="287"/>
      <c r="T209" s="28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9" t="s">
        <v>235</v>
      </c>
      <c r="AU209" s="289" t="s">
        <v>94</v>
      </c>
      <c r="AV209" s="15" t="s">
        <v>92</v>
      </c>
      <c r="AW209" s="15" t="s">
        <v>40</v>
      </c>
      <c r="AX209" s="15" t="s">
        <v>85</v>
      </c>
      <c r="AY209" s="289" t="s">
        <v>226</v>
      </c>
    </row>
    <row r="210" s="13" customFormat="1">
      <c r="A210" s="13"/>
      <c r="B210" s="243"/>
      <c r="C210" s="244"/>
      <c r="D210" s="245" t="s">
        <v>235</v>
      </c>
      <c r="E210" s="246" t="s">
        <v>1</v>
      </c>
      <c r="F210" s="247" t="s">
        <v>3759</v>
      </c>
      <c r="G210" s="244"/>
      <c r="H210" s="248">
        <v>6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235</v>
      </c>
      <c r="AU210" s="254" t="s">
        <v>94</v>
      </c>
      <c r="AV210" s="13" t="s">
        <v>94</v>
      </c>
      <c r="AW210" s="13" t="s">
        <v>40</v>
      </c>
      <c r="AX210" s="13" t="s">
        <v>85</v>
      </c>
      <c r="AY210" s="254" t="s">
        <v>226</v>
      </c>
    </row>
    <row r="211" s="15" customFormat="1">
      <c r="A211" s="15"/>
      <c r="B211" s="280"/>
      <c r="C211" s="281"/>
      <c r="D211" s="245" t="s">
        <v>235</v>
      </c>
      <c r="E211" s="282" t="s">
        <v>1</v>
      </c>
      <c r="F211" s="283" t="s">
        <v>3760</v>
      </c>
      <c r="G211" s="281"/>
      <c r="H211" s="282" t="s">
        <v>1</v>
      </c>
      <c r="I211" s="284"/>
      <c r="J211" s="281"/>
      <c r="K211" s="281"/>
      <c r="L211" s="285"/>
      <c r="M211" s="286"/>
      <c r="N211" s="287"/>
      <c r="O211" s="287"/>
      <c r="P211" s="287"/>
      <c r="Q211" s="287"/>
      <c r="R211" s="287"/>
      <c r="S211" s="287"/>
      <c r="T211" s="28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9" t="s">
        <v>235</v>
      </c>
      <c r="AU211" s="289" t="s">
        <v>94</v>
      </c>
      <c r="AV211" s="15" t="s">
        <v>92</v>
      </c>
      <c r="AW211" s="15" t="s">
        <v>40</v>
      </c>
      <c r="AX211" s="15" t="s">
        <v>85</v>
      </c>
      <c r="AY211" s="289" t="s">
        <v>226</v>
      </c>
    </row>
    <row r="212" s="13" customFormat="1">
      <c r="A212" s="13"/>
      <c r="B212" s="243"/>
      <c r="C212" s="244"/>
      <c r="D212" s="245" t="s">
        <v>235</v>
      </c>
      <c r="E212" s="246" t="s">
        <v>1</v>
      </c>
      <c r="F212" s="247" t="s">
        <v>3761</v>
      </c>
      <c r="G212" s="244"/>
      <c r="H212" s="248">
        <v>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235</v>
      </c>
      <c r="AU212" s="254" t="s">
        <v>94</v>
      </c>
      <c r="AV212" s="13" t="s">
        <v>94</v>
      </c>
      <c r="AW212" s="13" t="s">
        <v>40</v>
      </c>
      <c r="AX212" s="13" t="s">
        <v>85</v>
      </c>
      <c r="AY212" s="254" t="s">
        <v>226</v>
      </c>
    </row>
    <row r="213" s="14" customFormat="1">
      <c r="A213" s="14"/>
      <c r="B213" s="255"/>
      <c r="C213" s="256"/>
      <c r="D213" s="245" t="s">
        <v>235</v>
      </c>
      <c r="E213" s="257" t="s">
        <v>1</v>
      </c>
      <c r="F213" s="258" t="s">
        <v>237</v>
      </c>
      <c r="G213" s="256"/>
      <c r="H213" s="259">
        <v>14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235</v>
      </c>
      <c r="AU213" s="265" t="s">
        <v>94</v>
      </c>
      <c r="AV213" s="14" t="s">
        <v>233</v>
      </c>
      <c r="AW213" s="14" t="s">
        <v>40</v>
      </c>
      <c r="AX213" s="14" t="s">
        <v>92</v>
      </c>
      <c r="AY213" s="265" t="s">
        <v>226</v>
      </c>
    </row>
    <row r="214" s="12" customFormat="1" ht="25.92" customHeight="1">
      <c r="A214" s="12"/>
      <c r="B214" s="214"/>
      <c r="C214" s="215"/>
      <c r="D214" s="216" t="s">
        <v>84</v>
      </c>
      <c r="E214" s="217" t="s">
        <v>3762</v>
      </c>
      <c r="F214" s="217" t="s">
        <v>3763</v>
      </c>
      <c r="G214" s="215"/>
      <c r="H214" s="215"/>
      <c r="I214" s="218"/>
      <c r="J214" s="219">
        <f>BK214</f>
        <v>0</v>
      </c>
      <c r="K214" s="215"/>
      <c r="L214" s="220"/>
      <c r="M214" s="221"/>
      <c r="N214" s="222"/>
      <c r="O214" s="222"/>
      <c r="P214" s="223">
        <f>P215+P216</f>
        <v>0</v>
      </c>
      <c r="Q214" s="222"/>
      <c r="R214" s="223">
        <f>R215+R216</f>
        <v>0</v>
      </c>
      <c r="S214" s="222"/>
      <c r="T214" s="224">
        <f>T215+T216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92</v>
      </c>
      <c r="AT214" s="226" t="s">
        <v>84</v>
      </c>
      <c r="AU214" s="226" t="s">
        <v>85</v>
      </c>
      <c r="AY214" s="225" t="s">
        <v>226</v>
      </c>
      <c r="BK214" s="227">
        <f>BK215+BK216</f>
        <v>0</v>
      </c>
    </row>
    <row r="215" s="2" customFormat="1" ht="21.75" customHeight="1">
      <c r="A215" s="41"/>
      <c r="B215" s="42"/>
      <c r="C215" s="230" t="s">
        <v>361</v>
      </c>
      <c r="D215" s="230" t="s">
        <v>228</v>
      </c>
      <c r="E215" s="231" t="s">
        <v>3764</v>
      </c>
      <c r="F215" s="232" t="s">
        <v>3765</v>
      </c>
      <c r="G215" s="233" t="s">
        <v>611</v>
      </c>
      <c r="H215" s="234">
        <v>3</v>
      </c>
      <c r="I215" s="235"/>
      <c r="J215" s="236">
        <f>ROUND(I215*H215,2)</f>
        <v>0</v>
      </c>
      <c r="K215" s="232" t="s">
        <v>1</v>
      </c>
      <c r="L215" s="47"/>
      <c r="M215" s="237" t="s">
        <v>1</v>
      </c>
      <c r="N215" s="238" t="s">
        <v>52</v>
      </c>
      <c r="O215" s="95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1" t="s">
        <v>233</v>
      </c>
      <c r="AT215" s="241" t="s">
        <v>228</v>
      </c>
      <c r="AU215" s="241" t="s">
        <v>92</v>
      </c>
      <c r="AY215" s="19" t="s">
        <v>226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233</v>
      </c>
      <c r="BK215" s="242">
        <f>ROUND(I215*H215,2)</f>
        <v>0</v>
      </c>
      <c r="BL215" s="19" t="s">
        <v>233</v>
      </c>
      <c r="BM215" s="241" t="s">
        <v>3766</v>
      </c>
    </row>
    <row r="216" s="12" customFormat="1" ht="22.8" customHeight="1">
      <c r="A216" s="12"/>
      <c r="B216" s="214"/>
      <c r="C216" s="215"/>
      <c r="D216" s="216" t="s">
        <v>84</v>
      </c>
      <c r="E216" s="228" t="s">
        <v>3767</v>
      </c>
      <c r="F216" s="228" t="s">
        <v>3768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SUM(P217:P219)</f>
        <v>0</v>
      </c>
      <c r="Q216" s="222"/>
      <c r="R216" s="223">
        <f>SUM(R217:R219)</f>
        <v>0</v>
      </c>
      <c r="S216" s="222"/>
      <c r="T216" s="224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92</v>
      </c>
      <c r="AT216" s="226" t="s">
        <v>84</v>
      </c>
      <c r="AU216" s="226" t="s">
        <v>92</v>
      </c>
      <c r="AY216" s="225" t="s">
        <v>226</v>
      </c>
      <c r="BK216" s="227">
        <f>SUM(BK217:BK219)</f>
        <v>0</v>
      </c>
    </row>
    <row r="217" s="2" customFormat="1" ht="16.5" customHeight="1">
      <c r="A217" s="41"/>
      <c r="B217" s="42"/>
      <c r="C217" s="230" t="s">
        <v>366</v>
      </c>
      <c r="D217" s="230" t="s">
        <v>228</v>
      </c>
      <c r="E217" s="231" t="s">
        <v>3769</v>
      </c>
      <c r="F217" s="232" t="s">
        <v>3770</v>
      </c>
      <c r="G217" s="233" t="s">
        <v>611</v>
      </c>
      <c r="H217" s="234">
        <v>2</v>
      </c>
      <c r="I217" s="235"/>
      <c r="J217" s="236">
        <f>ROUND(I217*H217,2)</f>
        <v>0</v>
      </c>
      <c r="K217" s="232" t="s">
        <v>1</v>
      </c>
      <c r="L217" s="47"/>
      <c r="M217" s="237" t="s">
        <v>1</v>
      </c>
      <c r="N217" s="238" t="s">
        <v>52</v>
      </c>
      <c r="O217" s="95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1" t="s">
        <v>233</v>
      </c>
      <c r="AT217" s="241" t="s">
        <v>228</v>
      </c>
      <c r="AU217" s="241" t="s">
        <v>94</v>
      </c>
      <c r="AY217" s="19" t="s">
        <v>226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233</v>
      </c>
      <c r="BK217" s="242">
        <f>ROUND(I217*H217,2)</f>
        <v>0</v>
      </c>
      <c r="BL217" s="19" t="s">
        <v>233</v>
      </c>
      <c r="BM217" s="241" t="s">
        <v>3771</v>
      </c>
    </row>
    <row r="218" s="2" customFormat="1" ht="16.5" customHeight="1">
      <c r="A218" s="41"/>
      <c r="B218" s="42"/>
      <c r="C218" s="230" t="s">
        <v>372</v>
      </c>
      <c r="D218" s="230" t="s">
        <v>228</v>
      </c>
      <c r="E218" s="231" t="s">
        <v>3772</v>
      </c>
      <c r="F218" s="232" t="s">
        <v>3773</v>
      </c>
      <c r="G218" s="233" t="s">
        <v>611</v>
      </c>
      <c r="H218" s="234">
        <v>2</v>
      </c>
      <c r="I218" s="235"/>
      <c r="J218" s="236">
        <f>ROUND(I218*H218,2)</f>
        <v>0</v>
      </c>
      <c r="K218" s="232" t="s">
        <v>1</v>
      </c>
      <c r="L218" s="47"/>
      <c r="M218" s="237" t="s">
        <v>1</v>
      </c>
      <c r="N218" s="238" t="s">
        <v>52</v>
      </c>
      <c r="O218" s="95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1" t="s">
        <v>233</v>
      </c>
      <c r="AT218" s="241" t="s">
        <v>228</v>
      </c>
      <c r="AU218" s="241" t="s">
        <v>94</v>
      </c>
      <c r="AY218" s="19" t="s">
        <v>226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233</v>
      </c>
      <c r="BK218" s="242">
        <f>ROUND(I218*H218,2)</f>
        <v>0</v>
      </c>
      <c r="BL218" s="19" t="s">
        <v>233</v>
      </c>
      <c r="BM218" s="241" t="s">
        <v>3774</v>
      </c>
    </row>
    <row r="219" s="2" customFormat="1" ht="16.5" customHeight="1">
      <c r="A219" s="41"/>
      <c r="B219" s="42"/>
      <c r="C219" s="230" t="s">
        <v>378</v>
      </c>
      <c r="D219" s="230" t="s">
        <v>228</v>
      </c>
      <c r="E219" s="231" t="s">
        <v>3775</v>
      </c>
      <c r="F219" s="232" t="s">
        <v>3776</v>
      </c>
      <c r="G219" s="233" t="s">
        <v>611</v>
      </c>
      <c r="H219" s="234">
        <v>10</v>
      </c>
      <c r="I219" s="235"/>
      <c r="J219" s="236">
        <f>ROUND(I219*H219,2)</f>
        <v>0</v>
      </c>
      <c r="K219" s="232" t="s">
        <v>1</v>
      </c>
      <c r="L219" s="47"/>
      <c r="M219" s="237" t="s">
        <v>1</v>
      </c>
      <c r="N219" s="238" t="s">
        <v>52</v>
      </c>
      <c r="O219" s="95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1" t="s">
        <v>233</v>
      </c>
      <c r="AT219" s="241" t="s">
        <v>228</v>
      </c>
      <c r="AU219" s="241" t="s">
        <v>94</v>
      </c>
      <c r="AY219" s="19" t="s">
        <v>226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233</v>
      </c>
      <c r="BK219" s="242">
        <f>ROUND(I219*H219,2)</f>
        <v>0</v>
      </c>
      <c r="BL219" s="19" t="s">
        <v>233</v>
      </c>
      <c r="BM219" s="241" t="s">
        <v>3777</v>
      </c>
    </row>
    <row r="220" s="12" customFormat="1" ht="25.92" customHeight="1">
      <c r="A220" s="12"/>
      <c r="B220" s="214"/>
      <c r="C220" s="215"/>
      <c r="D220" s="216" t="s">
        <v>84</v>
      </c>
      <c r="E220" s="217" t="s">
        <v>3778</v>
      </c>
      <c r="F220" s="217" t="s">
        <v>3779</v>
      </c>
      <c r="G220" s="215"/>
      <c r="H220" s="215"/>
      <c r="I220" s="218"/>
      <c r="J220" s="219">
        <f>BK220</f>
        <v>0</v>
      </c>
      <c r="K220" s="215"/>
      <c r="L220" s="220"/>
      <c r="M220" s="221"/>
      <c r="N220" s="222"/>
      <c r="O220" s="222"/>
      <c r="P220" s="223">
        <f>SUM(P221:P252)</f>
        <v>0</v>
      </c>
      <c r="Q220" s="222"/>
      <c r="R220" s="223">
        <f>SUM(R221:R252)</f>
        <v>0.010926749999999999</v>
      </c>
      <c r="S220" s="222"/>
      <c r="T220" s="224">
        <f>SUM(T221:T252)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92</v>
      </c>
      <c r="AT220" s="226" t="s">
        <v>84</v>
      </c>
      <c r="AU220" s="226" t="s">
        <v>85</v>
      </c>
      <c r="AY220" s="225" t="s">
        <v>226</v>
      </c>
      <c r="BK220" s="227">
        <f>SUM(BK221:BK252)</f>
        <v>0</v>
      </c>
    </row>
    <row r="221" s="2" customFormat="1" ht="49.05" customHeight="1">
      <c r="A221" s="41"/>
      <c r="B221" s="42"/>
      <c r="C221" s="266" t="s">
        <v>384</v>
      </c>
      <c r="D221" s="266" t="s">
        <v>301</v>
      </c>
      <c r="E221" s="267" t="s">
        <v>2377</v>
      </c>
      <c r="F221" s="268" t="s">
        <v>3384</v>
      </c>
      <c r="G221" s="269" t="s">
        <v>611</v>
      </c>
      <c r="H221" s="270">
        <v>1</v>
      </c>
      <c r="I221" s="271"/>
      <c r="J221" s="272">
        <f>ROUND(I221*H221,2)</f>
        <v>0</v>
      </c>
      <c r="K221" s="268" t="s">
        <v>1</v>
      </c>
      <c r="L221" s="273"/>
      <c r="M221" s="274" t="s">
        <v>1</v>
      </c>
      <c r="N221" s="275" t="s">
        <v>52</v>
      </c>
      <c r="O221" s="95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1" t="s">
        <v>389</v>
      </c>
      <c r="AT221" s="241" t="s">
        <v>301</v>
      </c>
      <c r="AU221" s="241" t="s">
        <v>92</v>
      </c>
      <c r="AY221" s="19" t="s">
        <v>226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233</v>
      </c>
      <c r="BK221" s="242">
        <f>ROUND(I221*H221,2)</f>
        <v>0</v>
      </c>
      <c r="BL221" s="19" t="s">
        <v>307</v>
      </c>
      <c r="BM221" s="241" t="s">
        <v>3780</v>
      </c>
    </row>
    <row r="222" s="2" customFormat="1" ht="63.45" customHeight="1">
      <c r="A222" s="41"/>
      <c r="B222" s="42"/>
      <c r="C222" s="266" t="s">
        <v>389</v>
      </c>
      <c r="D222" s="266" t="s">
        <v>301</v>
      </c>
      <c r="E222" s="267" t="s">
        <v>3386</v>
      </c>
      <c r="F222" s="268" t="s">
        <v>3387</v>
      </c>
      <c r="G222" s="269" t="s">
        <v>611</v>
      </c>
      <c r="H222" s="270">
        <v>1</v>
      </c>
      <c r="I222" s="271"/>
      <c r="J222" s="272">
        <f>ROUND(I222*H222,2)</f>
        <v>0</v>
      </c>
      <c r="K222" s="268" t="s">
        <v>1</v>
      </c>
      <c r="L222" s="273"/>
      <c r="M222" s="274" t="s">
        <v>1</v>
      </c>
      <c r="N222" s="275" t="s">
        <v>52</v>
      </c>
      <c r="O222" s="95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1" t="s">
        <v>389</v>
      </c>
      <c r="AT222" s="241" t="s">
        <v>301</v>
      </c>
      <c r="AU222" s="241" t="s">
        <v>92</v>
      </c>
      <c r="AY222" s="19" t="s">
        <v>226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233</v>
      </c>
      <c r="BK222" s="242">
        <f>ROUND(I222*H222,2)</f>
        <v>0</v>
      </c>
      <c r="BL222" s="19" t="s">
        <v>307</v>
      </c>
      <c r="BM222" s="241" t="s">
        <v>3781</v>
      </c>
    </row>
    <row r="223" s="2" customFormat="1" ht="16.5" customHeight="1">
      <c r="A223" s="41"/>
      <c r="B223" s="42"/>
      <c r="C223" s="230" t="s">
        <v>393</v>
      </c>
      <c r="D223" s="230" t="s">
        <v>228</v>
      </c>
      <c r="E223" s="231" t="s">
        <v>524</v>
      </c>
      <c r="F223" s="232" t="s">
        <v>525</v>
      </c>
      <c r="G223" s="233" t="s">
        <v>526</v>
      </c>
      <c r="H223" s="234">
        <v>4</v>
      </c>
      <c r="I223" s="235"/>
      <c r="J223" s="236">
        <f>ROUND(I223*H223,2)</f>
        <v>0</v>
      </c>
      <c r="K223" s="232" t="s">
        <v>232</v>
      </c>
      <c r="L223" s="47"/>
      <c r="M223" s="237" t="s">
        <v>1</v>
      </c>
      <c r="N223" s="238" t="s">
        <v>52</v>
      </c>
      <c r="O223" s="95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1" t="s">
        <v>719</v>
      </c>
      <c r="AT223" s="241" t="s">
        <v>228</v>
      </c>
      <c r="AU223" s="241" t="s">
        <v>92</v>
      </c>
      <c r="AY223" s="19" t="s">
        <v>226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233</v>
      </c>
      <c r="BK223" s="242">
        <f>ROUND(I223*H223,2)</f>
        <v>0</v>
      </c>
      <c r="BL223" s="19" t="s">
        <v>719</v>
      </c>
      <c r="BM223" s="241" t="s">
        <v>3782</v>
      </c>
    </row>
    <row r="224" s="15" customFormat="1">
      <c r="A224" s="15"/>
      <c r="B224" s="280"/>
      <c r="C224" s="281"/>
      <c r="D224" s="245" t="s">
        <v>235</v>
      </c>
      <c r="E224" s="282" t="s">
        <v>1</v>
      </c>
      <c r="F224" s="283" t="s">
        <v>3390</v>
      </c>
      <c r="G224" s="281"/>
      <c r="H224" s="282" t="s">
        <v>1</v>
      </c>
      <c r="I224" s="284"/>
      <c r="J224" s="281"/>
      <c r="K224" s="281"/>
      <c r="L224" s="285"/>
      <c r="M224" s="286"/>
      <c r="N224" s="287"/>
      <c r="O224" s="287"/>
      <c r="P224" s="287"/>
      <c r="Q224" s="287"/>
      <c r="R224" s="287"/>
      <c r="S224" s="287"/>
      <c r="T224" s="28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9" t="s">
        <v>235</v>
      </c>
      <c r="AU224" s="289" t="s">
        <v>92</v>
      </c>
      <c r="AV224" s="15" t="s">
        <v>92</v>
      </c>
      <c r="AW224" s="15" t="s">
        <v>40</v>
      </c>
      <c r="AX224" s="15" t="s">
        <v>85</v>
      </c>
      <c r="AY224" s="289" t="s">
        <v>226</v>
      </c>
    </row>
    <row r="225" s="13" customFormat="1">
      <c r="A225" s="13"/>
      <c r="B225" s="243"/>
      <c r="C225" s="244"/>
      <c r="D225" s="245" t="s">
        <v>235</v>
      </c>
      <c r="E225" s="246" t="s">
        <v>1</v>
      </c>
      <c r="F225" s="247" t="s">
        <v>3783</v>
      </c>
      <c r="G225" s="244"/>
      <c r="H225" s="248">
        <v>2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235</v>
      </c>
      <c r="AU225" s="254" t="s">
        <v>92</v>
      </c>
      <c r="AV225" s="13" t="s">
        <v>94</v>
      </c>
      <c r="AW225" s="13" t="s">
        <v>40</v>
      </c>
      <c r="AX225" s="13" t="s">
        <v>85</v>
      </c>
      <c r="AY225" s="254" t="s">
        <v>226</v>
      </c>
    </row>
    <row r="226" s="15" customFormat="1">
      <c r="A226" s="15"/>
      <c r="B226" s="280"/>
      <c r="C226" s="281"/>
      <c r="D226" s="245" t="s">
        <v>235</v>
      </c>
      <c r="E226" s="282" t="s">
        <v>1</v>
      </c>
      <c r="F226" s="283" t="s">
        <v>3392</v>
      </c>
      <c r="G226" s="281"/>
      <c r="H226" s="282" t="s">
        <v>1</v>
      </c>
      <c r="I226" s="284"/>
      <c r="J226" s="281"/>
      <c r="K226" s="281"/>
      <c r="L226" s="285"/>
      <c r="M226" s="286"/>
      <c r="N226" s="287"/>
      <c r="O226" s="287"/>
      <c r="P226" s="287"/>
      <c r="Q226" s="287"/>
      <c r="R226" s="287"/>
      <c r="S226" s="287"/>
      <c r="T226" s="28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9" t="s">
        <v>235</v>
      </c>
      <c r="AU226" s="289" t="s">
        <v>92</v>
      </c>
      <c r="AV226" s="15" t="s">
        <v>92</v>
      </c>
      <c r="AW226" s="15" t="s">
        <v>40</v>
      </c>
      <c r="AX226" s="15" t="s">
        <v>85</v>
      </c>
      <c r="AY226" s="289" t="s">
        <v>226</v>
      </c>
    </row>
    <row r="227" s="13" customFormat="1">
      <c r="A227" s="13"/>
      <c r="B227" s="243"/>
      <c r="C227" s="244"/>
      <c r="D227" s="245" t="s">
        <v>235</v>
      </c>
      <c r="E227" s="246" t="s">
        <v>1</v>
      </c>
      <c r="F227" s="247" t="s">
        <v>3783</v>
      </c>
      <c r="G227" s="244"/>
      <c r="H227" s="248">
        <v>2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235</v>
      </c>
      <c r="AU227" s="254" t="s">
        <v>92</v>
      </c>
      <c r="AV227" s="13" t="s">
        <v>94</v>
      </c>
      <c r="AW227" s="13" t="s">
        <v>40</v>
      </c>
      <c r="AX227" s="13" t="s">
        <v>85</v>
      </c>
      <c r="AY227" s="254" t="s">
        <v>226</v>
      </c>
    </row>
    <row r="228" s="14" customFormat="1">
      <c r="A228" s="14"/>
      <c r="B228" s="255"/>
      <c r="C228" s="256"/>
      <c r="D228" s="245" t="s">
        <v>235</v>
      </c>
      <c r="E228" s="257" t="s">
        <v>1</v>
      </c>
      <c r="F228" s="258" t="s">
        <v>237</v>
      </c>
      <c r="G228" s="256"/>
      <c r="H228" s="259">
        <v>4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235</v>
      </c>
      <c r="AU228" s="265" t="s">
        <v>92</v>
      </c>
      <c r="AV228" s="14" t="s">
        <v>233</v>
      </c>
      <c r="AW228" s="14" t="s">
        <v>40</v>
      </c>
      <c r="AX228" s="14" t="s">
        <v>92</v>
      </c>
      <c r="AY228" s="265" t="s">
        <v>226</v>
      </c>
    </row>
    <row r="229" s="2" customFormat="1" ht="16.5" customHeight="1">
      <c r="A229" s="41"/>
      <c r="B229" s="42"/>
      <c r="C229" s="230" t="s">
        <v>400</v>
      </c>
      <c r="D229" s="230" t="s">
        <v>228</v>
      </c>
      <c r="E229" s="231" t="s">
        <v>2818</v>
      </c>
      <c r="F229" s="232" t="s">
        <v>2819</v>
      </c>
      <c r="G229" s="233" t="s">
        <v>526</v>
      </c>
      <c r="H229" s="234">
        <v>168</v>
      </c>
      <c r="I229" s="235"/>
      <c r="J229" s="236">
        <f>ROUND(I229*H229,2)</f>
        <v>0</v>
      </c>
      <c r="K229" s="232" t="s">
        <v>232</v>
      </c>
      <c r="L229" s="47"/>
      <c r="M229" s="237" t="s">
        <v>1</v>
      </c>
      <c r="N229" s="238" t="s">
        <v>52</v>
      </c>
      <c r="O229" s="95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1" t="s">
        <v>719</v>
      </c>
      <c r="AT229" s="241" t="s">
        <v>228</v>
      </c>
      <c r="AU229" s="241" t="s">
        <v>92</v>
      </c>
      <c r="AY229" s="19" t="s">
        <v>226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233</v>
      </c>
      <c r="BK229" s="242">
        <f>ROUND(I229*H229,2)</f>
        <v>0</v>
      </c>
      <c r="BL229" s="19" t="s">
        <v>719</v>
      </c>
      <c r="BM229" s="241" t="s">
        <v>3784</v>
      </c>
    </row>
    <row r="230" s="13" customFormat="1">
      <c r="A230" s="13"/>
      <c r="B230" s="243"/>
      <c r="C230" s="244"/>
      <c r="D230" s="245" t="s">
        <v>235</v>
      </c>
      <c r="E230" s="246" t="s">
        <v>1</v>
      </c>
      <c r="F230" s="247" t="s">
        <v>3785</v>
      </c>
      <c r="G230" s="244"/>
      <c r="H230" s="248">
        <v>168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235</v>
      </c>
      <c r="AU230" s="254" t="s">
        <v>92</v>
      </c>
      <c r="AV230" s="13" t="s">
        <v>94</v>
      </c>
      <c r="AW230" s="13" t="s">
        <v>40</v>
      </c>
      <c r="AX230" s="13" t="s">
        <v>92</v>
      </c>
      <c r="AY230" s="254" t="s">
        <v>226</v>
      </c>
    </row>
    <row r="231" s="2" customFormat="1" ht="16.5" customHeight="1">
      <c r="A231" s="41"/>
      <c r="B231" s="42"/>
      <c r="C231" s="230" t="s">
        <v>405</v>
      </c>
      <c r="D231" s="230" t="s">
        <v>228</v>
      </c>
      <c r="E231" s="231" t="s">
        <v>3786</v>
      </c>
      <c r="F231" s="232" t="s">
        <v>3787</v>
      </c>
      <c r="G231" s="233" t="s">
        <v>369</v>
      </c>
      <c r="H231" s="234">
        <v>6</v>
      </c>
      <c r="I231" s="235"/>
      <c r="J231" s="236">
        <f>ROUND(I231*H231,2)</f>
        <v>0</v>
      </c>
      <c r="K231" s="232" t="s">
        <v>1</v>
      </c>
      <c r="L231" s="47"/>
      <c r="M231" s="237" t="s">
        <v>1</v>
      </c>
      <c r="N231" s="238" t="s">
        <v>52</v>
      </c>
      <c r="O231" s="95"/>
      <c r="P231" s="239">
        <f>O231*H231</f>
        <v>0</v>
      </c>
      <c r="Q231" s="239">
        <v>0.0012899999999999999</v>
      </c>
      <c r="R231" s="239">
        <f>Q231*H231</f>
        <v>0.0077399999999999995</v>
      </c>
      <c r="S231" s="239">
        <v>0</v>
      </c>
      <c r="T231" s="240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1" t="s">
        <v>557</v>
      </c>
      <c r="AT231" s="241" t="s">
        <v>228</v>
      </c>
      <c r="AU231" s="241" t="s">
        <v>92</v>
      </c>
      <c r="AY231" s="19" t="s">
        <v>226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233</v>
      </c>
      <c r="BK231" s="242">
        <f>ROUND(I231*H231,2)</f>
        <v>0</v>
      </c>
      <c r="BL231" s="19" t="s">
        <v>557</v>
      </c>
      <c r="BM231" s="241" t="s">
        <v>3788</v>
      </c>
    </row>
    <row r="232" s="15" customFormat="1">
      <c r="A232" s="15"/>
      <c r="B232" s="280"/>
      <c r="C232" s="281"/>
      <c r="D232" s="245" t="s">
        <v>235</v>
      </c>
      <c r="E232" s="282" t="s">
        <v>1</v>
      </c>
      <c r="F232" s="283" t="s">
        <v>3789</v>
      </c>
      <c r="G232" s="281"/>
      <c r="H232" s="282" t="s">
        <v>1</v>
      </c>
      <c r="I232" s="284"/>
      <c r="J232" s="281"/>
      <c r="K232" s="281"/>
      <c r="L232" s="285"/>
      <c r="M232" s="286"/>
      <c r="N232" s="287"/>
      <c r="O232" s="287"/>
      <c r="P232" s="287"/>
      <c r="Q232" s="287"/>
      <c r="R232" s="287"/>
      <c r="S232" s="287"/>
      <c r="T232" s="28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9" t="s">
        <v>235</v>
      </c>
      <c r="AU232" s="289" t="s">
        <v>92</v>
      </c>
      <c r="AV232" s="15" t="s">
        <v>92</v>
      </c>
      <c r="AW232" s="15" t="s">
        <v>40</v>
      </c>
      <c r="AX232" s="15" t="s">
        <v>85</v>
      </c>
      <c r="AY232" s="289" t="s">
        <v>226</v>
      </c>
    </row>
    <row r="233" s="13" customFormat="1">
      <c r="A233" s="13"/>
      <c r="B233" s="243"/>
      <c r="C233" s="244"/>
      <c r="D233" s="245" t="s">
        <v>235</v>
      </c>
      <c r="E233" s="246" t="s">
        <v>1</v>
      </c>
      <c r="F233" s="247" t="s">
        <v>256</v>
      </c>
      <c r="G233" s="244"/>
      <c r="H233" s="248">
        <v>6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235</v>
      </c>
      <c r="AU233" s="254" t="s">
        <v>92</v>
      </c>
      <c r="AV233" s="13" t="s">
        <v>94</v>
      </c>
      <c r="AW233" s="13" t="s">
        <v>40</v>
      </c>
      <c r="AX233" s="13" t="s">
        <v>92</v>
      </c>
      <c r="AY233" s="254" t="s">
        <v>226</v>
      </c>
    </row>
    <row r="234" s="2" customFormat="1" ht="16.5" customHeight="1">
      <c r="A234" s="41"/>
      <c r="B234" s="42"/>
      <c r="C234" s="266" t="s">
        <v>410</v>
      </c>
      <c r="D234" s="266" t="s">
        <v>301</v>
      </c>
      <c r="E234" s="267" t="s">
        <v>3790</v>
      </c>
      <c r="F234" s="268" t="s">
        <v>3791</v>
      </c>
      <c r="G234" s="269" t="s">
        <v>3792</v>
      </c>
      <c r="H234" s="270">
        <v>28</v>
      </c>
      <c r="I234" s="271"/>
      <c r="J234" s="272">
        <f>ROUND(I234*H234,2)</f>
        <v>0</v>
      </c>
      <c r="K234" s="268" t="s">
        <v>1</v>
      </c>
      <c r="L234" s="273"/>
      <c r="M234" s="274" t="s">
        <v>1</v>
      </c>
      <c r="N234" s="275" t="s">
        <v>52</v>
      </c>
      <c r="O234" s="95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1" t="s">
        <v>1802</v>
      </c>
      <c r="AT234" s="241" t="s">
        <v>301</v>
      </c>
      <c r="AU234" s="241" t="s">
        <v>92</v>
      </c>
      <c r="AY234" s="19" t="s">
        <v>226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233</v>
      </c>
      <c r="BK234" s="242">
        <f>ROUND(I234*H234,2)</f>
        <v>0</v>
      </c>
      <c r="BL234" s="19" t="s">
        <v>557</v>
      </c>
      <c r="BM234" s="241" t="s">
        <v>3793</v>
      </c>
    </row>
    <row r="235" s="15" customFormat="1">
      <c r="A235" s="15"/>
      <c r="B235" s="280"/>
      <c r="C235" s="281"/>
      <c r="D235" s="245" t="s">
        <v>235</v>
      </c>
      <c r="E235" s="282" t="s">
        <v>1</v>
      </c>
      <c r="F235" s="283" t="s">
        <v>3794</v>
      </c>
      <c r="G235" s="281"/>
      <c r="H235" s="282" t="s">
        <v>1</v>
      </c>
      <c r="I235" s="284"/>
      <c r="J235" s="281"/>
      <c r="K235" s="281"/>
      <c r="L235" s="285"/>
      <c r="M235" s="286"/>
      <c r="N235" s="287"/>
      <c r="O235" s="287"/>
      <c r="P235" s="287"/>
      <c r="Q235" s="287"/>
      <c r="R235" s="287"/>
      <c r="S235" s="287"/>
      <c r="T235" s="28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9" t="s">
        <v>235</v>
      </c>
      <c r="AU235" s="289" t="s">
        <v>92</v>
      </c>
      <c r="AV235" s="15" t="s">
        <v>92</v>
      </c>
      <c r="AW235" s="15" t="s">
        <v>40</v>
      </c>
      <c r="AX235" s="15" t="s">
        <v>85</v>
      </c>
      <c r="AY235" s="289" t="s">
        <v>226</v>
      </c>
    </row>
    <row r="236" s="13" customFormat="1">
      <c r="A236" s="13"/>
      <c r="B236" s="243"/>
      <c r="C236" s="244"/>
      <c r="D236" s="245" t="s">
        <v>235</v>
      </c>
      <c r="E236" s="246" t="s">
        <v>1</v>
      </c>
      <c r="F236" s="247" t="s">
        <v>3795</v>
      </c>
      <c r="G236" s="244"/>
      <c r="H236" s="248">
        <v>28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235</v>
      </c>
      <c r="AU236" s="254" t="s">
        <v>92</v>
      </c>
      <c r="AV236" s="13" t="s">
        <v>94</v>
      </c>
      <c r="AW236" s="13" t="s">
        <v>40</v>
      </c>
      <c r="AX236" s="13" t="s">
        <v>92</v>
      </c>
      <c r="AY236" s="254" t="s">
        <v>226</v>
      </c>
    </row>
    <row r="237" s="2" customFormat="1" ht="21.75" customHeight="1">
      <c r="A237" s="41"/>
      <c r="B237" s="42"/>
      <c r="C237" s="230" t="s">
        <v>416</v>
      </c>
      <c r="D237" s="230" t="s">
        <v>228</v>
      </c>
      <c r="E237" s="231" t="s">
        <v>1886</v>
      </c>
      <c r="F237" s="232" t="s">
        <v>1887</v>
      </c>
      <c r="G237" s="233" t="s">
        <v>369</v>
      </c>
      <c r="H237" s="234">
        <v>28</v>
      </c>
      <c r="I237" s="235"/>
      <c r="J237" s="236">
        <f>ROUND(I237*H237,2)</f>
        <v>0</v>
      </c>
      <c r="K237" s="232" t="s">
        <v>232</v>
      </c>
      <c r="L237" s="47"/>
      <c r="M237" s="237" t="s">
        <v>1</v>
      </c>
      <c r="N237" s="238" t="s">
        <v>52</v>
      </c>
      <c r="O237" s="95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1" t="s">
        <v>233</v>
      </c>
      <c r="AT237" s="241" t="s">
        <v>228</v>
      </c>
      <c r="AU237" s="241" t="s">
        <v>92</v>
      </c>
      <c r="AY237" s="19" t="s">
        <v>226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233</v>
      </c>
      <c r="BK237" s="242">
        <f>ROUND(I237*H237,2)</f>
        <v>0</v>
      </c>
      <c r="BL237" s="19" t="s">
        <v>233</v>
      </c>
      <c r="BM237" s="241" t="s">
        <v>3796</v>
      </c>
    </row>
    <row r="238" s="15" customFormat="1">
      <c r="A238" s="15"/>
      <c r="B238" s="280"/>
      <c r="C238" s="281"/>
      <c r="D238" s="245" t="s">
        <v>235</v>
      </c>
      <c r="E238" s="282" t="s">
        <v>1</v>
      </c>
      <c r="F238" s="283" t="s">
        <v>1889</v>
      </c>
      <c r="G238" s="281"/>
      <c r="H238" s="282" t="s">
        <v>1</v>
      </c>
      <c r="I238" s="284"/>
      <c r="J238" s="281"/>
      <c r="K238" s="281"/>
      <c r="L238" s="285"/>
      <c r="M238" s="286"/>
      <c r="N238" s="287"/>
      <c r="O238" s="287"/>
      <c r="P238" s="287"/>
      <c r="Q238" s="287"/>
      <c r="R238" s="287"/>
      <c r="S238" s="287"/>
      <c r="T238" s="28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9" t="s">
        <v>235</v>
      </c>
      <c r="AU238" s="289" t="s">
        <v>92</v>
      </c>
      <c r="AV238" s="15" t="s">
        <v>92</v>
      </c>
      <c r="AW238" s="15" t="s">
        <v>40</v>
      </c>
      <c r="AX238" s="15" t="s">
        <v>85</v>
      </c>
      <c r="AY238" s="289" t="s">
        <v>226</v>
      </c>
    </row>
    <row r="239" s="15" customFormat="1">
      <c r="A239" s="15"/>
      <c r="B239" s="280"/>
      <c r="C239" s="281"/>
      <c r="D239" s="245" t="s">
        <v>235</v>
      </c>
      <c r="E239" s="282" t="s">
        <v>1</v>
      </c>
      <c r="F239" s="283" t="s">
        <v>3797</v>
      </c>
      <c r="G239" s="281"/>
      <c r="H239" s="282" t="s">
        <v>1</v>
      </c>
      <c r="I239" s="284"/>
      <c r="J239" s="281"/>
      <c r="K239" s="281"/>
      <c r="L239" s="285"/>
      <c r="M239" s="286"/>
      <c r="N239" s="287"/>
      <c r="O239" s="287"/>
      <c r="P239" s="287"/>
      <c r="Q239" s="287"/>
      <c r="R239" s="287"/>
      <c r="S239" s="287"/>
      <c r="T239" s="28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9" t="s">
        <v>235</v>
      </c>
      <c r="AU239" s="289" t="s">
        <v>92</v>
      </c>
      <c r="AV239" s="15" t="s">
        <v>92</v>
      </c>
      <c r="AW239" s="15" t="s">
        <v>40</v>
      </c>
      <c r="AX239" s="15" t="s">
        <v>85</v>
      </c>
      <c r="AY239" s="289" t="s">
        <v>226</v>
      </c>
    </row>
    <row r="240" s="13" customFormat="1">
      <c r="A240" s="13"/>
      <c r="B240" s="243"/>
      <c r="C240" s="244"/>
      <c r="D240" s="245" t="s">
        <v>235</v>
      </c>
      <c r="E240" s="246" t="s">
        <v>1</v>
      </c>
      <c r="F240" s="247" t="s">
        <v>3798</v>
      </c>
      <c r="G240" s="244"/>
      <c r="H240" s="248">
        <v>28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235</v>
      </c>
      <c r="AU240" s="254" t="s">
        <v>92</v>
      </c>
      <c r="AV240" s="13" t="s">
        <v>94</v>
      </c>
      <c r="AW240" s="13" t="s">
        <v>40</v>
      </c>
      <c r="AX240" s="13" t="s">
        <v>92</v>
      </c>
      <c r="AY240" s="254" t="s">
        <v>226</v>
      </c>
    </row>
    <row r="241" s="2" customFormat="1" ht="16.5" customHeight="1">
      <c r="A241" s="41"/>
      <c r="B241" s="42"/>
      <c r="C241" s="230" t="s">
        <v>421</v>
      </c>
      <c r="D241" s="230" t="s">
        <v>228</v>
      </c>
      <c r="E241" s="231" t="s">
        <v>1882</v>
      </c>
      <c r="F241" s="232" t="s">
        <v>1883</v>
      </c>
      <c r="G241" s="233" t="s">
        <v>369</v>
      </c>
      <c r="H241" s="234">
        <v>4</v>
      </c>
      <c r="I241" s="235"/>
      <c r="J241" s="236">
        <f>ROUND(I241*H241,2)</f>
        <v>0</v>
      </c>
      <c r="K241" s="232" t="s">
        <v>232</v>
      </c>
      <c r="L241" s="47"/>
      <c r="M241" s="237" t="s">
        <v>1</v>
      </c>
      <c r="N241" s="238" t="s">
        <v>52</v>
      </c>
      <c r="O241" s="95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1" t="s">
        <v>233</v>
      </c>
      <c r="AT241" s="241" t="s">
        <v>228</v>
      </c>
      <c r="AU241" s="241" t="s">
        <v>92</v>
      </c>
      <c r="AY241" s="19" t="s">
        <v>226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233</v>
      </c>
      <c r="BK241" s="242">
        <f>ROUND(I241*H241,2)</f>
        <v>0</v>
      </c>
      <c r="BL241" s="19" t="s">
        <v>233</v>
      </c>
      <c r="BM241" s="241" t="s">
        <v>3799</v>
      </c>
    </row>
    <row r="242" s="15" customFormat="1">
      <c r="A242" s="15"/>
      <c r="B242" s="280"/>
      <c r="C242" s="281"/>
      <c r="D242" s="245" t="s">
        <v>235</v>
      </c>
      <c r="E242" s="282" t="s">
        <v>1</v>
      </c>
      <c r="F242" s="283" t="s">
        <v>1885</v>
      </c>
      <c r="G242" s="281"/>
      <c r="H242" s="282" t="s">
        <v>1</v>
      </c>
      <c r="I242" s="284"/>
      <c r="J242" s="281"/>
      <c r="K242" s="281"/>
      <c r="L242" s="285"/>
      <c r="M242" s="286"/>
      <c r="N242" s="287"/>
      <c r="O242" s="287"/>
      <c r="P242" s="287"/>
      <c r="Q242" s="287"/>
      <c r="R242" s="287"/>
      <c r="S242" s="287"/>
      <c r="T242" s="28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9" t="s">
        <v>235</v>
      </c>
      <c r="AU242" s="289" t="s">
        <v>92</v>
      </c>
      <c r="AV242" s="15" t="s">
        <v>92</v>
      </c>
      <c r="AW242" s="15" t="s">
        <v>40</v>
      </c>
      <c r="AX242" s="15" t="s">
        <v>85</v>
      </c>
      <c r="AY242" s="289" t="s">
        <v>226</v>
      </c>
    </row>
    <row r="243" s="13" customFormat="1">
      <c r="A243" s="13"/>
      <c r="B243" s="243"/>
      <c r="C243" s="244"/>
      <c r="D243" s="245" t="s">
        <v>235</v>
      </c>
      <c r="E243" s="246" t="s">
        <v>1</v>
      </c>
      <c r="F243" s="247" t="s">
        <v>1792</v>
      </c>
      <c r="G243" s="244"/>
      <c r="H243" s="248">
        <v>4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235</v>
      </c>
      <c r="AU243" s="254" t="s">
        <v>92</v>
      </c>
      <c r="AV243" s="13" t="s">
        <v>94</v>
      </c>
      <c r="AW243" s="13" t="s">
        <v>40</v>
      </c>
      <c r="AX243" s="13" t="s">
        <v>92</v>
      </c>
      <c r="AY243" s="254" t="s">
        <v>226</v>
      </c>
    </row>
    <row r="244" s="2" customFormat="1" ht="21.75" customHeight="1">
      <c r="A244" s="41"/>
      <c r="B244" s="42"/>
      <c r="C244" s="230" t="s">
        <v>425</v>
      </c>
      <c r="D244" s="230" t="s">
        <v>228</v>
      </c>
      <c r="E244" s="231" t="s">
        <v>1892</v>
      </c>
      <c r="F244" s="232" t="s">
        <v>1893</v>
      </c>
      <c r="G244" s="233" t="s">
        <v>369</v>
      </c>
      <c r="H244" s="234">
        <v>4</v>
      </c>
      <c r="I244" s="235"/>
      <c r="J244" s="236">
        <f>ROUND(I244*H244,2)</f>
        <v>0</v>
      </c>
      <c r="K244" s="232" t="s">
        <v>232</v>
      </c>
      <c r="L244" s="47"/>
      <c r="M244" s="237" t="s">
        <v>1</v>
      </c>
      <c r="N244" s="238" t="s">
        <v>52</v>
      </c>
      <c r="O244" s="95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1" t="s">
        <v>233</v>
      </c>
      <c r="AT244" s="241" t="s">
        <v>228</v>
      </c>
      <c r="AU244" s="241" t="s">
        <v>92</v>
      </c>
      <c r="AY244" s="19" t="s">
        <v>226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233</v>
      </c>
      <c r="BK244" s="242">
        <f>ROUND(I244*H244,2)</f>
        <v>0</v>
      </c>
      <c r="BL244" s="19" t="s">
        <v>233</v>
      </c>
      <c r="BM244" s="241" t="s">
        <v>3800</v>
      </c>
    </row>
    <row r="245" s="13" customFormat="1">
      <c r="A245" s="13"/>
      <c r="B245" s="243"/>
      <c r="C245" s="244"/>
      <c r="D245" s="245" t="s">
        <v>235</v>
      </c>
      <c r="E245" s="246" t="s">
        <v>1</v>
      </c>
      <c r="F245" s="247" t="s">
        <v>1792</v>
      </c>
      <c r="G245" s="244"/>
      <c r="H245" s="248">
        <v>4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235</v>
      </c>
      <c r="AU245" s="254" t="s">
        <v>92</v>
      </c>
      <c r="AV245" s="13" t="s">
        <v>94</v>
      </c>
      <c r="AW245" s="13" t="s">
        <v>40</v>
      </c>
      <c r="AX245" s="13" t="s">
        <v>92</v>
      </c>
      <c r="AY245" s="254" t="s">
        <v>226</v>
      </c>
    </row>
    <row r="246" s="2" customFormat="1" ht="16.5" customHeight="1">
      <c r="A246" s="41"/>
      <c r="B246" s="42"/>
      <c r="C246" s="230" t="s">
        <v>429</v>
      </c>
      <c r="D246" s="230" t="s">
        <v>228</v>
      </c>
      <c r="E246" s="231" t="s">
        <v>3801</v>
      </c>
      <c r="F246" s="232" t="s">
        <v>3802</v>
      </c>
      <c r="G246" s="233" t="s">
        <v>369</v>
      </c>
      <c r="H246" s="234">
        <v>1</v>
      </c>
      <c r="I246" s="235"/>
      <c r="J246" s="236">
        <f>ROUND(I246*H246,2)</f>
        <v>0</v>
      </c>
      <c r="K246" s="232" t="s">
        <v>232</v>
      </c>
      <c r="L246" s="47"/>
      <c r="M246" s="237" t="s">
        <v>1</v>
      </c>
      <c r="N246" s="238" t="s">
        <v>52</v>
      </c>
      <c r="O246" s="95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1" t="s">
        <v>233</v>
      </c>
      <c r="AT246" s="241" t="s">
        <v>228</v>
      </c>
      <c r="AU246" s="241" t="s">
        <v>92</v>
      </c>
      <c r="AY246" s="19" t="s">
        <v>226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233</v>
      </c>
      <c r="BK246" s="242">
        <f>ROUND(I246*H246,2)</f>
        <v>0</v>
      </c>
      <c r="BL246" s="19" t="s">
        <v>233</v>
      </c>
      <c r="BM246" s="241" t="s">
        <v>3803</v>
      </c>
    </row>
    <row r="247" s="2" customFormat="1" ht="16.5" customHeight="1">
      <c r="A247" s="41"/>
      <c r="B247" s="42"/>
      <c r="C247" s="230" t="s">
        <v>434</v>
      </c>
      <c r="D247" s="230" t="s">
        <v>228</v>
      </c>
      <c r="E247" s="231" t="s">
        <v>3804</v>
      </c>
      <c r="F247" s="232" t="s">
        <v>3805</v>
      </c>
      <c r="G247" s="233" t="s">
        <v>369</v>
      </c>
      <c r="H247" s="234">
        <v>2</v>
      </c>
      <c r="I247" s="235"/>
      <c r="J247" s="236">
        <f>ROUND(I247*H247,2)</f>
        <v>0</v>
      </c>
      <c r="K247" s="232" t="s">
        <v>232</v>
      </c>
      <c r="L247" s="47"/>
      <c r="M247" s="237" t="s">
        <v>1</v>
      </c>
      <c r="N247" s="238" t="s">
        <v>52</v>
      </c>
      <c r="O247" s="95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1" t="s">
        <v>233</v>
      </c>
      <c r="AT247" s="241" t="s">
        <v>228</v>
      </c>
      <c r="AU247" s="241" t="s">
        <v>92</v>
      </c>
      <c r="AY247" s="19" t="s">
        <v>226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233</v>
      </c>
      <c r="BK247" s="242">
        <f>ROUND(I247*H247,2)</f>
        <v>0</v>
      </c>
      <c r="BL247" s="19" t="s">
        <v>233</v>
      </c>
      <c r="BM247" s="241" t="s">
        <v>3806</v>
      </c>
    </row>
    <row r="248" s="2" customFormat="1" ht="16.5" customHeight="1">
      <c r="A248" s="41"/>
      <c r="B248" s="42"/>
      <c r="C248" s="230" t="s">
        <v>443</v>
      </c>
      <c r="D248" s="230" t="s">
        <v>228</v>
      </c>
      <c r="E248" s="231" t="s">
        <v>3807</v>
      </c>
      <c r="F248" s="232" t="s">
        <v>3808</v>
      </c>
      <c r="G248" s="233" t="s">
        <v>369</v>
      </c>
      <c r="H248" s="234">
        <v>1</v>
      </c>
      <c r="I248" s="235"/>
      <c r="J248" s="236">
        <f>ROUND(I248*H248,2)</f>
        <v>0</v>
      </c>
      <c r="K248" s="232" t="s">
        <v>232</v>
      </c>
      <c r="L248" s="47"/>
      <c r="M248" s="237" t="s">
        <v>1</v>
      </c>
      <c r="N248" s="238" t="s">
        <v>52</v>
      </c>
      <c r="O248" s="95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1" t="s">
        <v>233</v>
      </c>
      <c r="AT248" s="241" t="s">
        <v>228</v>
      </c>
      <c r="AU248" s="241" t="s">
        <v>92</v>
      </c>
      <c r="AY248" s="19" t="s">
        <v>226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233</v>
      </c>
      <c r="BK248" s="242">
        <f>ROUND(I248*H248,2)</f>
        <v>0</v>
      </c>
      <c r="BL248" s="19" t="s">
        <v>233</v>
      </c>
      <c r="BM248" s="241" t="s">
        <v>3809</v>
      </c>
    </row>
    <row r="249" s="2" customFormat="1" ht="16.5" customHeight="1">
      <c r="A249" s="41"/>
      <c r="B249" s="42"/>
      <c r="C249" s="230" t="s">
        <v>447</v>
      </c>
      <c r="D249" s="230" t="s">
        <v>228</v>
      </c>
      <c r="E249" s="231" t="s">
        <v>709</v>
      </c>
      <c r="F249" s="232" t="s">
        <v>710</v>
      </c>
      <c r="G249" s="233" t="s">
        <v>231</v>
      </c>
      <c r="H249" s="234">
        <v>63.734999999999999</v>
      </c>
      <c r="I249" s="235"/>
      <c r="J249" s="236">
        <f>ROUND(I249*H249,2)</f>
        <v>0</v>
      </c>
      <c r="K249" s="232" t="s">
        <v>232</v>
      </c>
      <c r="L249" s="47"/>
      <c r="M249" s="237" t="s">
        <v>1</v>
      </c>
      <c r="N249" s="238" t="s">
        <v>52</v>
      </c>
      <c r="O249" s="95"/>
      <c r="P249" s="239">
        <f>O249*H249</f>
        <v>0</v>
      </c>
      <c r="Q249" s="239">
        <v>5.0000000000000002E-05</v>
      </c>
      <c r="R249" s="239">
        <f>Q249*H249</f>
        <v>0.0031867499999999999</v>
      </c>
      <c r="S249" s="239">
        <v>0</v>
      </c>
      <c r="T249" s="240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1" t="s">
        <v>233</v>
      </c>
      <c r="AT249" s="241" t="s">
        <v>228</v>
      </c>
      <c r="AU249" s="241" t="s">
        <v>92</v>
      </c>
      <c r="AY249" s="19" t="s">
        <v>226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233</v>
      </c>
      <c r="BK249" s="242">
        <f>ROUND(I249*H249,2)</f>
        <v>0</v>
      </c>
      <c r="BL249" s="19" t="s">
        <v>233</v>
      </c>
      <c r="BM249" s="241" t="s">
        <v>3810</v>
      </c>
    </row>
    <row r="250" s="15" customFormat="1">
      <c r="A250" s="15"/>
      <c r="B250" s="280"/>
      <c r="C250" s="281"/>
      <c r="D250" s="245" t="s">
        <v>235</v>
      </c>
      <c r="E250" s="282" t="s">
        <v>1</v>
      </c>
      <c r="F250" s="283" t="s">
        <v>712</v>
      </c>
      <c r="G250" s="281"/>
      <c r="H250" s="282" t="s">
        <v>1</v>
      </c>
      <c r="I250" s="284"/>
      <c r="J250" s="281"/>
      <c r="K250" s="281"/>
      <c r="L250" s="285"/>
      <c r="M250" s="286"/>
      <c r="N250" s="287"/>
      <c r="O250" s="287"/>
      <c r="P250" s="287"/>
      <c r="Q250" s="287"/>
      <c r="R250" s="287"/>
      <c r="S250" s="287"/>
      <c r="T250" s="28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9" t="s">
        <v>235</v>
      </c>
      <c r="AU250" s="289" t="s">
        <v>92</v>
      </c>
      <c r="AV250" s="15" t="s">
        <v>92</v>
      </c>
      <c r="AW250" s="15" t="s">
        <v>40</v>
      </c>
      <c r="AX250" s="15" t="s">
        <v>85</v>
      </c>
      <c r="AY250" s="289" t="s">
        <v>226</v>
      </c>
    </row>
    <row r="251" s="13" customFormat="1">
      <c r="A251" s="13"/>
      <c r="B251" s="243"/>
      <c r="C251" s="244"/>
      <c r="D251" s="245" t="s">
        <v>235</v>
      </c>
      <c r="E251" s="246" t="s">
        <v>1</v>
      </c>
      <c r="F251" s="247" t="s">
        <v>3811</v>
      </c>
      <c r="G251" s="244"/>
      <c r="H251" s="248">
        <v>63.734999999999999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235</v>
      </c>
      <c r="AU251" s="254" t="s">
        <v>92</v>
      </c>
      <c r="AV251" s="13" t="s">
        <v>94</v>
      </c>
      <c r="AW251" s="13" t="s">
        <v>40</v>
      </c>
      <c r="AX251" s="13" t="s">
        <v>85</v>
      </c>
      <c r="AY251" s="254" t="s">
        <v>226</v>
      </c>
    </row>
    <row r="252" s="14" customFormat="1">
      <c r="A252" s="14"/>
      <c r="B252" s="255"/>
      <c r="C252" s="256"/>
      <c r="D252" s="245" t="s">
        <v>235</v>
      </c>
      <c r="E252" s="257" t="s">
        <v>1</v>
      </c>
      <c r="F252" s="258" t="s">
        <v>237</v>
      </c>
      <c r="G252" s="256"/>
      <c r="H252" s="259">
        <v>63.734999999999999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235</v>
      </c>
      <c r="AU252" s="265" t="s">
        <v>92</v>
      </c>
      <c r="AV252" s="14" t="s">
        <v>233</v>
      </c>
      <c r="AW252" s="14" t="s">
        <v>40</v>
      </c>
      <c r="AX252" s="14" t="s">
        <v>92</v>
      </c>
      <c r="AY252" s="265" t="s">
        <v>226</v>
      </c>
    </row>
    <row r="253" s="12" customFormat="1" ht="25.92" customHeight="1">
      <c r="A253" s="12"/>
      <c r="B253" s="214"/>
      <c r="C253" s="215"/>
      <c r="D253" s="216" t="s">
        <v>84</v>
      </c>
      <c r="E253" s="217" t="s">
        <v>714</v>
      </c>
      <c r="F253" s="217" t="s">
        <v>715</v>
      </c>
      <c r="G253" s="215"/>
      <c r="H253" s="215"/>
      <c r="I253" s="218"/>
      <c r="J253" s="219">
        <f>BK253</f>
        <v>0</v>
      </c>
      <c r="K253" s="215"/>
      <c r="L253" s="220"/>
      <c r="M253" s="221"/>
      <c r="N253" s="222"/>
      <c r="O253" s="222"/>
      <c r="P253" s="223">
        <f>SUM(P254:P259)</f>
        <v>0</v>
      </c>
      <c r="Q253" s="222"/>
      <c r="R253" s="223">
        <f>SUM(R254:R259)</f>
        <v>0</v>
      </c>
      <c r="S253" s="222"/>
      <c r="T253" s="224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5" t="s">
        <v>92</v>
      </c>
      <c r="AT253" s="226" t="s">
        <v>84</v>
      </c>
      <c r="AU253" s="226" t="s">
        <v>85</v>
      </c>
      <c r="AY253" s="225" t="s">
        <v>226</v>
      </c>
      <c r="BK253" s="227">
        <f>SUM(BK254:BK259)</f>
        <v>0</v>
      </c>
    </row>
    <row r="254" s="2" customFormat="1" ht="16.5" customHeight="1">
      <c r="A254" s="41"/>
      <c r="B254" s="42"/>
      <c r="C254" s="230" t="s">
        <v>456</v>
      </c>
      <c r="D254" s="230" t="s">
        <v>228</v>
      </c>
      <c r="E254" s="231" t="s">
        <v>717</v>
      </c>
      <c r="F254" s="232" t="s">
        <v>718</v>
      </c>
      <c r="G254" s="233" t="s">
        <v>304</v>
      </c>
      <c r="H254" s="234">
        <v>9.6120000000000001</v>
      </c>
      <c r="I254" s="235"/>
      <c r="J254" s="236">
        <f>ROUND(I254*H254,2)</f>
        <v>0</v>
      </c>
      <c r="K254" s="232" t="s">
        <v>232</v>
      </c>
      <c r="L254" s="47"/>
      <c r="M254" s="237" t="s">
        <v>1</v>
      </c>
      <c r="N254" s="238" t="s">
        <v>52</v>
      </c>
      <c r="O254" s="95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1" t="s">
        <v>233</v>
      </c>
      <c r="AT254" s="241" t="s">
        <v>228</v>
      </c>
      <c r="AU254" s="241" t="s">
        <v>92</v>
      </c>
      <c r="AY254" s="19" t="s">
        <v>226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233</v>
      </c>
      <c r="BK254" s="242">
        <f>ROUND(I254*H254,2)</f>
        <v>0</v>
      </c>
      <c r="BL254" s="19" t="s">
        <v>233</v>
      </c>
      <c r="BM254" s="241" t="s">
        <v>3812</v>
      </c>
    </row>
    <row r="255" s="2" customFormat="1" ht="21.75" customHeight="1">
      <c r="A255" s="41"/>
      <c r="B255" s="42"/>
      <c r="C255" s="230" t="s">
        <v>461</v>
      </c>
      <c r="D255" s="230" t="s">
        <v>228</v>
      </c>
      <c r="E255" s="231" t="s">
        <v>3813</v>
      </c>
      <c r="F255" s="232" t="s">
        <v>3814</v>
      </c>
      <c r="G255" s="233" t="s">
        <v>304</v>
      </c>
      <c r="H255" s="234">
        <v>144.18000000000001</v>
      </c>
      <c r="I255" s="235"/>
      <c r="J255" s="236">
        <f>ROUND(I255*H255,2)</f>
        <v>0</v>
      </c>
      <c r="K255" s="232" t="s">
        <v>232</v>
      </c>
      <c r="L255" s="47"/>
      <c r="M255" s="237" t="s">
        <v>1</v>
      </c>
      <c r="N255" s="238" t="s">
        <v>52</v>
      </c>
      <c r="O255" s="95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1" t="s">
        <v>233</v>
      </c>
      <c r="AT255" s="241" t="s">
        <v>228</v>
      </c>
      <c r="AU255" s="241" t="s">
        <v>92</v>
      </c>
      <c r="AY255" s="19" t="s">
        <v>226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233</v>
      </c>
      <c r="BK255" s="242">
        <f>ROUND(I255*H255,2)</f>
        <v>0</v>
      </c>
      <c r="BL255" s="19" t="s">
        <v>233</v>
      </c>
      <c r="BM255" s="241" t="s">
        <v>3815</v>
      </c>
    </row>
    <row r="256" s="13" customFormat="1">
      <c r="A256" s="13"/>
      <c r="B256" s="243"/>
      <c r="C256" s="244"/>
      <c r="D256" s="245" t="s">
        <v>235</v>
      </c>
      <c r="E256" s="244"/>
      <c r="F256" s="247" t="s">
        <v>3816</v>
      </c>
      <c r="G256" s="244"/>
      <c r="H256" s="248">
        <v>144.18000000000001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235</v>
      </c>
      <c r="AU256" s="254" t="s">
        <v>92</v>
      </c>
      <c r="AV256" s="13" t="s">
        <v>94</v>
      </c>
      <c r="AW256" s="13" t="s">
        <v>4</v>
      </c>
      <c r="AX256" s="13" t="s">
        <v>92</v>
      </c>
      <c r="AY256" s="254" t="s">
        <v>226</v>
      </c>
    </row>
    <row r="257" s="2" customFormat="1" ht="24.15" customHeight="1">
      <c r="A257" s="41"/>
      <c r="B257" s="42"/>
      <c r="C257" s="230" t="s">
        <v>466</v>
      </c>
      <c r="D257" s="230" t="s">
        <v>228</v>
      </c>
      <c r="E257" s="231" t="s">
        <v>705</v>
      </c>
      <c r="F257" s="232" t="s">
        <v>706</v>
      </c>
      <c r="G257" s="233" t="s">
        <v>387</v>
      </c>
      <c r="H257" s="234">
        <v>1</v>
      </c>
      <c r="I257" s="235"/>
      <c r="J257" s="236">
        <f>ROUND(I257*H257,2)</f>
        <v>0</v>
      </c>
      <c r="K257" s="232" t="s">
        <v>1</v>
      </c>
      <c r="L257" s="47"/>
      <c r="M257" s="237" t="s">
        <v>1</v>
      </c>
      <c r="N257" s="238" t="s">
        <v>52</v>
      </c>
      <c r="O257" s="95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1" t="s">
        <v>233</v>
      </c>
      <c r="AT257" s="241" t="s">
        <v>228</v>
      </c>
      <c r="AU257" s="241" t="s">
        <v>92</v>
      </c>
      <c r="AY257" s="19" t="s">
        <v>226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233</v>
      </c>
      <c r="BK257" s="242">
        <f>ROUND(I257*H257,2)</f>
        <v>0</v>
      </c>
      <c r="BL257" s="19" t="s">
        <v>233</v>
      </c>
      <c r="BM257" s="241" t="s">
        <v>3817</v>
      </c>
    </row>
    <row r="258" s="2" customFormat="1" ht="24.15" customHeight="1">
      <c r="A258" s="41"/>
      <c r="B258" s="42"/>
      <c r="C258" s="230" t="s">
        <v>471</v>
      </c>
      <c r="D258" s="230" t="s">
        <v>228</v>
      </c>
      <c r="E258" s="231" t="s">
        <v>1954</v>
      </c>
      <c r="F258" s="232" t="s">
        <v>1955</v>
      </c>
      <c r="G258" s="233" t="s">
        <v>304</v>
      </c>
      <c r="H258" s="234">
        <v>2.806</v>
      </c>
      <c r="I258" s="235"/>
      <c r="J258" s="236">
        <f>ROUND(I258*H258,2)</f>
        <v>0</v>
      </c>
      <c r="K258" s="232" t="s">
        <v>232</v>
      </c>
      <c r="L258" s="47"/>
      <c r="M258" s="237" t="s">
        <v>1</v>
      </c>
      <c r="N258" s="238" t="s">
        <v>52</v>
      </c>
      <c r="O258" s="95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1" t="s">
        <v>233</v>
      </c>
      <c r="AT258" s="241" t="s">
        <v>228</v>
      </c>
      <c r="AU258" s="241" t="s">
        <v>92</v>
      </c>
      <c r="AY258" s="19" t="s">
        <v>226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233</v>
      </c>
      <c r="BK258" s="242">
        <f>ROUND(I258*H258,2)</f>
        <v>0</v>
      </c>
      <c r="BL258" s="19" t="s">
        <v>233</v>
      </c>
      <c r="BM258" s="241" t="s">
        <v>3818</v>
      </c>
    </row>
    <row r="259" s="13" customFormat="1">
      <c r="A259" s="13"/>
      <c r="B259" s="243"/>
      <c r="C259" s="244"/>
      <c r="D259" s="245" t="s">
        <v>235</v>
      </c>
      <c r="E259" s="246" t="s">
        <v>1</v>
      </c>
      <c r="F259" s="247" t="s">
        <v>3819</v>
      </c>
      <c r="G259" s="244"/>
      <c r="H259" s="248">
        <v>2.806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235</v>
      </c>
      <c r="AU259" s="254" t="s">
        <v>92</v>
      </c>
      <c r="AV259" s="13" t="s">
        <v>94</v>
      </c>
      <c r="AW259" s="13" t="s">
        <v>40</v>
      </c>
      <c r="AX259" s="13" t="s">
        <v>92</v>
      </c>
      <c r="AY259" s="254" t="s">
        <v>226</v>
      </c>
    </row>
    <row r="260" s="12" customFormat="1" ht="25.92" customHeight="1">
      <c r="A260" s="12"/>
      <c r="B260" s="214"/>
      <c r="C260" s="215"/>
      <c r="D260" s="216" t="s">
        <v>84</v>
      </c>
      <c r="E260" s="217" t="s">
        <v>782</v>
      </c>
      <c r="F260" s="217" t="s">
        <v>783</v>
      </c>
      <c r="G260" s="215"/>
      <c r="H260" s="215"/>
      <c r="I260" s="218"/>
      <c r="J260" s="219">
        <f>BK260</f>
        <v>0</v>
      </c>
      <c r="K260" s="215"/>
      <c r="L260" s="220"/>
      <c r="M260" s="221"/>
      <c r="N260" s="222"/>
      <c r="O260" s="222"/>
      <c r="P260" s="223">
        <f>SUM(P261:P265)</f>
        <v>0</v>
      </c>
      <c r="Q260" s="222"/>
      <c r="R260" s="223">
        <f>SUM(R261:R265)</f>
        <v>0</v>
      </c>
      <c r="S260" s="222"/>
      <c r="T260" s="224">
        <f>SUM(T261:T265)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5" t="s">
        <v>92</v>
      </c>
      <c r="AT260" s="226" t="s">
        <v>84</v>
      </c>
      <c r="AU260" s="226" t="s">
        <v>85</v>
      </c>
      <c r="AY260" s="225" t="s">
        <v>226</v>
      </c>
      <c r="BK260" s="227">
        <f>SUM(BK261:BK265)</f>
        <v>0</v>
      </c>
    </row>
    <row r="261" s="2" customFormat="1" ht="16.5" customHeight="1">
      <c r="A261" s="41"/>
      <c r="B261" s="42"/>
      <c r="C261" s="230" t="s">
        <v>476</v>
      </c>
      <c r="D261" s="230" t="s">
        <v>228</v>
      </c>
      <c r="E261" s="231" t="s">
        <v>3820</v>
      </c>
      <c r="F261" s="232" t="s">
        <v>3821</v>
      </c>
      <c r="G261" s="233" t="s">
        <v>304</v>
      </c>
      <c r="H261" s="234">
        <v>2.6040000000000001</v>
      </c>
      <c r="I261" s="235"/>
      <c r="J261" s="236">
        <f>ROUND(I261*H261,2)</f>
        <v>0</v>
      </c>
      <c r="K261" s="232" t="s">
        <v>3581</v>
      </c>
      <c r="L261" s="47"/>
      <c r="M261" s="237" t="s">
        <v>1</v>
      </c>
      <c r="N261" s="238" t="s">
        <v>52</v>
      </c>
      <c r="O261" s="95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1" t="s">
        <v>233</v>
      </c>
      <c r="AT261" s="241" t="s">
        <v>228</v>
      </c>
      <c r="AU261" s="241" t="s">
        <v>92</v>
      </c>
      <c r="AY261" s="19" t="s">
        <v>226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233</v>
      </c>
      <c r="BK261" s="242">
        <f>ROUND(I261*H261,2)</f>
        <v>0</v>
      </c>
      <c r="BL261" s="19" t="s">
        <v>233</v>
      </c>
      <c r="BM261" s="241" t="s">
        <v>3822</v>
      </c>
    </row>
    <row r="262" s="2" customFormat="1" ht="21.75" customHeight="1">
      <c r="A262" s="41"/>
      <c r="B262" s="42"/>
      <c r="C262" s="230" t="s">
        <v>480</v>
      </c>
      <c r="D262" s="230" t="s">
        <v>228</v>
      </c>
      <c r="E262" s="231" t="s">
        <v>3823</v>
      </c>
      <c r="F262" s="232" t="s">
        <v>3824</v>
      </c>
      <c r="G262" s="233" t="s">
        <v>304</v>
      </c>
      <c r="H262" s="234">
        <v>2.6040000000000001</v>
      </c>
      <c r="I262" s="235"/>
      <c r="J262" s="236">
        <f>ROUND(I262*H262,2)</f>
        <v>0</v>
      </c>
      <c r="K262" s="232" t="s">
        <v>232</v>
      </c>
      <c r="L262" s="47"/>
      <c r="M262" s="237" t="s">
        <v>1</v>
      </c>
      <c r="N262" s="238" t="s">
        <v>52</v>
      </c>
      <c r="O262" s="95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1" t="s">
        <v>233</v>
      </c>
      <c r="AT262" s="241" t="s">
        <v>228</v>
      </c>
      <c r="AU262" s="241" t="s">
        <v>92</v>
      </c>
      <c r="AY262" s="19" t="s">
        <v>226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233</v>
      </c>
      <c r="BK262" s="242">
        <f>ROUND(I262*H262,2)</f>
        <v>0</v>
      </c>
      <c r="BL262" s="19" t="s">
        <v>233</v>
      </c>
      <c r="BM262" s="241" t="s">
        <v>3825</v>
      </c>
    </row>
    <row r="263" s="2" customFormat="1" ht="16.5" customHeight="1">
      <c r="A263" s="41"/>
      <c r="B263" s="42"/>
      <c r="C263" s="230" t="s">
        <v>486</v>
      </c>
      <c r="D263" s="230" t="s">
        <v>228</v>
      </c>
      <c r="E263" s="231" t="s">
        <v>524</v>
      </c>
      <c r="F263" s="232" t="s">
        <v>525</v>
      </c>
      <c r="G263" s="233" t="s">
        <v>526</v>
      </c>
      <c r="H263" s="234">
        <v>28</v>
      </c>
      <c r="I263" s="235"/>
      <c r="J263" s="236">
        <f>ROUND(I263*H263,2)</f>
        <v>0</v>
      </c>
      <c r="K263" s="232" t="s">
        <v>232</v>
      </c>
      <c r="L263" s="47"/>
      <c r="M263" s="237" t="s">
        <v>1</v>
      </c>
      <c r="N263" s="238" t="s">
        <v>52</v>
      </c>
      <c r="O263" s="95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1" t="s">
        <v>719</v>
      </c>
      <c r="AT263" s="241" t="s">
        <v>228</v>
      </c>
      <c r="AU263" s="241" t="s">
        <v>92</v>
      </c>
      <c r="AY263" s="19" t="s">
        <v>226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233</v>
      </c>
      <c r="BK263" s="242">
        <f>ROUND(I263*H263,2)</f>
        <v>0</v>
      </c>
      <c r="BL263" s="19" t="s">
        <v>719</v>
      </c>
      <c r="BM263" s="241" t="s">
        <v>3826</v>
      </c>
    </row>
    <row r="264" s="15" customFormat="1">
      <c r="A264" s="15"/>
      <c r="B264" s="280"/>
      <c r="C264" s="281"/>
      <c r="D264" s="245" t="s">
        <v>235</v>
      </c>
      <c r="E264" s="282" t="s">
        <v>1</v>
      </c>
      <c r="F264" s="283" t="s">
        <v>3827</v>
      </c>
      <c r="G264" s="281"/>
      <c r="H264" s="282" t="s">
        <v>1</v>
      </c>
      <c r="I264" s="284"/>
      <c r="J264" s="281"/>
      <c r="K264" s="281"/>
      <c r="L264" s="285"/>
      <c r="M264" s="286"/>
      <c r="N264" s="287"/>
      <c r="O264" s="287"/>
      <c r="P264" s="287"/>
      <c r="Q264" s="287"/>
      <c r="R264" s="287"/>
      <c r="S264" s="287"/>
      <c r="T264" s="28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9" t="s">
        <v>235</v>
      </c>
      <c r="AU264" s="289" t="s">
        <v>92</v>
      </c>
      <c r="AV264" s="15" t="s">
        <v>92</v>
      </c>
      <c r="AW264" s="15" t="s">
        <v>40</v>
      </c>
      <c r="AX264" s="15" t="s">
        <v>85</v>
      </c>
      <c r="AY264" s="289" t="s">
        <v>226</v>
      </c>
    </row>
    <row r="265" s="13" customFormat="1">
      <c r="A265" s="13"/>
      <c r="B265" s="243"/>
      <c r="C265" s="244"/>
      <c r="D265" s="245" t="s">
        <v>235</v>
      </c>
      <c r="E265" s="246" t="s">
        <v>1</v>
      </c>
      <c r="F265" s="247" t="s">
        <v>3828</v>
      </c>
      <c r="G265" s="244"/>
      <c r="H265" s="248">
        <v>28</v>
      </c>
      <c r="I265" s="249"/>
      <c r="J265" s="244"/>
      <c r="K265" s="244"/>
      <c r="L265" s="250"/>
      <c r="M265" s="301"/>
      <c r="N265" s="302"/>
      <c r="O265" s="302"/>
      <c r="P265" s="302"/>
      <c r="Q265" s="302"/>
      <c r="R265" s="302"/>
      <c r="S265" s="302"/>
      <c r="T265" s="30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235</v>
      </c>
      <c r="AU265" s="254" t="s">
        <v>92</v>
      </c>
      <c r="AV265" s="13" t="s">
        <v>94</v>
      </c>
      <c r="AW265" s="13" t="s">
        <v>40</v>
      </c>
      <c r="AX265" s="13" t="s">
        <v>92</v>
      </c>
      <c r="AY265" s="254" t="s">
        <v>226</v>
      </c>
    </row>
    <row r="266" s="2" customFormat="1" ht="6.96" customHeight="1">
      <c r="A266" s="41"/>
      <c r="B266" s="70"/>
      <c r="C266" s="71"/>
      <c r="D266" s="71"/>
      <c r="E266" s="71"/>
      <c r="F266" s="71"/>
      <c r="G266" s="71"/>
      <c r="H266" s="71"/>
      <c r="I266" s="71"/>
      <c r="J266" s="71"/>
      <c r="K266" s="71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4oPeQoSE82woFUZZoTjGlabPDk0qEGIjBVuMJugaHkYXUgNjA4yqNaamNW4/RpMDt1hgJAIIo8IdRcsEAde9kw==" hashValue="BE8AmJG7dkjGcOUWz8CwHdHWIILIGX/iSZKv+6FXwF4ZwGfbppsGYFQFxrM5+qgTjPRtIeeqRn6IfgVbS3Egxg==" algorithmName="SHA-512" password="CF7A"/>
  <autoFilter ref="C129:K2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3656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3829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ROUND(J122,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ROUND((SUM(BE122:BE128)),  2)</f>
        <v>0</v>
      </c>
      <c r="G35" s="41"/>
      <c r="H35" s="41"/>
      <c r="I35" s="168">
        <v>0.20999999999999999</v>
      </c>
      <c r="J35" s="167">
        <f>ROUND(((SUM(BE122:BE128))*I35),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ROUND((SUM(BF122:BF128)),  2)</f>
        <v>0</v>
      </c>
      <c r="G36" s="41"/>
      <c r="H36" s="41"/>
      <c r="I36" s="168">
        <v>0.14999999999999999</v>
      </c>
      <c r="J36" s="167">
        <f>ROUND(((SUM(BF122:BF128))*I36),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ROUND((SUM(BG122:BG128)),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ROUND((SUM(BH122:BH128)),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ROUND((SUM(BI122:BI128)),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3656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SO03.2 - Úpravy stavební elektroinstalace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J122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3830</v>
      </c>
      <c r="E99" s="195"/>
      <c r="F99" s="195"/>
      <c r="G99" s="195"/>
      <c r="H99" s="195"/>
      <c r="I99" s="195"/>
      <c r="J99" s="196">
        <f>J123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3831</v>
      </c>
      <c r="E100" s="195"/>
      <c r="F100" s="195"/>
      <c r="G100" s="195"/>
      <c r="H100" s="195"/>
      <c r="I100" s="195"/>
      <c r="J100" s="196">
        <f>J125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6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70"/>
      <c r="C102" s="71"/>
      <c r="D102" s="71"/>
      <c r="E102" s="71"/>
      <c r="F102" s="71"/>
      <c r="G102" s="71"/>
      <c r="H102" s="71"/>
      <c r="I102" s="71"/>
      <c r="J102" s="71"/>
      <c r="K102" s="71"/>
      <c r="L102" s="6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6" s="2" customFormat="1" ht="6.96" customHeight="1">
      <c r="A106" s="41"/>
      <c r="B106" s="72"/>
      <c r="C106" s="73"/>
      <c r="D106" s="73"/>
      <c r="E106" s="73"/>
      <c r="F106" s="73"/>
      <c r="G106" s="73"/>
      <c r="H106" s="73"/>
      <c r="I106" s="73"/>
      <c r="J106" s="73"/>
      <c r="K106" s="73"/>
      <c r="L106" s="6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4.96" customHeight="1">
      <c r="A107" s="41"/>
      <c r="B107" s="42"/>
      <c r="C107" s="25" t="s">
        <v>211</v>
      </c>
      <c r="D107" s="43"/>
      <c r="E107" s="43"/>
      <c r="F107" s="43"/>
      <c r="G107" s="43"/>
      <c r="H107" s="43"/>
      <c r="I107" s="43"/>
      <c r="J107" s="43"/>
      <c r="K107" s="43"/>
      <c r="L107" s="6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2" customHeight="1">
      <c r="A109" s="41"/>
      <c r="B109" s="42"/>
      <c r="C109" s="34" t="s">
        <v>16</v>
      </c>
      <c r="D109" s="43"/>
      <c r="E109" s="43"/>
      <c r="F109" s="43"/>
      <c r="G109" s="43"/>
      <c r="H109" s="43"/>
      <c r="I109" s="43"/>
      <c r="J109" s="43"/>
      <c r="K109" s="43"/>
      <c r="L109" s="6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6.5" customHeight="1">
      <c r="A110" s="41"/>
      <c r="B110" s="42"/>
      <c r="C110" s="43"/>
      <c r="D110" s="43"/>
      <c r="E110" s="187" t="str">
        <f>E7</f>
        <v>Změna způsobu dezinfekce</v>
      </c>
      <c r="F110" s="34"/>
      <c r="G110" s="34"/>
      <c r="H110" s="34"/>
      <c r="I110" s="43"/>
      <c r="J110" s="43"/>
      <c r="K110" s="43"/>
      <c r="L110" s="6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1" customFormat="1" ht="12" customHeight="1">
      <c r="B111" s="23"/>
      <c r="C111" s="34" t="s">
        <v>168</v>
      </c>
      <c r="D111" s="24"/>
      <c r="E111" s="24"/>
      <c r="F111" s="24"/>
      <c r="G111" s="24"/>
      <c r="H111" s="24"/>
      <c r="I111" s="24"/>
      <c r="J111" s="24"/>
      <c r="K111" s="24"/>
      <c r="L111" s="22"/>
    </row>
    <row r="112" s="2" customFormat="1" ht="16.5" customHeight="1">
      <c r="A112" s="41"/>
      <c r="B112" s="42"/>
      <c r="C112" s="43"/>
      <c r="D112" s="43"/>
      <c r="E112" s="187" t="s">
        <v>3656</v>
      </c>
      <c r="F112" s="43"/>
      <c r="G112" s="43"/>
      <c r="H112" s="43"/>
      <c r="I112" s="43"/>
      <c r="J112" s="43"/>
      <c r="K112" s="43"/>
      <c r="L112" s="6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170</v>
      </c>
      <c r="D113" s="43"/>
      <c r="E113" s="43"/>
      <c r="F113" s="43"/>
      <c r="G113" s="43"/>
      <c r="H113" s="43"/>
      <c r="I113" s="43"/>
      <c r="J113" s="43"/>
      <c r="K113" s="4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80" t="str">
        <f>E11</f>
        <v>SO03.2 - Úpravy stavební elektroinstalace</v>
      </c>
      <c r="F114" s="43"/>
      <c r="G114" s="43"/>
      <c r="H114" s="43"/>
      <c r="I114" s="43"/>
      <c r="J114" s="43"/>
      <c r="K114" s="4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20</v>
      </c>
      <c r="D116" s="43"/>
      <c r="E116" s="43"/>
      <c r="F116" s="29" t="str">
        <f>F14</f>
        <v>Areál úpravny vody Želivka, Hulice 106</v>
      </c>
      <c r="G116" s="43"/>
      <c r="H116" s="43"/>
      <c r="I116" s="34" t="s">
        <v>22</v>
      </c>
      <c r="J116" s="83" t="str">
        <f>IF(J14="","",J14)</f>
        <v>31. 8. 2021</v>
      </c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40.05" customHeight="1">
      <c r="A118" s="41"/>
      <c r="B118" s="42"/>
      <c r="C118" s="34" t="s">
        <v>28</v>
      </c>
      <c r="D118" s="43"/>
      <c r="E118" s="43"/>
      <c r="F118" s="29" t="str">
        <f>E17</f>
        <v>Úpravna vody Želivka, a.s.</v>
      </c>
      <c r="G118" s="43"/>
      <c r="H118" s="43"/>
      <c r="I118" s="34" t="s">
        <v>36</v>
      </c>
      <c r="J118" s="39" t="str">
        <f>E23</f>
        <v>ERMEX ENGINEERING, spol. s r.o.</v>
      </c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IF(E20="","",E20)</f>
        <v>Vyplň údaj</v>
      </c>
      <c r="G119" s="43"/>
      <c r="H119" s="43"/>
      <c r="I119" s="34" t="s">
        <v>41</v>
      </c>
      <c r="J119" s="39" t="str">
        <f>E26</f>
        <v xml:space="preserve"> </v>
      </c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3"/>
      <c r="B121" s="204"/>
      <c r="C121" s="205" t="s">
        <v>212</v>
      </c>
      <c r="D121" s="206" t="s">
        <v>70</v>
      </c>
      <c r="E121" s="206" t="s">
        <v>66</v>
      </c>
      <c r="F121" s="206" t="s">
        <v>67</v>
      </c>
      <c r="G121" s="206" t="s">
        <v>213</v>
      </c>
      <c r="H121" s="206" t="s">
        <v>214</v>
      </c>
      <c r="I121" s="206" t="s">
        <v>215</v>
      </c>
      <c r="J121" s="206" t="s">
        <v>175</v>
      </c>
      <c r="K121" s="207" t="s">
        <v>216</v>
      </c>
      <c r="L121" s="208"/>
      <c r="M121" s="104" t="s">
        <v>1</v>
      </c>
      <c r="N121" s="105" t="s">
        <v>49</v>
      </c>
      <c r="O121" s="105" t="s">
        <v>217</v>
      </c>
      <c r="P121" s="105" t="s">
        <v>218</v>
      </c>
      <c r="Q121" s="105" t="s">
        <v>219</v>
      </c>
      <c r="R121" s="105" t="s">
        <v>220</v>
      </c>
      <c r="S121" s="105" t="s">
        <v>221</v>
      </c>
      <c r="T121" s="106" t="s">
        <v>222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41"/>
      <c r="B122" s="42"/>
      <c r="C122" s="111" t="s">
        <v>223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7"/>
      <c r="N122" s="210"/>
      <c r="O122" s="108"/>
      <c r="P122" s="211">
        <f>P123+P125</f>
        <v>0</v>
      </c>
      <c r="Q122" s="108"/>
      <c r="R122" s="211">
        <f>R123+R125</f>
        <v>0</v>
      </c>
      <c r="S122" s="108"/>
      <c r="T122" s="212">
        <f>T123+T125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84</v>
      </c>
      <c r="AU122" s="19" t="s">
        <v>177</v>
      </c>
      <c r="BK122" s="213">
        <f>BK123+BK125</f>
        <v>0</v>
      </c>
    </row>
    <row r="123" s="12" customFormat="1" ht="25.92" customHeight="1">
      <c r="A123" s="12"/>
      <c r="B123" s="214"/>
      <c r="C123" s="215"/>
      <c r="D123" s="216" t="s">
        <v>84</v>
      </c>
      <c r="E123" s="217" t="s">
        <v>1450</v>
      </c>
      <c r="F123" s="217" t="s">
        <v>3062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92</v>
      </c>
      <c r="AT123" s="226" t="s">
        <v>84</v>
      </c>
      <c r="AU123" s="226" t="s">
        <v>85</v>
      </c>
      <c r="AY123" s="225" t="s">
        <v>226</v>
      </c>
      <c r="BK123" s="227">
        <f>BK124</f>
        <v>0</v>
      </c>
    </row>
    <row r="124" s="2" customFormat="1" ht="16.5" customHeight="1">
      <c r="A124" s="41"/>
      <c r="B124" s="42"/>
      <c r="C124" s="230" t="s">
        <v>92</v>
      </c>
      <c r="D124" s="230" t="s">
        <v>228</v>
      </c>
      <c r="E124" s="231" t="s">
        <v>2333</v>
      </c>
      <c r="F124" s="232" t="s">
        <v>3832</v>
      </c>
      <c r="G124" s="233" t="s">
        <v>387</v>
      </c>
      <c r="H124" s="234">
        <v>1</v>
      </c>
      <c r="I124" s="235"/>
      <c r="J124" s="236">
        <f>ROUND(I124*H124,2)</f>
        <v>0</v>
      </c>
      <c r="K124" s="232" t="s">
        <v>1</v>
      </c>
      <c r="L124" s="47"/>
      <c r="M124" s="237" t="s">
        <v>1</v>
      </c>
      <c r="N124" s="238" t="s">
        <v>52</v>
      </c>
      <c r="O124" s="95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1" t="s">
        <v>233</v>
      </c>
      <c r="AT124" s="241" t="s">
        <v>228</v>
      </c>
      <c r="AU124" s="241" t="s">
        <v>92</v>
      </c>
      <c r="AY124" s="19" t="s">
        <v>226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9" t="s">
        <v>233</v>
      </c>
      <c r="BK124" s="242">
        <f>ROUND(I124*H124,2)</f>
        <v>0</v>
      </c>
      <c r="BL124" s="19" t="s">
        <v>233</v>
      </c>
      <c r="BM124" s="241" t="s">
        <v>3833</v>
      </c>
    </row>
    <row r="125" s="12" customFormat="1" ht="25.92" customHeight="1">
      <c r="A125" s="12"/>
      <c r="B125" s="214"/>
      <c r="C125" s="215"/>
      <c r="D125" s="216" t="s">
        <v>84</v>
      </c>
      <c r="E125" s="217" t="s">
        <v>1459</v>
      </c>
      <c r="F125" s="217" t="s">
        <v>164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SUM(P126:P128)</f>
        <v>0</v>
      </c>
      <c r="Q125" s="222"/>
      <c r="R125" s="223">
        <f>SUM(R126:R128)</f>
        <v>0</v>
      </c>
      <c r="S125" s="222"/>
      <c r="T125" s="224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92</v>
      </c>
      <c r="AT125" s="226" t="s">
        <v>84</v>
      </c>
      <c r="AU125" s="226" t="s">
        <v>85</v>
      </c>
      <c r="AY125" s="225" t="s">
        <v>226</v>
      </c>
      <c r="BK125" s="227">
        <f>SUM(BK126:BK128)</f>
        <v>0</v>
      </c>
    </row>
    <row r="126" s="2" customFormat="1" ht="16.5" customHeight="1">
      <c r="A126" s="41"/>
      <c r="B126" s="42"/>
      <c r="C126" s="230" t="s">
        <v>94</v>
      </c>
      <c r="D126" s="230" t="s">
        <v>228</v>
      </c>
      <c r="E126" s="231" t="s">
        <v>2327</v>
      </c>
      <c r="F126" s="232" t="s">
        <v>3070</v>
      </c>
      <c r="G126" s="233" t="s">
        <v>387</v>
      </c>
      <c r="H126" s="234">
        <v>1</v>
      </c>
      <c r="I126" s="235"/>
      <c r="J126" s="236">
        <f>ROUND(I126*H126,2)</f>
        <v>0</v>
      </c>
      <c r="K126" s="232" t="s">
        <v>1</v>
      </c>
      <c r="L126" s="47"/>
      <c r="M126" s="237" t="s">
        <v>1</v>
      </c>
      <c r="N126" s="238" t="s">
        <v>52</v>
      </c>
      <c r="O126" s="95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1" t="s">
        <v>233</v>
      </c>
      <c r="AT126" s="241" t="s">
        <v>228</v>
      </c>
      <c r="AU126" s="241" t="s">
        <v>92</v>
      </c>
      <c r="AY126" s="19" t="s">
        <v>226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9" t="s">
        <v>233</v>
      </c>
      <c r="BK126" s="242">
        <f>ROUND(I126*H126,2)</f>
        <v>0</v>
      </c>
      <c r="BL126" s="19" t="s">
        <v>233</v>
      </c>
      <c r="BM126" s="241" t="s">
        <v>3834</v>
      </c>
    </row>
    <row r="127" s="2" customFormat="1" ht="16.5" customHeight="1">
      <c r="A127" s="41"/>
      <c r="B127" s="42"/>
      <c r="C127" s="230" t="s">
        <v>241</v>
      </c>
      <c r="D127" s="230" t="s">
        <v>228</v>
      </c>
      <c r="E127" s="231" t="s">
        <v>3835</v>
      </c>
      <c r="F127" s="232" t="s">
        <v>3836</v>
      </c>
      <c r="G127" s="233" t="s">
        <v>387</v>
      </c>
      <c r="H127" s="234">
        <v>1</v>
      </c>
      <c r="I127" s="235"/>
      <c r="J127" s="236">
        <f>ROUND(I127*H127,2)</f>
        <v>0</v>
      </c>
      <c r="K127" s="232" t="s">
        <v>1</v>
      </c>
      <c r="L127" s="47"/>
      <c r="M127" s="237" t="s">
        <v>1</v>
      </c>
      <c r="N127" s="238" t="s">
        <v>52</v>
      </c>
      <c r="O127" s="95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1" t="s">
        <v>233</v>
      </c>
      <c r="AT127" s="241" t="s">
        <v>228</v>
      </c>
      <c r="AU127" s="241" t="s">
        <v>92</v>
      </c>
      <c r="AY127" s="19" t="s">
        <v>226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9" t="s">
        <v>233</v>
      </c>
      <c r="BK127" s="242">
        <f>ROUND(I127*H127,2)</f>
        <v>0</v>
      </c>
      <c r="BL127" s="19" t="s">
        <v>233</v>
      </c>
      <c r="BM127" s="241" t="s">
        <v>3837</v>
      </c>
    </row>
    <row r="128" s="2" customFormat="1" ht="24.15" customHeight="1">
      <c r="A128" s="41"/>
      <c r="B128" s="42"/>
      <c r="C128" s="230" t="s">
        <v>233</v>
      </c>
      <c r="D128" s="230" t="s">
        <v>228</v>
      </c>
      <c r="E128" s="231" t="s">
        <v>3838</v>
      </c>
      <c r="F128" s="232" t="s">
        <v>3072</v>
      </c>
      <c r="G128" s="233" t="s">
        <v>387</v>
      </c>
      <c r="H128" s="234">
        <v>1</v>
      </c>
      <c r="I128" s="235"/>
      <c r="J128" s="236">
        <f>ROUND(I128*H128,2)</f>
        <v>0</v>
      </c>
      <c r="K128" s="232" t="s">
        <v>1</v>
      </c>
      <c r="L128" s="47"/>
      <c r="M128" s="308" t="s">
        <v>1</v>
      </c>
      <c r="N128" s="309" t="s">
        <v>52</v>
      </c>
      <c r="O128" s="310"/>
      <c r="P128" s="311">
        <f>O128*H128</f>
        <v>0</v>
      </c>
      <c r="Q128" s="311">
        <v>0</v>
      </c>
      <c r="R128" s="311">
        <f>Q128*H128</f>
        <v>0</v>
      </c>
      <c r="S128" s="311">
        <v>0</v>
      </c>
      <c r="T128" s="312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1" t="s">
        <v>233</v>
      </c>
      <c r="AT128" s="241" t="s">
        <v>228</v>
      </c>
      <c r="AU128" s="241" t="s">
        <v>92</v>
      </c>
      <c r="AY128" s="19" t="s">
        <v>226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9" t="s">
        <v>233</v>
      </c>
      <c r="BK128" s="242">
        <f>ROUND(I128*H128,2)</f>
        <v>0</v>
      </c>
      <c r="BL128" s="19" t="s">
        <v>233</v>
      </c>
      <c r="BM128" s="241" t="s">
        <v>3839</v>
      </c>
    </row>
    <row r="129" s="2" customFormat="1" ht="6.96" customHeight="1">
      <c r="A129" s="41"/>
      <c r="B129" s="70"/>
      <c r="C129" s="71"/>
      <c r="D129" s="71"/>
      <c r="E129" s="71"/>
      <c r="F129" s="71"/>
      <c r="G129" s="71"/>
      <c r="H129" s="71"/>
      <c r="I129" s="71"/>
      <c r="J129" s="71"/>
      <c r="K129" s="71"/>
      <c r="L129" s="47"/>
      <c r="M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</sheetData>
  <sheetProtection sheet="1" autoFilter="0" formatColumns="0" formatRows="0" objects="1" scenarios="1" spinCount="100000" saltValue="kszhV1ZlEK6BsvediiPjZic8kRBeeLAn4ecpzhqjqnhSjwsx2tN+TLZll5FlVvq4k5a0z1mvk+5HMH9isUujpw==" hashValue="LkNd1X34NsfTfMwEiPTuxF/ULsZAuDrq3OrhrCjG1przuF0JLThVBM7EYkBmImZheeYGUCCZPu9+8Lvus7ed8Q==" algorithmName="SHA-512" password="CF7A"/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3840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3841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ROUND(J130,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ROUND((SUM(BE130:BE674)),  2)</f>
        <v>0</v>
      </c>
      <c r="G35" s="41"/>
      <c r="H35" s="41"/>
      <c r="I35" s="168">
        <v>0.20999999999999999</v>
      </c>
      <c r="J35" s="167">
        <f>ROUND(((SUM(BE130:BE674))*I35),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ROUND((SUM(BF130:BF674)),  2)</f>
        <v>0</v>
      </c>
      <c r="G36" s="41"/>
      <c r="H36" s="41"/>
      <c r="I36" s="168">
        <v>0.14999999999999999</v>
      </c>
      <c r="J36" s="167">
        <f>ROUND(((SUM(BF130:BF674))*I36),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ROUND((SUM(BG130:BG674)),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ROUND((SUM(BH130:BH674)),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ROUND((SUM(BI130:BI674)),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3840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PS01.1 - Budova dávkování NaClO, strojní část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J130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1646</v>
      </c>
      <c r="E99" s="195"/>
      <c r="F99" s="195"/>
      <c r="G99" s="195"/>
      <c r="H99" s="195"/>
      <c r="I99" s="195"/>
      <c r="J99" s="196">
        <f>J131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3842</v>
      </c>
      <c r="E100" s="200"/>
      <c r="F100" s="200"/>
      <c r="G100" s="200"/>
      <c r="H100" s="200"/>
      <c r="I100" s="200"/>
      <c r="J100" s="201">
        <f>J132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3843</v>
      </c>
      <c r="E101" s="200"/>
      <c r="F101" s="200"/>
      <c r="G101" s="200"/>
      <c r="H101" s="200"/>
      <c r="I101" s="200"/>
      <c r="J101" s="201">
        <f>J357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8"/>
      <c r="C102" s="137"/>
      <c r="D102" s="199" t="s">
        <v>3844</v>
      </c>
      <c r="E102" s="200"/>
      <c r="F102" s="200"/>
      <c r="G102" s="200"/>
      <c r="H102" s="200"/>
      <c r="I102" s="200"/>
      <c r="J102" s="201">
        <f>J410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7"/>
      <c r="D103" s="199" t="s">
        <v>3845</v>
      </c>
      <c r="E103" s="200"/>
      <c r="F103" s="200"/>
      <c r="G103" s="200"/>
      <c r="H103" s="200"/>
      <c r="I103" s="200"/>
      <c r="J103" s="201">
        <f>J481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7"/>
      <c r="D104" s="199" t="s">
        <v>3846</v>
      </c>
      <c r="E104" s="200"/>
      <c r="F104" s="200"/>
      <c r="G104" s="200"/>
      <c r="H104" s="200"/>
      <c r="I104" s="200"/>
      <c r="J104" s="201">
        <f>J540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7"/>
      <c r="D105" s="199" t="s">
        <v>3847</v>
      </c>
      <c r="E105" s="200"/>
      <c r="F105" s="200"/>
      <c r="G105" s="200"/>
      <c r="H105" s="200"/>
      <c r="I105" s="200"/>
      <c r="J105" s="201">
        <f>J600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7"/>
      <c r="D106" s="199" t="s">
        <v>3848</v>
      </c>
      <c r="E106" s="200"/>
      <c r="F106" s="200"/>
      <c r="G106" s="200"/>
      <c r="H106" s="200"/>
      <c r="I106" s="200"/>
      <c r="J106" s="201">
        <f>J637</f>
        <v>0</v>
      </c>
      <c r="K106" s="13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7"/>
      <c r="D107" s="199" t="s">
        <v>185</v>
      </c>
      <c r="E107" s="200"/>
      <c r="F107" s="200"/>
      <c r="G107" s="200"/>
      <c r="H107" s="200"/>
      <c r="I107" s="200"/>
      <c r="J107" s="201">
        <f>J654</f>
        <v>0</v>
      </c>
      <c r="K107" s="13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2"/>
      <c r="C108" s="193"/>
      <c r="D108" s="194" t="s">
        <v>1651</v>
      </c>
      <c r="E108" s="195"/>
      <c r="F108" s="195"/>
      <c r="G108" s="195"/>
      <c r="H108" s="195"/>
      <c r="I108" s="195"/>
      <c r="J108" s="196">
        <f>J672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2"/>
      <c r="C114" s="73"/>
      <c r="D114" s="73"/>
      <c r="E114" s="73"/>
      <c r="F114" s="73"/>
      <c r="G114" s="73"/>
      <c r="H114" s="73"/>
      <c r="I114" s="73"/>
      <c r="J114" s="73"/>
      <c r="K114" s="7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211</v>
      </c>
      <c r="D115" s="43"/>
      <c r="E115" s="43"/>
      <c r="F115" s="43"/>
      <c r="G115" s="43"/>
      <c r="H115" s="43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187" t="str">
        <f>E7</f>
        <v>Změna způsobu dezinfekce</v>
      </c>
      <c r="F118" s="34"/>
      <c r="G118" s="34"/>
      <c r="H118" s="34"/>
      <c r="I118" s="43"/>
      <c r="J118" s="43"/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168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7" t="s">
        <v>3840</v>
      </c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170</v>
      </c>
      <c r="D121" s="43"/>
      <c r="E121" s="43"/>
      <c r="F121" s="43"/>
      <c r="G121" s="43"/>
      <c r="H121" s="43"/>
      <c r="I121" s="43"/>
      <c r="J121" s="43"/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80" t="str">
        <f>E11</f>
        <v>PS01.1 - Budova dávkování NaClO, strojní část</v>
      </c>
      <c r="F122" s="43"/>
      <c r="G122" s="43"/>
      <c r="H122" s="43"/>
      <c r="I122" s="43"/>
      <c r="J122" s="43"/>
      <c r="K122" s="43"/>
      <c r="L122" s="6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20</v>
      </c>
      <c r="D124" s="43"/>
      <c r="E124" s="43"/>
      <c r="F124" s="29" t="str">
        <f>F14</f>
        <v>Areál úpravny vody Želivka, Hulice 106</v>
      </c>
      <c r="G124" s="43"/>
      <c r="H124" s="43"/>
      <c r="I124" s="34" t="s">
        <v>22</v>
      </c>
      <c r="J124" s="83" t="str">
        <f>IF(J14="","",J14)</f>
        <v>31. 8. 2021</v>
      </c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40.05" customHeight="1">
      <c r="A126" s="41"/>
      <c r="B126" s="42"/>
      <c r="C126" s="34" t="s">
        <v>28</v>
      </c>
      <c r="D126" s="43"/>
      <c r="E126" s="43"/>
      <c r="F126" s="29" t="str">
        <f>E17</f>
        <v>Úpravna vody Želivka, a.s.</v>
      </c>
      <c r="G126" s="43"/>
      <c r="H126" s="43"/>
      <c r="I126" s="34" t="s">
        <v>36</v>
      </c>
      <c r="J126" s="39" t="str">
        <f>E23</f>
        <v>ERMEX ENGINEERING, spol. s r.o.</v>
      </c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3"/>
      <c r="B129" s="204"/>
      <c r="C129" s="205" t="s">
        <v>212</v>
      </c>
      <c r="D129" s="206" t="s">
        <v>70</v>
      </c>
      <c r="E129" s="206" t="s">
        <v>66</v>
      </c>
      <c r="F129" s="206" t="s">
        <v>67</v>
      </c>
      <c r="G129" s="206" t="s">
        <v>213</v>
      </c>
      <c r="H129" s="206" t="s">
        <v>214</v>
      </c>
      <c r="I129" s="206" t="s">
        <v>215</v>
      </c>
      <c r="J129" s="206" t="s">
        <v>175</v>
      </c>
      <c r="K129" s="207" t="s">
        <v>216</v>
      </c>
      <c r="L129" s="208"/>
      <c r="M129" s="104" t="s">
        <v>1</v>
      </c>
      <c r="N129" s="105" t="s">
        <v>49</v>
      </c>
      <c r="O129" s="105" t="s">
        <v>217</v>
      </c>
      <c r="P129" s="105" t="s">
        <v>218</v>
      </c>
      <c r="Q129" s="105" t="s">
        <v>219</v>
      </c>
      <c r="R129" s="105" t="s">
        <v>220</v>
      </c>
      <c r="S129" s="105" t="s">
        <v>221</v>
      </c>
      <c r="T129" s="106" t="s">
        <v>222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41"/>
      <c r="B130" s="42"/>
      <c r="C130" s="111" t="s">
        <v>223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7"/>
      <c r="N130" s="210"/>
      <c r="O130" s="108"/>
      <c r="P130" s="211">
        <f>P131+P672</f>
        <v>0</v>
      </c>
      <c r="Q130" s="108"/>
      <c r="R130" s="211">
        <f>R131+R672</f>
        <v>20.701998999999997</v>
      </c>
      <c r="S130" s="108"/>
      <c r="T130" s="212">
        <f>T131+T672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84</v>
      </c>
      <c r="AU130" s="19" t="s">
        <v>177</v>
      </c>
      <c r="BK130" s="213">
        <f>BK131+BK672</f>
        <v>0</v>
      </c>
    </row>
    <row r="131" s="12" customFormat="1" ht="25.92" customHeight="1">
      <c r="A131" s="12"/>
      <c r="B131" s="214"/>
      <c r="C131" s="215"/>
      <c r="D131" s="216" t="s">
        <v>84</v>
      </c>
      <c r="E131" s="217" t="s">
        <v>1676</v>
      </c>
      <c r="F131" s="217" t="s">
        <v>1677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P132+P357+P637+P654</f>
        <v>0</v>
      </c>
      <c r="Q131" s="222"/>
      <c r="R131" s="223">
        <f>R132+R357+R637+R654</f>
        <v>20.701998999999997</v>
      </c>
      <c r="S131" s="222"/>
      <c r="T131" s="224">
        <f>T132+T357+T637+T654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92</v>
      </c>
      <c r="AT131" s="226" t="s">
        <v>84</v>
      </c>
      <c r="AU131" s="226" t="s">
        <v>85</v>
      </c>
      <c r="AY131" s="225" t="s">
        <v>226</v>
      </c>
      <c r="BK131" s="227">
        <f>BK132+BK357+BK637+BK654</f>
        <v>0</v>
      </c>
    </row>
    <row r="132" s="12" customFormat="1" ht="22.8" customHeight="1">
      <c r="A132" s="12"/>
      <c r="B132" s="214"/>
      <c r="C132" s="215"/>
      <c r="D132" s="216" t="s">
        <v>84</v>
      </c>
      <c r="E132" s="228" t="s">
        <v>3849</v>
      </c>
      <c r="F132" s="228" t="s">
        <v>3850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SUM(P133:P356)</f>
        <v>0</v>
      </c>
      <c r="Q132" s="222"/>
      <c r="R132" s="223">
        <f>SUM(R133:R356)</f>
        <v>16.3185</v>
      </c>
      <c r="S132" s="222"/>
      <c r="T132" s="224">
        <f>SUM(T133:T356)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92</v>
      </c>
      <c r="AT132" s="226" t="s">
        <v>84</v>
      </c>
      <c r="AU132" s="226" t="s">
        <v>92</v>
      </c>
      <c r="AY132" s="225" t="s">
        <v>226</v>
      </c>
      <c r="BK132" s="227">
        <f>SUM(BK133:BK356)</f>
        <v>0</v>
      </c>
    </row>
    <row r="133" s="2" customFormat="1" ht="16.5" customHeight="1">
      <c r="A133" s="41"/>
      <c r="B133" s="42"/>
      <c r="C133" s="230" t="s">
        <v>92</v>
      </c>
      <c r="D133" s="230" t="s">
        <v>228</v>
      </c>
      <c r="E133" s="231" t="s">
        <v>1689</v>
      </c>
      <c r="F133" s="232" t="s">
        <v>3851</v>
      </c>
      <c r="G133" s="233" t="s">
        <v>611</v>
      </c>
      <c r="H133" s="234">
        <v>2</v>
      </c>
      <c r="I133" s="235"/>
      <c r="J133" s="236">
        <f>ROUND(I133*H133,2)</f>
        <v>0</v>
      </c>
      <c r="K133" s="232" t="s">
        <v>1</v>
      </c>
      <c r="L133" s="47"/>
      <c r="M133" s="237" t="s">
        <v>1</v>
      </c>
      <c r="N133" s="238" t="s">
        <v>52</v>
      </c>
      <c r="O133" s="95"/>
      <c r="P133" s="239">
        <f>O133*H133</f>
        <v>0</v>
      </c>
      <c r="Q133" s="239">
        <v>3.7000000000000002</v>
      </c>
      <c r="R133" s="239">
        <f>Q133*H133</f>
        <v>7.4000000000000004</v>
      </c>
      <c r="S133" s="239">
        <v>0</v>
      </c>
      <c r="T133" s="24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1" t="s">
        <v>233</v>
      </c>
      <c r="AT133" s="241" t="s">
        <v>228</v>
      </c>
      <c r="AU133" s="241" t="s">
        <v>94</v>
      </c>
      <c r="AY133" s="19" t="s">
        <v>226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9" t="s">
        <v>233</v>
      </c>
      <c r="BK133" s="242">
        <f>ROUND(I133*H133,2)</f>
        <v>0</v>
      </c>
      <c r="BL133" s="19" t="s">
        <v>233</v>
      </c>
      <c r="BM133" s="241" t="s">
        <v>3852</v>
      </c>
    </row>
    <row r="134" s="2" customFormat="1">
      <c r="A134" s="41"/>
      <c r="B134" s="42"/>
      <c r="C134" s="43"/>
      <c r="D134" s="245" t="s">
        <v>503</v>
      </c>
      <c r="E134" s="43"/>
      <c r="F134" s="276" t="s">
        <v>3853</v>
      </c>
      <c r="G134" s="43"/>
      <c r="H134" s="43"/>
      <c r="I134" s="277"/>
      <c r="J134" s="43"/>
      <c r="K134" s="43"/>
      <c r="L134" s="47"/>
      <c r="M134" s="278"/>
      <c r="N134" s="279"/>
      <c r="O134" s="95"/>
      <c r="P134" s="95"/>
      <c r="Q134" s="95"/>
      <c r="R134" s="95"/>
      <c r="S134" s="95"/>
      <c r="T134" s="96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503</v>
      </c>
      <c r="AU134" s="19" t="s">
        <v>94</v>
      </c>
    </row>
    <row r="135" s="15" customFormat="1">
      <c r="A135" s="15"/>
      <c r="B135" s="280"/>
      <c r="C135" s="281"/>
      <c r="D135" s="245" t="s">
        <v>235</v>
      </c>
      <c r="E135" s="282" t="s">
        <v>1</v>
      </c>
      <c r="F135" s="283" t="s">
        <v>3854</v>
      </c>
      <c r="G135" s="281"/>
      <c r="H135" s="282" t="s">
        <v>1</v>
      </c>
      <c r="I135" s="284"/>
      <c r="J135" s="281"/>
      <c r="K135" s="281"/>
      <c r="L135" s="285"/>
      <c r="M135" s="286"/>
      <c r="N135" s="287"/>
      <c r="O135" s="287"/>
      <c r="P135" s="287"/>
      <c r="Q135" s="287"/>
      <c r="R135" s="287"/>
      <c r="S135" s="287"/>
      <c r="T135" s="28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9" t="s">
        <v>235</v>
      </c>
      <c r="AU135" s="289" t="s">
        <v>94</v>
      </c>
      <c r="AV135" s="15" t="s">
        <v>92</v>
      </c>
      <c r="AW135" s="15" t="s">
        <v>40</v>
      </c>
      <c r="AX135" s="15" t="s">
        <v>85</v>
      </c>
      <c r="AY135" s="289" t="s">
        <v>226</v>
      </c>
    </row>
    <row r="136" s="15" customFormat="1">
      <c r="A136" s="15"/>
      <c r="B136" s="280"/>
      <c r="C136" s="281"/>
      <c r="D136" s="245" t="s">
        <v>235</v>
      </c>
      <c r="E136" s="282" t="s">
        <v>1</v>
      </c>
      <c r="F136" s="283" t="s">
        <v>3855</v>
      </c>
      <c r="G136" s="281"/>
      <c r="H136" s="282" t="s">
        <v>1</v>
      </c>
      <c r="I136" s="284"/>
      <c r="J136" s="281"/>
      <c r="K136" s="281"/>
      <c r="L136" s="285"/>
      <c r="M136" s="286"/>
      <c r="N136" s="287"/>
      <c r="O136" s="287"/>
      <c r="P136" s="287"/>
      <c r="Q136" s="287"/>
      <c r="R136" s="287"/>
      <c r="S136" s="287"/>
      <c r="T136" s="28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9" t="s">
        <v>235</v>
      </c>
      <c r="AU136" s="289" t="s">
        <v>94</v>
      </c>
      <c r="AV136" s="15" t="s">
        <v>92</v>
      </c>
      <c r="AW136" s="15" t="s">
        <v>40</v>
      </c>
      <c r="AX136" s="15" t="s">
        <v>85</v>
      </c>
      <c r="AY136" s="289" t="s">
        <v>226</v>
      </c>
    </row>
    <row r="137" s="15" customFormat="1">
      <c r="A137" s="15"/>
      <c r="B137" s="280"/>
      <c r="C137" s="281"/>
      <c r="D137" s="245" t="s">
        <v>235</v>
      </c>
      <c r="E137" s="282" t="s">
        <v>1</v>
      </c>
      <c r="F137" s="283" t="s">
        <v>3856</v>
      </c>
      <c r="G137" s="281"/>
      <c r="H137" s="282" t="s">
        <v>1</v>
      </c>
      <c r="I137" s="284"/>
      <c r="J137" s="281"/>
      <c r="K137" s="281"/>
      <c r="L137" s="285"/>
      <c r="M137" s="286"/>
      <c r="N137" s="287"/>
      <c r="O137" s="287"/>
      <c r="P137" s="287"/>
      <c r="Q137" s="287"/>
      <c r="R137" s="287"/>
      <c r="S137" s="287"/>
      <c r="T137" s="28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9" t="s">
        <v>235</v>
      </c>
      <c r="AU137" s="289" t="s">
        <v>94</v>
      </c>
      <c r="AV137" s="15" t="s">
        <v>92</v>
      </c>
      <c r="AW137" s="15" t="s">
        <v>40</v>
      </c>
      <c r="AX137" s="15" t="s">
        <v>85</v>
      </c>
      <c r="AY137" s="289" t="s">
        <v>226</v>
      </c>
    </row>
    <row r="138" s="15" customFormat="1">
      <c r="A138" s="15"/>
      <c r="B138" s="280"/>
      <c r="C138" s="281"/>
      <c r="D138" s="245" t="s">
        <v>235</v>
      </c>
      <c r="E138" s="282" t="s">
        <v>1</v>
      </c>
      <c r="F138" s="283" t="s">
        <v>3857</v>
      </c>
      <c r="G138" s="281"/>
      <c r="H138" s="282" t="s">
        <v>1</v>
      </c>
      <c r="I138" s="284"/>
      <c r="J138" s="281"/>
      <c r="K138" s="281"/>
      <c r="L138" s="285"/>
      <c r="M138" s="286"/>
      <c r="N138" s="287"/>
      <c r="O138" s="287"/>
      <c r="P138" s="287"/>
      <c r="Q138" s="287"/>
      <c r="R138" s="287"/>
      <c r="S138" s="287"/>
      <c r="T138" s="28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9" t="s">
        <v>235</v>
      </c>
      <c r="AU138" s="289" t="s">
        <v>94</v>
      </c>
      <c r="AV138" s="15" t="s">
        <v>92</v>
      </c>
      <c r="AW138" s="15" t="s">
        <v>40</v>
      </c>
      <c r="AX138" s="15" t="s">
        <v>85</v>
      </c>
      <c r="AY138" s="289" t="s">
        <v>226</v>
      </c>
    </row>
    <row r="139" s="15" customFormat="1">
      <c r="A139" s="15"/>
      <c r="B139" s="280"/>
      <c r="C139" s="281"/>
      <c r="D139" s="245" t="s">
        <v>235</v>
      </c>
      <c r="E139" s="282" t="s">
        <v>1</v>
      </c>
      <c r="F139" s="283" t="s">
        <v>3858</v>
      </c>
      <c r="G139" s="281"/>
      <c r="H139" s="282" t="s">
        <v>1</v>
      </c>
      <c r="I139" s="284"/>
      <c r="J139" s="281"/>
      <c r="K139" s="281"/>
      <c r="L139" s="285"/>
      <c r="M139" s="286"/>
      <c r="N139" s="287"/>
      <c r="O139" s="287"/>
      <c r="P139" s="287"/>
      <c r="Q139" s="287"/>
      <c r="R139" s="287"/>
      <c r="S139" s="287"/>
      <c r="T139" s="28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9" t="s">
        <v>235</v>
      </c>
      <c r="AU139" s="289" t="s">
        <v>94</v>
      </c>
      <c r="AV139" s="15" t="s">
        <v>92</v>
      </c>
      <c r="AW139" s="15" t="s">
        <v>40</v>
      </c>
      <c r="AX139" s="15" t="s">
        <v>85</v>
      </c>
      <c r="AY139" s="289" t="s">
        <v>226</v>
      </c>
    </row>
    <row r="140" s="15" customFormat="1">
      <c r="A140" s="15"/>
      <c r="B140" s="280"/>
      <c r="C140" s="281"/>
      <c r="D140" s="245" t="s">
        <v>235</v>
      </c>
      <c r="E140" s="282" t="s">
        <v>1</v>
      </c>
      <c r="F140" s="283" t="s">
        <v>3859</v>
      </c>
      <c r="G140" s="281"/>
      <c r="H140" s="282" t="s">
        <v>1</v>
      </c>
      <c r="I140" s="284"/>
      <c r="J140" s="281"/>
      <c r="K140" s="281"/>
      <c r="L140" s="285"/>
      <c r="M140" s="286"/>
      <c r="N140" s="287"/>
      <c r="O140" s="287"/>
      <c r="P140" s="287"/>
      <c r="Q140" s="287"/>
      <c r="R140" s="287"/>
      <c r="S140" s="287"/>
      <c r="T140" s="28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9" t="s">
        <v>235</v>
      </c>
      <c r="AU140" s="289" t="s">
        <v>94</v>
      </c>
      <c r="AV140" s="15" t="s">
        <v>92</v>
      </c>
      <c r="AW140" s="15" t="s">
        <v>40</v>
      </c>
      <c r="AX140" s="15" t="s">
        <v>85</v>
      </c>
      <c r="AY140" s="289" t="s">
        <v>226</v>
      </c>
    </row>
    <row r="141" s="15" customFormat="1">
      <c r="A141" s="15"/>
      <c r="B141" s="280"/>
      <c r="C141" s="281"/>
      <c r="D141" s="245" t="s">
        <v>235</v>
      </c>
      <c r="E141" s="282" t="s">
        <v>1</v>
      </c>
      <c r="F141" s="283" t="s">
        <v>3860</v>
      </c>
      <c r="G141" s="281"/>
      <c r="H141" s="282" t="s">
        <v>1</v>
      </c>
      <c r="I141" s="284"/>
      <c r="J141" s="281"/>
      <c r="K141" s="281"/>
      <c r="L141" s="285"/>
      <c r="M141" s="286"/>
      <c r="N141" s="287"/>
      <c r="O141" s="287"/>
      <c r="P141" s="287"/>
      <c r="Q141" s="287"/>
      <c r="R141" s="287"/>
      <c r="S141" s="287"/>
      <c r="T141" s="28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9" t="s">
        <v>235</v>
      </c>
      <c r="AU141" s="289" t="s">
        <v>94</v>
      </c>
      <c r="AV141" s="15" t="s">
        <v>92</v>
      </c>
      <c r="AW141" s="15" t="s">
        <v>40</v>
      </c>
      <c r="AX141" s="15" t="s">
        <v>85</v>
      </c>
      <c r="AY141" s="289" t="s">
        <v>226</v>
      </c>
    </row>
    <row r="142" s="15" customFormat="1">
      <c r="A142" s="15"/>
      <c r="B142" s="280"/>
      <c r="C142" s="281"/>
      <c r="D142" s="245" t="s">
        <v>235</v>
      </c>
      <c r="E142" s="282" t="s">
        <v>1</v>
      </c>
      <c r="F142" s="283" t="s">
        <v>3861</v>
      </c>
      <c r="G142" s="281"/>
      <c r="H142" s="282" t="s">
        <v>1</v>
      </c>
      <c r="I142" s="284"/>
      <c r="J142" s="281"/>
      <c r="K142" s="281"/>
      <c r="L142" s="285"/>
      <c r="M142" s="286"/>
      <c r="N142" s="287"/>
      <c r="O142" s="287"/>
      <c r="P142" s="287"/>
      <c r="Q142" s="287"/>
      <c r="R142" s="287"/>
      <c r="S142" s="287"/>
      <c r="T142" s="28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9" t="s">
        <v>235</v>
      </c>
      <c r="AU142" s="289" t="s">
        <v>94</v>
      </c>
      <c r="AV142" s="15" t="s">
        <v>92</v>
      </c>
      <c r="AW142" s="15" t="s">
        <v>40</v>
      </c>
      <c r="AX142" s="15" t="s">
        <v>85</v>
      </c>
      <c r="AY142" s="289" t="s">
        <v>226</v>
      </c>
    </row>
    <row r="143" s="15" customFormat="1">
      <c r="A143" s="15"/>
      <c r="B143" s="280"/>
      <c r="C143" s="281"/>
      <c r="D143" s="245" t="s">
        <v>235</v>
      </c>
      <c r="E143" s="282" t="s">
        <v>1</v>
      </c>
      <c r="F143" s="283" t="s">
        <v>3862</v>
      </c>
      <c r="G143" s="281"/>
      <c r="H143" s="282" t="s">
        <v>1</v>
      </c>
      <c r="I143" s="284"/>
      <c r="J143" s="281"/>
      <c r="K143" s="281"/>
      <c r="L143" s="285"/>
      <c r="M143" s="286"/>
      <c r="N143" s="287"/>
      <c r="O143" s="287"/>
      <c r="P143" s="287"/>
      <c r="Q143" s="287"/>
      <c r="R143" s="287"/>
      <c r="S143" s="287"/>
      <c r="T143" s="28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9" t="s">
        <v>235</v>
      </c>
      <c r="AU143" s="289" t="s">
        <v>94</v>
      </c>
      <c r="AV143" s="15" t="s">
        <v>92</v>
      </c>
      <c r="AW143" s="15" t="s">
        <v>40</v>
      </c>
      <c r="AX143" s="15" t="s">
        <v>85</v>
      </c>
      <c r="AY143" s="289" t="s">
        <v>226</v>
      </c>
    </row>
    <row r="144" s="15" customFormat="1">
      <c r="A144" s="15"/>
      <c r="B144" s="280"/>
      <c r="C144" s="281"/>
      <c r="D144" s="245" t="s">
        <v>235</v>
      </c>
      <c r="E144" s="282" t="s">
        <v>1</v>
      </c>
      <c r="F144" s="283" t="s">
        <v>3863</v>
      </c>
      <c r="G144" s="281"/>
      <c r="H144" s="282" t="s">
        <v>1</v>
      </c>
      <c r="I144" s="284"/>
      <c r="J144" s="281"/>
      <c r="K144" s="281"/>
      <c r="L144" s="285"/>
      <c r="M144" s="286"/>
      <c r="N144" s="287"/>
      <c r="O144" s="287"/>
      <c r="P144" s="287"/>
      <c r="Q144" s="287"/>
      <c r="R144" s="287"/>
      <c r="S144" s="287"/>
      <c r="T144" s="28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9" t="s">
        <v>235</v>
      </c>
      <c r="AU144" s="289" t="s">
        <v>94</v>
      </c>
      <c r="AV144" s="15" t="s">
        <v>92</v>
      </c>
      <c r="AW144" s="15" t="s">
        <v>40</v>
      </c>
      <c r="AX144" s="15" t="s">
        <v>85</v>
      </c>
      <c r="AY144" s="289" t="s">
        <v>226</v>
      </c>
    </row>
    <row r="145" s="13" customFormat="1">
      <c r="A145" s="13"/>
      <c r="B145" s="243"/>
      <c r="C145" s="244"/>
      <c r="D145" s="245" t="s">
        <v>235</v>
      </c>
      <c r="E145" s="246" t="s">
        <v>1</v>
      </c>
      <c r="F145" s="247" t="s">
        <v>94</v>
      </c>
      <c r="G145" s="244"/>
      <c r="H145" s="248">
        <v>2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235</v>
      </c>
      <c r="AU145" s="254" t="s">
        <v>94</v>
      </c>
      <c r="AV145" s="13" t="s">
        <v>94</v>
      </c>
      <c r="AW145" s="13" t="s">
        <v>40</v>
      </c>
      <c r="AX145" s="13" t="s">
        <v>92</v>
      </c>
      <c r="AY145" s="254" t="s">
        <v>226</v>
      </c>
    </row>
    <row r="146" s="2" customFormat="1" ht="16.5" customHeight="1">
      <c r="A146" s="41"/>
      <c r="B146" s="42"/>
      <c r="C146" s="230" t="s">
        <v>94</v>
      </c>
      <c r="D146" s="230" t="s">
        <v>228</v>
      </c>
      <c r="E146" s="231" t="s">
        <v>1983</v>
      </c>
      <c r="F146" s="232" t="s">
        <v>3864</v>
      </c>
      <c r="G146" s="233" t="s">
        <v>611</v>
      </c>
      <c r="H146" s="234">
        <v>4</v>
      </c>
      <c r="I146" s="235"/>
      <c r="J146" s="236">
        <f>ROUND(I146*H146,2)</f>
        <v>0</v>
      </c>
      <c r="K146" s="232" t="s">
        <v>1</v>
      </c>
      <c r="L146" s="47"/>
      <c r="M146" s="237" t="s">
        <v>1</v>
      </c>
      <c r="N146" s="238" t="s">
        <v>52</v>
      </c>
      <c r="O146" s="95"/>
      <c r="P146" s="239">
        <f>O146*H146</f>
        <v>0</v>
      </c>
      <c r="Q146" s="239">
        <v>1.8</v>
      </c>
      <c r="R146" s="239">
        <f>Q146*H146</f>
        <v>7.2000000000000002</v>
      </c>
      <c r="S146" s="239">
        <v>0</v>
      </c>
      <c r="T146" s="24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1" t="s">
        <v>233</v>
      </c>
      <c r="AT146" s="241" t="s">
        <v>228</v>
      </c>
      <c r="AU146" s="241" t="s">
        <v>94</v>
      </c>
      <c r="AY146" s="19" t="s">
        <v>226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233</v>
      </c>
      <c r="BK146" s="242">
        <f>ROUND(I146*H146,2)</f>
        <v>0</v>
      </c>
      <c r="BL146" s="19" t="s">
        <v>233</v>
      </c>
      <c r="BM146" s="241" t="s">
        <v>3865</v>
      </c>
    </row>
    <row r="147" s="2" customFormat="1">
      <c r="A147" s="41"/>
      <c r="B147" s="42"/>
      <c r="C147" s="43"/>
      <c r="D147" s="245" t="s">
        <v>503</v>
      </c>
      <c r="E147" s="43"/>
      <c r="F147" s="276" t="s">
        <v>3866</v>
      </c>
      <c r="G147" s="43"/>
      <c r="H147" s="43"/>
      <c r="I147" s="277"/>
      <c r="J147" s="43"/>
      <c r="K147" s="43"/>
      <c r="L147" s="47"/>
      <c r="M147" s="278"/>
      <c r="N147" s="279"/>
      <c r="O147" s="95"/>
      <c r="P147" s="95"/>
      <c r="Q147" s="95"/>
      <c r="R147" s="95"/>
      <c r="S147" s="95"/>
      <c r="T147" s="96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503</v>
      </c>
      <c r="AU147" s="19" t="s">
        <v>94</v>
      </c>
    </row>
    <row r="148" s="15" customFormat="1">
      <c r="A148" s="15"/>
      <c r="B148" s="280"/>
      <c r="C148" s="281"/>
      <c r="D148" s="245" t="s">
        <v>235</v>
      </c>
      <c r="E148" s="282" t="s">
        <v>1</v>
      </c>
      <c r="F148" s="283" t="s">
        <v>3867</v>
      </c>
      <c r="G148" s="281"/>
      <c r="H148" s="282" t="s">
        <v>1</v>
      </c>
      <c r="I148" s="284"/>
      <c r="J148" s="281"/>
      <c r="K148" s="281"/>
      <c r="L148" s="285"/>
      <c r="M148" s="286"/>
      <c r="N148" s="287"/>
      <c r="O148" s="287"/>
      <c r="P148" s="287"/>
      <c r="Q148" s="287"/>
      <c r="R148" s="287"/>
      <c r="S148" s="287"/>
      <c r="T148" s="28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9" t="s">
        <v>235</v>
      </c>
      <c r="AU148" s="289" t="s">
        <v>94</v>
      </c>
      <c r="AV148" s="15" t="s">
        <v>92</v>
      </c>
      <c r="AW148" s="15" t="s">
        <v>40</v>
      </c>
      <c r="AX148" s="15" t="s">
        <v>85</v>
      </c>
      <c r="AY148" s="289" t="s">
        <v>226</v>
      </c>
    </row>
    <row r="149" s="15" customFormat="1">
      <c r="A149" s="15"/>
      <c r="B149" s="280"/>
      <c r="C149" s="281"/>
      <c r="D149" s="245" t="s">
        <v>235</v>
      </c>
      <c r="E149" s="282" t="s">
        <v>1</v>
      </c>
      <c r="F149" s="283" t="s">
        <v>3868</v>
      </c>
      <c r="G149" s="281"/>
      <c r="H149" s="282" t="s">
        <v>1</v>
      </c>
      <c r="I149" s="284"/>
      <c r="J149" s="281"/>
      <c r="K149" s="281"/>
      <c r="L149" s="285"/>
      <c r="M149" s="286"/>
      <c r="N149" s="287"/>
      <c r="O149" s="287"/>
      <c r="P149" s="287"/>
      <c r="Q149" s="287"/>
      <c r="R149" s="287"/>
      <c r="S149" s="287"/>
      <c r="T149" s="28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9" t="s">
        <v>235</v>
      </c>
      <c r="AU149" s="289" t="s">
        <v>94</v>
      </c>
      <c r="AV149" s="15" t="s">
        <v>92</v>
      </c>
      <c r="AW149" s="15" t="s">
        <v>40</v>
      </c>
      <c r="AX149" s="15" t="s">
        <v>85</v>
      </c>
      <c r="AY149" s="289" t="s">
        <v>226</v>
      </c>
    </row>
    <row r="150" s="15" customFormat="1">
      <c r="A150" s="15"/>
      <c r="B150" s="280"/>
      <c r="C150" s="281"/>
      <c r="D150" s="245" t="s">
        <v>235</v>
      </c>
      <c r="E150" s="282" t="s">
        <v>1</v>
      </c>
      <c r="F150" s="283" t="s">
        <v>3869</v>
      </c>
      <c r="G150" s="281"/>
      <c r="H150" s="282" t="s">
        <v>1</v>
      </c>
      <c r="I150" s="284"/>
      <c r="J150" s="281"/>
      <c r="K150" s="281"/>
      <c r="L150" s="285"/>
      <c r="M150" s="286"/>
      <c r="N150" s="287"/>
      <c r="O150" s="287"/>
      <c r="P150" s="287"/>
      <c r="Q150" s="287"/>
      <c r="R150" s="287"/>
      <c r="S150" s="287"/>
      <c r="T150" s="28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9" t="s">
        <v>235</v>
      </c>
      <c r="AU150" s="289" t="s">
        <v>94</v>
      </c>
      <c r="AV150" s="15" t="s">
        <v>92</v>
      </c>
      <c r="AW150" s="15" t="s">
        <v>40</v>
      </c>
      <c r="AX150" s="15" t="s">
        <v>85</v>
      </c>
      <c r="AY150" s="289" t="s">
        <v>226</v>
      </c>
    </row>
    <row r="151" s="15" customFormat="1">
      <c r="A151" s="15"/>
      <c r="B151" s="280"/>
      <c r="C151" s="281"/>
      <c r="D151" s="245" t="s">
        <v>235</v>
      </c>
      <c r="E151" s="282" t="s">
        <v>1</v>
      </c>
      <c r="F151" s="283" t="s">
        <v>3870</v>
      </c>
      <c r="G151" s="281"/>
      <c r="H151" s="282" t="s">
        <v>1</v>
      </c>
      <c r="I151" s="284"/>
      <c r="J151" s="281"/>
      <c r="K151" s="281"/>
      <c r="L151" s="285"/>
      <c r="M151" s="286"/>
      <c r="N151" s="287"/>
      <c r="O151" s="287"/>
      <c r="P151" s="287"/>
      <c r="Q151" s="287"/>
      <c r="R151" s="287"/>
      <c r="S151" s="287"/>
      <c r="T151" s="28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9" t="s">
        <v>235</v>
      </c>
      <c r="AU151" s="289" t="s">
        <v>94</v>
      </c>
      <c r="AV151" s="15" t="s">
        <v>92</v>
      </c>
      <c r="AW151" s="15" t="s">
        <v>40</v>
      </c>
      <c r="AX151" s="15" t="s">
        <v>85</v>
      </c>
      <c r="AY151" s="289" t="s">
        <v>226</v>
      </c>
    </row>
    <row r="152" s="15" customFormat="1">
      <c r="A152" s="15"/>
      <c r="B152" s="280"/>
      <c r="C152" s="281"/>
      <c r="D152" s="245" t="s">
        <v>235</v>
      </c>
      <c r="E152" s="282" t="s">
        <v>1</v>
      </c>
      <c r="F152" s="283" t="s">
        <v>3871</v>
      </c>
      <c r="G152" s="281"/>
      <c r="H152" s="282" t="s">
        <v>1</v>
      </c>
      <c r="I152" s="284"/>
      <c r="J152" s="281"/>
      <c r="K152" s="281"/>
      <c r="L152" s="285"/>
      <c r="M152" s="286"/>
      <c r="N152" s="287"/>
      <c r="O152" s="287"/>
      <c r="P152" s="287"/>
      <c r="Q152" s="287"/>
      <c r="R152" s="287"/>
      <c r="S152" s="287"/>
      <c r="T152" s="28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9" t="s">
        <v>235</v>
      </c>
      <c r="AU152" s="289" t="s">
        <v>94</v>
      </c>
      <c r="AV152" s="15" t="s">
        <v>92</v>
      </c>
      <c r="AW152" s="15" t="s">
        <v>40</v>
      </c>
      <c r="AX152" s="15" t="s">
        <v>85</v>
      </c>
      <c r="AY152" s="289" t="s">
        <v>226</v>
      </c>
    </row>
    <row r="153" s="15" customFormat="1">
      <c r="A153" s="15"/>
      <c r="B153" s="280"/>
      <c r="C153" s="281"/>
      <c r="D153" s="245" t="s">
        <v>235</v>
      </c>
      <c r="E153" s="282" t="s">
        <v>1</v>
      </c>
      <c r="F153" s="283" t="s">
        <v>3872</v>
      </c>
      <c r="G153" s="281"/>
      <c r="H153" s="282" t="s">
        <v>1</v>
      </c>
      <c r="I153" s="284"/>
      <c r="J153" s="281"/>
      <c r="K153" s="281"/>
      <c r="L153" s="285"/>
      <c r="M153" s="286"/>
      <c r="N153" s="287"/>
      <c r="O153" s="287"/>
      <c r="P153" s="287"/>
      <c r="Q153" s="287"/>
      <c r="R153" s="287"/>
      <c r="S153" s="287"/>
      <c r="T153" s="28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9" t="s">
        <v>235</v>
      </c>
      <c r="AU153" s="289" t="s">
        <v>94</v>
      </c>
      <c r="AV153" s="15" t="s">
        <v>92</v>
      </c>
      <c r="AW153" s="15" t="s">
        <v>40</v>
      </c>
      <c r="AX153" s="15" t="s">
        <v>85</v>
      </c>
      <c r="AY153" s="289" t="s">
        <v>226</v>
      </c>
    </row>
    <row r="154" s="15" customFormat="1">
      <c r="A154" s="15"/>
      <c r="B154" s="280"/>
      <c r="C154" s="281"/>
      <c r="D154" s="245" t="s">
        <v>235</v>
      </c>
      <c r="E154" s="282" t="s">
        <v>1</v>
      </c>
      <c r="F154" s="283" t="s">
        <v>3873</v>
      </c>
      <c r="G154" s="281"/>
      <c r="H154" s="282" t="s">
        <v>1</v>
      </c>
      <c r="I154" s="284"/>
      <c r="J154" s="281"/>
      <c r="K154" s="281"/>
      <c r="L154" s="285"/>
      <c r="M154" s="286"/>
      <c r="N154" s="287"/>
      <c r="O154" s="287"/>
      <c r="P154" s="287"/>
      <c r="Q154" s="287"/>
      <c r="R154" s="287"/>
      <c r="S154" s="287"/>
      <c r="T154" s="28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9" t="s">
        <v>235</v>
      </c>
      <c r="AU154" s="289" t="s">
        <v>94</v>
      </c>
      <c r="AV154" s="15" t="s">
        <v>92</v>
      </c>
      <c r="AW154" s="15" t="s">
        <v>40</v>
      </c>
      <c r="AX154" s="15" t="s">
        <v>85</v>
      </c>
      <c r="AY154" s="289" t="s">
        <v>226</v>
      </c>
    </row>
    <row r="155" s="15" customFormat="1">
      <c r="A155" s="15"/>
      <c r="B155" s="280"/>
      <c r="C155" s="281"/>
      <c r="D155" s="245" t="s">
        <v>235</v>
      </c>
      <c r="E155" s="282" t="s">
        <v>1</v>
      </c>
      <c r="F155" s="283" t="s">
        <v>3874</v>
      </c>
      <c r="G155" s="281"/>
      <c r="H155" s="282" t="s">
        <v>1</v>
      </c>
      <c r="I155" s="284"/>
      <c r="J155" s="281"/>
      <c r="K155" s="281"/>
      <c r="L155" s="285"/>
      <c r="M155" s="286"/>
      <c r="N155" s="287"/>
      <c r="O155" s="287"/>
      <c r="P155" s="287"/>
      <c r="Q155" s="287"/>
      <c r="R155" s="287"/>
      <c r="S155" s="287"/>
      <c r="T155" s="28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9" t="s">
        <v>235</v>
      </c>
      <c r="AU155" s="289" t="s">
        <v>94</v>
      </c>
      <c r="AV155" s="15" t="s">
        <v>92</v>
      </c>
      <c r="AW155" s="15" t="s">
        <v>40</v>
      </c>
      <c r="AX155" s="15" t="s">
        <v>85</v>
      </c>
      <c r="AY155" s="289" t="s">
        <v>226</v>
      </c>
    </row>
    <row r="156" s="15" customFormat="1">
      <c r="A156" s="15"/>
      <c r="B156" s="280"/>
      <c r="C156" s="281"/>
      <c r="D156" s="245" t="s">
        <v>235</v>
      </c>
      <c r="E156" s="282" t="s">
        <v>1</v>
      </c>
      <c r="F156" s="283" t="s">
        <v>3875</v>
      </c>
      <c r="G156" s="281"/>
      <c r="H156" s="282" t="s">
        <v>1</v>
      </c>
      <c r="I156" s="284"/>
      <c r="J156" s="281"/>
      <c r="K156" s="281"/>
      <c r="L156" s="285"/>
      <c r="M156" s="286"/>
      <c r="N156" s="287"/>
      <c r="O156" s="287"/>
      <c r="P156" s="287"/>
      <c r="Q156" s="287"/>
      <c r="R156" s="287"/>
      <c r="S156" s="287"/>
      <c r="T156" s="28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9" t="s">
        <v>235</v>
      </c>
      <c r="AU156" s="289" t="s">
        <v>94</v>
      </c>
      <c r="AV156" s="15" t="s">
        <v>92</v>
      </c>
      <c r="AW156" s="15" t="s">
        <v>40</v>
      </c>
      <c r="AX156" s="15" t="s">
        <v>85</v>
      </c>
      <c r="AY156" s="289" t="s">
        <v>226</v>
      </c>
    </row>
    <row r="157" s="15" customFormat="1">
      <c r="A157" s="15"/>
      <c r="B157" s="280"/>
      <c r="C157" s="281"/>
      <c r="D157" s="245" t="s">
        <v>235</v>
      </c>
      <c r="E157" s="282" t="s">
        <v>1</v>
      </c>
      <c r="F157" s="283" t="s">
        <v>3876</v>
      </c>
      <c r="G157" s="281"/>
      <c r="H157" s="282" t="s">
        <v>1</v>
      </c>
      <c r="I157" s="284"/>
      <c r="J157" s="281"/>
      <c r="K157" s="281"/>
      <c r="L157" s="285"/>
      <c r="M157" s="286"/>
      <c r="N157" s="287"/>
      <c r="O157" s="287"/>
      <c r="P157" s="287"/>
      <c r="Q157" s="287"/>
      <c r="R157" s="287"/>
      <c r="S157" s="287"/>
      <c r="T157" s="28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9" t="s">
        <v>235</v>
      </c>
      <c r="AU157" s="289" t="s">
        <v>94</v>
      </c>
      <c r="AV157" s="15" t="s">
        <v>92</v>
      </c>
      <c r="AW157" s="15" t="s">
        <v>40</v>
      </c>
      <c r="AX157" s="15" t="s">
        <v>85</v>
      </c>
      <c r="AY157" s="289" t="s">
        <v>226</v>
      </c>
    </row>
    <row r="158" s="15" customFormat="1">
      <c r="A158" s="15"/>
      <c r="B158" s="280"/>
      <c r="C158" s="281"/>
      <c r="D158" s="245" t="s">
        <v>235</v>
      </c>
      <c r="E158" s="282" t="s">
        <v>1</v>
      </c>
      <c r="F158" s="283" t="s">
        <v>3877</v>
      </c>
      <c r="G158" s="281"/>
      <c r="H158" s="282" t="s">
        <v>1</v>
      </c>
      <c r="I158" s="284"/>
      <c r="J158" s="281"/>
      <c r="K158" s="281"/>
      <c r="L158" s="285"/>
      <c r="M158" s="286"/>
      <c r="N158" s="287"/>
      <c r="O158" s="287"/>
      <c r="P158" s="287"/>
      <c r="Q158" s="287"/>
      <c r="R158" s="287"/>
      <c r="S158" s="287"/>
      <c r="T158" s="28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9" t="s">
        <v>235</v>
      </c>
      <c r="AU158" s="289" t="s">
        <v>94</v>
      </c>
      <c r="AV158" s="15" t="s">
        <v>92</v>
      </c>
      <c r="AW158" s="15" t="s">
        <v>40</v>
      </c>
      <c r="AX158" s="15" t="s">
        <v>85</v>
      </c>
      <c r="AY158" s="289" t="s">
        <v>226</v>
      </c>
    </row>
    <row r="159" s="15" customFormat="1">
      <c r="A159" s="15"/>
      <c r="B159" s="280"/>
      <c r="C159" s="281"/>
      <c r="D159" s="245" t="s">
        <v>235</v>
      </c>
      <c r="E159" s="282" t="s">
        <v>1</v>
      </c>
      <c r="F159" s="283" t="s">
        <v>3878</v>
      </c>
      <c r="G159" s="281"/>
      <c r="H159" s="282" t="s">
        <v>1</v>
      </c>
      <c r="I159" s="284"/>
      <c r="J159" s="281"/>
      <c r="K159" s="281"/>
      <c r="L159" s="285"/>
      <c r="M159" s="286"/>
      <c r="N159" s="287"/>
      <c r="O159" s="287"/>
      <c r="P159" s="287"/>
      <c r="Q159" s="287"/>
      <c r="R159" s="287"/>
      <c r="S159" s="287"/>
      <c r="T159" s="28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9" t="s">
        <v>235</v>
      </c>
      <c r="AU159" s="289" t="s">
        <v>94</v>
      </c>
      <c r="AV159" s="15" t="s">
        <v>92</v>
      </c>
      <c r="AW159" s="15" t="s">
        <v>40</v>
      </c>
      <c r="AX159" s="15" t="s">
        <v>85</v>
      </c>
      <c r="AY159" s="289" t="s">
        <v>226</v>
      </c>
    </row>
    <row r="160" s="13" customFormat="1">
      <c r="A160" s="13"/>
      <c r="B160" s="243"/>
      <c r="C160" s="244"/>
      <c r="D160" s="245" t="s">
        <v>235</v>
      </c>
      <c r="E160" s="246" t="s">
        <v>1</v>
      </c>
      <c r="F160" s="247" t="s">
        <v>233</v>
      </c>
      <c r="G160" s="244"/>
      <c r="H160" s="248">
        <v>4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235</v>
      </c>
      <c r="AU160" s="254" t="s">
        <v>94</v>
      </c>
      <c r="AV160" s="13" t="s">
        <v>94</v>
      </c>
      <c r="AW160" s="13" t="s">
        <v>40</v>
      </c>
      <c r="AX160" s="13" t="s">
        <v>92</v>
      </c>
      <c r="AY160" s="254" t="s">
        <v>226</v>
      </c>
    </row>
    <row r="161" s="2" customFormat="1" ht="16.5" customHeight="1">
      <c r="A161" s="41"/>
      <c r="B161" s="42"/>
      <c r="C161" s="230" t="s">
        <v>241</v>
      </c>
      <c r="D161" s="230" t="s">
        <v>228</v>
      </c>
      <c r="E161" s="231" t="s">
        <v>2952</v>
      </c>
      <c r="F161" s="232" t="s">
        <v>3879</v>
      </c>
      <c r="G161" s="233" t="s">
        <v>611</v>
      </c>
      <c r="H161" s="234">
        <v>1</v>
      </c>
      <c r="I161" s="235"/>
      <c r="J161" s="236">
        <f>ROUND(I161*H161,2)</f>
        <v>0</v>
      </c>
      <c r="K161" s="232" t="s">
        <v>1</v>
      </c>
      <c r="L161" s="47"/>
      <c r="M161" s="237" t="s">
        <v>1</v>
      </c>
      <c r="N161" s="238" t="s">
        <v>52</v>
      </c>
      <c r="O161" s="95"/>
      <c r="P161" s="239">
        <f>O161*H161</f>
        <v>0</v>
      </c>
      <c r="Q161" s="239">
        <v>0.025000000000000001</v>
      </c>
      <c r="R161" s="239">
        <f>Q161*H161</f>
        <v>0.025000000000000001</v>
      </c>
      <c r="S161" s="239">
        <v>0</v>
      </c>
      <c r="T161" s="24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1" t="s">
        <v>233</v>
      </c>
      <c r="AT161" s="241" t="s">
        <v>228</v>
      </c>
      <c r="AU161" s="241" t="s">
        <v>94</v>
      </c>
      <c r="AY161" s="19" t="s">
        <v>226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233</v>
      </c>
      <c r="BK161" s="242">
        <f>ROUND(I161*H161,2)</f>
        <v>0</v>
      </c>
      <c r="BL161" s="19" t="s">
        <v>233</v>
      </c>
      <c r="BM161" s="241" t="s">
        <v>3880</v>
      </c>
    </row>
    <row r="162" s="2" customFormat="1">
      <c r="A162" s="41"/>
      <c r="B162" s="42"/>
      <c r="C162" s="43"/>
      <c r="D162" s="245" t="s">
        <v>503</v>
      </c>
      <c r="E162" s="43"/>
      <c r="F162" s="276" t="s">
        <v>3881</v>
      </c>
      <c r="G162" s="43"/>
      <c r="H162" s="43"/>
      <c r="I162" s="277"/>
      <c r="J162" s="43"/>
      <c r="K162" s="43"/>
      <c r="L162" s="47"/>
      <c r="M162" s="278"/>
      <c r="N162" s="279"/>
      <c r="O162" s="95"/>
      <c r="P162" s="95"/>
      <c r="Q162" s="95"/>
      <c r="R162" s="95"/>
      <c r="S162" s="95"/>
      <c r="T162" s="96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503</v>
      </c>
      <c r="AU162" s="19" t="s">
        <v>94</v>
      </c>
    </row>
    <row r="163" s="15" customFormat="1">
      <c r="A163" s="15"/>
      <c r="B163" s="280"/>
      <c r="C163" s="281"/>
      <c r="D163" s="245" t="s">
        <v>235</v>
      </c>
      <c r="E163" s="282" t="s">
        <v>1</v>
      </c>
      <c r="F163" s="283" t="s">
        <v>3882</v>
      </c>
      <c r="G163" s="281"/>
      <c r="H163" s="282" t="s">
        <v>1</v>
      </c>
      <c r="I163" s="284"/>
      <c r="J163" s="281"/>
      <c r="K163" s="281"/>
      <c r="L163" s="285"/>
      <c r="M163" s="286"/>
      <c r="N163" s="287"/>
      <c r="O163" s="287"/>
      <c r="P163" s="287"/>
      <c r="Q163" s="287"/>
      <c r="R163" s="287"/>
      <c r="S163" s="287"/>
      <c r="T163" s="28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9" t="s">
        <v>235</v>
      </c>
      <c r="AU163" s="289" t="s">
        <v>94</v>
      </c>
      <c r="AV163" s="15" t="s">
        <v>92</v>
      </c>
      <c r="AW163" s="15" t="s">
        <v>40</v>
      </c>
      <c r="AX163" s="15" t="s">
        <v>85</v>
      </c>
      <c r="AY163" s="289" t="s">
        <v>226</v>
      </c>
    </row>
    <row r="164" s="15" customFormat="1">
      <c r="A164" s="15"/>
      <c r="B164" s="280"/>
      <c r="C164" s="281"/>
      <c r="D164" s="245" t="s">
        <v>235</v>
      </c>
      <c r="E164" s="282" t="s">
        <v>1</v>
      </c>
      <c r="F164" s="283" t="s">
        <v>3883</v>
      </c>
      <c r="G164" s="281"/>
      <c r="H164" s="282" t="s">
        <v>1</v>
      </c>
      <c r="I164" s="284"/>
      <c r="J164" s="281"/>
      <c r="K164" s="281"/>
      <c r="L164" s="285"/>
      <c r="M164" s="286"/>
      <c r="N164" s="287"/>
      <c r="O164" s="287"/>
      <c r="P164" s="287"/>
      <c r="Q164" s="287"/>
      <c r="R164" s="287"/>
      <c r="S164" s="287"/>
      <c r="T164" s="28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9" t="s">
        <v>235</v>
      </c>
      <c r="AU164" s="289" t="s">
        <v>94</v>
      </c>
      <c r="AV164" s="15" t="s">
        <v>92</v>
      </c>
      <c r="AW164" s="15" t="s">
        <v>40</v>
      </c>
      <c r="AX164" s="15" t="s">
        <v>85</v>
      </c>
      <c r="AY164" s="289" t="s">
        <v>226</v>
      </c>
    </row>
    <row r="165" s="15" customFormat="1">
      <c r="A165" s="15"/>
      <c r="B165" s="280"/>
      <c r="C165" s="281"/>
      <c r="D165" s="245" t="s">
        <v>235</v>
      </c>
      <c r="E165" s="282" t="s">
        <v>1</v>
      </c>
      <c r="F165" s="283" t="s">
        <v>3884</v>
      </c>
      <c r="G165" s="281"/>
      <c r="H165" s="282" t="s">
        <v>1</v>
      </c>
      <c r="I165" s="284"/>
      <c r="J165" s="281"/>
      <c r="K165" s="281"/>
      <c r="L165" s="285"/>
      <c r="M165" s="286"/>
      <c r="N165" s="287"/>
      <c r="O165" s="287"/>
      <c r="P165" s="287"/>
      <c r="Q165" s="287"/>
      <c r="R165" s="287"/>
      <c r="S165" s="287"/>
      <c r="T165" s="28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9" t="s">
        <v>235</v>
      </c>
      <c r="AU165" s="289" t="s">
        <v>94</v>
      </c>
      <c r="AV165" s="15" t="s">
        <v>92</v>
      </c>
      <c r="AW165" s="15" t="s">
        <v>40</v>
      </c>
      <c r="AX165" s="15" t="s">
        <v>85</v>
      </c>
      <c r="AY165" s="289" t="s">
        <v>226</v>
      </c>
    </row>
    <row r="166" s="15" customFormat="1">
      <c r="A166" s="15"/>
      <c r="B166" s="280"/>
      <c r="C166" s="281"/>
      <c r="D166" s="245" t="s">
        <v>235</v>
      </c>
      <c r="E166" s="282" t="s">
        <v>1</v>
      </c>
      <c r="F166" s="283" t="s">
        <v>3885</v>
      </c>
      <c r="G166" s="281"/>
      <c r="H166" s="282" t="s">
        <v>1</v>
      </c>
      <c r="I166" s="284"/>
      <c r="J166" s="281"/>
      <c r="K166" s="281"/>
      <c r="L166" s="285"/>
      <c r="M166" s="286"/>
      <c r="N166" s="287"/>
      <c r="O166" s="287"/>
      <c r="P166" s="287"/>
      <c r="Q166" s="287"/>
      <c r="R166" s="287"/>
      <c r="S166" s="287"/>
      <c r="T166" s="28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9" t="s">
        <v>235</v>
      </c>
      <c r="AU166" s="289" t="s">
        <v>94</v>
      </c>
      <c r="AV166" s="15" t="s">
        <v>92</v>
      </c>
      <c r="AW166" s="15" t="s">
        <v>40</v>
      </c>
      <c r="AX166" s="15" t="s">
        <v>85</v>
      </c>
      <c r="AY166" s="289" t="s">
        <v>226</v>
      </c>
    </row>
    <row r="167" s="13" customFormat="1">
      <c r="A167" s="13"/>
      <c r="B167" s="243"/>
      <c r="C167" s="244"/>
      <c r="D167" s="245" t="s">
        <v>235</v>
      </c>
      <c r="E167" s="246" t="s">
        <v>1</v>
      </c>
      <c r="F167" s="247" t="s">
        <v>92</v>
      </c>
      <c r="G167" s="244"/>
      <c r="H167" s="248">
        <v>1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235</v>
      </c>
      <c r="AU167" s="254" t="s">
        <v>94</v>
      </c>
      <c r="AV167" s="13" t="s">
        <v>94</v>
      </c>
      <c r="AW167" s="13" t="s">
        <v>40</v>
      </c>
      <c r="AX167" s="13" t="s">
        <v>92</v>
      </c>
      <c r="AY167" s="254" t="s">
        <v>226</v>
      </c>
    </row>
    <row r="168" s="2" customFormat="1" ht="16.5" customHeight="1">
      <c r="A168" s="41"/>
      <c r="B168" s="42"/>
      <c r="C168" s="230" t="s">
        <v>233</v>
      </c>
      <c r="D168" s="230" t="s">
        <v>228</v>
      </c>
      <c r="E168" s="231" t="s">
        <v>3886</v>
      </c>
      <c r="F168" s="232" t="s">
        <v>3887</v>
      </c>
      <c r="G168" s="233" t="s">
        <v>387</v>
      </c>
      <c r="H168" s="234">
        <v>2</v>
      </c>
      <c r="I168" s="235"/>
      <c r="J168" s="236">
        <f>ROUND(I168*H168,2)</f>
        <v>0</v>
      </c>
      <c r="K168" s="232" t="s">
        <v>1</v>
      </c>
      <c r="L168" s="47"/>
      <c r="M168" s="237" t="s">
        <v>1</v>
      </c>
      <c r="N168" s="238" t="s">
        <v>52</v>
      </c>
      <c r="O168" s="95"/>
      <c r="P168" s="239">
        <f>O168*H168</f>
        <v>0</v>
      </c>
      <c r="Q168" s="239">
        <v>0.0050000000000000001</v>
      </c>
      <c r="R168" s="239">
        <f>Q168*H168</f>
        <v>0.01</v>
      </c>
      <c r="S168" s="239">
        <v>0</v>
      </c>
      <c r="T168" s="240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1" t="s">
        <v>233</v>
      </c>
      <c r="AT168" s="241" t="s">
        <v>228</v>
      </c>
      <c r="AU168" s="241" t="s">
        <v>94</v>
      </c>
      <c r="AY168" s="19" t="s">
        <v>226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233</v>
      </c>
      <c r="BK168" s="242">
        <f>ROUND(I168*H168,2)</f>
        <v>0</v>
      </c>
      <c r="BL168" s="19" t="s">
        <v>233</v>
      </c>
      <c r="BM168" s="241" t="s">
        <v>3888</v>
      </c>
    </row>
    <row r="169" s="2" customFormat="1">
      <c r="A169" s="41"/>
      <c r="B169" s="42"/>
      <c r="C169" s="43"/>
      <c r="D169" s="245" t="s">
        <v>503</v>
      </c>
      <c r="E169" s="43"/>
      <c r="F169" s="276" t="s">
        <v>3889</v>
      </c>
      <c r="G169" s="43"/>
      <c r="H169" s="43"/>
      <c r="I169" s="277"/>
      <c r="J169" s="43"/>
      <c r="K169" s="43"/>
      <c r="L169" s="47"/>
      <c r="M169" s="278"/>
      <c r="N169" s="279"/>
      <c r="O169" s="95"/>
      <c r="P169" s="95"/>
      <c r="Q169" s="95"/>
      <c r="R169" s="95"/>
      <c r="S169" s="95"/>
      <c r="T169" s="96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503</v>
      </c>
      <c r="AU169" s="19" t="s">
        <v>94</v>
      </c>
    </row>
    <row r="170" s="15" customFormat="1">
      <c r="A170" s="15"/>
      <c r="B170" s="280"/>
      <c r="C170" s="281"/>
      <c r="D170" s="245" t="s">
        <v>235</v>
      </c>
      <c r="E170" s="282" t="s">
        <v>1</v>
      </c>
      <c r="F170" s="283" t="s">
        <v>3890</v>
      </c>
      <c r="G170" s="281"/>
      <c r="H170" s="282" t="s">
        <v>1</v>
      </c>
      <c r="I170" s="284"/>
      <c r="J170" s="281"/>
      <c r="K170" s="281"/>
      <c r="L170" s="285"/>
      <c r="M170" s="286"/>
      <c r="N170" s="287"/>
      <c r="O170" s="287"/>
      <c r="P170" s="287"/>
      <c r="Q170" s="287"/>
      <c r="R170" s="287"/>
      <c r="S170" s="287"/>
      <c r="T170" s="28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9" t="s">
        <v>235</v>
      </c>
      <c r="AU170" s="289" t="s">
        <v>94</v>
      </c>
      <c r="AV170" s="15" t="s">
        <v>92</v>
      </c>
      <c r="AW170" s="15" t="s">
        <v>40</v>
      </c>
      <c r="AX170" s="15" t="s">
        <v>85</v>
      </c>
      <c r="AY170" s="289" t="s">
        <v>226</v>
      </c>
    </row>
    <row r="171" s="13" customFormat="1">
      <c r="A171" s="13"/>
      <c r="B171" s="243"/>
      <c r="C171" s="244"/>
      <c r="D171" s="245" t="s">
        <v>235</v>
      </c>
      <c r="E171" s="246" t="s">
        <v>1</v>
      </c>
      <c r="F171" s="247" t="s">
        <v>94</v>
      </c>
      <c r="G171" s="244"/>
      <c r="H171" s="248">
        <v>2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235</v>
      </c>
      <c r="AU171" s="254" t="s">
        <v>94</v>
      </c>
      <c r="AV171" s="13" t="s">
        <v>94</v>
      </c>
      <c r="AW171" s="13" t="s">
        <v>40</v>
      </c>
      <c r="AX171" s="13" t="s">
        <v>92</v>
      </c>
      <c r="AY171" s="254" t="s">
        <v>226</v>
      </c>
    </row>
    <row r="172" s="2" customFormat="1" ht="16.5" customHeight="1">
      <c r="A172" s="41"/>
      <c r="B172" s="42"/>
      <c r="C172" s="230" t="s">
        <v>251</v>
      </c>
      <c r="D172" s="230" t="s">
        <v>228</v>
      </c>
      <c r="E172" s="231" t="s">
        <v>3891</v>
      </c>
      <c r="F172" s="232" t="s">
        <v>3892</v>
      </c>
      <c r="G172" s="233" t="s">
        <v>387</v>
      </c>
      <c r="H172" s="234">
        <v>1</v>
      </c>
      <c r="I172" s="235"/>
      <c r="J172" s="236">
        <f>ROUND(I172*H172,2)</f>
        <v>0</v>
      </c>
      <c r="K172" s="232" t="s">
        <v>1</v>
      </c>
      <c r="L172" s="47"/>
      <c r="M172" s="237" t="s">
        <v>1</v>
      </c>
      <c r="N172" s="238" t="s">
        <v>52</v>
      </c>
      <c r="O172" s="95"/>
      <c r="P172" s="239">
        <f>O172*H172</f>
        <v>0</v>
      </c>
      <c r="Q172" s="239">
        <v>0.0050000000000000001</v>
      </c>
      <c r="R172" s="239">
        <f>Q172*H172</f>
        <v>0.0050000000000000001</v>
      </c>
      <c r="S172" s="239">
        <v>0</v>
      </c>
      <c r="T172" s="240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1" t="s">
        <v>233</v>
      </c>
      <c r="AT172" s="241" t="s">
        <v>228</v>
      </c>
      <c r="AU172" s="241" t="s">
        <v>94</v>
      </c>
      <c r="AY172" s="19" t="s">
        <v>226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233</v>
      </c>
      <c r="BK172" s="242">
        <f>ROUND(I172*H172,2)</f>
        <v>0</v>
      </c>
      <c r="BL172" s="19" t="s">
        <v>233</v>
      </c>
      <c r="BM172" s="241" t="s">
        <v>3893</v>
      </c>
    </row>
    <row r="173" s="2" customFormat="1">
      <c r="A173" s="41"/>
      <c r="B173" s="42"/>
      <c r="C173" s="43"/>
      <c r="D173" s="245" t="s">
        <v>503</v>
      </c>
      <c r="E173" s="43"/>
      <c r="F173" s="276" t="s">
        <v>3894</v>
      </c>
      <c r="G173" s="43"/>
      <c r="H173" s="43"/>
      <c r="I173" s="277"/>
      <c r="J173" s="43"/>
      <c r="K173" s="43"/>
      <c r="L173" s="47"/>
      <c r="M173" s="278"/>
      <c r="N173" s="279"/>
      <c r="O173" s="95"/>
      <c r="P173" s="95"/>
      <c r="Q173" s="95"/>
      <c r="R173" s="95"/>
      <c r="S173" s="95"/>
      <c r="T173" s="96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503</v>
      </c>
      <c r="AU173" s="19" t="s">
        <v>94</v>
      </c>
    </row>
    <row r="174" s="15" customFormat="1">
      <c r="A174" s="15"/>
      <c r="B174" s="280"/>
      <c r="C174" s="281"/>
      <c r="D174" s="245" t="s">
        <v>235</v>
      </c>
      <c r="E174" s="282" t="s">
        <v>1</v>
      </c>
      <c r="F174" s="283" t="s">
        <v>3890</v>
      </c>
      <c r="G174" s="281"/>
      <c r="H174" s="282" t="s">
        <v>1</v>
      </c>
      <c r="I174" s="284"/>
      <c r="J174" s="281"/>
      <c r="K174" s="281"/>
      <c r="L174" s="285"/>
      <c r="M174" s="286"/>
      <c r="N174" s="287"/>
      <c r="O174" s="287"/>
      <c r="P174" s="287"/>
      <c r="Q174" s="287"/>
      <c r="R174" s="287"/>
      <c r="S174" s="287"/>
      <c r="T174" s="28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9" t="s">
        <v>235</v>
      </c>
      <c r="AU174" s="289" t="s">
        <v>94</v>
      </c>
      <c r="AV174" s="15" t="s">
        <v>92</v>
      </c>
      <c r="AW174" s="15" t="s">
        <v>40</v>
      </c>
      <c r="AX174" s="15" t="s">
        <v>85</v>
      </c>
      <c r="AY174" s="289" t="s">
        <v>226</v>
      </c>
    </row>
    <row r="175" s="13" customFormat="1">
      <c r="A175" s="13"/>
      <c r="B175" s="243"/>
      <c r="C175" s="244"/>
      <c r="D175" s="245" t="s">
        <v>235</v>
      </c>
      <c r="E175" s="246" t="s">
        <v>1</v>
      </c>
      <c r="F175" s="247" t="s">
        <v>92</v>
      </c>
      <c r="G175" s="244"/>
      <c r="H175" s="248">
        <v>1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235</v>
      </c>
      <c r="AU175" s="254" t="s">
        <v>94</v>
      </c>
      <c r="AV175" s="13" t="s">
        <v>94</v>
      </c>
      <c r="AW175" s="13" t="s">
        <v>40</v>
      </c>
      <c r="AX175" s="13" t="s">
        <v>92</v>
      </c>
      <c r="AY175" s="254" t="s">
        <v>226</v>
      </c>
    </row>
    <row r="176" s="2" customFormat="1" ht="16.5" customHeight="1">
      <c r="A176" s="41"/>
      <c r="B176" s="42"/>
      <c r="C176" s="230" t="s">
        <v>256</v>
      </c>
      <c r="D176" s="230" t="s">
        <v>228</v>
      </c>
      <c r="E176" s="231" t="s">
        <v>3895</v>
      </c>
      <c r="F176" s="232" t="s">
        <v>3896</v>
      </c>
      <c r="G176" s="233" t="s">
        <v>387</v>
      </c>
      <c r="H176" s="234">
        <v>1</v>
      </c>
      <c r="I176" s="235"/>
      <c r="J176" s="236">
        <f>ROUND(I176*H176,2)</f>
        <v>0</v>
      </c>
      <c r="K176" s="232" t="s">
        <v>1</v>
      </c>
      <c r="L176" s="47"/>
      <c r="M176" s="237" t="s">
        <v>1</v>
      </c>
      <c r="N176" s="238" t="s">
        <v>52</v>
      </c>
      <c r="O176" s="95"/>
      <c r="P176" s="239">
        <f>O176*H176</f>
        <v>0</v>
      </c>
      <c r="Q176" s="239">
        <v>0.0050000000000000001</v>
      </c>
      <c r="R176" s="239">
        <f>Q176*H176</f>
        <v>0.0050000000000000001</v>
      </c>
      <c r="S176" s="239">
        <v>0</v>
      </c>
      <c r="T176" s="24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1" t="s">
        <v>233</v>
      </c>
      <c r="AT176" s="241" t="s">
        <v>228</v>
      </c>
      <c r="AU176" s="241" t="s">
        <v>94</v>
      </c>
      <c r="AY176" s="19" t="s">
        <v>226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233</v>
      </c>
      <c r="BK176" s="242">
        <f>ROUND(I176*H176,2)</f>
        <v>0</v>
      </c>
      <c r="BL176" s="19" t="s">
        <v>233</v>
      </c>
      <c r="BM176" s="241" t="s">
        <v>3897</v>
      </c>
    </row>
    <row r="177" s="2" customFormat="1">
      <c r="A177" s="41"/>
      <c r="B177" s="42"/>
      <c r="C177" s="43"/>
      <c r="D177" s="245" t="s">
        <v>503</v>
      </c>
      <c r="E177" s="43"/>
      <c r="F177" s="276" t="s">
        <v>3898</v>
      </c>
      <c r="G177" s="43"/>
      <c r="H177" s="43"/>
      <c r="I177" s="277"/>
      <c r="J177" s="43"/>
      <c r="K177" s="43"/>
      <c r="L177" s="47"/>
      <c r="M177" s="278"/>
      <c r="N177" s="279"/>
      <c r="O177" s="95"/>
      <c r="P177" s="95"/>
      <c r="Q177" s="95"/>
      <c r="R177" s="95"/>
      <c r="S177" s="95"/>
      <c r="T177" s="96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503</v>
      </c>
      <c r="AU177" s="19" t="s">
        <v>94</v>
      </c>
    </row>
    <row r="178" s="15" customFormat="1">
      <c r="A178" s="15"/>
      <c r="B178" s="280"/>
      <c r="C178" s="281"/>
      <c r="D178" s="245" t="s">
        <v>235</v>
      </c>
      <c r="E178" s="282" t="s">
        <v>1</v>
      </c>
      <c r="F178" s="283" t="s">
        <v>3890</v>
      </c>
      <c r="G178" s="281"/>
      <c r="H178" s="282" t="s">
        <v>1</v>
      </c>
      <c r="I178" s="284"/>
      <c r="J178" s="281"/>
      <c r="K178" s="281"/>
      <c r="L178" s="285"/>
      <c r="M178" s="286"/>
      <c r="N178" s="287"/>
      <c r="O178" s="287"/>
      <c r="P178" s="287"/>
      <c r="Q178" s="287"/>
      <c r="R178" s="287"/>
      <c r="S178" s="287"/>
      <c r="T178" s="28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9" t="s">
        <v>235</v>
      </c>
      <c r="AU178" s="289" t="s">
        <v>94</v>
      </c>
      <c r="AV178" s="15" t="s">
        <v>92</v>
      </c>
      <c r="AW178" s="15" t="s">
        <v>40</v>
      </c>
      <c r="AX178" s="15" t="s">
        <v>85</v>
      </c>
      <c r="AY178" s="289" t="s">
        <v>226</v>
      </c>
    </row>
    <row r="179" s="13" customFormat="1">
      <c r="A179" s="13"/>
      <c r="B179" s="243"/>
      <c r="C179" s="244"/>
      <c r="D179" s="245" t="s">
        <v>235</v>
      </c>
      <c r="E179" s="246" t="s">
        <v>1</v>
      </c>
      <c r="F179" s="247" t="s">
        <v>92</v>
      </c>
      <c r="G179" s="244"/>
      <c r="H179" s="248">
        <v>1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235</v>
      </c>
      <c r="AU179" s="254" t="s">
        <v>94</v>
      </c>
      <c r="AV179" s="13" t="s">
        <v>94</v>
      </c>
      <c r="AW179" s="13" t="s">
        <v>40</v>
      </c>
      <c r="AX179" s="13" t="s">
        <v>92</v>
      </c>
      <c r="AY179" s="254" t="s">
        <v>226</v>
      </c>
    </row>
    <row r="180" s="2" customFormat="1" ht="16.5" customHeight="1">
      <c r="A180" s="41"/>
      <c r="B180" s="42"/>
      <c r="C180" s="230" t="s">
        <v>263</v>
      </c>
      <c r="D180" s="230" t="s">
        <v>228</v>
      </c>
      <c r="E180" s="231" t="s">
        <v>3899</v>
      </c>
      <c r="F180" s="232" t="s">
        <v>3900</v>
      </c>
      <c r="G180" s="233" t="s">
        <v>387</v>
      </c>
      <c r="H180" s="234">
        <v>1</v>
      </c>
      <c r="I180" s="235"/>
      <c r="J180" s="236">
        <f>ROUND(I180*H180,2)</f>
        <v>0</v>
      </c>
      <c r="K180" s="232" t="s">
        <v>1</v>
      </c>
      <c r="L180" s="47"/>
      <c r="M180" s="237" t="s">
        <v>1</v>
      </c>
      <c r="N180" s="238" t="s">
        <v>52</v>
      </c>
      <c r="O180" s="95"/>
      <c r="P180" s="239">
        <f>O180*H180</f>
        <v>0</v>
      </c>
      <c r="Q180" s="239">
        <v>0.75</v>
      </c>
      <c r="R180" s="239">
        <f>Q180*H180</f>
        <v>0.75</v>
      </c>
      <c r="S180" s="239">
        <v>0</v>
      </c>
      <c r="T180" s="24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1" t="s">
        <v>233</v>
      </c>
      <c r="AT180" s="241" t="s">
        <v>228</v>
      </c>
      <c r="AU180" s="241" t="s">
        <v>94</v>
      </c>
      <c r="AY180" s="19" t="s">
        <v>226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233</v>
      </c>
      <c r="BK180" s="242">
        <f>ROUND(I180*H180,2)</f>
        <v>0</v>
      </c>
      <c r="BL180" s="19" t="s">
        <v>233</v>
      </c>
      <c r="BM180" s="241" t="s">
        <v>3901</v>
      </c>
    </row>
    <row r="181" s="2" customFormat="1">
      <c r="A181" s="41"/>
      <c r="B181" s="42"/>
      <c r="C181" s="43"/>
      <c r="D181" s="245" t="s">
        <v>503</v>
      </c>
      <c r="E181" s="43"/>
      <c r="F181" s="276" t="s">
        <v>3902</v>
      </c>
      <c r="G181" s="43"/>
      <c r="H181" s="43"/>
      <c r="I181" s="277"/>
      <c r="J181" s="43"/>
      <c r="K181" s="43"/>
      <c r="L181" s="47"/>
      <c r="M181" s="278"/>
      <c r="N181" s="279"/>
      <c r="O181" s="95"/>
      <c r="P181" s="95"/>
      <c r="Q181" s="95"/>
      <c r="R181" s="95"/>
      <c r="S181" s="95"/>
      <c r="T181" s="96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503</v>
      </c>
      <c r="AU181" s="19" t="s">
        <v>94</v>
      </c>
    </row>
    <row r="182" s="15" customFormat="1">
      <c r="A182" s="15"/>
      <c r="B182" s="280"/>
      <c r="C182" s="281"/>
      <c r="D182" s="245" t="s">
        <v>235</v>
      </c>
      <c r="E182" s="282" t="s">
        <v>1</v>
      </c>
      <c r="F182" s="283" t="s">
        <v>3854</v>
      </c>
      <c r="G182" s="281"/>
      <c r="H182" s="282" t="s">
        <v>1</v>
      </c>
      <c r="I182" s="284"/>
      <c r="J182" s="281"/>
      <c r="K182" s="281"/>
      <c r="L182" s="285"/>
      <c r="M182" s="286"/>
      <c r="N182" s="287"/>
      <c r="O182" s="287"/>
      <c r="P182" s="287"/>
      <c r="Q182" s="287"/>
      <c r="R182" s="287"/>
      <c r="S182" s="287"/>
      <c r="T182" s="28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9" t="s">
        <v>235</v>
      </c>
      <c r="AU182" s="289" t="s">
        <v>94</v>
      </c>
      <c r="AV182" s="15" t="s">
        <v>92</v>
      </c>
      <c r="AW182" s="15" t="s">
        <v>40</v>
      </c>
      <c r="AX182" s="15" t="s">
        <v>85</v>
      </c>
      <c r="AY182" s="289" t="s">
        <v>226</v>
      </c>
    </row>
    <row r="183" s="15" customFormat="1">
      <c r="A183" s="15"/>
      <c r="B183" s="280"/>
      <c r="C183" s="281"/>
      <c r="D183" s="245" t="s">
        <v>235</v>
      </c>
      <c r="E183" s="282" t="s">
        <v>1</v>
      </c>
      <c r="F183" s="283" t="s">
        <v>3903</v>
      </c>
      <c r="G183" s="281"/>
      <c r="H183" s="282" t="s">
        <v>1</v>
      </c>
      <c r="I183" s="284"/>
      <c r="J183" s="281"/>
      <c r="K183" s="281"/>
      <c r="L183" s="285"/>
      <c r="M183" s="286"/>
      <c r="N183" s="287"/>
      <c r="O183" s="287"/>
      <c r="P183" s="287"/>
      <c r="Q183" s="287"/>
      <c r="R183" s="287"/>
      <c r="S183" s="287"/>
      <c r="T183" s="28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9" t="s">
        <v>235</v>
      </c>
      <c r="AU183" s="289" t="s">
        <v>94</v>
      </c>
      <c r="AV183" s="15" t="s">
        <v>92</v>
      </c>
      <c r="AW183" s="15" t="s">
        <v>40</v>
      </c>
      <c r="AX183" s="15" t="s">
        <v>85</v>
      </c>
      <c r="AY183" s="289" t="s">
        <v>226</v>
      </c>
    </row>
    <row r="184" s="15" customFormat="1">
      <c r="A184" s="15"/>
      <c r="B184" s="280"/>
      <c r="C184" s="281"/>
      <c r="D184" s="245" t="s">
        <v>235</v>
      </c>
      <c r="E184" s="282" t="s">
        <v>1</v>
      </c>
      <c r="F184" s="283" t="s">
        <v>3904</v>
      </c>
      <c r="G184" s="281"/>
      <c r="H184" s="282" t="s">
        <v>1</v>
      </c>
      <c r="I184" s="284"/>
      <c r="J184" s="281"/>
      <c r="K184" s="281"/>
      <c r="L184" s="285"/>
      <c r="M184" s="286"/>
      <c r="N184" s="287"/>
      <c r="O184" s="287"/>
      <c r="P184" s="287"/>
      <c r="Q184" s="287"/>
      <c r="R184" s="287"/>
      <c r="S184" s="287"/>
      <c r="T184" s="28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9" t="s">
        <v>235</v>
      </c>
      <c r="AU184" s="289" t="s">
        <v>94</v>
      </c>
      <c r="AV184" s="15" t="s">
        <v>92</v>
      </c>
      <c r="AW184" s="15" t="s">
        <v>40</v>
      </c>
      <c r="AX184" s="15" t="s">
        <v>85</v>
      </c>
      <c r="AY184" s="289" t="s">
        <v>226</v>
      </c>
    </row>
    <row r="185" s="15" customFormat="1">
      <c r="A185" s="15"/>
      <c r="B185" s="280"/>
      <c r="C185" s="281"/>
      <c r="D185" s="245" t="s">
        <v>235</v>
      </c>
      <c r="E185" s="282" t="s">
        <v>1</v>
      </c>
      <c r="F185" s="283" t="s">
        <v>3905</v>
      </c>
      <c r="G185" s="281"/>
      <c r="H185" s="282" t="s">
        <v>1</v>
      </c>
      <c r="I185" s="284"/>
      <c r="J185" s="281"/>
      <c r="K185" s="281"/>
      <c r="L185" s="285"/>
      <c r="M185" s="286"/>
      <c r="N185" s="287"/>
      <c r="O185" s="287"/>
      <c r="P185" s="287"/>
      <c r="Q185" s="287"/>
      <c r="R185" s="287"/>
      <c r="S185" s="287"/>
      <c r="T185" s="28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9" t="s">
        <v>235</v>
      </c>
      <c r="AU185" s="289" t="s">
        <v>94</v>
      </c>
      <c r="AV185" s="15" t="s">
        <v>92</v>
      </c>
      <c r="AW185" s="15" t="s">
        <v>40</v>
      </c>
      <c r="AX185" s="15" t="s">
        <v>85</v>
      </c>
      <c r="AY185" s="289" t="s">
        <v>226</v>
      </c>
    </row>
    <row r="186" s="15" customFormat="1">
      <c r="A186" s="15"/>
      <c r="B186" s="280"/>
      <c r="C186" s="281"/>
      <c r="D186" s="245" t="s">
        <v>235</v>
      </c>
      <c r="E186" s="282" t="s">
        <v>1</v>
      </c>
      <c r="F186" s="283" t="s">
        <v>3906</v>
      </c>
      <c r="G186" s="281"/>
      <c r="H186" s="282" t="s">
        <v>1</v>
      </c>
      <c r="I186" s="284"/>
      <c r="J186" s="281"/>
      <c r="K186" s="281"/>
      <c r="L186" s="285"/>
      <c r="M186" s="286"/>
      <c r="N186" s="287"/>
      <c r="O186" s="287"/>
      <c r="P186" s="287"/>
      <c r="Q186" s="287"/>
      <c r="R186" s="287"/>
      <c r="S186" s="287"/>
      <c r="T186" s="28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9" t="s">
        <v>235</v>
      </c>
      <c r="AU186" s="289" t="s">
        <v>94</v>
      </c>
      <c r="AV186" s="15" t="s">
        <v>92</v>
      </c>
      <c r="AW186" s="15" t="s">
        <v>40</v>
      </c>
      <c r="AX186" s="15" t="s">
        <v>85</v>
      </c>
      <c r="AY186" s="289" t="s">
        <v>226</v>
      </c>
    </row>
    <row r="187" s="15" customFormat="1">
      <c r="A187" s="15"/>
      <c r="B187" s="280"/>
      <c r="C187" s="281"/>
      <c r="D187" s="245" t="s">
        <v>235</v>
      </c>
      <c r="E187" s="282" t="s">
        <v>1</v>
      </c>
      <c r="F187" s="283" t="s">
        <v>3907</v>
      </c>
      <c r="G187" s="281"/>
      <c r="H187" s="282" t="s">
        <v>1</v>
      </c>
      <c r="I187" s="284"/>
      <c r="J187" s="281"/>
      <c r="K187" s="281"/>
      <c r="L187" s="285"/>
      <c r="M187" s="286"/>
      <c r="N187" s="287"/>
      <c r="O187" s="287"/>
      <c r="P187" s="287"/>
      <c r="Q187" s="287"/>
      <c r="R187" s="287"/>
      <c r="S187" s="287"/>
      <c r="T187" s="28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9" t="s">
        <v>235</v>
      </c>
      <c r="AU187" s="289" t="s">
        <v>94</v>
      </c>
      <c r="AV187" s="15" t="s">
        <v>92</v>
      </c>
      <c r="AW187" s="15" t="s">
        <v>40</v>
      </c>
      <c r="AX187" s="15" t="s">
        <v>85</v>
      </c>
      <c r="AY187" s="289" t="s">
        <v>226</v>
      </c>
    </row>
    <row r="188" s="15" customFormat="1">
      <c r="A188" s="15"/>
      <c r="B188" s="280"/>
      <c r="C188" s="281"/>
      <c r="D188" s="245" t="s">
        <v>235</v>
      </c>
      <c r="E188" s="282" t="s">
        <v>1</v>
      </c>
      <c r="F188" s="283" t="s">
        <v>3908</v>
      </c>
      <c r="G188" s="281"/>
      <c r="H188" s="282" t="s">
        <v>1</v>
      </c>
      <c r="I188" s="284"/>
      <c r="J188" s="281"/>
      <c r="K188" s="281"/>
      <c r="L188" s="285"/>
      <c r="M188" s="286"/>
      <c r="N188" s="287"/>
      <c r="O188" s="287"/>
      <c r="P188" s="287"/>
      <c r="Q188" s="287"/>
      <c r="R188" s="287"/>
      <c r="S188" s="287"/>
      <c r="T188" s="28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9" t="s">
        <v>235</v>
      </c>
      <c r="AU188" s="289" t="s">
        <v>94</v>
      </c>
      <c r="AV188" s="15" t="s">
        <v>92</v>
      </c>
      <c r="AW188" s="15" t="s">
        <v>40</v>
      </c>
      <c r="AX188" s="15" t="s">
        <v>85</v>
      </c>
      <c r="AY188" s="289" t="s">
        <v>226</v>
      </c>
    </row>
    <row r="189" s="15" customFormat="1">
      <c r="A189" s="15"/>
      <c r="B189" s="280"/>
      <c r="C189" s="281"/>
      <c r="D189" s="245" t="s">
        <v>235</v>
      </c>
      <c r="E189" s="282" t="s">
        <v>1</v>
      </c>
      <c r="F189" s="283" t="s">
        <v>3909</v>
      </c>
      <c r="G189" s="281"/>
      <c r="H189" s="282" t="s">
        <v>1</v>
      </c>
      <c r="I189" s="284"/>
      <c r="J189" s="281"/>
      <c r="K189" s="281"/>
      <c r="L189" s="285"/>
      <c r="M189" s="286"/>
      <c r="N189" s="287"/>
      <c r="O189" s="287"/>
      <c r="P189" s="287"/>
      <c r="Q189" s="287"/>
      <c r="R189" s="287"/>
      <c r="S189" s="287"/>
      <c r="T189" s="28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9" t="s">
        <v>235</v>
      </c>
      <c r="AU189" s="289" t="s">
        <v>94</v>
      </c>
      <c r="AV189" s="15" t="s">
        <v>92</v>
      </c>
      <c r="AW189" s="15" t="s">
        <v>40</v>
      </c>
      <c r="AX189" s="15" t="s">
        <v>85</v>
      </c>
      <c r="AY189" s="289" t="s">
        <v>226</v>
      </c>
    </row>
    <row r="190" s="15" customFormat="1">
      <c r="A190" s="15"/>
      <c r="B190" s="280"/>
      <c r="C190" s="281"/>
      <c r="D190" s="245" t="s">
        <v>235</v>
      </c>
      <c r="E190" s="282" t="s">
        <v>1</v>
      </c>
      <c r="F190" s="283" t="s">
        <v>3910</v>
      </c>
      <c r="G190" s="281"/>
      <c r="H190" s="282" t="s">
        <v>1</v>
      </c>
      <c r="I190" s="284"/>
      <c r="J190" s="281"/>
      <c r="K190" s="281"/>
      <c r="L190" s="285"/>
      <c r="M190" s="286"/>
      <c r="N190" s="287"/>
      <c r="O190" s="287"/>
      <c r="P190" s="287"/>
      <c r="Q190" s="287"/>
      <c r="R190" s="287"/>
      <c r="S190" s="287"/>
      <c r="T190" s="28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9" t="s">
        <v>235</v>
      </c>
      <c r="AU190" s="289" t="s">
        <v>94</v>
      </c>
      <c r="AV190" s="15" t="s">
        <v>92</v>
      </c>
      <c r="AW190" s="15" t="s">
        <v>40</v>
      </c>
      <c r="AX190" s="15" t="s">
        <v>85</v>
      </c>
      <c r="AY190" s="289" t="s">
        <v>226</v>
      </c>
    </row>
    <row r="191" s="15" customFormat="1">
      <c r="A191" s="15"/>
      <c r="B191" s="280"/>
      <c r="C191" s="281"/>
      <c r="D191" s="245" t="s">
        <v>235</v>
      </c>
      <c r="E191" s="282" t="s">
        <v>1</v>
      </c>
      <c r="F191" s="283" t="s">
        <v>3911</v>
      </c>
      <c r="G191" s="281"/>
      <c r="H191" s="282" t="s">
        <v>1</v>
      </c>
      <c r="I191" s="284"/>
      <c r="J191" s="281"/>
      <c r="K191" s="281"/>
      <c r="L191" s="285"/>
      <c r="M191" s="286"/>
      <c r="N191" s="287"/>
      <c r="O191" s="287"/>
      <c r="P191" s="287"/>
      <c r="Q191" s="287"/>
      <c r="R191" s="287"/>
      <c r="S191" s="287"/>
      <c r="T191" s="28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9" t="s">
        <v>235</v>
      </c>
      <c r="AU191" s="289" t="s">
        <v>94</v>
      </c>
      <c r="AV191" s="15" t="s">
        <v>92</v>
      </c>
      <c r="AW191" s="15" t="s">
        <v>40</v>
      </c>
      <c r="AX191" s="15" t="s">
        <v>85</v>
      </c>
      <c r="AY191" s="289" t="s">
        <v>226</v>
      </c>
    </row>
    <row r="192" s="13" customFormat="1">
      <c r="A192" s="13"/>
      <c r="B192" s="243"/>
      <c r="C192" s="244"/>
      <c r="D192" s="245" t="s">
        <v>235</v>
      </c>
      <c r="E192" s="246" t="s">
        <v>1</v>
      </c>
      <c r="F192" s="247" t="s">
        <v>92</v>
      </c>
      <c r="G192" s="244"/>
      <c r="H192" s="248">
        <v>1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235</v>
      </c>
      <c r="AU192" s="254" t="s">
        <v>94</v>
      </c>
      <c r="AV192" s="13" t="s">
        <v>94</v>
      </c>
      <c r="AW192" s="13" t="s">
        <v>40</v>
      </c>
      <c r="AX192" s="13" t="s">
        <v>92</v>
      </c>
      <c r="AY192" s="254" t="s">
        <v>226</v>
      </c>
    </row>
    <row r="193" s="2" customFormat="1" ht="16.5" customHeight="1">
      <c r="A193" s="41"/>
      <c r="B193" s="42"/>
      <c r="C193" s="230" t="s">
        <v>266</v>
      </c>
      <c r="D193" s="230" t="s">
        <v>228</v>
      </c>
      <c r="E193" s="231" t="s">
        <v>3912</v>
      </c>
      <c r="F193" s="232" t="s">
        <v>3913</v>
      </c>
      <c r="G193" s="233" t="s">
        <v>387</v>
      </c>
      <c r="H193" s="234">
        <v>1</v>
      </c>
      <c r="I193" s="235"/>
      <c r="J193" s="236">
        <f>ROUND(I193*H193,2)</f>
        <v>0</v>
      </c>
      <c r="K193" s="232" t="s">
        <v>1</v>
      </c>
      <c r="L193" s="47"/>
      <c r="M193" s="237" t="s">
        <v>1</v>
      </c>
      <c r="N193" s="238" t="s">
        <v>52</v>
      </c>
      <c r="O193" s="95"/>
      <c r="P193" s="239">
        <f>O193*H193</f>
        <v>0</v>
      </c>
      <c r="Q193" s="239">
        <v>0.080000000000000002</v>
      </c>
      <c r="R193" s="239">
        <f>Q193*H193</f>
        <v>0.080000000000000002</v>
      </c>
      <c r="S193" s="239">
        <v>0</v>
      </c>
      <c r="T193" s="24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1" t="s">
        <v>233</v>
      </c>
      <c r="AT193" s="241" t="s">
        <v>228</v>
      </c>
      <c r="AU193" s="241" t="s">
        <v>94</v>
      </c>
      <c r="AY193" s="19" t="s">
        <v>226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233</v>
      </c>
      <c r="BK193" s="242">
        <f>ROUND(I193*H193,2)</f>
        <v>0</v>
      </c>
      <c r="BL193" s="19" t="s">
        <v>233</v>
      </c>
      <c r="BM193" s="241" t="s">
        <v>3914</v>
      </c>
    </row>
    <row r="194" s="2" customFormat="1">
      <c r="A194" s="41"/>
      <c r="B194" s="42"/>
      <c r="C194" s="43"/>
      <c r="D194" s="245" t="s">
        <v>503</v>
      </c>
      <c r="E194" s="43"/>
      <c r="F194" s="276" t="s">
        <v>3915</v>
      </c>
      <c r="G194" s="43"/>
      <c r="H194" s="43"/>
      <c r="I194" s="277"/>
      <c r="J194" s="43"/>
      <c r="K194" s="43"/>
      <c r="L194" s="47"/>
      <c r="M194" s="278"/>
      <c r="N194" s="279"/>
      <c r="O194" s="95"/>
      <c r="P194" s="95"/>
      <c r="Q194" s="95"/>
      <c r="R194" s="95"/>
      <c r="S194" s="95"/>
      <c r="T194" s="96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503</v>
      </c>
      <c r="AU194" s="19" t="s">
        <v>94</v>
      </c>
    </row>
    <row r="195" s="15" customFormat="1">
      <c r="A195" s="15"/>
      <c r="B195" s="280"/>
      <c r="C195" s="281"/>
      <c r="D195" s="245" t="s">
        <v>235</v>
      </c>
      <c r="E195" s="282" t="s">
        <v>1</v>
      </c>
      <c r="F195" s="283" t="s">
        <v>3916</v>
      </c>
      <c r="G195" s="281"/>
      <c r="H195" s="282" t="s">
        <v>1</v>
      </c>
      <c r="I195" s="284"/>
      <c r="J195" s="281"/>
      <c r="K195" s="281"/>
      <c r="L195" s="285"/>
      <c r="M195" s="286"/>
      <c r="N195" s="287"/>
      <c r="O195" s="287"/>
      <c r="P195" s="287"/>
      <c r="Q195" s="287"/>
      <c r="R195" s="287"/>
      <c r="S195" s="287"/>
      <c r="T195" s="28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9" t="s">
        <v>235</v>
      </c>
      <c r="AU195" s="289" t="s">
        <v>94</v>
      </c>
      <c r="AV195" s="15" t="s">
        <v>92</v>
      </c>
      <c r="AW195" s="15" t="s">
        <v>40</v>
      </c>
      <c r="AX195" s="15" t="s">
        <v>85</v>
      </c>
      <c r="AY195" s="289" t="s">
        <v>226</v>
      </c>
    </row>
    <row r="196" s="15" customFormat="1">
      <c r="A196" s="15"/>
      <c r="B196" s="280"/>
      <c r="C196" s="281"/>
      <c r="D196" s="245" t="s">
        <v>235</v>
      </c>
      <c r="E196" s="282" t="s">
        <v>1</v>
      </c>
      <c r="F196" s="283" t="s">
        <v>3917</v>
      </c>
      <c r="G196" s="281"/>
      <c r="H196" s="282" t="s">
        <v>1</v>
      </c>
      <c r="I196" s="284"/>
      <c r="J196" s="281"/>
      <c r="K196" s="281"/>
      <c r="L196" s="285"/>
      <c r="M196" s="286"/>
      <c r="N196" s="287"/>
      <c r="O196" s="287"/>
      <c r="P196" s="287"/>
      <c r="Q196" s="287"/>
      <c r="R196" s="287"/>
      <c r="S196" s="287"/>
      <c r="T196" s="28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9" t="s">
        <v>235</v>
      </c>
      <c r="AU196" s="289" t="s">
        <v>94</v>
      </c>
      <c r="AV196" s="15" t="s">
        <v>92</v>
      </c>
      <c r="AW196" s="15" t="s">
        <v>40</v>
      </c>
      <c r="AX196" s="15" t="s">
        <v>85</v>
      </c>
      <c r="AY196" s="289" t="s">
        <v>226</v>
      </c>
    </row>
    <row r="197" s="15" customFormat="1">
      <c r="A197" s="15"/>
      <c r="B197" s="280"/>
      <c r="C197" s="281"/>
      <c r="D197" s="245" t="s">
        <v>235</v>
      </c>
      <c r="E197" s="282" t="s">
        <v>1</v>
      </c>
      <c r="F197" s="283" t="s">
        <v>3854</v>
      </c>
      <c r="G197" s="281"/>
      <c r="H197" s="282" t="s">
        <v>1</v>
      </c>
      <c r="I197" s="284"/>
      <c r="J197" s="281"/>
      <c r="K197" s="281"/>
      <c r="L197" s="285"/>
      <c r="M197" s="286"/>
      <c r="N197" s="287"/>
      <c r="O197" s="287"/>
      <c r="P197" s="287"/>
      <c r="Q197" s="287"/>
      <c r="R197" s="287"/>
      <c r="S197" s="287"/>
      <c r="T197" s="28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9" t="s">
        <v>235</v>
      </c>
      <c r="AU197" s="289" t="s">
        <v>94</v>
      </c>
      <c r="AV197" s="15" t="s">
        <v>92</v>
      </c>
      <c r="AW197" s="15" t="s">
        <v>40</v>
      </c>
      <c r="AX197" s="15" t="s">
        <v>85</v>
      </c>
      <c r="AY197" s="289" t="s">
        <v>226</v>
      </c>
    </row>
    <row r="198" s="15" customFormat="1">
      <c r="A198" s="15"/>
      <c r="B198" s="280"/>
      <c r="C198" s="281"/>
      <c r="D198" s="245" t="s">
        <v>235</v>
      </c>
      <c r="E198" s="282" t="s">
        <v>1</v>
      </c>
      <c r="F198" s="283" t="s">
        <v>3918</v>
      </c>
      <c r="G198" s="281"/>
      <c r="H198" s="282" t="s">
        <v>1</v>
      </c>
      <c r="I198" s="284"/>
      <c r="J198" s="281"/>
      <c r="K198" s="281"/>
      <c r="L198" s="285"/>
      <c r="M198" s="286"/>
      <c r="N198" s="287"/>
      <c r="O198" s="287"/>
      <c r="P198" s="287"/>
      <c r="Q198" s="287"/>
      <c r="R198" s="287"/>
      <c r="S198" s="287"/>
      <c r="T198" s="28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9" t="s">
        <v>235</v>
      </c>
      <c r="AU198" s="289" t="s">
        <v>94</v>
      </c>
      <c r="AV198" s="15" t="s">
        <v>92</v>
      </c>
      <c r="AW198" s="15" t="s">
        <v>40</v>
      </c>
      <c r="AX198" s="15" t="s">
        <v>85</v>
      </c>
      <c r="AY198" s="289" t="s">
        <v>226</v>
      </c>
    </row>
    <row r="199" s="15" customFormat="1">
      <c r="A199" s="15"/>
      <c r="B199" s="280"/>
      <c r="C199" s="281"/>
      <c r="D199" s="245" t="s">
        <v>235</v>
      </c>
      <c r="E199" s="282" t="s">
        <v>1</v>
      </c>
      <c r="F199" s="283" t="s">
        <v>3919</v>
      </c>
      <c r="G199" s="281"/>
      <c r="H199" s="282" t="s">
        <v>1</v>
      </c>
      <c r="I199" s="284"/>
      <c r="J199" s="281"/>
      <c r="K199" s="281"/>
      <c r="L199" s="285"/>
      <c r="M199" s="286"/>
      <c r="N199" s="287"/>
      <c r="O199" s="287"/>
      <c r="P199" s="287"/>
      <c r="Q199" s="287"/>
      <c r="R199" s="287"/>
      <c r="S199" s="287"/>
      <c r="T199" s="28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9" t="s">
        <v>235</v>
      </c>
      <c r="AU199" s="289" t="s">
        <v>94</v>
      </c>
      <c r="AV199" s="15" t="s">
        <v>92</v>
      </c>
      <c r="AW199" s="15" t="s">
        <v>40</v>
      </c>
      <c r="AX199" s="15" t="s">
        <v>85</v>
      </c>
      <c r="AY199" s="289" t="s">
        <v>226</v>
      </c>
    </row>
    <row r="200" s="15" customFormat="1">
      <c r="A200" s="15"/>
      <c r="B200" s="280"/>
      <c r="C200" s="281"/>
      <c r="D200" s="245" t="s">
        <v>235</v>
      </c>
      <c r="E200" s="282" t="s">
        <v>1</v>
      </c>
      <c r="F200" s="283" t="s">
        <v>3920</v>
      </c>
      <c r="G200" s="281"/>
      <c r="H200" s="282" t="s">
        <v>1</v>
      </c>
      <c r="I200" s="284"/>
      <c r="J200" s="281"/>
      <c r="K200" s="281"/>
      <c r="L200" s="285"/>
      <c r="M200" s="286"/>
      <c r="N200" s="287"/>
      <c r="O200" s="287"/>
      <c r="P200" s="287"/>
      <c r="Q200" s="287"/>
      <c r="R200" s="287"/>
      <c r="S200" s="287"/>
      <c r="T200" s="28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9" t="s">
        <v>235</v>
      </c>
      <c r="AU200" s="289" t="s">
        <v>94</v>
      </c>
      <c r="AV200" s="15" t="s">
        <v>92</v>
      </c>
      <c r="AW200" s="15" t="s">
        <v>40</v>
      </c>
      <c r="AX200" s="15" t="s">
        <v>85</v>
      </c>
      <c r="AY200" s="289" t="s">
        <v>226</v>
      </c>
    </row>
    <row r="201" s="15" customFormat="1">
      <c r="A201" s="15"/>
      <c r="B201" s="280"/>
      <c r="C201" s="281"/>
      <c r="D201" s="245" t="s">
        <v>235</v>
      </c>
      <c r="E201" s="282" t="s">
        <v>1</v>
      </c>
      <c r="F201" s="283" t="s">
        <v>3921</v>
      </c>
      <c r="G201" s="281"/>
      <c r="H201" s="282" t="s">
        <v>1</v>
      </c>
      <c r="I201" s="284"/>
      <c r="J201" s="281"/>
      <c r="K201" s="281"/>
      <c r="L201" s="285"/>
      <c r="M201" s="286"/>
      <c r="N201" s="287"/>
      <c r="O201" s="287"/>
      <c r="P201" s="287"/>
      <c r="Q201" s="287"/>
      <c r="R201" s="287"/>
      <c r="S201" s="287"/>
      <c r="T201" s="28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9" t="s">
        <v>235</v>
      </c>
      <c r="AU201" s="289" t="s">
        <v>94</v>
      </c>
      <c r="AV201" s="15" t="s">
        <v>92</v>
      </c>
      <c r="AW201" s="15" t="s">
        <v>40</v>
      </c>
      <c r="AX201" s="15" t="s">
        <v>85</v>
      </c>
      <c r="AY201" s="289" t="s">
        <v>226</v>
      </c>
    </row>
    <row r="202" s="15" customFormat="1">
      <c r="A202" s="15"/>
      <c r="B202" s="280"/>
      <c r="C202" s="281"/>
      <c r="D202" s="245" t="s">
        <v>235</v>
      </c>
      <c r="E202" s="282" t="s">
        <v>1</v>
      </c>
      <c r="F202" s="283" t="s">
        <v>3922</v>
      </c>
      <c r="G202" s="281"/>
      <c r="H202" s="282" t="s">
        <v>1</v>
      </c>
      <c r="I202" s="284"/>
      <c r="J202" s="281"/>
      <c r="K202" s="281"/>
      <c r="L202" s="285"/>
      <c r="M202" s="286"/>
      <c r="N202" s="287"/>
      <c r="O202" s="287"/>
      <c r="P202" s="287"/>
      <c r="Q202" s="287"/>
      <c r="R202" s="287"/>
      <c r="S202" s="287"/>
      <c r="T202" s="28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9" t="s">
        <v>235</v>
      </c>
      <c r="AU202" s="289" t="s">
        <v>94</v>
      </c>
      <c r="AV202" s="15" t="s">
        <v>92</v>
      </c>
      <c r="AW202" s="15" t="s">
        <v>40</v>
      </c>
      <c r="AX202" s="15" t="s">
        <v>85</v>
      </c>
      <c r="AY202" s="289" t="s">
        <v>226</v>
      </c>
    </row>
    <row r="203" s="15" customFormat="1">
      <c r="A203" s="15"/>
      <c r="B203" s="280"/>
      <c r="C203" s="281"/>
      <c r="D203" s="245" t="s">
        <v>235</v>
      </c>
      <c r="E203" s="282" t="s">
        <v>1</v>
      </c>
      <c r="F203" s="283" t="s">
        <v>3923</v>
      </c>
      <c r="G203" s="281"/>
      <c r="H203" s="282" t="s">
        <v>1</v>
      </c>
      <c r="I203" s="284"/>
      <c r="J203" s="281"/>
      <c r="K203" s="281"/>
      <c r="L203" s="285"/>
      <c r="M203" s="286"/>
      <c r="N203" s="287"/>
      <c r="O203" s="287"/>
      <c r="P203" s="287"/>
      <c r="Q203" s="287"/>
      <c r="R203" s="287"/>
      <c r="S203" s="287"/>
      <c r="T203" s="28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9" t="s">
        <v>235</v>
      </c>
      <c r="AU203" s="289" t="s">
        <v>94</v>
      </c>
      <c r="AV203" s="15" t="s">
        <v>92</v>
      </c>
      <c r="AW203" s="15" t="s">
        <v>40</v>
      </c>
      <c r="AX203" s="15" t="s">
        <v>85</v>
      </c>
      <c r="AY203" s="289" t="s">
        <v>226</v>
      </c>
    </row>
    <row r="204" s="15" customFormat="1">
      <c r="A204" s="15"/>
      <c r="B204" s="280"/>
      <c r="C204" s="281"/>
      <c r="D204" s="245" t="s">
        <v>235</v>
      </c>
      <c r="E204" s="282" t="s">
        <v>1</v>
      </c>
      <c r="F204" s="283" t="s">
        <v>3924</v>
      </c>
      <c r="G204" s="281"/>
      <c r="H204" s="282" t="s">
        <v>1</v>
      </c>
      <c r="I204" s="284"/>
      <c r="J204" s="281"/>
      <c r="K204" s="281"/>
      <c r="L204" s="285"/>
      <c r="M204" s="286"/>
      <c r="N204" s="287"/>
      <c r="O204" s="287"/>
      <c r="P204" s="287"/>
      <c r="Q204" s="287"/>
      <c r="R204" s="287"/>
      <c r="S204" s="287"/>
      <c r="T204" s="28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9" t="s">
        <v>235</v>
      </c>
      <c r="AU204" s="289" t="s">
        <v>94</v>
      </c>
      <c r="AV204" s="15" t="s">
        <v>92</v>
      </c>
      <c r="AW204" s="15" t="s">
        <v>40</v>
      </c>
      <c r="AX204" s="15" t="s">
        <v>85</v>
      </c>
      <c r="AY204" s="289" t="s">
        <v>226</v>
      </c>
    </row>
    <row r="205" s="15" customFormat="1">
      <c r="A205" s="15"/>
      <c r="B205" s="280"/>
      <c r="C205" s="281"/>
      <c r="D205" s="245" t="s">
        <v>235</v>
      </c>
      <c r="E205" s="282" t="s">
        <v>1</v>
      </c>
      <c r="F205" s="283" t="s">
        <v>3925</v>
      </c>
      <c r="G205" s="281"/>
      <c r="H205" s="282" t="s">
        <v>1</v>
      </c>
      <c r="I205" s="284"/>
      <c r="J205" s="281"/>
      <c r="K205" s="281"/>
      <c r="L205" s="285"/>
      <c r="M205" s="286"/>
      <c r="N205" s="287"/>
      <c r="O205" s="287"/>
      <c r="P205" s="287"/>
      <c r="Q205" s="287"/>
      <c r="R205" s="287"/>
      <c r="S205" s="287"/>
      <c r="T205" s="28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9" t="s">
        <v>235</v>
      </c>
      <c r="AU205" s="289" t="s">
        <v>94</v>
      </c>
      <c r="AV205" s="15" t="s">
        <v>92</v>
      </c>
      <c r="AW205" s="15" t="s">
        <v>40</v>
      </c>
      <c r="AX205" s="15" t="s">
        <v>85</v>
      </c>
      <c r="AY205" s="289" t="s">
        <v>226</v>
      </c>
    </row>
    <row r="206" s="15" customFormat="1">
      <c r="A206" s="15"/>
      <c r="B206" s="280"/>
      <c r="C206" s="281"/>
      <c r="D206" s="245" t="s">
        <v>235</v>
      </c>
      <c r="E206" s="282" t="s">
        <v>1</v>
      </c>
      <c r="F206" s="283" t="s">
        <v>3926</v>
      </c>
      <c r="G206" s="281"/>
      <c r="H206" s="282" t="s">
        <v>1</v>
      </c>
      <c r="I206" s="284"/>
      <c r="J206" s="281"/>
      <c r="K206" s="281"/>
      <c r="L206" s="285"/>
      <c r="M206" s="286"/>
      <c r="N206" s="287"/>
      <c r="O206" s="287"/>
      <c r="P206" s="287"/>
      <c r="Q206" s="287"/>
      <c r="R206" s="287"/>
      <c r="S206" s="287"/>
      <c r="T206" s="28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9" t="s">
        <v>235</v>
      </c>
      <c r="AU206" s="289" t="s">
        <v>94</v>
      </c>
      <c r="AV206" s="15" t="s">
        <v>92</v>
      </c>
      <c r="AW206" s="15" t="s">
        <v>40</v>
      </c>
      <c r="AX206" s="15" t="s">
        <v>85</v>
      </c>
      <c r="AY206" s="289" t="s">
        <v>226</v>
      </c>
    </row>
    <row r="207" s="15" customFormat="1">
      <c r="A207" s="15"/>
      <c r="B207" s="280"/>
      <c r="C207" s="281"/>
      <c r="D207" s="245" t="s">
        <v>235</v>
      </c>
      <c r="E207" s="282" t="s">
        <v>1</v>
      </c>
      <c r="F207" s="283" t="s">
        <v>3927</v>
      </c>
      <c r="G207" s="281"/>
      <c r="H207" s="282" t="s">
        <v>1</v>
      </c>
      <c r="I207" s="284"/>
      <c r="J207" s="281"/>
      <c r="K207" s="281"/>
      <c r="L207" s="285"/>
      <c r="M207" s="286"/>
      <c r="N207" s="287"/>
      <c r="O207" s="287"/>
      <c r="P207" s="287"/>
      <c r="Q207" s="287"/>
      <c r="R207" s="287"/>
      <c r="S207" s="287"/>
      <c r="T207" s="28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9" t="s">
        <v>235</v>
      </c>
      <c r="AU207" s="289" t="s">
        <v>94</v>
      </c>
      <c r="AV207" s="15" t="s">
        <v>92</v>
      </c>
      <c r="AW207" s="15" t="s">
        <v>40</v>
      </c>
      <c r="AX207" s="15" t="s">
        <v>85</v>
      </c>
      <c r="AY207" s="289" t="s">
        <v>226</v>
      </c>
    </row>
    <row r="208" s="15" customFormat="1">
      <c r="A208" s="15"/>
      <c r="B208" s="280"/>
      <c r="C208" s="281"/>
      <c r="D208" s="245" t="s">
        <v>235</v>
      </c>
      <c r="E208" s="282" t="s">
        <v>1</v>
      </c>
      <c r="F208" s="283" t="s">
        <v>3928</v>
      </c>
      <c r="G208" s="281"/>
      <c r="H208" s="282" t="s">
        <v>1</v>
      </c>
      <c r="I208" s="284"/>
      <c r="J208" s="281"/>
      <c r="K208" s="281"/>
      <c r="L208" s="285"/>
      <c r="M208" s="286"/>
      <c r="N208" s="287"/>
      <c r="O208" s="287"/>
      <c r="P208" s="287"/>
      <c r="Q208" s="287"/>
      <c r="R208" s="287"/>
      <c r="S208" s="287"/>
      <c r="T208" s="28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9" t="s">
        <v>235</v>
      </c>
      <c r="AU208" s="289" t="s">
        <v>94</v>
      </c>
      <c r="AV208" s="15" t="s">
        <v>92</v>
      </c>
      <c r="AW208" s="15" t="s">
        <v>40</v>
      </c>
      <c r="AX208" s="15" t="s">
        <v>85</v>
      </c>
      <c r="AY208" s="289" t="s">
        <v>226</v>
      </c>
    </row>
    <row r="209" s="15" customFormat="1">
      <c r="A209" s="15"/>
      <c r="B209" s="280"/>
      <c r="C209" s="281"/>
      <c r="D209" s="245" t="s">
        <v>235</v>
      </c>
      <c r="E209" s="282" t="s">
        <v>1</v>
      </c>
      <c r="F209" s="283" t="s">
        <v>3929</v>
      </c>
      <c r="G209" s="281"/>
      <c r="H209" s="282" t="s">
        <v>1</v>
      </c>
      <c r="I209" s="284"/>
      <c r="J209" s="281"/>
      <c r="K209" s="281"/>
      <c r="L209" s="285"/>
      <c r="M209" s="286"/>
      <c r="N209" s="287"/>
      <c r="O209" s="287"/>
      <c r="P209" s="287"/>
      <c r="Q209" s="287"/>
      <c r="R209" s="287"/>
      <c r="S209" s="287"/>
      <c r="T209" s="28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9" t="s">
        <v>235</v>
      </c>
      <c r="AU209" s="289" t="s">
        <v>94</v>
      </c>
      <c r="AV209" s="15" t="s">
        <v>92</v>
      </c>
      <c r="AW209" s="15" t="s">
        <v>40</v>
      </c>
      <c r="AX209" s="15" t="s">
        <v>85</v>
      </c>
      <c r="AY209" s="289" t="s">
        <v>226</v>
      </c>
    </row>
    <row r="210" s="13" customFormat="1">
      <c r="A210" s="13"/>
      <c r="B210" s="243"/>
      <c r="C210" s="244"/>
      <c r="D210" s="245" t="s">
        <v>235</v>
      </c>
      <c r="E210" s="246" t="s">
        <v>1</v>
      </c>
      <c r="F210" s="247" t="s">
        <v>92</v>
      </c>
      <c r="G210" s="244"/>
      <c r="H210" s="248">
        <v>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235</v>
      </c>
      <c r="AU210" s="254" t="s">
        <v>94</v>
      </c>
      <c r="AV210" s="13" t="s">
        <v>94</v>
      </c>
      <c r="AW210" s="13" t="s">
        <v>40</v>
      </c>
      <c r="AX210" s="13" t="s">
        <v>92</v>
      </c>
      <c r="AY210" s="254" t="s">
        <v>226</v>
      </c>
    </row>
    <row r="211" s="2" customFormat="1" ht="16.5" customHeight="1">
      <c r="A211" s="41"/>
      <c r="B211" s="42"/>
      <c r="C211" s="230" t="s">
        <v>271</v>
      </c>
      <c r="D211" s="230" t="s">
        <v>228</v>
      </c>
      <c r="E211" s="231" t="s">
        <v>3930</v>
      </c>
      <c r="F211" s="232" t="s">
        <v>3931</v>
      </c>
      <c r="G211" s="233" t="s">
        <v>387</v>
      </c>
      <c r="H211" s="234">
        <v>1</v>
      </c>
      <c r="I211" s="235"/>
      <c r="J211" s="236">
        <f>ROUND(I211*H211,2)</f>
        <v>0</v>
      </c>
      <c r="K211" s="232" t="s">
        <v>1</v>
      </c>
      <c r="L211" s="47"/>
      <c r="M211" s="237" t="s">
        <v>1</v>
      </c>
      <c r="N211" s="238" t="s">
        <v>52</v>
      </c>
      <c r="O211" s="95"/>
      <c r="P211" s="239">
        <f>O211*H211</f>
        <v>0</v>
      </c>
      <c r="Q211" s="239">
        <v>0.080000000000000002</v>
      </c>
      <c r="R211" s="239">
        <f>Q211*H211</f>
        <v>0.080000000000000002</v>
      </c>
      <c r="S211" s="239">
        <v>0</v>
      </c>
      <c r="T211" s="240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1" t="s">
        <v>233</v>
      </c>
      <c r="AT211" s="241" t="s">
        <v>228</v>
      </c>
      <c r="AU211" s="241" t="s">
        <v>94</v>
      </c>
      <c r="AY211" s="19" t="s">
        <v>226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233</v>
      </c>
      <c r="BK211" s="242">
        <f>ROUND(I211*H211,2)</f>
        <v>0</v>
      </c>
      <c r="BL211" s="19" t="s">
        <v>233</v>
      </c>
      <c r="BM211" s="241" t="s">
        <v>3932</v>
      </c>
    </row>
    <row r="212" s="2" customFormat="1">
      <c r="A212" s="41"/>
      <c r="B212" s="42"/>
      <c r="C212" s="43"/>
      <c r="D212" s="245" t="s">
        <v>503</v>
      </c>
      <c r="E212" s="43"/>
      <c r="F212" s="276" t="s">
        <v>3933</v>
      </c>
      <c r="G212" s="43"/>
      <c r="H212" s="43"/>
      <c r="I212" s="277"/>
      <c r="J212" s="43"/>
      <c r="K212" s="43"/>
      <c r="L212" s="47"/>
      <c r="M212" s="278"/>
      <c r="N212" s="279"/>
      <c r="O212" s="95"/>
      <c r="P212" s="95"/>
      <c r="Q212" s="95"/>
      <c r="R212" s="95"/>
      <c r="S212" s="95"/>
      <c r="T212" s="96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503</v>
      </c>
      <c r="AU212" s="19" t="s">
        <v>94</v>
      </c>
    </row>
    <row r="213" s="15" customFormat="1">
      <c r="A213" s="15"/>
      <c r="B213" s="280"/>
      <c r="C213" s="281"/>
      <c r="D213" s="245" t="s">
        <v>235</v>
      </c>
      <c r="E213" s="282" t="s">
        <v>1</v>
      </c>
      <c r="F213" s="283" t="s">
        <v>3916</v>
      </c>
      <c r="G213" s="281"/>
      <c r="H213" s="282" t="s">
        <v>1</v>
      </c>
      <c r="I213" s="284"/>
      <c r="J213" s="281"/>
      <c r="K213" s="281"/>
      <c r="L213" s="285"/>
      <c r="M213" s="286"/>
      <c r="N213" s="287"/>
      <c r="O213" s="287"/>
      <c r="P213" s="287"/>
      <c r="Q213" s="287"/>
      <c r="R213" s="287"/>
      <c r="S213" s="287"/>
      <c r="T213" s="28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9" t="s">
        <v>235</v>
      </c>
      <c r="AU213" s="289" t="s">
        <v>94</v>
      </c>
      <c r="AV213" s="15" t="s">
        <v>92</v>
      </c>
      <c r="AW213" s="15" t="s">
        <v>40</v>
      </c>
      <c r="AX213" s="15" t="s">
        <v>85</v>
      </c>
      <c r="AY213" s="289" t="s">
        <v>226</v>
      </c>
    </row>
    <row r="214" s="15" customFormat="1">
      <c r="A214" s="15"/>
      <c r="B214" s="280"/>
      <c r="C214" s="281"/>
      <c r="D214" s="245" t="s">
        <v>235</v>
      </c>
      <c r="E214" s="282" t="s">
        <v>1</v>
      </c>
      <c r="F214" s="283" t="s">
        <v>3934</v>
      </c>
      <c r="G214" s="281"/>
      <c r="H214" s="282" t="s">
        <v>1</v>
      </c>
      <c r="I214" s="284"/>
      <c r="J214" s="281"/>
      <c r="K214" s="281"/>
      <c r="L214" s="285"/>
      <c r="M214" s="286"/>
      <c r="N214" s="287"/>
      <c r="O214" s="287"/>
      <c r="P214" s="287"/>
      <c r="Q214" s="287"/>
      <c r="R214" s="287"/>
      <c r="S214" s="287"/>
      <c r="T214" s="28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9" t="s">
        <v>235</v>
      </c>
      <c r="AU214" s="289" t="s">
        <v>94</v>
      </c>
      <c r="AV214" s="15" t="s">
        <v>92</v>
      </c>
      <c r="AW214" s="15" t="s">
        <v>40</v>
      </c>
      <c r="AX214" s="15" t="s">
        <v>85</v>
      </c>
      <c r="AY214" s="289" t="s">
        <v>226</v>
      </c>
    </row>
    <row r="215" s="15" customFormat="1">
      <c r="A215" s="15"/>
      <c r="B215" s="280"/>
      <c r="C215" s="281"/>
      <c r="D215" s="245" t="s">
        <v>235</v>
      </c>
      <c r="E215" s="282" t="s">
        <v>1</v>
      </c>
      <c r="F215" s="283" t="s">
        <v>3854</v>
      </c>
      <c r="G215" s="281"/>
      <c r="H215" s="282" t="s">
        <v>1</v>
      </c>
      <c r="I215" s="284"/>
      <c r="J215" s="281"/>
      <c r="K215" s="281"/>
      <c r="L215" s="285"/>
      <c r="M215" s="286"/>
      <c r="N215" s="287"/>
      <c r="O215" s="287"/>
      <c r="P215" s="287"/>
      <c r="Q215" s="287"/>
      <c r="R215" s="287"/>
      <c r="S215" s="287"/>
      <c r="T215" s="28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9" t="s">
        <v>235</v>
      </c>
      <c r="AU215" s="289" t="s">
        <v>94</v>
      </c>
      <c r="AV215" s="15" t="s">
        <v>92</v>
      </c>
      <c r="AW215" s="15" t="s">
        <v>40</v>
      </c>
      <c r="AX215" s="15" t="s">
        <v>85</v>
      </c>
      <c r="AY215" s="289" t="s">
        <v>226</v>
      </c>
    </row>
    <row r="216" s="15" customFormat="1">
      <c r="A216" s="15"/>
      <c r="B216" s="280"/>
      <c r="C216" s="281"/>
      <c r="D216" s="245" t="s">
        <v>235</v>
      </c>
      <c r="E216" s="282" t="s">
        <v>1</v>
      </c>
      <c r="F216" s="283" t="s">
        <v>3935</v>
      </c>
      <c r="G216" s="281"/>
      <c r="H216" s="282" t="s">
        <v>1</v>
      </c>
      <c r="I216" s="284"/>
      <c r="J216" s="281"/>
      <c r="K216" s="281"/>
      <c r="L216" s="285"/>
      <c r="M216" s="286"/>
      <c r="N216" s="287"/>
      <c r="O216" s="287"/>
      <c r="P216" s="287"/>
      <c r="Q216" s="287"/>
      <c r="R216" s="287"/>
      <c r="S216" s="287"/>
      <c r="T216" s="28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9" t="s">
        <v>235</v>
      </c>
      <c r="AU216" s="289" t="s">
        <v>94</v>
      </c>
      <c r="AV216" s="15" t="s">
        <v>92</v>
      </c>
      <c r="AW216" s="15" t="s">
        <v>40</v>
      </c>
      <c r="AX216" s="15" t="s">
        <v>85</v>
      </c>
      <c r="AY216" s="289" t="s">
        <v>226</v>
      </c>
    </row>
    <row r="217" s="15" customFormat="1">
      <c r="A217" s="15"/>
      <c r="B217" s="280"/>
      <c r="C217" s="281"/>
      <c r="D217" s="245" t="s">
        <v>235</v>
      </c>
      <c r="E217" s="282" t="s">
        <v>1</v>
      </c>
      <c r="F217" s="283" t="s">
        <v>3919</v>
      </c>
      <c r="G217" s="281"/>
      <c r="H217" s="282" t="s">
        <v>1</v>
      </c>
      <c r="I217" s="284"/>
      <c r="J217" s="281"/>
      <c r="K217" s="281"/>
      <c r="L217" s="285"/>
      <c r="M217" s="286"/>
      <c r="N217" s="287"/>
      <c r="O217" s="287"/>
      <c r="P217" s="287"/>
      <c r="Q217" s="287"/>
      <c r="R217" s="287"/>
      <c r="S217" s="287"/>
      <c r="T217" s="28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9" t="s">
        <v>235</v>
      </c>
      <c r="AU217" s="289" t="s">
        <v>94</v>
      </c>
      <c r="AV217" s="15" t="s">
        <v>92</v>
      </c>
      <c r="AW217" s="15" t="s">
        <v>40</v>
      </c>
      <c r="AX217" s="15" t="s">
        <v>85</v>
      </c>
      <c r="AY217" s="289" t="s">
        <v>226</v>
      </c>
    </row>
    <row r="218" s="15" customFormat="1">
      <c r="A218" s="15"/>
      <c r="B218" s="280"/>
      <c r="C218" s="281"/>
      <c r="D218" s="245" t="s">
        <v>235</v>
      </c>
      <c r="E218" s="282" t="s">
        <v>1</v>
      </c>
      <c r="F218" s="283" t="s">
        <v>3920</v>
      </c>
      <c r="G218" s="281"/>
      <c r="H218" s="282" t="s">
        <v>1</v>
      </c>
      <c r="I218" s="284"/>
      <c r="J218" s="281"/>
      <c r="K218" s="281"/>
      <c r="L218" s="285"/>
      <c r="M218" s="286"/>
      <c r="N218" s="287"/>
      <c r="O218" s="287"/>
      <c r="P218" s="287"/>
      <c r="Q218" s="287"/>
      <c r="R218" s="287"/>
      <c r="S218" s="287"/>
      <c r="T218" s="28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9" t="s">
        <v>235</v>
      </c>
      <c r="AU218" s="289" t="s">
        <v>94</v>
      </c>
      <c r="AV218" s="15" t="s">
        <v>92</v>
      </c>
      <c r="AW218" s="15" t="s">
        <v>40</v>
      </c>
      <c r="AX218" s="15" t="s">
        <v>85</v>
      </c>
      <c r="AY218" s="289" t="s">
        <v>226</v>
      </c>
    </row>
    <row r="219" s="15" customFormat="1">
      <c r="A219" s="15"/>
      <c r="B219" s="280"/>
      <c r="C219" s="281"/>
      <c r="D219" s="245" t="s">
        <v>235</v>
      </c>
      <c r="E219" s="282" t="s">
        <v>1</v>
      </c>
      <c r="F219" s="283" t="s">
        <v>3921</v>
      </c>
      <c r="G219" s="281"/>
      <c r="H219" s="282" t="s">
        <v>1</v>
      </c>
      <c r="I219" s="284"/>
      <c r="J219" s="281"/>
      <c r="K219" s="281"/>
      <c r="L219" s="285"/>
      <c r="M219" s="286"/>
      <c r="N219" s="287"/>
      <c r="O219" s="287"/>
      <c r="P219" s="287"/>
      <c r="Q219" s="287"/>
      <c r="R219" s="287"/>
      <c r="S219" s="287"/>
      <c r="T219" s="28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9" t="s">
        <v>235</v>
      </c>
      <c r="AU219" s="289" t="s">
        <v>94</v>
      </c>
      <c r="AV219" s="15" t="s">
        <v>92</v>
      </c>
      <c r="AW219" s="15" t="s">
        <v>40</v>
      </c>
      <c r="AX219" s="15" t="s">
        <v>85</v>
      </c>
      <c r="AY219" s="289" t="s">
        <v>226</v>
      </c>
    </row>
    <row r="220" s="15" customFormat="1">
      <c r="A220" s="15"/>
      <c r="B220" s="280"/>
      <c r="C220" s="281"/>
      <c r="D220" s="245" t="s">
        <v>235</v>
      </c>
      <c r="E220" s="282" t="s">
        <v>1</v>
      </c>
      <c r="F220" s="283" t="s">
        <v>3922</v>
      </c>
      <c r="G220" s="281"/>
      <c r="H220" s="282" t="s">
        <v>1</v>
      </c>
      <c r="I220" s="284"/>
      <c r="J220" s="281"/>
      <c r="K220" s="281"/>
      <c r="L220" s="285"/>
      <c r="M220" s="286"/>
      <c r="N220" s="287"/>
      <c r="O220" s="287"/>
      <c r="P220" s="287"/>
      <c r="Q220" s="287"/>
      <c r="R220" s="287"/>
      <c r="S220" s="287"/>
      <c r="T220" s="28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9" t="s">
        <v>235</v>
      </c>
      <c r="AU220" s="289" t="s">
        <v>94</v>
      </c>
      <c r="AV220" s="15" t="s">
        <v>92</v>
      </c>
      <c r="AW220" s="15" t="s">
        <v>40</v>
      </c>
      <c r="AX220" s="15" t="s">
        <v>85</v>
      </c>
      <c r="AY220" s="289" t="s">
        <v>226</v>
      </c>
    </row>
    <row r="221" s="15" customFormat="1">
      <c r="A221" s="15"/>
      <c r="B221" s="280"/>
      <c r="C221" s="281"/>
      <c r="D221" s="245" t="s">
        <v>235</v>
      </c>
      <c r="E221" s="282" t="s">
        <v>1</v>
      </c>
      <c r="F221" s="283" t="s">
        <v>3923</v>
      </c>
      <c r="G221" s="281"/>
      <c r="H221" s="282" t="s">
        <v>1</v>
      </c>
      <c r="I221" s="284"/>
      <c r="J221" s="281"/>
      <c r="K221" s="281"/>
      <c r="L221" s="285"/>
      <c r="M221" s="286"/>
      <c r="N221" s="287"/>
      <c r="O221" s="287"/>
      <c r="P221" s="287"/>
      <c r="Q221" s="287"/>
      <c r="R221" s="287"/>
      <c r="S221" s="287"/>
      <c r="T221" s="28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9" t="s">
        <v>235</v>
      </c>
      <c r="AU221" s="289" t="s">
        <v>94</v>
      </c>
      <c r="AV221" s="15" t="s">
        <v>92</v>
      </c>
      <c r="AW221" s="15" t="s">
        <v>40</v>
      </c>
      <c r="AX221" s="15" t="s">
        <v>85</v>
      </c>
      <c r="AY221" s="289" t="s">
        <v>226</v>
      </c>
    </row>
    <row r="222" s="15" customFormat="1">
      <c r="A222" s="15"/>
      <c r="B222" s="280"/>
      <c r="C222" s="281"/>
      <c r="D222" s="245" t="s">
        <v>235</v>
      </c>
      <c r="E222" s="282" t="s">
        <v>1</v>
      </c>
      <c r="F222" s="283" t="s">
        <v>3924</v>
      </c>
      <c r="G222" s="281"/>
      <c r="H222" s="282" t="s">
        <v>1</v>
      </c>
      <c r="I222" s="284"/>
      <c r="J222" s="281"/>
      <c r="K222" s="281"/>
      <c r="L222" s="285"/>
      <c r="M222" s="286"/>
      <c r="N222" s="287"/>
      <c r="O222" s="287"/>
      <c r="P222" s="287"/>
      <c r="Q222" s="287"/>
      <c r="R222" s="287"/>
      <c r="S222" s="287"/>
      <c r="T222" s="28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9" t="s">
        <v>235</v>
      </c>
      <c r="AU222" s="289" t="s">
        <v>94</v>
      </c>
      <c r="AV222" s="15" t="s">
        <v>92</v>
      </c>
      <c r="AW222" s="15" t="s">
        <v>40</v>
      </c>
      <c r="AX222" s="15" t="s">
        <v>85</v>
      </c>
      <c r="AY222" s="289" t="s">
        <v>226</v>
      </c>
    </row>
    <row r="223" s="15" customFormat="1">
      <c r="A223" s="15"/>
      <c r="B223" s="280"/>
      <c r="C223" s="281"/>
      <c r="D223" s="245" t="s">
        <v>235</v>
      </c>
      <c r="E223" s="282" t="s">
        <v>1</v>
      </c>
      <c r="F223" s="283" t="s">
        <v>3925</v>
      </c>
      <c r="G223" s="281"/>
      <c r="H223" s="282" t="s">
        <v>1</v>
      </c>
      <c r="I223" s="284"/>
      <c r="J223" s="281"/>
      <c r="K223" s="281"/>
      <c r="L223" s="285"/>
      <c r="M223" s="286"/>
      <c r="N223" s="287"/>
      <c r="O223" s="287"/>
      <c r="P223" s="287"/>
      <c r="Q223" s="287"/>
      <c r="R223" s="287"/>
      <c r="S223" s="287"/>
      <c r="T223" s="28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9" t="s">
        <v>235</v>
      </c>
      <c r="AU223" s="289" t="s">
        <v>94</v>
      </c>
      <c r="AV223" s="15" t="s">
        <v>92</v>
      </c>
      <c r="AW223" s="15" t="s">
        <v>40</v>
      </c>
      <c r="AX223" s="15" t="s">
        <v>85</v>
      </c>
      <c r="AY223" s="289" t="s">
        <v>226</v>
      </c>
    </row>
    <row r="224" s="15" customFormat="1">
      <c r="A224" s="15"/>
      <c r="B224" s="280"/>
      <c r="C224" s="281"/>
      <c r="D224" s="245" t="s">
        <v>235</v>
      </c>
      <c r="E224" s="282" t="s">
        <v>1</v>
      </c>
      <c r="F224" s="283" t="s">
        <v>3926</v>
      </c>
      <c r="G224" s="281"/>
      <c r="H224" s="282" t="s">
        <v>1</v>
      </c>
      <c r="I224" s="284"/>
      <c r="J224" s="281"/>
      <c r="K224" s="281"/>
      <c r="L224" s="285"/>
      <c r="M224" s="286"/>
      <c r="N224" s="287"/>
      <c r="O224" s="287"/>
      <c r="P224" s="287"/>
      <c r="Q224" s="287"/>
      <c r="R224" s="287"/>
      <c r="S224" s="287"/>
      <c r="T224" s="28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9" t="s">
        <v>235</v>
      </c>
      <c r="AU224" s="289" t="s">
        <v>94</v>
      </c>
      <c r="AV224" s="15" t="s">
        <v>92</v>
      </c>
      <c r="AW224" s="15" t="s">
        <v>40</v>
      </c>
      <c r="AX224" s="15" t="s">
        <v>85</v>
      </c>
      <c r="AY224" s="289" t="s">
        <v>226</v>
      </c>
    </row>
    <row r="225" s="15" customFormat="1">
      <c r="A225" s="15"/>
      <c r="B225" s="280"/>
      <c r="C225" s="281"/>
      <c r="D225" s="245" t="s">
        <v>235</v>
      </c>
      <c r="E225" s="282" t="s">
        <v>1</v>
      </c>
      <c r="F225" s="283" t="s">
        <v>3927</v>
      </c>
      <c r="G225" s="281"/>
      <c r="H225" s="282" t="s">
        <v>1</v>
      </c>
      <c r="I225" s="284"/>
      <c r="J225" s="281"/>
      <c r="K225" s="281"/>
      <c r="L225" s="285"/>
      <c r="M225" s="286"/>
      <c r="N225" s="287"/>
      <c r="O225" s="287"/>
      <c r="P225" s="287"/>
      <c r="Q225" s="287"/>
      <c r="R225" s="287"/>
      <c r="S225" s="287"/>
      <c r="T225" s="28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9" t="s">
        <v>235</v>
      </c>
      <c r="AU225" s="289" t="s">
        <v>94</v>
      </c>
      <c r="AV225" s="15" t="s">
        <v>92</v>
      </c>
      <c r="AW225" s="15" t="s">
        <v>40</v>
      </c>
      <c r="AX225" s="15" t="s">
        <v>85</v>
      </c>
      <c r="AY225" s="289" t="s">
        <v>226</v>
      </c>
    </row>
    <row r="226" s="15" customFormat="1">
      <c r="A226" s="15"/>
      <c r="B226" s="280"/>
      <c r="C226" s="281"/>
      <c r="D226" s="245" t="s">
        <v>235</v>
      </c>
      <c r="E226" s="282" t="s">
        <v>1</v>
      </c>
      <c r="F226" s="283" t="s">
        <v>3928</v>
      </c>
      <c r="G226" s="281"/>
      <c r="H226" s="282" t="s">
        <v>1</v>
      </c>
      <c r="I226" s="284"/>
      <c r="J226" s="281"/>
      <c r="K226" s="281"/>
      <c r="L226" s="285"/>
      <c r="M226" s="286"/>
      <c r="N226" s="287"/>
      <c r="O226" s="287"/>
      <c r="P226" s="287"/>
      <c r="Q226" s="287"/>
      <c r="R226" s="287"/>
      <c r="S226" s="287"/>
      <c r="T226" s="28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9" t="s">
        <v>235</v>
      </c>
      <c r="AU226" s="289" t="s">
        <v>94</v>
      </c>
      <c r="AV226" s="15" t="s">
        <v>92</v>
      </c>
      <c r="AW226" s="15" t="s">
        <v>40</v>
      </c>
      <c r="AX226" s="15" t="s">
        <v>85</v>
      </c>
      <c r="AY226" s="289" t="s">
        <v>226</v>
      </c>
    </row>
    <row r="227" s="15" customFormat="1">
      <c r="A227" s="15"/>
      <c r="B227" s="280"/>
      <c r="C227" s="281"/>
      <c r="D227" s="245" t="s">
        <v>235</v>
      </c>
      <c r="E227" s="282" t="s">
        <v>1</v>
      </c>
      <c r="F227" s="283" t="s">
        <v>3929</v>
      </c>
      <c r="G227" s="281"/>
      <c r="H227" s="282" t="s">
        <v>1</v>
      </c>
      <c r="I227" s="284"/>
      <c r="J227" s="281"/>
      <c r="K227" s="281"/>
      <c r="L227" s="285"/>
      <c r="M227" s="286"/>
      <c r="N227" s="287"/>
      <c r="O227" s="287"/>
      <c r="P227" s="287"/>
      <c r="Q227" s="287"/>
      <c r="R227" s="287"/>
      <c r="S227" s="287"/>
      <c r="T227" s="28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9" t="s">
        <v>235</v>
      </c>
      <c r="AU227" s="289" t="s">
        <v>94</v>
      </c>
      <c r="AV227" s="15" t="s">
        <v>92</v>
      </c>
      <c r="AW227" s="15" t="s">
        <v>40</v>
      </c>
      <c r="AX227" s="15" t="s">
        <v>85</v>
      </c>
      <c r="AY227" s="289" t="s">
        <v>226</v>
      </c>
    </row>
    <row r="228" s="13" customFormat="1">
      <c r="A228" s="13"/>
      <c r="B228" s="243"/>
      <c r="C228" s="244"/>
      <c r="D228" s="245" t="s">
        <v>235</v>
      </c>
      <c r="E228" s="246" t="s">
        <v>1</v>
      </c>
      <c r="F228" s="247" t="s">
        <v>92</v>
      </c>
      <c r="G228" s="244"/>
      <c r="H228" s="248">
        <v>1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235</v>
      </c>
      <c r="AU228" s="254" t="s">
        <v>94</v>
      </c>
      <c r="AV228" s="13" t="s">
        <v>94</v>
      </c>
      <c r="AW228" s="13" t="s">
        <v>40</v>
      </c>
      <c r="AX228" s="13" t="s">
        <v>92</v>
      </c>
      <c r="AY228" s="254" t="s">
        <v>226</v>
      </c>
    </row>
    <row r="229" s="2" customFormat="1" ht="16.5" customHeight="1">
      <c r="A229" s="41"/>
      <c r="B229" s="42"/>
      <c r="C229" s="230" t="s">
        <v>275</v>
      </c>
      <c r="D229" s="230" t="s">
        <v>228</v>
      </c>
      <c r="E229" s="231" t="s">
        <v>3936</v>
      </c>
      <c r="F229" s="232" t="s">
        <v>3937</v>
      </c>
      <c r="G229" s="233" t="s">
        <v>387</v>
      </c>
      <c r="H229" s="234">
        <v>1</v>
      </c>
      <c r="I229" s="235"/>
      <c r="J229" s="236">
        <f>ROUND(I229*H229,2)</f>
        <v>0</v>
      </c>
      <c r="K229" s="232" t="s">
        <v>1</v>
      </c>
      <c r="L229" s="47"/>
      <c r="M229" s="237" t="s">
        <v>1</v>
      </c>
      <c r="N229" s="238" t="s">
        <v>52</v>
      </c>
      <c r="O229" s="95"/>
      <c r="P229" s="239">
        <f>O229*H229</f>
        <v>0</v>
      </c>
      <c r="Q229" s="239">
        <v>0.080000000000000002</v>
      </c>
      <c r="R229" s="239">
        <f>Q229*H229</f>
        <v>0.080000000000000002</v>
      </c>
      <c r="S229" s="239">
        <v>0</v>
      </c>
      <c r="T229" s="240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1" t="s">
        <v>233</v>
      </c>
      <c r="AT229" s="241" t="s">
        <v>228</v>
      </c>
      <c r="AU229" s="241" t="s">
        <v>94</v>
      </c>
      <c r="AY229" s="19" t="s">
        <v>226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233</v>
      </c>
      <c r="BK229" s="242">
        <f>ROUND(I229*H229,2)</f>
        <v>0</v>
      </c>
      <c r="BL229" s="19" t="s">
        <v>233</v>
      </c>
      <c r="BM229" s="241" t="s">
        <v>3938</v>
      </c>
    </row>
    <row r="230" s="2" customFormat="1">
      <c r="A230" s="41"/>
      <c r="B230" s="42"/>
      <c r="C230" s="43"/>
      <c r="D230" s="245" t="s">
        <v>503</v>
      </c>
      <c r="E230" s="43"/>
      <c r="F230" s="276" t="s">
        <v>3939</v>
      </c>
      <c r="G230" s="43"/>
      <c r="H230" s="43"/>
      <c r="I230" s="277"/>
      <c r="J230" s="43"/>
      <c r="K230" s="43"/>
      <c r="L230" s="47"/>
      <c r="M230" s="278"/>
      <c r="N230" s="279"/>
      <c r="O230" s="95"/>
      <c r="P230" s="95"/>
      <c r="Q230" s="95"/>
      <c r="R230" s="95"/>
      <c r="S230" s="95"/>
      <c r="T230" s="96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503</v>
      </c>
      <c r="AU230" s="19" t="s">
        <v>94</v>
      </c>
    </row>
    <row r="231" s="15" customFormat="1">
      <c r="A231" s="15"/>
      <c r="B231" s="280"/>
      <c r="C231" s="281"/>
      <c r="D231" s="245" t="s">
        <v>235</v>
      </c>
      <c r="E231" s="282" t="s">
        <v>1</v>
      </c>
      <c r="F231" s="283" t="s">
        <v>3916</v>
      </c>
      <c r="G231" s="281"/>
      <c r="H231" s="282" t="s">
        <v>1</v>
      </c>
      <c r="I231" s="284"/>
      <c r="J231" s="281"/>
      <c r="K231" s="281"/>
      <c r="L231" s="285"/>
      <c r="M231" s="286"/>
      <c r="N231" s="287"/>
      <c r="O231" s="287"/>
      <c r="P231" s="287"/>
      <c r="Q231" s="287"/>
      <c r="R231" s="287"/>
      <c r="S231" s="287"/>
      <c r="T231" s="28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9" t="s">
        <v>235</v>
      </c>
      <c r="AU231" s="289" t="s">
        <v>94</v>
      </c>
      <c r="AV231" s="15" t="s">
        <v>92</v>
      </c>
      <c r="AW231" s="15" t="s">
        <v>40</v>
      </c>
      <c r="AX231" s="15" t="s">
        <v>85</v>
      </c>
      <c r="AY231" s="289" t="s">
        <v>226</v>
      </c>
    </row>
    <row r="232" s="15" customFormat="1">
      <c r="A232" s="15"/>
      <c r="B232" s="280"/>
      <c r="C232" s="281"/>
      <c r="D232" s="245" t="s">
        <v>235</v>
      </c>
      <c r="E232" s="282" t="s">
        <v>1</v>
      </c>
      <c r="F232" s="283" t="s">
        <v>3940</v>
      </c>
      <c r="G232" s="281"/>
      <c r="H232" s="282" t="s">
        <v>1</v>
      </c>
      <c r="I232" s="284"/>
      <c r="J232" s="281"/>
      <c r="K232" s="281"/>
      <c r="L232" s="285"/>
      <c r="M232" s="286"/>
      <c r="N232" s="287"/>
      <c r="O232" s="287"/>
      <c r="P232" s="287"/>
      <c r="Q232" s="287"/>
      <c r="R232" s="287"/>
      <c r="S232" s="287"/>
      <c r="T232" s="28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9" t="s">
        <v>235</v>
      </c>
      <c r="AU232" s="289" t="s">
        <v>94</v>
      </c>
      <c r="AV232" s="15" t="s">
        <v>92</v>
      </c>
      <c r="AW232" s="15" t="s">
        <v>40</v>
      </c>
      <c r="AX232" s="15" t="s">
        <v>85</v>
      </c>
      <c r="AY232" s="289" t="s">
        <v>226</v>
      </c>
    </row>
    <row r="233" s="15" customFormat="1">
      <c r="A233" s="15"/>
      <c r="B233" s="280"/>
      <c r="C233" s="281"/>
      <c r="D233" s="245" t="s">
        <v>235</v>
      </c>
      <c r="E233" s="282" t="s">
        <v>1</v>
      </c>
      <c r="F233" s="283" t="s">
        <v>3854</v>
      </c>
      <c r="G233" s="281"/>
      <c r="H233" s="282" t="s">
        <v>1</v>
      </c>
      <c r="I233" s="284"/>
      <c r="J233" s="281"/>
      <c r="K233" s="281"/>
      <c r="L233" s="285"/>
      <c r="M233" s="286"/>
      <c r="N233" s="287"/>
      <c r="O233" s="287"/>
      <c r="P233" s="287"/>
      <c r="Q233" s="287"/>
      <c r="R233" s="287"/>
      <c r="S233" s="287"/>
      <c r="T233" s="28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9" t="s">
        <v>235</v>
      </c>
      <c r="AU233" s="289" t="s">
        <v>94</v>
      </c>
      <c r="AV233" s="15" t="s">
        <v>92</v>
      </c>
      <c r="AW233" s="15" t="s">
        <v>40</v>
      </c>
      <c r="AX233" s="15" t="s">
        <v>85</v>
      </c>
      <c r="AY233" s="289" t="s">
        <v>226</v>
      </c>
    </row>
    <row r="234" s="15" customFormat="1">
      <c r="A234" s="15"/>
      <c r="B234" s="280"/>
      <c r="C234" s="281"/>
      <c r="D234" s="245" t="s">
        <v>235</v>
      </c>
      <c r="E234" s="282" t="s">
        <v>1</v>
      </c>
      <c r="F234" s="283" t="s">
        <v>3941</v>
      </c>
      <c r="G234" s="281"/>
      <c r="H234" s="282" t="s">
        <v>1</v>
      </c>
      <c r="I234" s="284"/>
      <c r="J234" s="281"/>
      <c r="K234" s="281"/>
      <c r="L234" s="285"/>
      <c r="M234" s="286"/>
      <c r="N234" s="287"/>
      <c r="O234" s="287"/>
      <c r="P234" s="287"/>
      <c r="Q234" s="287"/>
      <c r="R234" s="287"/>
      <c r="S234" s="287"/>
      <c r="T234" s="28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9" t="s">
        <v>235</v>
      </c>
      <c r="AU234" s="289" t="s">
        <v>94</v>
      </c>
      <c r="AV234" s="15" t="s">
        <v>92</v>
      </c>
      <c r="AW234" s="15" t="s">
        <v>40</v>
      </c>
      <c r="AX234" s="15" t="s">
        <v>85</v>
      </c>
      <c r="AY234" s="289" t="s">
        <v>226</v>
      </c>
    </row>
    <row r="235" s="15" customFormat="1">
      <c r="A235" s="15"/>
      <c r="B235" s="280"/>
      <c r="C235" s="281"/>
      <c r="D235" s="245" t="s">
        <v>235</v>
      </c>
      <c r="E235" s="282" t="s">
        <v>1</v>
      </c>
      <c r="F235" s="283" t="s">
        <v>3919</v>
      </c>
      <c r="G235" s="281"/>
      <c r="H235" s="282" t="s">
        <v>1</v>
      </c>
      <c r="I235" s="284"/>
      <c r="J235" s="281"/>
      <c r="K235" s="281"/>
      <c r="L235" s="285"/>
      <c r="M235" s="286"/>
      <c r="N235" s="287"/>
      <c r="O235" s="287"/>
      <c r="P235" s="287"/>
      <c r="Q235" s="287"/>
      <c r="R235" s="287"/>
      <c r="S235" s="287"/>
      <c r="T235" s="28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9" t="s">
        <v>235</v>
      </c>
      <c r="AU235" s="289" t="s">
        <v>94</v>
      </c>
      <c r="AV235" s="15" t="s">
        <v>92</v>
      </c>
      <c r="AW235" s="15" t="s">
        <v>40</v>
      </c>
      <c r="AX235" s="15" t="s">
        <v>85</v>
      </c>
      <c r="AY235" s="289" t="s">
        <v>226</v>
      </c>
    </row>
    <row r="236" s="15" customFormat="1">
      <c r="A236" s="15"/>
      <c r="B236" s="280"/>
      <c r="C236" s="281"/>
      <c r="D236" s="245" t="s">
        <v>235</v>
      </c>
      <c r="E236" s="282" t="s">
        <v>1</v>
      </c>
      <c r="F236" s="283" t="s">
        <v>3920</v>
      </c>
      <c r="G236" s="281"/>
      <c r="H236" s="282" t="s">
        <v>1</v>
      </c>
      <c r="I236" s="284"/>
      <c r="J236" s="281"/>
      <c r="K236" s="281"/>
      <c r="L236" s="285"/>
      <c r="M236" s="286"/>
      <c r="N236" s="287"/>
      <c r="O236" s="287"/>
      <c r="P236" s="287"/>
      <c r="Q236" s="287"/>
      <c r="R236" s="287"/>
      <c r="S236" s="287"/>
      <c r="T236" s="28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9" t="s">
        <v>235</v>
      </c>
      <c r="AU236" s="289" t="s">
        <v>94</v>
      </c>
      <c r="AV236" s="15" t="s">
        <v>92</v>
      </c>
      <c r="AW236" s="15" t="s">
        <v>40</v>
      </c>
      <c r="AX236" s="15" t="s">
        <v>85</v>
      </c>
      <c r="AY236" s="289" t="s">
        <v>226</v>
      </c>
    </row>
    <row r="237" s="15" customFormat="1">
      <c r="A237" s="15"/>
      <c r="B237" s="280"/>
      <c r="C237" s="281"/>
      <c r="D237" s="245" t="s">
        <v>235</v>
      </c>
      <c r="E237" s="282" t="s">
        <v>1</v>
      </c>
      <c r="F237" s="283" t="s">
        <v>3921</v>
      </c>
      <c r="G237" s="281"/>
      <c r="H237" s="282" t="s">
        <v>1</v>
      </c>
      <c r="I237" s="284"/>
      <c r="J237" s="281"/>
      <c r="K237" s="281"/>
      <c r="L237" s="285"/>
      <c r="M237" s="286"/>
      <c r="N237" s="287"/>
      <c r="O237" s="287"/>
      <c r="P237" s="287"/>
      <c r="Q237" s="287"/>
      <c r="R237" s="287"/>
      <c r="S237" s="287"/>
      <c r="T237" s="28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9" t="s">
        <v>235</v>
      </c>
      <c r="AU237" s="289" t="s">
        <v>94</v>
      </c>
      <c r="AV237" s="15" t="s">
        <v>92</v>
      </c>
      <c r="AW237" s="15" t="s">
        <v>40</v>
      </c>
      <c r="AX237" s="15" t="s">
        <v>85</v>
      </c>
      <c r="AY237" s="289" t="s">
        <v>226</v>
      </c>
    </row>
    <row r="238" s="15" customFormat="1">
      <c r="A238" s="15"/>
      <c r="B238" s="280"/>
      <c r="C238" s="281"/>
      <c r="D238" s="245" t="s">
        <v>235</v>
      </c>
      <c r="E238" s="282" t="s">
        <v>1</v>
      </c>
      <c r="F238" s="283" t="s">
        <v>3922</v>
      </c>
      <c r="G238" s="281"/>
      <c r="H238" s="282" t="s">
        <v>1</v>
      </c>
      <c r="I238" s="284"/>
      <c r="J238" s="281"/>
      <c r="K238" s="281"/>
      <c r="L238" s="285"/>
      <c r="M238" s="286"/>
      <c r="N238" s="287"/>
      <c r="O238" s="287"/>
      <c r="P238" s="287"/>
      <c r="Q238" s="287"/>
      <c r="R238" s="287"/>
      <c r="S238" s="287"/>
      <c r="T238" s="28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9" t="s">
        <v>235</v>
      </c>
      <c r="AU238" s="289" t="s">
        <v>94</v>
      </c>
      <c r="AV238" s="15" t="s">
        <v>92</v>
      </c>
      <c r="AW238" s="15" t="s">
        <v>40</v>
      </c>
      <c r="AX238" s="15" t="s">
        <v>85</v>
      </c>
      <c r="AY238" s="289" t="s">
        <v>226</v>
      </c>
    </row>
    <row r="239" s="15" customFormat="1">
      <c r="A239" s="15"/>
      <c r="B239" s="280"/>
      <c r="C239" s="281"/>
      <c r="D239" s="245" t="s">
        <v>235</v>
      </c>
      <c r="E239" s="282" t="s">
        <v>1</v>
      </c>
      <c r="F239" s="283" t="s">
        <v>3923</v>
      </c>
      <c r="G239" s="281"/>
      <c r="H239" s="282" t="s">
        <v>1</v>
      </c>
      <c r="I239" s="284"/>
      <c r="J239" s="281"/>
      <c r="K239" s="281"/>
      <c r="L239" s="285"/>
      <c r="M239" s="286"/>
      <c r="N239" s="287"/>
      <c r="O239" s="287"/>
      <c r="P239" s="287"/>
      <c r="Q239" s="287"/>
      <c r="R239" s="287"/>
      <c r="S239" s="287"/>
      <c r="T239" s="28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9" t="s">
        <v>235</v>
      </c>
      <c r="AU239" s="289" t="s">
        <v>94</v>
      </c>
      <c r="AV239" s="15" t="s">
        <v>92</v>
      </c>
      <c r="AW239" s="15" t="s">
        <v>40</v>
      </c>
      <c r="AX239" s="15" t="s">
        <v>85</v>
      </c>
      <c r="AY239" s="289" t="s">
        <v>226</v>
      </c>
    </row>
    <row r="240" s="15" customFormat="1">
      <c r="A240" s="15"/>
      <c r="B240" s="280"/>
      <c r="C240" s="281"/>
      <c r="D240" s="245" t="s">
        <v>235</v>
      </c>
      <c r="E240" s="282" t="s">
        <v>1</v>
      </c>
      <c r="F240" s="283" t="s">
        <v>3924</v>
      </c>
      <c r="G240" s="281"/>
      <c r="H240" s="282" t="s">
        <v>1</v>
      </c>
      <c r="I240" s="284"/>
      <c r="J240" s="281"/>
      <c r="K240" s="281"/>
      <c r="L240" s="285"/>
      <c r="M240" s="286"/>
      <c r="N240" s="287"/>
      <c r="O240" s="287"/>
      <c r="P240" s="287"/>
      <c r="Q240" s="287"/>
      <c r="R240" s="287"/>
      <c r="S240" s="287"/>
      <c r="T240" s="28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9" t="s">
        <v>235</v>
      </c>
      <c r="AU240" s="289" t="s">
        <v>94</v>
      </c>
      <c r="AV240" s="15" t="s">
        <v>92</v>
      </c>
      <c r="AW240" s="15" t="s">
        <v>40</v>
      </c>
      <c r="AX240" s="15" t="s">
        <v>85</v>
      </c>
      <c r="AY240" s="289" t="s">
        <v>226</v>
      </c>
    </row>
    <row r="241" s="15" customFormat="1">
      <c r="A241" s="15"/>
      <c r="B241" s="280"/>
      <c r="C241" s="281"/>
      <c r="D241" s="245" t="s">
        <v>235</v>
      </c>
      <c r="E241" s="282" t="s">
        <v>1</v>
      </c>
      <c r="F241" s="283" t="s">
        <v>3925</v>
      </c>
      <c r="G241" s="281"/>
      <c r="H241" s="282" t="s">
        <v>1</v>
      </c>
      <c r="I241" s="284"/>
      <c r="J241" s="281"/>
      <c r="K241" s="281"/>
      <c r="L241" s="285"/>
      <c r="M241" s="286"/>
      <c r="N241" s="287"/>
      <c r="O241" s="287"/>
      <c r="P241" s="287"/>
      <c r="Q241" s="287"/>
      <c r="R241" s="287"/>
      <c r="S241" s="287"/>
      <c r="T241" s="28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9" t="s">
        <v>235</v>
      </c>
      <c r="AU241" s="289" t="s">
        <v>94</v>
      </c>
      <c r="AV241" s="15" t="s">
        <v>92</v>
      </c>
      <c r="AW241" s="15" t="s">
        <v>40</v>
      </c>
      <c r="AX241" s="15" t="s">
        <v>85</v>
      </c>
      <c r="AY241" s="289" t="s">
        <v>226</v>
      </c>
    </row>
    <row r="242" s="15" customFormat="1">
      <c r="A242" s="15"/>
      <c r="B242" s="280"/>
      <c r="C242" s="281"/>
      <c r="D242" s="245" t="s">
        <v>235</v>
      </c>
      <c r="E242" s="282" t="s">
        <v>1</v>
      </c>
      <c r="F242" s="283" t="s">
        <v>3926</v>
      </c>
      <c r="G242" s="281"/>
      <c r="H242" s="282" t="s">
        <v>1</v>
      </c>
      <c r="I242" s="284"/>
      <c r="J242" s="281"/>
      <c r="K242" s="281"/>
      <c r="L242" s="285"/>
      <c r="M242" s="286"/>
      <c r="N242" s="287"/>
      <c r="O242" s="287"/>
      <c r="P242" s="287"/>
      <c r="Q242" s="287"/>
      <c r="R242" s="287"/>
      <c r="S242" s="287"/>
      <c r="T242" s="28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9" t="s">
        <v>235</v>
      </c>
      <c r="AU242" s="289" t="s">
        <v>94</v>
      </c>
      <c r="AV242" s="15" t="s">
        <v>92</v>
      </c>
      <c r="AW242" s="15" t="s">
        <v>40</v>
      </c>
      <c r="AX242" s="15" t="s">
        <v>85</v>
      </c>
      <c r="AY242" s="289" t="s">
        <v>226</v>
      </c>
    </row>
    <row r="243" s="15" customFormat="1">
      <c r="A243" s="15"/>
      <c r="B243" s="280"/>
      <c r="C243" s="281"/>
      <c r="D243" s="245" t="s">
        <v>235</v>
      </c>
      <c r="E243" s="282" t="s">
        <v>1</v>
      </c>
      <c r="F243" s="283" t="s">
        <v>3927</v>
      </c>
      <c r="G243" s="281"/>
      <c r="H243" s="282" t="s">
        <v>1</v>
      </c>
      <c r="I243" s="284"/>
      <c r="J243" s="281"/>
      <c r="K243" s="281"/>
      <c r="L243" s="285"/>
      <c r="M243" s="286"/>
      <c r="N243" s="287"/>
      <c r="O243" s="287"/>
      <c r="P243" s="287"/>
      <c r="Q243" s="287"/>
      <c r="R243" s="287"/>
      <c r="S243" s="287"/>
      <c r="T243" s="28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9" t="s">
        <v>235</v>
      </c>
      <c r="AU243" s="289" t="s">
        <v>94</v>
      </c>
      <c r="AV243" s="15" t="s">
        <v>92</v>
      </c>
      <c r="AW243" s="15" t="s">
        <v>40</v>
      </c>
      <c r="AX243" s="15" t="s">
        <v>85</v>
      </c>
      <c r="AY243" s="289" t="s">
        <v>226</v>
      </c>
    </row>
    <row r="244" s="15" customFormat="1">
      <c r="A244" s="15"/>
      <c r="B244" s="280"/>
      <c r="C244" s="281"/>
      <c r="D244" s="245" t="s">
        <v>235</v>
      </c>
      <c r="E244" s="282" t="s">
        <v>1</v>
      </c>
      <c r="F244" s="283" t="s">
        <v>3928</v>
      </c>
      <c r="G244" s="281"/>
      <c r="H244" s="282" t="s">
        <v>1</v>
      </c>
      <c r="I244" s="284"/>
      <c r="J244" s="281"/>
      <c r="K244" s="281"/>
      <c r="L244" s="285"/>
      <c r="M244" s="286"/>
      <c r="N244" s="287"/>
      <c r="O244" s="287"/>
      <c r="P244" s="287"/>
      <c r="Q244" s="287"/>
      <c r="R244" s="287"/>
      <c r="S244" s="287"/>
      <c r="T244" s="28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9" t="s">
        <v>235</v>
      </c>
      <c r="AU244" s="289" t="s">
        <v>94</v>
      </c>
      <c r="AV244" s="15" t="s">
        <v>92</v>
      </c>
      <c r="AW244" s="15" t="s">
        <v>40</v>
      </c>
      <c r="AX244" s="15" t="s">
        <v>85</v>
      </c>
      <c r="AY244" s="289" t="s">
        <v>226</v>
      </c>
    </row>
    <row r="245" s="15" customFormat="1">
      <c r="A245" s="15"/>
      <c r="B245" s="280"/>
      <c r="C245" s="281"/>
      <c r="D245" s="245" t="s">
        <v>235</v>
      </c>
      <c r="E245" s="282" t="s">
        <v>1</v>
      </c>
      <c r="F245" s="283" t="s">
        <v>3929</v>
      </c>
      <c r="G245" s="281"/>
      <c r="H245" s="282" t="s">
        <v>1</v>
      </c>
      <c r="I245" s="284"/>
      <c r="J245" s="281"/>
      <c r="K245" s="281"/>
      <c r="L245" s="285"/>
      <c r="M245" s="286"/>
      <c r="N245" s="287"/>
      <c r="O245" s="287"/>
      <c r="P245" s="287"/>
      <c r="Q245" s="287"/>
      <c r="R245" s="287"/>
      <c r="S245" s="287"/>
      <c r="T245" s="28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9" t="s">
        <v>235</v>
      </c>
      <c r="AU245" s="289" t="s">
        <v>94</v>
      </c>
      <c r="AV245" s="15" t="s">
        <v>92</v>
      </c>
      <c r="AW245" s="15" t="s">
        <v>40</v>
      </c>
      <c r="AX245" s="15" t="s">
        <v>85</v>
      </c>
      <c r="AY245" s="289" t="s">
        <v>226</v>
      </c>
    </row>
    <row r="246" s="13" customFormat="1">
      <c r="A246" s="13"/>
      <c r="B246" s="243"/>
      <c r="C246" s="244"/>
      <c r="D246" s="245" t="s">
        <v>235</v>
      </c>
      <c r="E246" s="246" t="s">
        <v>1</v>
      </c>
      <c r="F246" s="247" t="s">
        <v>92</v>
      </c>
      <c r="G246" s="244"/>
      <c r="H246" s="248">
        <v>1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235</v>
      </c>
      <c r="AU246" s="254" t="s">
        <v>94</v>
      </c>
      <c r="AV246" s="13" t="s">
        <v>94</v>
      </c>
      <c r="AW246" s="13" t="s">
        <v>40</v>
      </c>
      <c r="AX246" s="13" t="s">
        <v>92</v>
      </c>
      <c r="AY246" s="254" t="s">
        <v>226</v>
      </c>
    </row>
    <row r="247" s="2" customFormat="1" ht="16.5" customHeight="1">
      <c r="A247" s="41"/>
      <c r="B247" s="42"/>
      <c r="C247" s="230" t="s">
        <v>280</v>
      </c>
      <c r="D247" s="230" t="s">
        <v>228</v>
      </c>
      <c r="E247" s="231" t="s">
        <v>3942</v>
      </c>
      <c r="F247" s="232" t="s">
        <v>3943</v>
      </c>
      <c r="G247" s="233" t="s">
        <v>387</v>
      </c>
      <c r="H247" s="234">
        <v>1</v>
      </c>
      <c r="I247" s="235"/>
      <c r="J247" s="236">
        <f>ROUND(I247*H247,2)</f>
        <v>0</v>
      </c>
      <c r="K247" s="232" t="s">
        <v>1</v>
      </c>
      <c r="L247" s="47"/>
      <c r="M247" s="237" t="s">
        <v>1</v>
      </c>
      <c r="N247" s="238" t="s">
        <v>52</v>
      </c>
      <c r="O247" s="95"/>
      <c r="P247" s="239">
        <f>O247*H247</f>
        <v>0</v>
      </c>
      <c r="Q247" s="239">
        <v>0.040000000000000001</v>
      </c>
      <c r="R247" s="239">
        <f>Q247*H247</f>
        <v>0.040000000000000001</v>
      </c>
      <c r="S247" s="239">
        <v>0</v>
      </c>
      <c r="T247" s="240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1" t="s">
        <v>233</v>
      </c>
      <c r="AT247" s="241" t="s">
        <v>228</v>
      </c>
      <c r="AU247" s="241" t="s">
        <v>94</v>
      </c>
      <c r="AY247" s="19" t="s">
        <v>226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233</v>
      </c>
      <c r="BK247" s="242">
        <f>ROUND(I247*H247,2)</f>
        <v>0</v>
      </c>
      <c r="BL247" s="19" t="s">
        <v>233</v>
      </c>
      <c r="BM247" s="241" t="s">
        <v>3944</v>
      </c>
    </row>
    <row r="248" s="2" customFormat="1">
      <c r="A248" s="41"/>
      <c r="B248" s="42"/>
      <c r="C248" s="43"/>
      <c r="D248" s="245" t="s">
        <v>503</v>
      </c>
      <c r="E248" s="43"/>
      <c r="F248" s="276" t="s">
        <v>3945</v>
      </c>
      <c r="G248" s="43"/>
      <c r="H248" s="43"/>
      <c r="I248" s="277"/>
      <c r="J248" s="43"/>
      <c r="K248" s="43"/>
      <c r="L248" s="47"/>
      <c r="M248" s="278"/>
      <c r="N248" s="279"/>
      <c r="O248" s="95"/>
      <c r="P248" s="95"/>
      <c r="Q248" s="95"/>
      <c r="R248" s="95"/>
      <c r="S248" s="95"/>
      <c r="T248" s="96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503</v>
      </c>
      <c r="AU248" s="19" t="s">
        <v>94</v>
      </c>
    </row>
    <row r="249" s="15" customFormat="1">
      <c r="A249" s="15"/>
      <c r="B249" s="280"/>
      <c r="C249" s="281"/>
      <c r="D249" s="245" t="s">
        <v>235</v>
      </c>
      <c r="E249" s="282" t="s">
        <v>1</v>
      </c>
      <c r="F249" s="283" t="s">
        <v>3946</v>
      </c>
      <c r="G249" s="281"/>
      <c r="H249" s="282" t="s">
        <v>1</v>
      </c>
      <c r="I249" s="284"/>
      <c r="J249" s="281"/>
      <c r="K249" s="281"/>
      <c r="L249" s="285"/>
      <c r="M249" s="286"/>
      <c r="N249" s="287"/>
      <c r="O249" s="287"/>
      <c r="P249" s="287"/>
      <c r="Q249" s="287"/>
      <c r="R249" s="287"/>
      <c r="S249" s="287"/>
      <c r="T249" s="28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9" t="s">
        <v>235</v>
      </c>
      <c r="AU249" s="289" t="s">
        <v>94</v>
      </c>
      <c r="AV249" s="15" t="s">
        <v>92</v>
      </c>
      <c r="AW249" s="15" t="s">
        <v>40</v>
      </c>
      <c r="AX249" s="15" t="s">
        <v>85</v>
      </c>
      <c r="AY249" s="289" t="s">
        <v>226</v>
      </c>
    </row>
    <row r="250" s="15" customFormat="1">
      <c r="A250" s="15"/>
      <c r="B250" s="280"/>
      <c r="C250" s="281"/>
      <c r="D250" s="245" t="s">
        <v>235</v>
      </c>
      <c r="E250" s="282" t="s">
        <v>1</v>
      </c>
      <c r="F250" s="283" t="s">
        <v>3947</v>
      </c>
      <c r="G250" s="281"/>
      <c r="H250" s="282" t="s">
        <v>1</v>
      </c>
      <c r="I250" s="284"/>
      <c r="J250" s="281"/>
      <c r="K250" s="281"/>
      <c r="L250" s="285"/>
      <c r="M250" s="286"/>
      <c r="N250" s="287"/>
      <c r="O250" s="287"/>
      <c r="P250" s="287"/>
      <c r="Q250" s="287"/>
      <c r="R250" s="287"/>
      <c r="S250" s="287"/>
      <c r="T250" s="28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9" t="s">
        <v>235</v>
      </c>
      <c r="AU250" s="289" t="s">
        <v>94</v>
      </c>
      <c r="AV250" s="15" t="s">
        <v>92</v>
      </c>
      <c r="AW250" s="15" t="s">
        <v>40</v>
      </c>
      <c r="AX250" s="15" t="s">
        <v>85</v>
      </c>
      <c r="AY250" s="289" t="s">
        <v>226</v>
      </c>
    </row>
    <row r="251" s="15" customFormat="1">
      <c r="A251" s="15"/>
      <c r="B251" s="280"/>
      <c r="C251" s="281"/>
      <c r="D251" s="245" t="s">
        <v>235</v>
      </c>
      <c r="E251" s="282" t="s">
        <v>1</v>
      </c>
      <c r="F251" s="283" t="s">
        <v>3854</v>
      </c>
      <c r="G251" s="281"/>
      <c r="H251" s="282" t="s">
        <v>1</v>
      </c>
      <c r="I251" s="284"/>
      <c r="J251" s="281"/>
      <c r="K251" s="281"/>
      <c r="L251" s="285"/>
      <c r="M251" s="286"/>
      <c r="N251" s="287"/>
      <c r="O251" s="287"/>
      <c r="P251" s="287"/>
      <c r="Q251" s="287"/>
      <c r="R251" s="287"/>
      <c r="S251" s="287"/>
      <c r="T251" s="28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9" t="s">
        <v>235</v>
      </c>
      <c r="AU251" s="289" t="s">
        <v>94</v>
      </c>
      <c r="AV251" s="15" t="s">
        <v>92</v>
      </c>
      <c r="AW251" s="15" t="s">
        <v>40</v>
      </c>
      <c r="AX251" s="15" t="s">
        <v>85</v>
      </c>
      <c r="AY251" s="289" t="s">
        <v>226</v>
      </c>
    </row>
    <row r="252" s="15" customFormat="1">
      <c r="A252" s="15"/>
      <c r="B252" s="280"/>
      <c r="C252" s="281"/>
      <c r="D252" s="245" t="s">
        <v>235</v>
      </c>
      <c r="E252" s="282" t="s">
        <v>1</v>
      </c>
      <c r="F252" s="283" t="s">
        <v>3948</v>
      </c>
      <c r="G252" s="281"/>
      <c r="H252" s="282" t="s">
        <v>1</v>
      </c>
      <c r="I252" s="284"/>
      <c r="J252" s="281"/>
      <c r="K252" s="281"/>
      <c r="L252" s="285"/>
      <c r="M252" s="286"/>
      <c r="N252" s="287"/>
      <c r="O252" s="287"/>
      <c r="P252" s="287"/>
      <c r="Q252" s="287"/>
      <c r="R252" s="287"/>
      <c r="S252" s="287"/>
      <c r="T252" s="28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9" t="s">
        <v>235</v>
      </c>
      <c r="AU252" s="289" t="s">
        <v>94</v>
      </c>
      <c r="AV252" s="15" t="s">
        <v>92</v>
      </c>
      <c r="AW252" s="15" t="s">
        <v>40</v>
      </c>
      <c r="AX252" s="15" t="s">
        <v>85</v>
      </c>
      <c r="AY252" s="289" t="s">
        <v>226</v>
      </c>
    </row>
    <row r="253" s="15" customFormat="1">
      <c r="A253" s="15"/>
      <c r="B253" s="280"/>
      <c r="C253" s="281"/>
      <c r="D253" s="245" t="s">
        <v>235</v>
      </c>
      <c r="E253" s="282" t="s">
        <v>1</v>
      </c>
      <c r="F253" s="283" t="s">
        <v>3949</v>
      </c>
      <c r="G253" s="281"/>
      <c r="H253" s="282" t="s">
        <v>1</v>
      </c>
      <c r="I253" s="284"/>
      <c r="J253" s="281"/>
      <c r="K253" s="281"/>
      <c r="L253" s="285"/>
      <c r="M253" s="286"/>
      <c r="N253" s="287"/>
      <c r="O253" s="287"/>
      <c r="P253" s="287"/>
      <c r="Q253" s="287"/>
      <c r="R253" s="287"/>
      <c r="S253" s="287"/>
      <c r="T253" s="28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9" t="s">
        <v>235</v>
      </c>
      <c r="AU253" s="289" t="s">
        <v>94</v>
      </c>
      <c r="AV253" s="15" t="s">
        <v>92</v>
      </c>
      <c r="AW253" s="15" t="s">
        <v>40</v>
      </c>
      <c r="AX253" s="15" t="s">
        <v>85</v>
      </c>
      <c r="AY253" s="289" t="s">
        <v>226</v>
      </c>
    </row>
    <row r="254" s="15" customFormat="1">
      <c r="A254" s="15"/>
      <c r="B254" s="280"/>
      <c r="C254" s="281"/>
      <c r="D254" s="245" t="s">
        <v>235</v>
      </c>
      <c r="E254" s="282" t="s">
        <v>1</v>
      </c>
      <c r="F254" s="283" t="s">
        <v>3920</v>
      </c>
      <c r="G254" s="281"/>
      <c r="H254" s="282" t="s">
        <v>1</v>
      </c>
      <c r="I254" s="284"/>
      <c r="J254" s="281"/>
      <c r="K254" s="281"/>
      <c r="L254" s="285"/>
      <c r="M254" s="286"/>
      <c r="N254" s="287"/>
      <c r="O254" s="287"/>
      <c r="P254" s="287"/>
      <c r="Q254" s="287"/>
      <c r="R254" s="287"/>
      <c r="S254" s="287"/>
      <c r="T254" s="28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9" t="s">
        <v>235</v>
      </c>
      <c r="AU254" s="289" t="s">
        <v>94</v>
      </c>
      <c r="AV254" s="15" t="s">
        <v>92</v>
      </c>
      <c r="AW254" s="15" t="s">
        <v>40</v>
      </c>
      <c r="AX254" s="15" t="s">
        <v>85</v>
      </c>
      <c r="AY254" s="289" t="s">
        <v>226</v>
      </c>
    </row>
    <row r="255" s="15" customFormat="1">
      <c r="A255" s="15"/>
      <c r="B255" s="280"/>
      <c r="C255" s="281"/>
      <c r="D255" s="245" t="s">
        <v>235</v>
      </c>
      <c r="E255" s="282" t="s">
        <v>1</v>
      </c>
      <c r="F255" s="283" t="s">
        <v>3921</v>
      </c>
      <c r="G255" s="281"/>
      <c r="H255" s="282" t="s">
        <v>1</v>
      </c>
      <c r="I255" s="284"/>
      <c r="J255" s="281"/>
      <c r="K255" s="281"/>
      <c r="L255" s="285"/>
      <c r="M255" s="286"/>
      <c r="N255" s="287"/>
      <c r="O255" s="287"/>
      <c r="P255" s="287"/>
      <c r="Q255" s="287"/>
      <c r="R255" s="287"/>
      <c r="S255" s="287"/>
      <c r="T255" s="28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9" t="s">
        <v>235</v>
      </c>
      <c r="AU255" s="289" t="s">
        <v>94</v>
      </c>
      <c r="AV255" s="15" t="s">
        <v>92</v>
      </c>
      <c r="AW255" s="15" t="s">
        <v>40</v>
      </c>
      <c r="AX255" s="15" t="s">
        <v>85</v>
      </c>
      <c r="AY255" s="289" t="s">
        <v>226</v>
      </c>
    </row>
    <row r="256" s="15" customFormat="1">
      <c r="A256" s="15"/>
      <c r="B256" s="280"/>
      <c r="C256" s="281"/>
      <c r="D256" s="245" t="s">
        <v>235</v>
      </c>
      <c r="E256" s="282" t="s">
        <v>1</v>
      </c>
      <c r="F256" s="283" t="s">
        <v>3950</v>
      </c>
      <c r="G256" s="281"/>
      <c r="H256" s="282" t="s">
        <v>1</v>
      </c>
      <c r="I256" s="284"/>
      <c r="J256" s="281"/>
      <c r="K256" s="281"/>
      <c r="L256" s="285"/>
      <c r="M256" s="286"/>
      <c r="N256" s="287"/>
      <c r="O256" s="287"/>
      <c r="P256" s="287"/>
      <c r="Q256" s="287"/>
      <c r="R256" s="287"/>
      <c r="S256" s="287"/>
      <c r="T256" s="28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9" t="s">
        <v>235</v>
      </c>
      <c r="AU256" s="289" t="s">
        <v>94</v>
      </c>
      <c r="AV256" s="15" t="s">
        <v>92</v>
      </c>
      <c r="AW256" s="15" t="s">
        <v>40</v>
      </c>
      <c r="AX256" s="15" t="s">
        <v>85</v>
      </c>
      <c r="AY256" s="289" t="s">
        <v>226</v>
      </c>
    </row>
    <row r="257" s="15" customFormat="1">
      <c r="A257" s="15"/>
      <c r="B257" s="280"/>
      <c r="C257" s="281"/>
      <c r="D257" s="245" t="s">
        <v>235</v>
      </c>
      <c r="E257" s="282" t="s">
        <v>1</v>
      </c>
      <c r="F257" s="283" t="s">
        <v>3923</v>
      </c>
      <c r="G257" s="281"/>
      <c r="H257" s="282" t="s">
        <v>1</v>
      </c>
      <c r="I257" s="284"/>
      <c r="J257" s="281"/>
      <c r="K257" s="281"/>
      <c r="L257" s="285"/>
      <c r="M257" s="286"/>
      <c r="N257" s="287"/>
      <c r="O257" s="287"/>
      <c r="P257" s="287"/>
      <c r="Q257" s="287"/>
      <c r="R257" s="287"/>
      <c r="S257" s="287"/>
      <c r="T257" s="28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9" t="s">
        <v>235</v>
      </c>
      <c r="AU257" s="289" t="s">
        <v>94</v>
      </c>
      <c r="AV257" s="15" t="s">
        <v>92</v>
      </c>
      <c r="AW257" s="15" t="s">
        <v>40</v>
      </c>
      <c r="AX257" s="15" t="s">
        <v>85</v>
      </c>
      <c r="AY257" s="289" t="s">
        <v>226</v>
      </c>
    </row>
    <row r="258" s="15" customFormat="1">
      <c r="A258" s="15"/>
      <c r="B258" s="280"/>
      <c r="C258" s="281"/>
      <c r="D258" s="245" t="s">
        <v>235</v>
      </c>
      <c r="E258" s="282" t="s">
        <v>1</v>
      </c>
      <c r="F258" s="283" t="s">
        <v>3924</v>
      </c>
      <c r="G258" s="281"/>
      <c r="H258" s="282" t="s">
        <v>1</v>
      </c>
      <c r="I258" s="284"/>
      <c r="J258" s="281"/>
      <c r="K258" s="281"/>
      <c r="L258" s="285"/>
      <c r="M258" s="286"/>
      <c r="N258" s="287"/>
      <c r="O258" s="287"/>
      <c r="P258" s="287"/>
      <c r="Q258" s="287"/>
      <c r="R258" s="287"/>
      <c r="S258" s="287"/>
      <c r="T258" s="28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9" t="s">
        <v>235</v>
      </c>
      <c r="AU258" s="289" t="s">
        <v>94</v>
      </c>
      <c r="AV258" s="15" t="s">
        <v>92</v>
      </c>
      <c r="AW258" s="15" t="s">
        <v>40</v>
      </c>
      <c r="AX258" s="15" t="s">
        <v>85</v>
      </c>
      <c r="AY258" s="289" t="s">
        <v>226</v>
      </c>
    </row>
    <row r="259" s="15" customFormat="1">
      <c r="A259" s="15"/>
      <c r="B259" s="280"/>
      <c r="C259" s="281"/>
      <c r="D259" s="245" t="s">
        <v>235</v>
      </c>
      <c r="E259" s="282" t="s">
        <v>1</v>
      </c>
      <c r="F259" s="283" t="s">
        <v>3951</v>
      </c>
      <c r="G259" s="281"/>
      <c r="H259" s="282" t="s">
        <v>1</v>
      </c>
      <c r="I259" s="284"/>
      <c r="J259" s="281"/>
      <c r="K259" s="281"/>
      <c r="L259" s="285"/>
      <c r="M259" s="286"/>
      <c r="N259" s="287"/>
      <c r="O259" s="287"/>
      <c r="P259" s="287"/>
      <c r="Q259" s="287"/>
      <c r="R259" s="287"/>
      <c r="S259" s="287"/>
      <c r="T259" s="28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9" t="s">
        <v>235</v>
      </c>
      <c r="AU259" s="289" t="s">
        <v>94</v>
      </c>
      <c r="AV259" s="15" t="s">
        <v>92</v>
      </c>
      <c r="AW259" s="15" t="s">
        <v>40</v>
      </c>
      <c r="AX259" s="15" t="s">
        <v>85</v>
      </c>
      <c r="AY259" s="289" t="s">
        <v>226</v>
      </c>
    </row>
    <row r="260" s="15" customFormat="1">
      <c r="A260" s="15"/>
      <c r="B260" s="280"/>
      <c r="C260" s="281"/>
      <c r="D260" s="245" t="s">
        <v>235</v>
      </c>
      <c r="E260" s="282" t="s">
        <v>1</v>
      </c>
      <c r="F260" s="283" t="s">
        <v>3926</v>
      </c>
      <c r="G260" s="281"/>
      <c r="H260" s="282" t="s">
        <v>1</v>
      </c>
      <c r="I260" s="284"/>
      <c r="J260" s="281"/>
      <c r="K260" s="281"/>
      <c r="L260" s="285"/>
      <c r="M260" s="286"/>
      <c r="N260" s="287"/>
      <c r="O260" s="287"/>
      <c r="P260" s="287"/>
      <c r="Q260" s="287"/>
      <c r="R260" s="287"/>
      <c r="S260" s="287"/>
      <c r="T260" s="28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9" t="s">
        <v>235</v>
      </c>
      <c r="AU260" s="289" t="s">
        <v>94</v>
      </c>
      <c r="AV260" s="15" t="s">
        <v>92</v>
      </c>
      <c r="AW260" s="15" t="s">
        <v>40</v>
      </c>
      <c r="AX260" s="15" t="s">
        <v>85</v>
      </c>
      <c r="AY260" s="289" t="s">
        <v>226</v>
      </c>
    </row>
    <row r="261" s="15" customFormat="1">
      <c r="A261" s="15"/>
      <c r="B261" s="280"/>
      <c r="C261" s="281"/>
      <c r="D261" s="245" t="s">
        <v>235</v>
      </c>
      <c r="E261" s="282" t="s">
        <v>1</v>
      </c>
      <c r="F261" s="283" t="s">
        <v>3927</v>
      </c>
      <c r="G261" s="281"/>
      <c r="H261" s="282" t="s">
        <v>1</v>
      </c>
      <c r="I261" s="284"/>
      <c r="J261" s="281"/>
      <c r="K261" s="281"/>
      <c r="L261" s="285"/>
      <c r="M261" s="286"/>
      <c r="N261" s="287"/>
      <c r="O261" s="287"/>
      <c r="P261" s="287"/>
      <c r="Q261" s="287"/>
      <c r="R261" s="287"/>
      <c r="S261" s="287"/>
      <c r="T261" s="28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9" t="s">
        <v>235</v>
      </c>
      <c r="AU261" s="289" t="s">
        <v>94</v>
      </c>
      <c r="AV261" s="15" t="s">
        <v>92</v>
      </c>
      <c r="AW261" s="15" t="s">
        <v>40</v>
      </c>
      <c r="AX261" s="15" t="s">
        <v>85</v>
      </c>
      <c r="AY261" s="289" t="s">
        <v>226</v>
      </c>
    </row>
    <row r="262" s="15" customFormat="1">
      <c r="A262" s="15"/>
      <c r="B262" s="280"/>
      <c r="C262" s="281"/>
      <c r="D262" s="245" t="s">
        <v>235</v>
      </c>
      <c r="E262" s="282" t="s">
        <v>1</v>
      </c>
      <c r="F262" s="283" t="s">
        <v>3928</v>
      </c>
      <c r="G262" s="281"/>
      <c r="H262" s="282" t="s">
        <v>1</v>
      </c>
      <c r="I262" s="284"/>
      <c r="J262" s="281"/>
      <c r="K262" s="281"/>
      <c r="L262" s="285"/>
      <c r="M262" s="286"/>
      <c r="N262" s="287"/>
      <c r="O262" s="287"/>
      <c r="P262" s="287"/>
      <c r="Q262" s="287"/>
      <c r="R262" s="287"/>
      <c r="S262" s="287"/>
      <c r="T262" s="28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9" t="s">
        <v>235</v>
      </c>
      <c r="AU262" s="289" t="s">
        <v>94</v>
      </c>
      <c r="AV262" s="15" t="s">
        <v>92</v>
      </c>
      <c r="AW262" s="15" t="s">
        <v>40</v>
      </c>
      <c r="AX262" s="15" t="s">
        <v>85</v>
      </c>
      <c r="AY262" s="289" t="s">
        <v>226</v>
      </c>
    </row>
    <row r="263" s="15" customFormat="1">
      <c r="A263" s="15"/>
      <c r="B263" s="280"/>
      <c r="C263" s="281"/>
      <c r="D263" s="245" t="s">
        <v>235</v>
      </c>
      <c r="E263" s="282" t="s">
        <v>1</v>
      </c>
      <c r="F263" s="283" t="s">
        <v>3929</v>
      </c>
      <c r="G263" s="281"/>
      <c r="H263" s="282" t="s">
        <v>1</v>
      </c>
      <c r="I263" s="284"/>
      <c r="J263" s="281"/>
      <c r="K263" s="281"/>
      <c r="L263" s="285"/>
      <c r="M263" s="286"/>
      <c r="N263" s="287"/>
      <c r="O263" s="287"/>
      <c r="P263" s="287"/>
      <c r="Q263" s="287"/>
      <c r="R263" s="287"/>
      <c r="S263" s="287"/>
      <c r="T263" s="28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9" t="s">
        <v>235</v>
      </c>
      <c r="AU263" s="289" t="s">
        <v>94</v>
      </c>
      <c r="AV263" s="15" t="s">
        <v>92</v>
      </c>
      <c r="AW263" s="15" t="s">
        <v>40</v>
      </c>
      <c r="AX263" s="15" t="s">
        <v>85</v>
      </c>
      <c r="AY263" s="289" t="s">
        <v>226</v>
      </c>
    </row>
    <row r="264" s="13" customFormat="1">
      <c r="A264" s="13"/>
      <c r="B264" s="243"/>
      <c r="C264" s="244"/>
      <c r="D264" s="245" t="s">
        <v>235</v>
      </c>
      <c r="E264" s="246" t="s">
        <v>1</v>
      </c>
      <c r="F264" s="247" t="s">
        <v>92</v>
      </c>
      <c r="G264" s="244"/>
      <c r="H264" s="248">
        <v>1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235</v>
      </c>
      <c r="AU264" s="254" t="s">
        <v>94</v>
      </c>
      <c r="AV264" s="13" t="s">
        <v>94</v>
      </c>
      <c r="AW264" s="13" t="s">
        <v>40</v>
      </c>
      <c r="AX264" s="13" t="s">
        <v>92</v>
      </c>
      <c r="AY264" s="254" t="s">
        <v>226</v>
      </c>
    </row>
    <row r="265" s="2" customFormat="1" ht="16.5" customHeight="1">
      <c r="A265" s="41"/>
      <c r="B265" s="42"/>
      <c r="C265" s="230" t="s">
        <v>285</v>
      </c>
      <c r="D265" s="230" t="s">
        <v>228</v>
      </c>
      <c r="E265" s="231" t="s">
        <v>3952</v>
      </c>
      <c r="F265" s="232" t="s">
        <v>3953</v>
      </c>
      <c r="G265" s="233" t="s">
        <v>611</v>
      </c>
      <c r="H265" s="234">
        <v>4</v>
      </c>
      <c r="I265" s="235"/>
      <c r="J265" s="236">
        <f>ROUND(I265*H265,2)</f>
        <v>0</v>
      </c>
      <c r="K265" s="232" t="s">
        <v>1</v>
      </c>
      <c r="L265" s="47"/>
      <c r="M265" s="237" t="s">
        <v>1</v>
      </c>
      <c r="N265" s="238" t="s">
        <v>52</v>
      </c>
      <c r="O265" s="95"/>
      <c r="P265" s="239">
        <f>O265*H265</f>
        <v>0</v>
      </c>
      <c r="Q265" s="239">
        <v>0.0050000000000000001</v>
      </c>
      <c r="R265" s="239">
        <f>Q265*H265</f>
        <v>0.02</v>
      </c>
      <c r="S265" s="239">
        <v>0</v>
      </c>
      <c r="T265" s="240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1" t="s">
        <v>233</v>
      </c>
      <c r="AT265" s="241" t="s">
        <v>228</v>
      </c>
      <c r="AU265" s="241" t="s">
        <v>94</v>
      </c>
      <c r="AY265" s="19" t="s">
        <v>226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233</v>
      </c>
      <c r="BK265" s="242">
        <f>ROUND(I265*H265,2)</f>
        <v>0</v>
      </c>
      <c r="BL265" s="19" t="s">
        <v>233</v>
      </c>
      <c r="BM265" s="241" t="s">
        <v>3954</v>
      </c>
    </row>
    <row r="266" s="2" customFormat="1">
      <c r="A266" s="41"/>
      <c r="B266" s="42"/>
      <c r="C266" s="43"/>
      <c r="D266" s="245" t="s">
        <v>503</v>
      </c>
      <c r="E266" s="43"/>
      <c r="F266" s="276" t="s">
        <v>3955</v>
      </c>
      <c r="G266" s="43"/>
      <c r="H266" s="43"/>
      <c r="I266" s="277"/>
      <c r="J266" s="43"/>
      <c r="K266" s="43"/>
      <c r="L266" s="47"/>
      <c r="M266" s="278"/>
      <c r="N266" s="279"/>
      <c r="O266" s="95"/>
      <c r="P266" s="95"/>
      <c r="Q266" s="95"/>
      <c r="R266" s="95"/>
      <c r="S266" s="95"/>
      <c r="T266" s="96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503</v>
      </c>
      <c r="AU266" s="19" t="s">
        <v>94</v>
      </c>
    </row>
    <row r="267" s="15" customFormat="1">
      <c r="A267" s="15"/>
      <c r="B267" s="280"/>
      <c r="C267" s="281"/>
      <c r="D267" s="245" t="s">
        <v>235</v>
      </c>
      <c r="E267" s="282" t="s">
        <v>1</v>
      </c>
      <c r="F267" s="283" t="s">
        <v>3956</v>
      </c>
      <c r="G267" s="281"/>
      <c r="H267" s="282" t="s">
        <v>1</v>
      </c>
      <c r="I267" s="284"/>
      <c r="J267" s="281"/>
      <c r="K267" s="281"/>
      <c r="L267" s="285"/>
      <c r="M267" s="286"/>
      <c r="N267" s="287"/>
      <c r="O267" s="287"/>
      <c r="P267" s="287"/>
      <c r="Q267" s="287"/>
      <c r="R267" s="287"/>
      <c r="S267" s="287"/>
      <c r="T267" s="28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9" t="s">
        <v>235</v>
      </c>
      <c r="AU267" s="289" t="s">
        <v>94</v>
      </c>
      <c r="AV267" s="15" t="s">
        <v>92</v>
      </c>
      <c r="AW267" s="15" t="s">
        <v>40</v>
      </c>
      <c r="AX267" s="15" t="s">
        <v>85</v>
      </c>
      <c r="AY267" s="289" t="s">
        <v>226</v>
      </c>
    </row>
    <row r="268" s="15" customFormat="1">
      <c r="A268" s="15"/>
      <c r="B268" s="280"/>
      <c r="C268" s="281"/>
      <c r="D268" s="245" t="s">
        <v>235</v>
      </c>
      <c r="E268" s="282" t="s">
        <v>1</v>
      </c>
      <c r="F268" s="283" t="s">
        <v>3957</v>
      </c>
      <c r="G268" s="281"/>
      <c r="H268" s="282" t="s">
        <v>1</v>
      </c>
      <c r="I268" s="284"/>
      <c r="J268" s="281"/>
      <c r="K268" s="281"/>
      <c r="L268" s="285"/>
      <c r="M268" s="286"/>
      <c r="N268" s="287"/>
      <c r="O268" s="287"/>
      <c r="P268" s="287"/>
      <c r="Q268" s="287"/>
      <c r="R268" s="287"/>
      <c r="S268" s="287"/>
      <c r="T268" s="28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9" t="s">
        <v>235</v>
      </c>
      <c r="AU268" s="289" t="s">
        <v>94</v>
      </c>
      <c r="AV268" s="15" t="s">
        <v>92</v>
      </c>
      <c r="AW268" s="15" t="s">
        <v>40</v>
      </c>
      <c r="AX268" s="15" t="s">
        <v>85</v>
      </c>
      <c r="AY268" s="289" t="s">
        <v>226</v>
      </c>
    </row>
    <row r="269" s="15" customFormat="1">
      <c r="A269" s="15"/>
      <c r="B269" s="280"/>
      <c r="C269" s="281"/>
      <c r="D269" s="245" t="s">
        <v>235</v>
      </c>
      <c r="E269" s="282" t="s">
        <v>1</v>
      </c>
      <c r="F269" s="283" t="s">
        <v>3958</v>
      </c>
      <c r="G269" s="281"/>
      <c r="H269" s="282" t="s">
        <v>1</v>
      </c>
      <c r="I269" s="284"/>
      <c r="J269" s="281"/>
      <c r="K269" s="281"/>
      <c r="L269" s="285"/>
      <c r="M269" s="286"/>
      <c r="N269" s="287"/>
      <c r="O269" s="287"/>
      <c r="P269" s="287"/>
      <c r="Q269" s="287"/>
      <c r="R269" s="287"/>
      <c r="S269" s="287"/>
      <c r="T269" s="28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9" t="s">
        <v>235</v>
      </c>
      <c r="AU269" s="289" t="s">
        <v>94</v>
      </c>
      <c r="AV269" s="15" t="s">
        <v>92</v>
      </c>
      <c r="AW269" s="15" t="s">
        <v>40</v>
      </c>
      <c r="AX269" s="15" t="s">
        <v>85</v>
      </c>
      <c r="AY269" s="289" t="s">
        <v>226</v>
      </c>
    </row>
    <row r="270" s="15" customFormat="1">
      <c r="A270" s="15"/>
      <c r="B270" s="280"/>
      <c r="C270" s="281"/>
      <c r="D270" s="245" t="s">
        <v>235</v>
      </c>
      <c r="E270" s="282" t="s">
        <v>1</v>
      </c>
      <c r="F270" s="283" t="s">
        <v>3959</v>
      </c>
      <c r="G270" s="281"/>
      <c r="H270" s="282" t="s">
        <v>1</v>
      </c>
      <c r="I270" s="284"/>
      <c r="J270" s="281"/>
      <c r="K270" s="281"/>
      <c r="L270" s="285"/>
      <c r="M270" s="286"/>
      <c r="N270" s="287"/>
      <c r="O270" s="287"/>
      <c r="P270" s="287"/>
      <c r="Q270" s="287"/>
      <c r="R270" s="287"/>
      <c r="S270" s="287"/>
      <c r="T270" s="28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9" t="s">
        <v>235</v>
      </c>
      <c r="AU270" s="289" t="s">
        <v>94</v>
      </c>
      <c r="AV270" s="15" t="s">
        <v>92</v>
      </c>
      <c r="AW270" s="15" t="s">
        <v>40</v>
      </c>
      <c r="AX270" s="15" t="s">
        <v>85</v>
      </c>
      <c r="AY270" s="289" t="s">
        <v>226</v>
      </c>
    </row>
    <row r="271" s="15" customFormat="1">
      <c r="A271" s="15"/>
      <c r="B271" s="280"/>
      <c r="C271" s="281"/>
      <c r="D271" s="245" t="s">
        <v>235</v>
      </c>
      <c r="E271" s="282" t="s">
        <v>1</v>
      </c>
      <c r="F271" s="283" t="s">
        <v>3960</v>
      </c>
      <c r="G271" s="281"/>
      <c r="H271" s="282" t="s">
        <v>1</v>
      </c>
      <c r="I271" s="284"/>
      <c r="J271" s="281"/>
      <c r="K271" s="281"/>
      <c r="L271" s="285"/>
      <c r="M271" s="286"/>
      <c r="N271" s="287"/>
      <c r="O271" s="287"/>
      <c r="P271" s="287"/>
      <c r="Q271" s="287"/>
      <c r="R271" s="287"/>
      <c r="S271" s="287"/>
      <c r="T271" s="28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9" t="s">
        <v>235</v>
      </c>
      <c r="AU271" s="289" t="s">
        <v>94</v>
      </c>
      <c r="AV271" s="15" t="s">
        <v>92</v>
      </c>
      <c r="AW271" s="15" t="s">
        <v>40</v>
      </c>
      <c r="AX271" s="15" t="s">
        <v>85</v>
      </c>
      <c r="AY271" s="289" t="s">
        <v>226</v>
      </c>
    </row>
    <row r="272" s="15" customFormat="1">
      <c r="A272" s="15"/>
      <c r="B272" s="280"/>
      <c r="C272" s="281"/>
      <c r="D272" s="245" t="s">
        <v>235</v>
      </c>
      <c r="E272" s="282" t="s">
        <v>1</v>
      </c>
      <c r="F272" s="283" t="s">
        <v>3961</v>
      </c>
      <c r="G272" s="281"/>
      <c r="H272" s="282" t="s">
        <v>1</v>
      </c>
      <c r="I272" s="284"/>
      <c r="J272" s="281"/>
      <c r="K272" s="281"/>
      <c r="L272" s="285"/>
      <c r="M272" s="286"/>
      <c r="N272" s="287"/>
      <c r="O272" s="287"/>
      <c r="P272" s="287"/>
      <c r="Q272" s="287"/>
      <c r="R272" s="287"/>
      <c r="S272" s="287"/>
      <c r="T272" s="28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9" t="s">
        <v>235</v>
      </c>
      <c r="AU272" s="289" t="s">
        <v>94</v>
      </c>
      <c r="AV272" s="15" t="s">
        <v>92</v>
      </c>
      <c r="AW272" s="15" t="s">
        <v>40</v>
      </c>
      <c r="AX272" s="15" t="s">
        <v>85</v>
      </c>
      <c r="AY272" s="289" t="s">
        <v>226</v>
      </c>
    </row>
    <row r="273" s="15" customFormat="1">
      <c r="A273" s="15"/>
      <c r="B273" s="280"/>
      <c r="C273" s="281"/>
      <c r="D273" s="245" t="s">
        <v>235</v>
      </c>
      <c r="E273" s="282" t="s">
        <v>1</v>
      </c>
      <c r="F273" s="283" t="s">
        <v>3962</v>
      </c>
      <c r="G273" s="281"/>
      <c r="H273" s="282" t="s">
        <v>1</v>
      </c>
      <c r="I273" s="284"/>
      <c r="J273" s="281"/>
      <c r="K273" s="281"/>
      <c r="L273" s="285"/>
      <c r="M273" s="286"/>
      <c r="N273" s="287"/>
      <c r="O273" s="287"/>
      <c r="P273" s="287"/>
      <c r="Q273" s="287"/>
      <c r="R273" s="287"/>
      <c r="S273" s="287"/>
      <c r="T273" s="28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9" t="s">
        <v>235</v>
      </c>
      <c r="AU273" s="289" t="s">
        <v>94</v>
      </c>
      <c r="AV273" s="15" t="s">
        <v>92</v>
      </c>
      <c r="AW273" s="15" t="s">
        <v>40</v>
      </c>
      <c r="AX273" s="15" t="s">
        <v>85</v>
      </c>
      <c r="AY273" s="289" t="s">
        <v>226</v>
      </c>
    </row>
    <row r="274" s="15" customFormat="1">
      <c r="A274" s="15"/>
      <c r="B274" s="280"/>
      <c r="C274" s="281"/>
      <c r="D274" s="245" t="s">
        <v>235</v>
      </c>
      <c r="E274" s="282" t="s">
        <v>1</v>
      </c>
      <c r="F274" s="283" t="s">
        <v>3963</v>
      </c>
      <c r="G274" s="281"/>
      <c r="H274" s="282" t="s">
        <v>1</v>
      </c>
      <c r="I274" s="284"/>
      <c r="J274" s="281"/>
      <c r="K274" s="281"/>
      <c r="L274" s="285"/>
      <c r="M274" s="286"/>
      <c r="N274" s="287"/>
      <c r="O274" s="287"/>
      <c r="P274" s="287"/>
      <c r="Q274" s="287"/>
      <c r="R274" s="287"/>
      <c r="S274" s="287"/>
      <c r="T274" s="28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9" t="s">
        <v>235</v>
      </c>
      <c r="AU274" s="289" t="s">
        <v>94</v>
      </c>
      <c r="AV274" s="15" t="s">
        <v>92</v>
      </c>
      <c r="AW274" s="15" t="s">
        <v>40</v>
      </c>
      <c r="AX274" s="15" t="s">
        <v>85</v>
      </c>
      <c r="AY274" s="289" t="s">
        <v>226</v>
      </c>
    </row>
    <row r="275" s="13" customFormat="1">
      <c r="A275" s="13"/>
      <c r="B275" s="243"/>
      <c r="C275" s="244"/>
      <c r="D275" s="245" t="s">
        <v>235</v>
      </c>
      <c r="E275" s="246" t="s">
        <v>1</v>
      </c>
      <c r="F275" s="247" t="s">
        <v>233</v>
      </c>
      <c r="G275" s="244"/>
      <c r="H275" s="248">
        <v>4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235</v>
      </c>
      <c r="AU275" s="254" t="s">
        <v>94</v>
      </c>
      <c r="AV275" s="13" t="s">
        <v>94</v>
      </c>
      <c r="AW275" s="13" t="s">
        <v>40</v>
      </c>
      <c r="AX275" s="13" t="s">
        <v>92</v>
      </c>
      <c r="AY275" s="254" t="s">
        <v>226</v>
      </c>
    </row>
    <row r="276" s="2" customFormat="1" ht="16.5" customHeight="1">
      <c r="A276" s="41"/>
      <c r="B276" s="42"/>
      <c r="C276" s="230" t="s">
        <v>290</v>
      </c>
      <c r="D276" s="230" t="s">
        <v>228</v>
      </c>
      <c r="E276" s="231" t="s">
        <v>3964</v>
      </c>
      <c r="F276" s="232" t="s">
        <v>3965</v>
      </c>
      <c r="G276" s="233" t="s">
        <v>387</v>
      </c>
      <c r="H276" s="234">
        <v>2</v>
      </c>
      <c r="I276" s="235"/>
      <c r="J276" s="236">
        <f>ROUND(I276*H276,2)</f>
        <v>0</v>
      </c>
      <c r="K276" s="232" t="s">
        <v>1</v>
      </c>
      <c r="L276" s="47"/>
      <c r="M276" s="237" t="s">
        <v>1</v>
      </c>
      <c r="N276" s="238" t="s">
        <v>52</v>
      </c>
      <c r="O276" s="95"/>
      <c r="P276" s="239">
        <f>O276*H276</f>
        <v>0</v>
      </c>
      <c r="Q276" s="239">
        <v>0.14099999999999999</v>
      </c>
      <c r="R276" s="239">
        <f>Q276*H276</f>
        <v>0.28199999999999997</v>
      </c>
      <c r="S276" s="239">
        <v>0</v>
      </c>
      <c r="T276" s="240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1" t="s">
        <v>233</v>
      </c>
      <c r="AT276" s="241" t="s">
        <v>228</v>
      </c>
      <c r="AU276" s="241" t="s">
        <v>94</v>
      </c>
      <c r="AY276" s="19" t="s">
        <v>226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233</v>
      </c>
      <c r="BK276" s="242">
        <f>ROUND(I276*H276,2)</f>
        <v>0</v>
      </c>
      <c r="BL276" s="19" t="s">
        <v>233</v>
      </c>
      <c r="BM276" s="241" t="s">
        <v>3966</v>
      </c>
    </row>
    <row r="277" s="2" customFormat="1">
      <c r="A277" s="41"/>
      <c r="B277" s="42"/>
      <c r="C277" s="43"/>
      <c r="D277" s="245" t="s">
        <v>503</v>
      </c>
      <c r="E277" s="43"/>
      <c r="F277" s="276" t="s">
        <v>3967</v>
      </c>
      <c r="G277" s="43"/>
      <c r="H277" s="43"/>
      <c r="I277" s="277"/>
      <c r="J277" s="43"/>
      <c r="K277" s="43"/>
      <c r="L277" s="47"/>
      <c r="M277" s="278"/>
      <c r="N277" s="279"/>
      <c r="O277" s="95"/>
      <c r="P277" s="95"/>
      <c r="Q277" s="95"/>
      <c r="R277" s="95"/>
      <c r="S277" s="95"/>
      <c r="T277" s="96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503</v>
      </c>
      <c r="AU277" s="19" t="s">
        <v>94</v>
      </c>
    </row>
    <row r="278" s="15" customFormat="1">
      <c r="A278" s="15"/>
      <c r="B278" s="280"/>
      <c r="C278" s="281"/>
      <c r="D278" s="245" t="s">
        <v>235</v>
      </c>
      <c r="E278" s="282" t="s">
        <v>1</v>
      </c>
      <c r="F278" s="283" t="s">
        <v>3968</v>
      </c>
      <c r="G278" s="281"/>
      <c r="H278" s="282" t="s">
        <v>1</v>
      </c>
      <c r="I278" s="284"/>
      <c r="J278" s="281"/>
      <c r="K278" s="281"/>
      <c r="L278" s="285"/>
      <c r="M278" s="286"/>
      <c r="N278" s="287"/>
      <c r="O278" s="287"/>
      <c r="P278" s="287"/>
      <c r="Q278" s="287"/>
      <c r="R278" s="287"/>
      <c r="S278" s="287"/>
      <c r="T278" s="28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9" t="s">
        <v>235</v>
      </c>
      <c r="AU278" s="289" t="s">
        <v>94</v>
      </c>
      <c r="AV278" s="15" t="s">
        <v>92</v>
      </c>
      <c r="AW278" s="15" t="s">
        <v>40</v>
      </c>
      <c r="AX278" s="15" t="s">
        <v>85</v>
      </c>
      <c r="AY278" s="289" t="s">
        <v>226</v>
      </c>
    </row>
    <row r="279" s="15" customFormat="1">
      <c r="A279" s="15"/>
      <c r="B279" s="280"/>
      <c r="C279" s="281"/>
      <c r="D279" s="245" t="s">
        <v>235</v>
      </c>
      <c r="E279" s="282" t="s">
        <v>1</v>
      </c>
      <c r="F279" s="283" t="s">
        <v>3969</v>
      </c>
      <c r="G279" s="281"/>
      <c r="H279" s="282" t="s">
        <v>1</v>
      </c>
      <c r="I279" s="284"/>
      <c r="J279" s="281"/>
      <c r="K279" s="281"/>
      <c r="L279" s="285"/>
      <c r="M279" s="286"/>
      <c r="N279" s="287"/>
      <c r="O279" s="287"/>
      <c r="P279" s="287"/>
      <c r="Q279" s="287"/>
      <c r="R279" s="287"/>
      <c r="S279" s="287"/>
      <c r="T279" s="28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9" t="s">
        <v>235</v>
      </c>
      <c r="AU279" s="289" t="s">
        <v>94</v>
      </c>
      <c r="AV279" s="15" t="s">
        <v>92</v>
      </c>
      <c r="AW279" s="15" t="s">
        <v>40</v>
      </c>
      <c r="AX279" s="15" t="s">
        <v>85</v>
      </c>
      <c r="AY279" s="289" t="s">
        <v>226</v>
      </c>
    </row>
    <row r="280" s="15" customFormat="1">
      <c r="A280" s="15"/>
      <c r="B280" s="280"/>
      <c r="C280" s="281"/>
      <c r="D280" s="245" t="s">
        <v>235</v>
      </c>
      <c r="E280" s="282" t="s">
        <v>1</v>
      </c>
      <c r="F280" s="283" t="s">
        <v>3970</v>
      </c>
      <c r="G280" s="281"/>
      <c r="H280" s="282" t="s">
        <v>1</v>
      </c>
      <c r="I280" s="284"/>
      <c r="J280" s="281"/>
      <c r="K280" s="281"/>
      <c r="L280" s="285"/>
      <c r="M280" s="286"/>
      <c r="N280" s="287"/>
      <c r="O280" s="287"/>
      <c r="P280" s="287"/>
      <c r="Q280" s="287"/>
      <c r="R280" s="287"/>
      <c r="S280" s="287"/>
      <c r="T280" s="28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9" t="s">
        <v>235</v>
      </c>
      <c r="AU280" s="289" t="s">
        <v>94</v>
      </c>
      <c r="AV280" s="15" t="s">
        <v>92</v>
      </c>
      <c r="AW280" s="15" t="s">
        <v>40</v>
      </c>
      <c r="AX280" s="15" t="s">
        <v>85</v>
      </c>
      <c r="AY280" s="289" t="s">
        <v>226</v>
      </c>
    </row>
    <row r="281" s="15" customFormat="1">
      <c r="A281" s="15"/>
      <c r="B281" s="280"/>
      <c r="C281" s="281"/>
      <c r="D281" s="245" t="s">
        <v>235</v>
      </c>
      <c r="E281" s="282" t="s">
        <v>1</v>
      </c>
      <c r="F281" s="283" t="s">
        <v>3971</v>
      </c>
      <c r="G281" s="281"/>
      <c r="H281" s="282" t="s">
        <v>1</v>
      </c>
      <c r="I281" s="284"/>
      <c r="J281" s="281"/>
      <c r="K281" s="281"/>
      <c r="L281" s="285"/>
      <c r="M281" s="286"/>
      <c r="N281" s="287"/>
      <c r="O281" s="287"/>
      <c r="P281" s="287"/>
      <c r="Q281" s="287"/>
      <c r="R281" s="287"/>
      <c r="S281" s="287"/>
      <c r="T281" s="28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9" t="s">
        <v>235</v>
      </c>
      <c r="AU281" s="289" t="s">
        <v>94</v>
      </c>
      <c r="AV281" s="15" t="s">
        <v>92</v>
      </c>
      <c r="AW281" s="15" t="s">
        <v>40</v>
      </c>
      <c r="AX281" s="15" t="s">
        <v>85</v>
      </c>
      <c r="AY281" s="289" t="s">
        <v>226</v>
      </c>
    </row>
    <row r="282" s="15" customFormat="1">
      <c r="A282" s="15"/>
      <c r="B282" s="280"/>
      <c r="C282" s="281"/>
      <c r="D282" s="245" t="s">
        <v>235</v>
      </c>
      <c r="E282" s="282" t="s">
        <v>1</v>
      </c>
      <c r="F282" s="283" t="s">
        <v>3972</v>
      </c>
      <c r="G282" s="281"/>
      <c r="H282" s="282" t="s">
        <v>1</v>
      </c>
      <c r="I282" s="284"/>
      <c r="J282" s="281"/>
      <c r="K282" s="281"/>
      <c r="L282" s="285"/>
      <c r="M282" s="286"/>
      <c r="N282" s="287"/>
      <c r="O282" s="287"/>
      <c r="P282" s="287"/>
      <c r="Q282" s="287"/>
      <c r="R282" s="287"/>
      <c r="S282" s="287"/>
      <c r="T282" s="28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9" t="s">
        <v>235</v>
      </c>
      <c r="AU282" s="289" t="s">
        <v>94</v>
      </c>
      <c r="AV282" s="15" t="s">
        <v>92</v>
      </c>
      <c r="AW282" s="15" t="s">
        <v>40</v>
      </c>
      <c r="AX282" s="15" t="s">
        <v>85</v>
      </c>
      <c r="AY282" s="289" t="s">
        <v>226</v>
      </c>
    </row>
    <row r="283" s="15" customFormat="1">
      <c r="A283" s="15"/>
      <c r="B283" s="280"/>
      <c r="C283" s="281"/>
      <c r="D283" s="245" t="s">
        <v>235</v>
      </c>
      <c r="E283" s="282" t="s">
        <v>1</v>
      </c>
      <c r="F283" s="283" t="s">
        <v>3973</v>
      </c>
      <c r="G283" s="281"/>
      <c r="H283" s="282" t="s">
        <v>1</v>
      </c>
      <c r="I283" s="284"/>
      <c r="J283" s="281"/>
      <c r="K283" s="281"/>
      <c r="L283" s="285"/>
      <c r="M283" s="286"/>
      <c r="N283" s="287"/>
      <c r="O283" s="287"/>
      <c r="P283" s="287"/>
      <c r="Q283" s="287"/>
      <c r="R283" s="287"/>
      <c r="S283" s="287"/>
      <c r="T283" s="28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9" t="s">
        <v>235</v>
      </c>
      <c r="AU283" s="289" t="s">
        <v>94</v>
      </c>
      <c r="AV283" s="15" t="s">
        <v>92</v>
      </c>
      <c r="AW283" s="15" t="s">
        <v>40</v>
      </c>
      <c r="AX283" s="15" t="s">
        <v>85</v>
      </c>
      <c r="AY283" s="289" t="s">
        <v>226</v>
      </c>
    </row>
    <row r="284" s="15" customFormat="1">
      <c r="A284" s="15"/>
      <c r="B284" s="280"/>
      <c r="C284" s="281"/>
      <c r="D284" s="245" t="s">
        <v>235</v>
      </c>
      <c r="E284" s="282" t="s">
        <v>1</v>
      </c>
      <c r="F284" s="283" t="s">
        <v>3974</v>
      </c>
      <c r="G284" s="281"/>
      <c r="H284" s="282" t="s">
        <v>1</v>
      </c>
      <c r="I284" s="284"/>
      <c r="J284" s="281"/>
      <c r="K284" s="281"/>
      <c r="L284" s="285"/>
      <c r="M284" s="286"/>
      <c r="N284" s="287"/>
      <c r="O284" s="287"/>
      <c r="P284" s="287"/>
      <c r="Q284" s="287"/>
      <c r="R284" s="287"/>
      <c r="S284" s="287"/>
      <c r="T284" s="28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9" t="s">
        <v>235</v>
      </c>
      <c r="AU284" s="289" t="s">
        <v>94</v>
      </c>
      <c r="AV284" s="15" t="s">
        <v>92</v>
      </c>
      <c r="AW284" s="15" t="s">
        <v>40</v>
      </c>
      <c r="AX284" s="15" t="s">
        <v>85</v>
      </c>
      <c r="AY284" s="289" t="s">
        <v>226</v>
      </c>
    </row>
    <row r="285" s="15" customFormat="1">
      <c r="A285" s="15"/>
      <c r="B285" s="280"/>
      <c r="C285" s="281"/>
      <c r="D285" s="245" t="s">
        <v>235</v>
      </c>
      <c r="E285" s="282" t="s">
        <v>1</v>
      </c>
      <c r="F285" s="283" t="s">
        <v>3975</v>
      </c>
      <c r="G285" s="281"/>
      <c r="H285" s="282" t="s">
        <v>1</v>
      </c>
      <c r="I285" s="284"/>
      <c r="J285" s="281"/>
      <c r="K285" s="281"/>
      <c r="L285" s="285"/>
      <c r="M285" s="286"/>
      <c r="N285" s="287"/>
      <c r="O285" s="287"/>
      <c r="P285" s="287"/>
      <c r="Q285" s="287"/>
      <c r="R285" s="287"/>
      <c r="S285" s="287"/>
      <c r="T285" s="28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9" t="s">
        <v>235</v>
      </c>
      <c r="AU285" s="289" t="s">
        <v>94</v>
      </c>
      <c r="AV285" s="15" t="s">
        <v>92</v>
      </c>
      <c r="AW285" s="15" t="s">
        <v>40</v>
      </c>
      <c r="AX285" s="15" t="s">
        <v>85</v>
      </c>
      <c r="AY285" s="289" t="s">
        <v>226</v>
      </c>
    </row>
    <row r="286" s="15" customFormat="1">
      <c r="A286" s="15"/>
      <c r="B286" s="280"/>
      <c r="C286" s="281"/>
      <c r="D286" s="245" t="s">
        <v>235</v>
      </c>
      <c r="E286" s="282" t="s">
        <v>1</v>
      </c>
      <c r="F286" s="283" t="s">
        <v>3976</v>
      </c>
      <c r="G286" s="281"/>
      <c r="H286" s="282" t="s">
        <v>1</v>
      </c>
      <c r="I286" s="284"/>
      <c r="J286" s="281"/>
      <c r="K286" s="281"/>
      <c r="L286" s="285"/>
      <c r="M286" s="286"/>
      <c r="N286" s="287"/>
      <c r="O286" s="287"/>
      <c r="P286" s="287"/>
      <c r="Q286" s="287"/>
      <c r="R286" s="287"/>
      <c r="S286" s="287"/>
      <c r="T286" s="28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9" t="s">
        <v>235</v>
      </c>
      <c r="AU286" s="289" t="s">
        <v>94</v>
      </c>
      <c r="AV286" s="15" t="s">
        <v>92</v>
      </c>
      <c r="AW286" s="15" t="s">
        <v>40</v>
      </c>
      <c r="AX286" s="15" t="s">
        <v>85</v>
      </c>
      <c r="AY286" s="289" t="s">
        <v>226</v>
      </c>
    </row>
    <row r="287" s="15" customFormat="1">
      <c r="A287" s="15"/>
      <c r="B287" s="280"/>
      <c r="C287" s="281"/>
      <c r="D287" s="245" t="s">
        <v>235</v>
      </c>
      <c r="E287" s="282" t="s">
        <v>1</v>
      </c>
      <c r="F287" s="283" t="s">
        <v>3977</v>
      </c>
      <c r="G287" s="281"/>
      <c r="H287" s="282" t="s">
        <v>1</v>
      </c>
      <c r="I287" s="284"/>
      <c r="J287" s="281"/>
      <c r="K287" s="281"/>
      <c r="L287" s="285"/>
      <c r="M287" s="286"/>
      <c r="N287" s="287"/>
      <c r="O287" s="287"/>
      <c r="P287" s="287"/>
      <c r="Q287" s="287"/>
      <c r="R287" s="287"/>
      <c r="S287" s="287"/>
      <c r="T287" s="28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9" t="s">
        <v>235</v>
      </c>
      <c r="AU287" s="289" t="s">
        <v>94</v>
      </c>
      <c r="AV287" s="15" t="s">
        <v>92</v>
      </c>
      <c r="AW287" s="15" t="s">
        <v>40</v>
      </c>
      <c r="AX287" s="15" t="s">
        <v>85</v>
      </c>
      <c r="AY287" s="289" t="s">
        <v>226</v>
      </c>
    </row>
    <row r="288" s="13" customFormat="1">
      <c r="A288" s="13"/>
      <c r="B288" s="243"/>
      <c r="C288" s="244"/>
      <c r="D288" s="245" t="s">
        <v>235</v>
      </c>
      <c r="E288" s="246" t="s">
        <v>1</v>
      </c>
      <c r="F288" s="247" t="s">
        <v>94</v>
      </c>
      <c r="G288" s="244"/>
      <c r="H288" s="248">
        <v>2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235</v>
      </c>
      <c r="AU288" s="254" t="s">
        <v>94</v>
      </c>
      <c r="AV288" s="13" t="s">
        <v>94</v>
      </c>
      <c r="AW288" s="13" t="s">
        <v>40</v>
      </c>
      <c r="AX288" s="13" t="s">
        <v>92</v>
      </c>
      <c r="AY288" s="254" t="s">
        <v>226</v>
      </c>
    </row>
    <row r="289" s="2" customFormat="1" ht="16.5" customHeight="1">
      <c r="A289" s="41"/>
      <c r="B289" s="42"/>
      <c r="C289" s="230" t="s">
        <v>295</v>
      </c>
      <c r="D289" s="230" t="s">
        <v>228</v>
      </c>
      <c r="E289" s="231" t="s">
        <v>3978</v>
      </c>
      <c r="F289" s="232" t="s">
        <v>3979</v>
      </c>
      <c r="G289" s="233" t="s">
        <v>611</v>
      </c>
      <c r="H289" s="234">
        <v>1</v>
      </c>
      <c r="I289" s="235"/>
      <c r="J289" s="236">
        <f>ROUND(I289*H289,2)</f>
        <v>0</v>
      </c>
      <c r="K289" s="232" t="s">
        <v>1</v>
      </c>
      <c r="L289" s="47"/>
      <c r="M289" s="237" t="s">
        <v>1</v>
      </c>
      <c r="N289" s="238" t="s">
        <v>52</v>
      </c>
      <c r="O289" s="95"/>
      <c r="P289" s="239">
        <f>O289*H289</f>
        <v>0</v>
      </c>
      <c r="Q289" s="239">
        <v>0.002</v>
      </c>
      <c r="R289" s="239">
        <f>Q289*H289</f>
        <v>0.002</v>
      </c>
      <c r="S289" s="239">
        <v>0</v>
      </c>
      <c r="T289" s="240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1" t="s">
        <v>233</v>
      </c>
      <c r="AT289" s="241" t="s">
        <v>228</v>
      </c>
      <c r="AU289" s="241" t="s">
        <v>94</v>
      </c>
      <c r="AY289" s="19" t="s">
        <v>226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9" t="s">
        <v>233</v>
      </c>
      <c r="BK289" s="242">
        <f>ROUND(I289*H289,2)</f>
        <v>0</v>
      </c>
      <c r="BL289" s="19" t="s">
        <v>233</v>
      </c>
      <c r="BM289" s="241" t="s">
        <v>3980</v>
      </c>
    </row>
    <row r="290" s="2" customFormat="1">
      <c r="A290" s="41"/>
      <c r="B290" s="42"/>
      <c r="C290" s="43"/>
      <c r="D290" s="245" t="s">
        <v>503</v>
      </c>
      <c r="E290" s="43"/>
      <c r="F290" s="276" t="s">
        <v>3981</v>
      </c>
      <c r="G290" s="43"/>
      <c r="H290" s="43"/>
      <c r="I290" s="277"/>
      <c r="J290" s="43"/>
      <c r="K290" s="43"/>
      <c r="L290" s="47"/>
      <c r="M290" s="278"/>
      <c r="N290" s="279"/>
      <c r="O290" s="95"/>
      <c r="P290" s="95"/>
      <c r="Q290" s="95"/>
      <c r="R290" s="95"/>
      <c r="S290" s="95"/>
      <c r="T290" s="96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503</v>
      </c>
      <c r="AU290" s="19" t="s">
        <v>94</v>
      </c>
    </row>
    <row r="291" s="2" customFormat="1" ht="16.5" customHeight="1">
      <c r="A291" s="41"/>
      <c r="B291" s="42"/>
      <c r="C291" s="230" t="s">
        <v>8</v>
      </c>
      <c r="D291" s="230" t="s">
        <v>228</v>
      </c>
      <c r="E291" s="231" t="s">
        <v>3982</v>
      </c>
      <c r="F291" s="232" t="s">
        <v>3983</v>
      </c>
      <c r="G291" s="233" t="s">
        <v>387</v>
      </c>
      <c r="H291" s="234">
        <v>1</v>
      </c>
      <c r="I291" s="235"/>
      <c r="J291" s="236">
        <f>ROUND(I291*H291,2)</f>
        <v>0</v>
      </c>
      <c r="K291" s="232" t="s">
        <v>1</v>
      </c>
      <c r="L291" s="47"/>
      <c r="M291" s="237" t="s">
        <v>1</v>
      </c>
      <c r="N291" s="238" t="s">
        <v>52</v>
      </c>
      <c r="O291" s="95"/>
      <c r="P291" s="239">
        <f>O291*H291</f>
        <v>0</v>
      </c>
      <c r="Q291" s="239">
        <v>0.065000000000000002</v>
      </c>
      <c r="R291" s="239">
        <f>Q291*H291</f>
        <v>0.065000000000000002</v>
      </c>
      <c r="S291" s="239">
        <v>0</v>
      </c>
      <c r="T291" s="240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1" t="s">
        <v>233</v>
      </c>
      <c r="AT291" s="241" t="s">
        <v>228</v>
      </c>
      <c r="AU291" s="241" t="s">
        <v>94</v>
      </c>
      <c r="AY291" s="19" t="s">
        <v>226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9" t="s">
        <v>233</v>
      </c>
      <c r="BK291" s="242">
        <f>ROUND(I291*H291,2)</f>
        <v>0</v>
      </c>
      <c r="BL291" s="19" t="s">
        <v>233</v>
      </c>
      <c r="BM291" s="241" t="s">
        <v>3984</v>
      </c>
    </row>
    <row r="292" s="2" customFormat="1">
      <c r="A292" s="41"/>
      <c r="B292" s="42"/>
      <c r="C292" s="43"/>
      <c r="D292" s="245" t="s">
        <v>503</v>
      </c>
      <c r="E292" s="43"/>
      <c r="F292" s="276" t="s">
        <v>3985</v>
      </c>
      <c r="G292" s="43"/>
      <c r="H292" s="43"/>
      <c r="I292" s="277"/>
      <c r="J292" s="43"/>
      <c r="K292" s="43"/>
      <c r="L292" s="47"/>
      <c r="M292" s="278"/>
      <c r="N292" s="279"/>
      <c r="O292" s="95"/>
      <c r="P292" s="95"/>
      <c r="Q292" s="95"/>
      <c r="R292" s="95"/>
      <c r="S292" s="95"/>
      <c r="T292" s="96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503</v>
      </c>
      <c r="AU292" s="19" t="s">
        <v>94</v>
      </c>
    </row>
    <row r="293" s="15" customFormat="1">
      <c r="A293" s="15"/>
      <c r="B293" s="280"/>
      <c r="C293" s="281"/>
      <c r="D293" s="245" t="s">
        <v>235</v>
      </c>
      <c r="E293" s="282" t="s">
        <v>1</v>
      </c>
      <c r="F293" s="283" t="s">
        <v>3986</v>
      </c>
      <c r="G293" s="281"/>
      <c r="H293" s="282" t="s">
        <v>1</v>
      </c>
      <c r="I293" s="284"/>
      <c r="J293" s="281"/>
      <c r="K293" s="281"/>
      <c r="L293" s="285"/>
      <c r="M293" s="286"/>
      <c r="N293" s="287"/>
      <c r="O293" s="287"/>
      <c r="P293" s="287"/>
      <c r="Q293" s="287"/>
      <c r="R293" s="287"/>
      <c r="S293" s="287"/>
      <c r="T293" s="28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9" t="s">
        <v>235</v>
      </c>
      <c r="AU293" s="289" t="s">
        <v>94</v>
      </c>
      <c r="AV293" s="15" t="s">
        <v>92</v>
      </c>
      <c r="AW293" s="15" t="s">
        <v>40</v>
      </c>
      <c r="AX293" s="15" t="s">
        <v>85</v>
      </c>
      <c r="AY293" s="289" t="s">
        <v>226</v>
      </c>
    </row>
    <row r="294" s="15" customFormat="1">
      <c r="A294" s="15"/>
      <c r="B294" s="280"/>
      <c r="C294" s="281"/>
      <c r="D294" s="245" t="s">
        <v>235</v>
      </c>
      <c r="E294" s="282" t="s">
        <v>1</v>
      </c>
      <c r="F294" s="283" t="s">
        <v>3969</v>
      </c>
      <c r="G294" s="281"/>
      <c r="H294" s="282" t="s">
        <v>1</v>
      </c>
      <c r="I294" s="284"/>
      <c r="J294" s="281"/>
      <c r="K294" s="281"/>
      <c r="L294" s="285"/>
      <c r="M294" s="286"/>
      <c r="N294" s="287"/>
      <c r="O294" s="287"/>
      <c r="P294" s="287"/>
      <c r="Q294" s="287"/>
      <c r="R294" s="287"/>
      <c r="S294" s="287"/>
      <c r="T294" s="28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9" t="s">
        <v>235</v>
      </c>
      <c r="AU294" s="289" t="s">
        <v>94</v>
      </c>
      <c r="AV294" s="15" t="s">
        <v>92</v>
      </c>
      <c r="AW294" s="15" t="s">
        <v>40</v>
      </c>
      <c r="AX294" s="15" t="s">
        <v>85</v>
      </c>
      <c r="AY294" s="289" t="s">
        <v>226</v>
      </c>
    </row>
    <row r="295" s="15" customFormat="1">
      <c r="A295" s="15"/>
      <c r="B295" s="280"/>
      <c r="C295" s="281"/>
      <c r="D295" s="245" t="s">
        <v>235</v>
      </c>
      <c r="E295" s="282" t="s">
        <v>1</v>
      </c>
      <c r="F295" s="283" t="s">
        <v>3970</v>
      </c>
      <c r="G295" s="281"/>
      <c r="H295" s="282" t="s">
        <v>1</v>
      </c>
      <c r="I295" s="284"/>
      <c r="J295" s="281"/>
      <c r="K295" s="281"/>
      <c r="L295" s="285"/>
      <c r="M295" s="286"/>
      <c r="N295" s="287"/>
      <c r="O295" s="287"/>
      <c r="P295" s="287"/>
      <c r="Q295" s="287"/>
      <c r="R295" s="287"/>
      <c r="S295" s="287"/>
      <c r="T295" s="28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9" t="s">
        <v>235</v>
      </c>
      <c r="AU295" s="289" t="s">
        <v>94</v>
      </c>
      <c r="AV295" s="15" t="s">
        <v>92</v>
      </c>
      <c r="AW295" s="15" t="s">
        <v>40</v>
      </c>
      <c r="AX295" s="15" t="s">
        <v>85</v>
      </c>
      <c r="AY295" s="289" t="s">
        <v>226</v>
      </c>
    </row>
    <row r="296" s="15" customFormat="1">
      <c r="A296" s="15"/>
      <c r="B296" s="280"/>
      <c r="C296" s="281"/>
      <c r="D296" s="245" t="s">
        <v>235</v>
      </c>
      <c r="E296" s="282" t="s">
        <v>1</v>
      </c>
      <c r="F296" s="283" t="s">
        <v>3973</v>
      </c>
      <c r="G296" s="281"/>
      <c r="H296" s="282" t="s">
        <v>1</v>
      </c>
      <c r="I296" s="284"/>
      <c r="J296" s="281"/>
      <c r="K296" s="281"/>
      <c r="L296" s="285"/>
      <c r="M296" s="286"/>
      <c r="N296" s="287"/>
      <c r="O296" s="287"/>
      <c r="P296" s="287"/>
      <c r="Q296" s="287"/>
      <c r="R296" s="287"/>
      <c r="S296" s="287"/>
      <c r="T296" s="28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9" t="s">
        <v>235</v>
      </c>
      <c r="AU296" s="289" t="s">
        <v>94</v>
      </c>
      <c r="AV296" s="15" t="s">
        <v>92</v>
      </c>
      <c r="AW296" s="15" t="s">
        <v>40</v>
      </c>
      <c r="AX296" s="15" t="s">
        <v>85</v>
      </c>
      <c r="AY296" s="289" t="s">
        <v>226</v>
      </c>
    </row>
    <row r="297" s="15" customFormat="1">
      <c r="A297" s="15"/>
      <c r="B297" s="280"/>
      <c r="C297" s="281"/>
      <c r="D297" s="245" t="s">
        <v>235</v>
      </c>
      <c r="E297" s="282" t="s">
        <v>1</v>
      </c>
      <c r="F297" s="283" t="s">
        <v>3987</v>
      </c>
      <c r="G297" s="281"/>
      <c r="H297" s="282" t="s">
        <v>1</v>
      </c>
      <c r="I297" s="284"/>
      <c r="J297" s="281"/>
      <c r="K297" s="281"/>
      <c r="L297" s="285"/>
      <c r="M297" s="286"/>
      <c r="N297" s="287"/>
      <c r="O297" s="287"/>
      <c r="P297" s="287"/>
      <c r="Q297" s="287"/>
      <c r="R297" s="287"/>
      <c r="S297" s="287"/>
      <c r="T297" s="28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9" t="s">
        <v>235</v>
      </c>
      <c r="AU297" s="289" t="s">
        <v>94</v>
      </c>
      <c r="AV297" s="15" t="s">
        <v>92</v>
      </c>
      <c r="AW297" s="15" t="s">
        <v>40</v>
      </c>
      <c r="AX297" s="15" t="s">
        <v>85</v>
      </c>
      <c r="AY297" s="289" t="s">
        <v>226</v>
      </c>
    </row>
    <row r="298" s="15" customFormat="1">
      <c r="A298" s="15"/>
      <c r="B298" s="280"/>
      <c r="C298" s="281"/>
      <c r="D298" s="245" t="s">
        <v>235</v>
      </c>
      <c r="E298" s="282" t="s">
        <v>1</v>
      </c>
      <c r="F298" s="283" t="s">
        <v>3976</v>
      </c>
      <c r="G298" s="281"/>
      <c r="H298" s="282" t="s">
        <v>1</v>
      </c>
      <c r="I298" s="284"/>
      <c r="J298" s="281"/>
      <c r="K298" s="281"/>
      <c r="L298" s="285"/>
      <c r="M298" s="286"/>
      <c r="N298" s="287"/>
      <c r="O298" s="287"/>
      <c r="P298" s="287"/>
      <c r="Q298" s="287"/>
      <c r="R298" s="287"/>
      <c r="S298" s="287"/>
      <c r="T298" s="28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9" t="s">
        <v>235</v>
      </c>
      <c r="AU298" s="289" t="s">
        <v>94</v>
      </c>
      <c r="AV298" s="15" t="s">
        <v>92</v>
      </c>
      <c r="AW298" s="15" t="s">
        <v>40</v>
      </c>
      <c r="AX298" s="15" t="s">
        <v>85</v>
      </c>
      <c r="AY298" s="289" t="s">
        <v>226</v>
      </c>
    </row>
    <row r="299" s="15" customFormat="1">
      <c r="A299" s="15"/>
      <c r="B299" s="280"/>
      <c r="C299" s="281"/>
      <c r="D299" s="245" t="s">
        <v>235</v>
      </c>
      <c r="E299" s="282" t="s">
        <v>1</v>
      </c>
      <c r="F299" s="283" t="s">
        <v>3988</v>
      </c>
      <c r="G299" s="281"/>
      <c r="H299" s="282" t="s">
        <v>1</v>
      </c>
      <c r="I299" s="284"/>
      <c r="J299" s="281"/>
      <c r="K299" s="281"/>
      <c r="L299" s="285"/>
      <c r="M299" s="286"/>
      <c r="N299" s="287"/>
      <c r="O299" s="287"/>
      <c r="P299" s="287"/>
      <c r="Q299" s="287"/>
      <c r="R299" s="287"/>
      <c r="S299" s="287"/>
      <c r="T299" s="28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9" t="s">
        <v>235</v>
      </c>
      <c r="AU299" s="289" t="s">
        <v>94</v>
      </c>
      <c r="AV299" s="15" t="s">
        <v>92</v>
      </c>
      <c r="AW299" s="15" t="s">
        <v>40</v>
      </c>
      <c r="AX299" s="15" t="s">
        <v>85</v>
      </c>
      <c r="AY299" s="289" t="s">
        <v>226</v>
      </c>
    </row>
    <row r="300" s="15" customFormat="1">
      <c r="A300" s="15"/>
      <c r="B300" s="280"/>
      <c r="C300" s="281"/>
      <c r="D300" s="245" t="s">
        <v>235</v>
      </c>
      <c r="E300" s="282" t="s">
        <v>1</v>
      </c>
      <c r="F300" s="283" t="s">
        <v>3989</v>
      </c>
      <c r="G300" s="281"/>
      <c r="H300" s="282" t="s">
        <v>1</v>
      </c>
      <c r="I300" s="284"/>
      <c r="J300" s="281"/>
      <c r="K300" s="281"/>
      <c r="L300" s="285"/>
      <c r="M300" s="286"/>
      <c r="N300" s="287"/>
      <c r="O300" s="287"/>
      <c r="P300" s="287"/>
      <c r="Q300" s="287"/>
      <c r="R300" s="287"/>
      <c r="S300" s="287"/>
      <c r="T300" s="28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9" t="s">
        <v>235</v>
      </c>
      <c r="AU300" s="289" t="s">
        <v>94</v>
      </c>
      <c r="AV300" s="15" t="s">
        <v>92</v>
      </c>
      <c r="AW300" s="15" t="s">
        <v>40</v>
      </c>
      <c r="AX300" s="15" t="s">
        <v>85</v>
      </c>
      <c r="AY300" s="289" t="s">
        <v>226</v>
      </c>
    </row>
    <row r="301" s="15" customFormat="1">
      <c r="A301" s="15"/>
      <c r="B301" s="280"/>
      <c r="C301" s="281"/>
      <c r="D301" s="245" t="s">
        <v>235</v>
      </c>
      <c r="E301" s="282" t="s">
        <v>1</v>
      </c>
      <c r="F301" s="283" t="s">
        <v>3990</v>
      </c>
      <c r="G301" s="281"/>
      <c r="H301" s="282" t="s">
        <v>1</v>
      </c>
      <c r="I301" s="284"/>
      <c r="J301" s="281"/>
      <c r="K301" s="281"/>
      <c r="L301" s="285"/>
      <c r="M301" s="286"/>
      <c r="N301" s="287"/>
      <c r="O301" s="287"/>
      <c r="P301" s="287"/>
      <c r="Q301" s="287"/>
      <c r="R301" s="287"/>
      <c r="S301" s="287"/>
      <c r="T301" s="28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9" t="s">
        <v>235</v>
      </c>
      <c r="AU301" s="289" t="s">
        <v>94</v>
      </c>
      <c r="AV301" s="15" t="s">
        <v>92</v>
      </c>
      <c r="AW301" s="15" t="s">
        <v>40</v>
      </c>
      <c r="AX301" s="15" t="s">
        <v>85</v>
      </c>
      <c r="AY301" s="289" t="s">
        <v>226</v>
      </c>
    </row>
    <row r="302" s="13" customFormat="1">
      <c r="A302" s="13"/>
      <c r="B302" s="243"/>
      <c r="C302" s="244"/>
      <c r="D302" s="245" t="s">
        <v>235</v>
      </c>
      <c r="E302" s="246" t="s">
        <v>1</v>
      </c>
      <c r="F302" s="247" t="s">
        <v>92</v>
      </c>
      <c r="G302" s="244"/>
      <c r="H302" s="248">
        <v>1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235</v>
      </c>
      <c r="AU302" s="254" t="s">
        <v>94</v>
      </c>
      <c r="AV302" s="13" t="s">
        <v>94</v>
      </c>
      <c r="AW302" s="13" t="s">
        <v>40</v>
      </c>
      <c r="AX302" s="13" t="s">
        <v>92</v>
      </c>
      <c r="AY302" s="254" t="s">
        <v>226</v>
      </c>
    </row>
    <row r="303" s="2" customFormat="1" ht="16.5" customHeight="1">
      <c r="A303" s="41"/>
      <c r="B303" s="42"/>
      <c r="C303" s="230" t="s">
        <v>307</v>
      </c>
      <c r="D303" s="230" t="s">
        <v>228</v>
      </c>
      <c r="E303" s="231" t="s">
        <v>3991</v>
      </c>
      <c r="F303" s="232" t="s">
        <v>3992</v>
      </c>
      <c r="G303" s="233" t="s">
        <v>611</v>
      </c>
      <c r="H303" s="234">
        <v>1</v>
      </c>
      <c r="I303" s="235"/>
      <c r="J303" s="236">
        <f>ROUND(I303*H303,2)</f>
        <v>0</v>
      </c>
      <c r="K303" s="232" t="s">
        <v>1</v>
      </c>
      <c r="L303" s="47"/>
      <c r="M303" s="237" t="s">
        <v>1</v>
      </c>
      <c r="N303" s="238" t="s">
        <v>52</v>
      </c>
      <c r="O303" s="95"/>
      <c r="P303" s="239">
        <f>O303*H303</f>
        <v>0</v>
      </c>
      <c r="Q303" s="239">
        <v>0.045999999999999999</v>
      </c>
      <c r="R303" s="239">
        <f>Q303*H303</f>
        <v>0.045999999999999999</v>
      </c>
      <c r="S303" s="239">
        <v>0</v>
      </c>
      <c r="T303" s="240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1" t="s">
        <v>233</v>
      </c>
      <c r="AT303" s="241" t="s">
        <v>228</v>
      </c>
      <c r="AU303" s="241" t="s">
        <v>94</v>
      </c>
      <c r="AY303" s="19" t="s">
        <v>226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9" t="s">
        <v>233</v>
      </c>
      <c r="BK303" s="242">
        <f>ROUND(I303*H303,2)</f>
        <v>0</v>
      </c>
      <c r="BL303" s="19" t="s">
        <v>233</v>
      </c>
      <c r="BM303" s="241" t="s">
        <v>3993</v>
      </c>
    </row>
    <row r="304" s="2" customFormat="1">
      <c r="A304" s="41"/>
      <c r="B304" s="42"/>
      <c r="C304" s="43"/>
      <c r="D304" s="245" t="s">
        <v>503</v>
      </c>
      <c r="E304" s="43"/>
      <c r="F304" s="276" t="s">
        <v>3994</v>
      </c>
      <c r="G304" s="43"/>
      <c r="H304" s="43"/>
      <c r="I304" s="277"/>
      <c r="J304" s="43"/>
      <c r="K304" s="43"/>
      <c r="L304" s="47"/>
      <c r="M304" s="278"/>
      <c r="N304" s="279"/>
      <c r="O304" s="95"/>
      <c r="P304" s="95"/>
      <c r="Q304" s="95"/>
      <c r="R304" s="95"/>
      <c r="S304" s="95"/>
      <c r="T304" s="96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503</v>
      </c>
      <c r="AU304" s="19" t="s">
        <v>94</v>
      </c>
    </row>
    <row r="305" s="15" customFormat="1">
      <c r="A305" s="15"/>
      <c r="B305" s="280"/>
      <c r="C305" s="281"/>
      <c r="D305" s="245" t="s">
        <v>235</v>
      </c>
      <c r="E305" s="282" t="s">
        <v>1</v>
      </c>
      <c r="F305" s="283" t="s">
        <v>3995</v>
      </c>
      <c r="G305" s="281"/>
      <c r="H305" s="282" t="s">
        <v>1</v>
      </c>
      <c r="I305" s="284"/>
      <c r="J305" s="281"/>
      <c r="K305" s="281"/>
      <c r="L305" s="285"/>
      <c r="M305" s="286"/>
      <c r="N305" s="287"/>
      <c r="O305" s="287"/>
      <c r="P305" s="287"/>
      <c r="Q305" s="287"/>
      <c r="R305" s="287"/>
      <c r="S305" s="287"/>
      <c r="T305" s="28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9" t="s">
        <v>235</v>
      </c>
      <c r="AU305" s="289" t="s">
        <v>94</v>
      </c>
      <c r="AV305" s="15" t="s">
        <v>92</v>
      </c>
      <c r="AW305" s="15" t="s">
        <v>40</v>
      </c>
      <c r="AX305" s="15" t="s">
        <v>85</v>
      </c>
      <c r="AY305" s="289" t="s">
        <v>226</v>
      </c>
    </row>
    <row r="306" s="15" customFormat="1">
      <c r="A306" s="15"/>
      <c r="B306" s="280"/>
      <c r="C306" s="281"/>
      <c r="D306" s="245" t="s">
        <v>235</v>
      </c>
      <c r="E306" s="282" t="s">
        <v>1</v>
      </c>
      <c r="F306" s="283" t="s">
        <v>3996</v>
      </c>
      <c r="G306" s="281"/>
      <c r="H306" s="282" t="s">
        <v>1</v>
      </c>
      <c r="I306" s="284"/>
      <c r="J306" s="281"/>
      <c r="K306" s="281"/>
      <c r="L306" s="285"/>
      <c r="M306" s="286"/>
      <c r="N306" s="287"/>
      <c r="O306" s="287"/>
      <c r="P306" s="287"/>
      <c r="Q306" s="287"/>
      <c r="R306" s="287"/>
      <c r="S306" s="287"/>
      <c r="T306" s="28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9" t="s">
        <v>235</v>
      </c>
      <c r="AU306" s="289" t="s">
        <v>94</v>
      </c>
      <c r="AV306" s="15" t="s">
        <v>92</v>
      </c>
      <c r="AW306" s="15" t="s">
        <v>40</v>
      </c>
      <c r="AX306" s="15" t="s">
        <v>85</v>
      </c>
      <c r="AY306" s="289" t="s">
        <v>226</v>
      </c>
    </row>
    <row r="307" s="15" customFormat="1">
      <c r="A307" s="15"/>
      <c r="B307" s="280"/>
      <c r="C307" s="281"/>
      <c r="D307" s="245" t="s">
        <v>235</v>
      </c>
      <c r="E307" s="282" t="s">
        <v>1</v>
      </c>
      <c r="F307" s="283" t="s">
        <v>3997</v>
      </c>
      <c r="G307" s="281"/>
      <c r="H307" s="282" t="s">
        <v>1</v>
      </c>
      <c r="I307" s="284"/>
      <c r="J307" s="281"/>
      <c r="K307" s="281"/>
      <c r="L307" s="285"/>
      <c r="M307" s="286"/>
      <c r="N307" s="287"/>
      <c r="O307" s="287"/>
      <c r="P307" s="287"/>
      <c r="Q307" s="287"/>
      <c r="R307" s="287"/>
      <c r="S307" s="287"/>
      <c r="T307" s="28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9" t="s">
        <v>235</v>
      </c>
      <c r="AU307" s="289" t="s">
        <v>94</v>
      </c>
      <c r="AV307" s="15" t="s">
        <v>92</v>
      </c>
      <c r="AW307" s="15" t="s">
        <v>40</v>
      </c>
      <c r="AX307" s="15" t="s">
        <v>85</v>
      </c>
      <c r="AY307" s="289" t="s">
        <v>226</v>
      </c>
    </row>
    <row r="308" s="15" customFormat="1">
      <c r="A308" s="15"/>
      <c r="B308" s="280"/>
      <c r="C308" s="281"/>
      <c r="D308" s="245" t="s">
        <v>235</v>
      </c>
      <c r="E308" s="282" t="s">
        <v>1</v>
      </c>
      <c r="F308" s="283" t="s">
        <v>3998</v>
      </c>
      <c r="G308" s="281"/>
      <c r="H308" s="282" t="s">
        <v>1</v>
      </c>
      <c r="I308" s="284"/>
      <c r="J308" s="281"/>
      <c r="K308" s="281"/>
      <c r="L308" s="285"/>
      <c r="M308" s="286"/>
      <c r="N308" s="287"/>
      <c r="O308" s="287"/>
      <c r="P308" s="287"/>
      <c r="Q308" s="287"/>
      <c r="R308" s="287"/>
      <c r="S308" s="287"/>
      <c r="T308" s="28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9" t="s">
        <v>235</v>
      </c>
      <c r="AU308" s="289" t="s">
        <v>94</v>
      </c>
      <c r="AV308" s="15" t="s">
        <v>92</v>
      </c>
      <c r="AW308" s="15" t="s">
        <v>40</v>
      </c>
      <c r="AX308" s="15" t="s">
        <v>85</v>
      </c>
      <c r="AY308" s="289" t="s">
        <v>226</v>
      </c>
    </row>
    <row r="309" s="13" customFormat="1">
      <c r="A309" s="13"/>
      <c r="B309" s="243"/>
      <c r="C309" s="244"/>
      <c r="D309" s="245" t="s">
        <v>235</v>
      </c>
      <c r="E309" s="246" t="s">
        <v>1</v>
      </c>
      <c r="F309" s="247" t="s">
        <v>92</v>
      </c>
      <c r="G309" s="244"/>
      <c r="H309" s="248">
        <v>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235</v>
      </c>
      <c r="AU309" s="254" t="s">
        <v>94</v>
      </c>
      <c r="AV309" s="13" t="s">
        <v>94</v>
      </c>
      <c r="AW309" s="13" t="s">
        <v>40</v>
      </c>
      <c r="AX309" s="13" t="s">
        <v>92</v>
      </c>
      <c r="AY309" s="254" t="s">
        <v>226</v>
      </c>
    </row>
    <row r="310" s="2" customFormat="1" ht="16.5" customHeight="1">
      <c r="A310" s="41"/>
      <c r="B310" s="42"/>
      <c r="C310" s="230" t="s">
        <v>312</v>
      </c>
      <c r="D310" s="230" t="s">
        <v>228</v>
      </c>
      <c r="E310" s="231" t="s">
        <v>3999</v>
      </c>
      <c r="F310" s="232" t="s">
        <v>4000</v>
      </c>
      <c r="G310" s="233" t="s">
        <v>611</v>
      </c>
      <c r="H310" s="234">
        <v>1</v>
      </c>
      <c r="I310" s="235"/>
      <c r="J310" s="236">
        <f>ROUND(I310*H310,2)</f>
        <v>0</v>
      </c>
      <c r="K310" s="232" t="s">
        <v>1</v>
      </c>
      <c r="L310" s="47"/>
      <c r="M310" s="237" t="s">
        <v>1</v>
      </c>
      <c r="N310" s="238" t="s">
        <v>52</v>
      </c>
      <c r="O310" s="95"/>
      <c r="P310" s="239">
        <f>O310*H310</f>
        <v>0</v>
      </c>
      <c r="Q310" s="239">
        <v>0.0050000000000000001</v>
      </c>
      <c r="R310" s="239">
        <f>Q310*H310</f>
        <v>0.0050000000000000001</v>
      </c>
      <c r="S310" s="239">
        <v>0</v>
      </c>
      <c r="T310" s="240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1" t="s">
        <v>233</v>
      </c>
      <c r="AT310" s="241" t="s">
        <v>228</v>
      </c>
      <c r="AU310" s="241" t="s">
        <v>94</v>
      </c>
      <c r="AY310" s="19" t="s">
        <v>226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233</v>
      </c>
      <c r="BK310" s="242">
        <f>ROUND(I310*H310,2)</f>
        <v>0</v>
      </c>
      <c r="BL310" s="19" t="s">
        <v>233</v>
      </c>
      <c r="BM310" s="241" t="s">
        <v>4001</v>
      </c>
    </row>
    <row r="311" s="2" customFormat="1">
      <c r="A311" s="41"/>
      <c r="B311" s="42"/>
      <c r="C311" s="43"/>
      <c r="D311" s="245" t="s">
        <v>503</v>
      </c>
      <c r="E311" s="43"/>
      <c r="F311" s="276" t="s">
        <v>4002</v>
      </c>
      <c r="G311" s="43"/>
      <c r="H311" s="43"/>
      <c r="I311" s="277"/>
      <c r="J311" s="43"/>
      <c r="K311" s="43"/>
      <c r="L311" s="47"/>
      <c r="M311" s="278"/>
      <c r="N311" s="279"/>
      <c r="O311" s="95"/>
      <c r="P311" s="95"/>
      <c r="Q311" s="95"/>
      <c r="R311" s="95"/>
      <c r="S311" s="95"/>
      <c r="T311" s="96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503</v>
      </c>
      <c r="AU311" s="19" t="s">
        <v>94</v>
      </c>
    </row>
    <row r="312" s="15" customFormat="1">
      <c r="A312" s="15"/>
      <c r="B312" s="280"/>
      <c r="C312" s="281"/>
      <c r="D312" s="245" t="s">
        <v>235</v>
      </c>
      <c r="E312" s="282" t="s">
        <v>1</v>
      </c>
      <c r="F312" s="283" t="s">
        <v>4003</v>
      </c>
      <c r="G312" s="281"/>
      <c r="H312" s="282" t="s">
        <v>1</v>
      </c>
      <c r="I312" s="284"/>
      <c r="J312" s="281"/>
      <c r="K312" s="281"/>
      <c r="L312" s="285"/>
      <c r="M312" s="286"/>
      <c r="N312" s="287"/>
      <c r="O312" s="287"/>
      <c r="P312" s="287"/>
      <c r="Q312" s="287"/>
      <c r="R312" s="287"/>
      <c r="S312" s="287"/>
      <c r="T312" s="28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9" t="s">
        <v>235</v>
      </c>
      <c r="AU312" s="289" t="s">
        <v>94</v>
      </c>
      <c r="AV312" s="15" t="s">
        <v>92</v>
      </c>
      <c r="AW312" s="15" t="s">
        <v>40</v>
      </c>
      <c r="AX312" s="15" t="s">
        <v>85</v>
      </c>
      <c r="AY312" s="289" t="s">
        <v>226</v>
      </c>
    </row>
    <row r="313" s="15" customFormat="1">
      <c r="A313" s="15"/>
      <c r="B313" s="280"/>
      <c r="C313" s="281"/>
      <c r="D313" s="245" t="s">
        <v>235</v>
      </c>
      <c r="E313" s="282" t="s">
        <v>1</v>
      </c>
      <c r="F313" s="283" t="s">
        <v>4004</v>
      </c>
      <c r="G313" s="281"/>
      <c r="H313" s="282" t="s">
        <v>1</v>
      </c>
      <c r="I313" s="284"/>
      <c r="J313" s="281"/>
      <c r="K313" s="281"/>
      <c r="L313" s="285"/>
      <c r="M313" s="286"/>
      <c r="N313" s="287"/>
      <c r="O313" s="287"/>
      <c r="P313" s="287"/>
      <c r="Q313" s="287"/>
      <c r="R313" s="287"/>
      <c r="S313" s="287"/>
      <c r="T313" s="28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9" t="s">
        <v>235</v>
      </c>
      <c r="AU313" s="289" t="s">
        <v>94</v>
      </c>
      <c r="AV313" s="15" t="s">
        <v>92</v>
      </c>
      <c r="AW313" s="15" t="s">
        <v>40</v>
      </c>
      <c r="AX313" s="15" t="s">
        <v>85</v>
      </c>
      <c r="AY313" s="289" t="s">
        <v>226</v>
      </c>
    </row>
    <row r="314" s="15" customFormat="1">
      <c r="A314" s="15"/>
      <c r="B314" s="280"/>
      <c r="C314" s="281"/>
      <c r="D314" s="245" t="s">
        <v>235</v>
      </c>
      <c r="E314" s="282" t="s">
        <v>1</v>
      </c>
      <c r="F314" s="283" t="s">
        <v>4005</v>
      </c>
      <c r="G314" s="281"/>
      <c r="H314" s="282" t="s">
        <v>1</v>
      </c>
      <c r="I314" s="284"/>
      <c r="J314" s="281"/>
      <c r="K314" s="281"/>
      <c r="L314" s="285"/>
      <c r="M314" s="286"/>
      <c r="N314" s="287"/>
      <c r="O314" s="287"/>
      <c r="P314" s="287"/>
      <c r="Q314" s="287"/>
      <c r="R314" s="287"/>
      <c r="S314" s="287"/>
      <c r="T314" s="28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9" t="s">
        <v>235</v>
      </c>
      <c r="AU314" s="289" t="s">
        <v>94</v>
      </c>
      <c r="AV314" s="15" t="s">
        <v>92</v>
      </c>
      <c r="AW314" s="15" t="s">
        <v>40</v>
      </c>
      <c r="AX314" s="15" t="s">
        <v>85</v>
      </c>
      <c r="AY314" s="289" t="s">
        <v>226</v>
      </c>
    </row>
    <row r="315" s="15" customFormat="1">
      <c r="A315" s="15"/>
      <c r="B315" s="280"/>
      <c r="C315" s="281"/>
      <c r="D315" s="245" t="s">
        <v>235</v>
      </c>
      <c r="E315" s="282" t="s">
        <v>1</v>
      </c>
      <c r="F315" s="283" t="s">
        <v>4006</v>
      </c>
      <c r="G315" s="281"/>
      <c r="H315" s="282" t="s">
        <v>1</v>
      </c>
      <c r="I315" s="284"/>
      <c r="J315" s="281"/>
      <c r="K315" s="281"/>
      <c r="L315" s="285"/>
      <c r="M315" s="286"/>
      <c r="N315" s="287"/>
      <c r="O315" s="287"/>
      <c r="P315" s="287"/>
      <c r="Q315" s="287"/>
      <c r="R315" s="287"/>
      <c r="S315" s="287"/>
      <c r="T315" s="28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9" t="s">
        <v>235</v>
      </c>
      <c r="AU315" s="289" t="s">
        <v>94</v>
      </c>
      <c r="AV315" s="15" t="s">
        <v>92</v>
      </c>
      <c r="AW315" s="15" t="s">
        <v>40</v>
      </c>
      <c r="AX315" s="15" t="s">
        <v>85</v>
      </c>
      <c r="AY315" s="289" t="s">
        <v>226</v>
      </c>
    </row>
    <row r="316" s="15" customFormat="1">
      <c r="A316" s="15"/>
      <c r="B316" s="280"/>
      <c r="C316" s="281"/>
      <c r="D316" s="245" t="s">
        <v>235</v>
      </c>
      <c r="E316" s="282" t="s">
        <v>1</v>
      </c>
      <c r="F316" s="283" t="s">
        <v>4007</v>
      </c>
      <c r="G316" s="281"/>
      <c r="H316" s="282" t="s">
        <v>1</v>
      </c>
      <c r="I316" s="284"/>
      <c r="J316" s="281"/>
      <c r="K316" s="281"/>
      <c r="L316" s="285"/>
      <c r="M316" s="286"/>
      <c r="N316" s="287"/>
      <c r="O316" s="287"/>
      <c r="P316" s="287"/>
      <c r="Q316" s="287"/>
      <c r="R316" s="287"/>
      <c r="S316" s="287"/>
      <c r="T316" s="28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9" t="s">
        <v>235</v>
      </c>
      <c r="AU316" s="289" t="s">
        <v>94</v>
      </c>
      <c r="AV316" s="15" t="s">
        <v>92</v>
      </c>
      <c r="AW316" s="15" t="s">
        <v>40</v>
      </c>
      <c r="AX316" s="15" t="s">
        <v>85</v>
      </c>
      <c r="AY316" s="289" t="s">
        <v>226</v>
      </c>
    </row>
    <row r="317" s="15" customFormat="1">
      <c r="A317" s="15"/>
      <c r="B317" s="280"/>
      <c r="C317" s="281"/>
      <c r="D317" s="245" t="s">
        <v>235</v>
      </c>
      <c r="E317" s="282" t="s">
        <v>1</v>
      </c>
      <c r="F317" s="283" t="s">
        <v>4008</v>
      </c>
      <c r="G317" s="281"/>
      <c r="H317" s="282" t="s">
        <v>1</v>
      </c>
      <c r="I317" s="284"/>
      <c r="J317" s="281"/>
      <c r="K317" s="281"/>
      <c r="L317" s="285"/>
      <c r="M317" s="286"/>
      <c r="N317" s="287"/>
      <c r="O317" s="287"/>
      <c r="P317" s="287"/>
      <c r="Q317" s="287"/>
      <c r="R317" s="287"/>
      <c r="S317" s="287"/>
      <c r="T317" s="28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9" t="s">
        <v>235</v>
      </c>
      <c r="AU317" s="289" t="s">
        <v>94</v>
      </c>
      <c r="AV317" s="15" t="s">
        <v>92</v>
      </c>
      <c r="AW317" s="15" t="s">
        <v>40</v>
      </c>
      <c r="AX317" s="15" t="s">
        <v>85</v>
      </c>
      <c r="AY317" s="289" t="s">
        <v>226</v>
      </c>
    </row>
    <row r="318" s="13" customFormat="1">
      <c r="A318" s="13"/>
      <c r="B318" s="243"/>
      <c r="C318" s="244"/>
      <c r="D318" s="245" t="s">
        <v>235</v>
      </c>
      <c r="E318" s="246" t="s">
        <v>1</v>
      </c>
      <c r="F318" s="247" t="s">
        <v>92</v>
      </c>
      <c r="G318" s="244"/>
      <c r="H318" s="248">
        <v>1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235</v>
      </c>
      <c r="AU318" s="254" t="s">
        <v>94</v>
      </c>
      <c r="AV318" s="13" t="s">
        <v>94</v>
      </c>
      <c r="AW318" s="13" t="s">
        <v>40</v>
      </c>
      <c r="AX318" s="13" t="s">
        <v>92</v>
      </c>
      <c r="AY318" s="254" t="s">
        <v>226</v>
      </c>
    </row>
    <row r="319" s="2" customFormat="1" ht="16.5" customHeight="1">
      <c r="A319" s="41"/>
      <c r="B319" s="42"/>
      <c r="C319" s="230" t="s">
        <v>316</v>
      </c>
      <c r="D319" s="230" t="s">
        <v>228</v>
      </c>
      <c r="E319" s="231" t="s">
        <v>4009</v>
      </c>
      <c r="F319" s="232" t="s">
        <v>4010</v>
      </c>
      <c r="G319" s="233" t="s">
        <v>611</v>
      </c>
      <c r="H319" s="234">
        <v>1</v>
      </c>
      <c r="I319" s="235"/>
      <c r="J319" s="236">
        <f>ROUND(I319*H319,2)</f>
        <v>0</v>
      </c>
      <c r="K319" s="232" t="s">
        <v>1</v>
      </c>
      <c r="L319" s="47"/>
      <c r="M319" s="237" t="s">
        <v>1</v>
      </c>
      <c r="N319" s="238" t="s">
        <v>52</v>
      </c>
      <c r="O319" s="95"/>
      <c r="P319" s="239">
        <f>O319*H319</f>
        <v>0</v>
      </c>
      <c r="Q319" s="239">
        <v>0.0015</v>
      </c>
      <c r="R319" s="239">
        <f>Q319*H319</f>
        <v>0.0015</v>
      </c>
      <c r="S319" s="239">
        <v>0</v>
      </c>
      <c r="T319" s="240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1" t="s">
        <v>233</v>
      </c>
      <c r="AT319" s="241" t="s">
        <v>228</v>
      </c>
      <c r="AU319" s="241" t="s">
        <v>94</v>
      </c>
      <c r="AY319" s="19" t="s">
        <v>226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9" t="s">
        <v>233</v>
      </c>
      <c r="BK319" s="242">
        <f>ROUND(I319*H319,2)</f>
        <v>0</v>
      </c>
      <c r="BL319" s="19" t="s">
        <v>233</v>
      </c>
      <c r="BM319" s="241" t="s">
        <v>4011</v>
      </c>
    </row>
    <row r="320" s="2" customFormat="1">
      <c r="A320" s="41"/>
      <c r="B320" s="42"/>
      <c r="C320" s="43"/>
      <c r="D320" s="245" t="s">
        <v>503</v>
      </c>
      <c r="E320" s="43"/>
      <c r="F320" s="276" t="s">
        <v>4012</v>
      </c>
      <c r="G320" s="43"/>
      <c r="H320" s="43"/>
      <c r="I320" s="277"/>
      <c r="J320" s="43"/>
      <c r="K320" s="43"/>
      <c r="L320" s="47"/>
      <c r="M320" s="278"/>
      <c r="N320" s="279"/>
      <c r="O320" s="95"/>
      <c r="P320" s="95"/>
      <c r="Q320" s="95"/>
      <c r="R320" s="95"/>
      <c r="S320" s="95"/>
      <c r="T320" s="96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503</v>
      </c>
      <c r="AU320" s="19" t="s">
        <v>94</v>
      </c>
    </row>
    <row r="321" s="15" customFormat="1">
      <c r="A321" s="15"/>
      <c r="B321" s="280"/>
      <c r="C321" s="281"/>
      <c r="D321" s="245" t="s">
        <v>235</v>
      </c>
      <c r="E321" s="282" t="s">
        <v>1</v>
      </c>
      <c r="F321" s="283" t="s">
        <v>4013</v>
      </c>
      <c r="G321" s="281"/>
      <c r="H321" s="282" t="s">
        <v>1</v>
      </c>
      <c r="I321" s="284"/>
      <c r="J321" s="281"/>
      <c r="K321" s="281"/>
      <c r="L321" s="285"/>
      <c r="M321" s="286"/>
      <c r="N321" s="287"/>
      <c r="O321" s="287"/>
      <c r="P321" s="287"/>
      <c r="Q321" s="287"/>
      <c r="R321" s="287"/>
      <c r="S321" s="287"/>
      <c r="T321" s="28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9" t="s">
        <v>235</v>
      </c>
      <c r="AU321" s="289" t="s">
        <v>94</v>
      </c>
      <c r="AV321" s="15" t="s">
        <v>92</v>
      </c>
      <c r="AW321" s="15" t="s">
        <v>40</v>
      </c>
      <c r="AX321" s="15" t="s">
        <v>85</v>
      </c>
      <c r="AY321" s="289" t="s">
        <v>226</v>
      </c>
    </row>
    <row r="322" s="15" customFormat="1">
      <c r="A322" s="15"/>
      <c r="B322" s="280"/>
      <c r="C322" s="281"/>
      <c r="D322" s="245" t="s">
        <v>235</v>
      </c>
      <c r="E322" s="282" t="s">
        <v>1</v>
      </c>
      <c r="F322" s="283" t="s">
        <v>4014</v>
      </c>
      <c r="G322" s="281"/>
      <c r="H322" s="282" t="s">
        <v>1</v>
      </c>
      <c r="I322" s="284"/>
      <c r="J322" s="281"/>
      <c r="K322" s="281"/>
      <c r="L322" s="285"/>
      <c r="M322" s="286"/>
      <c r="N322" s="287"/>
      <c r="O322" s="287"/>
      <c r="P322" s="287"/>
      <c r="Q322" s="287"/>
      <c r="R322" s="287"/>
      <c r="S322" s="287"/>
      <c r="T322" s="28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9" t="s">
        <v>235</v>
      </c>
      <c r="AU322" s="289" t="s">
        <v>94</v>
      </c>
      <c r="AV322" s="15" t="s">
        <v>92</v>
      </c>
      <c r="AW322" s="15" t="s">
        <v>40</v>
      </c>
      <c r="AX322" s="15" t="s">
        <v>85</v>
      </c>
      <c r="AY322" s="289" t="s">
        <v>226</v>
      </c>
    </row>
    <row r="323" s="15" customFormat="1">
      <c r="A323" s="15"/>
      <c r="B323" s="280"/>
      <c r="C323" s="281"/>
      <c r="D323" s="245" t="s">
        <v>235</v>
      </c>
      <c r="E323" s="282" t="s">
        <v>1</v>
      </c>
      <c r="F323" s="283" t="s">
        <v>4015</v>
      </c>
      <c r="G323" s="281"/>
      <c r="H323" s="282" t="s">
        <v>1</v>
      </c>
      <c r="I323" s="284"/>
      <c r="J323" s="281"/>
      <c r="K323" s="281"/>
      <c r="L323" s="285"/>
      <c r="M323" s="286"/>
      <c r="N323" s="287"/>
      <c r="O323" s="287"/>
      <c r="P323" s="287"/>
      <c r="Q323" s="287"/>
      <c r="R323" s="287"/>
      <c r="S323" s="287"/>
      <c r="T323" s="28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9" t="s">
        <v>235</v>
      </c>
      <c r="AU323" s="289" t="s">
        <v>94</v>
      </c>
      <c r="AV323" s="15" t="s">
        <v>92</v>
      </c>
      <c r="AW323" s="15" t="s">
        <v>40</v>
      </c>
      <c r="AX323" s="15" t="s">
        <v>85</v>
      </c>
      <c r="AY323" s="289" t="s">
        <v>226</v>
      </c>
    </row>
    <row r="324" s="15" customFormat="1">
      <c r="A324" s="15"/>
      <c r="B324" s="280"/>
      <c r="C324" s="281"/>
      <c r="D324" s="245" t="s">
        <v>235</v>
      </c>
      <c r="E324" s="282" t="s">
        <v>1</v>
      </c>
      <c r="F324" s="283" t="s">
        <v>4016</v>
      </c>
      <c r="G324" s="281"/>
      <c r="H324" s="282" t="s">
        <v>1</v>
      </c>
      <c r="I324" s="284"/>
      <c r="J324" s="281"/>
      <c r="K324" s="281"/>
      <c r="L324" s="285"/>
      <c r="M324" s="286"/>
      <c r="N324" s="287"/>
      <c r="O324" s="287"/>
      <c r="P324" s="287"/>
      <c r="Q324" s="287"/>
      <c r="R324" s="287"/>
      <c r="S324" s="287"/>
      <c r="T324" s="28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9" t="s">
        <v>235</v>
      </c>
      <c r="AU324" s="289" t="s">
        <v>94</v>
      </c>
      <c r="AV324" s="15" t="s">
        <v>92</v>
      </c>
      <c r="AW324" s="15" t="s">
        <v>40</v>
      </c>
      <c r="AX324" s="15" t="s">
        <v>85</v>
      </c>
      <c r="AY324" s="289" t="s">
        <v>226</v>
      </c>
    </row>
    <row r="325" s="13" customFormat="1">
      <c r="A325" s="13"/>
      <c r="B325" s="243"/>
      <c r="C325" s="244"/>
      <c r="D325" s="245" t="s">
        <v>235</v>
      </c>
      <c r="E325" s="246" t="s">
        <v>1</v>
      </c>
      <c r="F325" s="247" t="s">
        <v>92</v>
      </c>
      <c r="G325" s="244"/>
      <c r="H325" s="248">
        <v>1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235</v>
      </c>
      <c r="AU325" s="254" t="s">
        <v>94</v>
      </c>
      <c r="AV325" s="13" t="s">
        <v>94</v>
      </c>
      <c r="AW325" s="13" t="s">
        <v>40</v>
      </c>
      <c r="AX325" s="13" t="s">
        <v>92</v>
      </c>
      <c r="AY325" s="254" t="s">
        <v>226</v>
      </c>
    </row>
    <row r="326" s="2" customFormat="1" ht="16.5" customHeight="1">
      <c r="A326" s="41"/>
      <c r="B326" s="42"/>
      <c r="C326" s="230" t="s">
        <v>320</v>
      </c>
      <c r="D326" s="230" t="s">
        <v>228</v>
      </c>
      <c r="E326" s="231" t="s">
        <v>4017</v>
      </c>
      <c r="F326" s="232" t="s">
        <v>4018</v>
      </c>
      <c r="G326" s="233" t="s">
        <v>611</v>
      </c>
      <c r="H326" s="234">
        <v>1</v>
      </c>
      <c r="I326" s="235"/>
      <c r="J326" s="236">
        <f>ROUND(I326*H326,2)</f>
        <v>0</v>
      </c>
      <c r="K326" s="232" t="s">
        <v>1</v>
      </c>
      <c r="L326" s="47"/>
      <c r="M326" s="237" t="s">
        <v>1</v>
      </c>
      <c r="N326" s="238" t="s">
        <v>52</v>
      </c>
      <c r="O326" s="95"/>
      <c r="P326" s="239">
        <f>O326*H326</f>
        <v>0</v>
      </c>
      <c r="Q326" s="239">
        <v>0.02</v>
      </c>
      <c r="R326" s="239">
        <f>Q326*H326</f>
        <v>0.02</v>
      </c>
      <c r="S326" s="239">
        <v>0</v>
      </c>
      <c r="T326" s="240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1" t="s">
        <v>233</v>
      </c>
      <c r="AT326" s="241" t="s">
        <v>228</v>
      </c>
      <c r="AU326" s="241" t="s">
        <v>94</v>
      </c>
      <c r="AY326" s="19" t="s">
        <v>226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9" t="s">
        <v>233</v>
      </c>
      <c r="BK326" s="242">
        <f>ROUND(I326*H326,2)</f>
        <v>0</v>
      </c>
      <c r="BL326" s="19" t="s">
        <v>233</v>
      </c>
      <c r="BM326" s="241" t="s">
        <v>4019</v>
      </c>
    </row>
    <row r="327" s="2" customFormat="1">
      <c r="A327" s="41"/>
      <c r="B327" s="42"/>
      <c r="C327" s="43"/>
      <c r="D327" s="245" t="s">
        <v>503</v>
      </c>
      <c r="E327" s="43"/>
      <c r="F327" s="276" t="s">
        <v>4020</v>
      </c>
      <c r="G327" s="43"/>
      <c r="H327" s="43"/>
      <c r="I327" s="277"/>
      <c r="J327" s="43"/>
      <c r="K327" s="43"/>
      <c r="L327" s="47"/>
      <c r="M327" s="278"/>
      <c r="N327" s="279"/>
      <c r="O327" s="95"/>
      <c r="P327" s="95"/>
      <c r="Q327" s="95"/>
      <c r="R327" s="95"/>
      <c r="S327" s="95"/>
      <c r="T327" s="96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503</v>
      </c>
      <c r="AU327" s="19" t="s">
        <v>94</v>
      </c>
    </row>
    <row r="328" s="15" customFormat="1">
      <c r="A328" s="15"/>
      <c r="B328" s="280"/>
      <c r="C328" s="281"/>
      <c r="D328" s="245" t="s">
        <v>235</v>
      </c>
      <c r="E328" s="282" t="s">
        <v>1</v>
      </c>
      <c r="F328" s="283" t="s">
        <v>4021</v>
      </c>
      <c r="G328" s="281"/>
      <c r="H328" s="282" t="s">
        <v>1</v>
      </c>
      <c r="I328" s="284"/>
      <c r="J328" s="281"/>
      <c r="K328" s="281"/>
      <c r="L328" s="285"/>
      <c r="M328" s="286"/>
      <c r="N328" s="287"/>
      <c r="O328" s="287"/>
      <c r="P328" s="287"/>
      <c r="Q328" s="287"/>
      <c r="R328" s="287"/>
      <c r="S328" s="287"/>
      <c r="T328" s="28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9" t="s">
        <v>235</v>
      </c>
      <c r="AU328" s="289" t="s">
        <v>94</v>
      </c>
      <c r="AV328" s="15" t="s">
        <v>92</v>
      </c>
      <c r="AW328" s="15" t="s">
        <v>40</v>
      </c>
      <c r="AX328" s="15" t="s">
        <v>85</v>
      </c>
      <c r="AY328" s="289" t="s">
        <v>226</v>
      </c>
    </row>
    <row r="329" s="15" customFormat="1">
      <c r="A329" s="15"/>
      <c r="B329" s="280"/>
      <c r="C329" s="281"/>
      <c r="D329" s="245" t="s">
        <v>235</v>
      </c>
      <c r="E329" s="282" t="s">
        <v>1</v>
      </c>
      <c r="F329" s="283" t="s">
        <v>4022</v>
      </c>
      <c r="G329" s="281"/>
      <c r="H329" s="282" t="s">
        <v>1</v>
      </c>
      <c r="I329" s="284"/>
      <c r="J329" s="281"/>
      <c r="K329" s="281"/>
      <c r="L329" s="285"/>
      <c r="M329" s="286"/>
      <c r="N329" s="287"/>
      <c r="O329" s="287"/>
      <c r="P329" s="287"/>
      <c r="Q329" s="287"/>
      <c r="R329" s="287"/>
      <c r="S329" s="287"/>
      <c r="T329" s="28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9" t="s">
        <v>235</v>
      </c>
      <c r="AU329" s="289" t="s">
        <v>94</v>
      </c>
      <c r="AV329" s="15" t="s">
        <v>92</v>
      </c>
      <c r="AW329" s="15" t="s">
        <v>40</v>
      </c>
      <c r="AX329" s="15" t="s">
        <v>85</v>
      </c>
      <c r="AY329" s="289" t="s">
        <v>226</v>
      </c>
    </row>
    <row r="330" s="15" customFormat="1">
      <c r="A330" s="15"/>
      <c r="B330" s="280"/>
      <c r="C330" s="281"/>
      <c r="D330" s="245" t="s">
        <v>235</v>
      </c>
      <c r="E330" s="282" t="s">
        <v>1</v>
      </c>
      <c r="F330" s="283" t="s">
        <v>4023</v>
      </c>
      <c r="G330" s="281"/>
      <c r="H330" s="282" t="s">
        <v>1</v>
      </c>
      <c r="I330" s="284"/>
      <c r="J330" s="281"/>
      <c r="K330" s="281"/>
      <c r="L330" s="285"/>
      <c r="M330" s="286"/>
      <c r="N330" s="287"/>
      <c r="O330" s="287"/>
      <c r="P330" s="287"/>
      <c r="Q330" s="287"/>
      <c r="R330" s="287"/>
      <c r="S330" s="287"/>
      <c r="T330" s="28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9" t="s">
        <v>235</v>
      </c>
      <c r="AU330" s="289" t="s">
        <v>94</v>
      </c>
      <c r="AV330" s="15" t="s">
        <v>92</v>
      </c>
      <c r="AW330" s="15" t="s">
        <v>40</v>
      </c>
      <c r="AX330" s="15" t="s">
        <v>85</v>
      </c>
      <c r="AY330" s="289" t="s">
        <v>226</v>
      </c>
    </row>
    <row r="331" s="15" customFormat="1">
      <c r="A331" s="15"/>
      <c r="B331" s="280"/>
      <c r="C331" s="281"/>
      <c r="D331" s="245" t="s">
        <v>235</v>
      </c>
      <c r="E331" s="282" t="s">
        <v>1</v>
      </c>
      <c r="F331" s="283" t="s">
        <v>4024</v>
      </c>
      <c r="G331" s="281"/>
      <c r="H331" s="282" t="s">
        <v>1</v>
      </c>
      <c r="I331" s="284"/>
      <c r="J331" s="281"/>
      <c r="K331" s="281"/>
      <c r="L331" s="285"/>
      <c r="M331" s="286"/>
      <c r="N331" s="287"/>
      <c r="O331" s="287"/>
      <c r="P331" s="287"/>
      <c r="Q331" s="287"/>
      <c r="R331" s="287"/>
      <c r="S331" s="287"/>
      <c r="T331" s="28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9" t="s">
        <v>235</v>
      </c>
      <c r="AU331" s="289" t="s">
        <v>94</v>
      </c>
      <c r="AV331" s="15" t="s">
        <v>92</v>
      </c>
      <c r="AW331" s="15" t="s">
        <v>40</v>
      </c>
      <c r="AX331" s="15" t="s">
        <v>85</v>
      </c>
      <c r="AY331" s="289" t="s">
        <v>226</v>
      </c>
    </row>
    <row r="332" s="15" customFormat="1">
      <c r="A332" s="15"/>
      <c r="B332" s="280"/>
      <c r="C332" s="281"/>
      <c r="D332" s="245" t="s">
        <v>235</v>
      </c>
      <c r="E332" s="282" t="s">
        <v>1</v>
      </c>
      <c r="F332" s="283" t="s">
        <v>4025</v>
      </c>
      <c r="G332" s="281"/>
      <c r="H332" s="282" t="s">
        <v>1</v>
      </c>
      <c r="I332" s="284"/>
      <c r="J332" s="281"/>
      <c r="K332" s="281"/>
      <c r="L332" s="285"/>
      <c r="M332" s="286"/>
      <c r="N332" s="287"/>
      <c r="O332" s="287"/>
      <c r="P332" s="287"/>
      <c r="Q332" s="287"/>
      <c r="R332" s="287"/>
      <c r="S332" s="287"/>
      <c r="T332" s="28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9" t="s">
        <v>235</v>
      </c>
      <c r="AU332" s="289" t="s">
        <v>94</v>
      </c>
      <c r="AV332" s="15" t="s">
        <v>92</v>
      </c>
      <c r="AW332" s="15" t="s">
        <v>40</v>
      </c>
      <c r="AX332" s="15" t="s">
        <v>85</v>
      </c>
      <c r="AY332" s="289" t="s">
        <v>226</v>
      </c>
    </row>
    <row r="333" s="15" customFormat="1">
      <c r="A333" s="15"/>
      <c r="B333" s="280"/>
      <c r="C333" s="281"/>
      <c r="D333" s="245" t="s">
        <v>235</v>
      </c>
      <c r="E333" s="282" t="s">
        <v>1</v>
      </c>
      <c r="F333" s="283" t="s">
        <v>4026</v>
      </c>
      <c r="G333" s="281"/>
      <c r="H333" s="282" t="s">
        <v>1</v>
      </c>
      <c r="I333" s="284"/>
      <c r="J333" s="281"/>
      <c r="K333" s="281"/>
      <c r="L333" s="285"/>
      <c r="M333" s="286"/>
      <c r="N333" s="287"/>
      <c r="O333" s="287"/>
      <c r="P333" s="287"/>
      <c r="Q333" s="287"/>
      <c r="R333" s="287"/>
      <c r="S333" s="287"/>
      <c r="T333" s="28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9" t="s">
        <v>235</v>
      </c>
      <c r="AU333" s="289" t="s">
        <v>94</v>
      </c>
      <c r="AV333" s="15" t="s">
        <v>92</v>
      </c>
      <c r="AW333" s="15" t="s">
        <v>40</v>
      </c>
      <c r="AX333" s="15" t="s">
        <v>85</v>
      </c>
      <c r="AY333" s="289" t="s">
        <v>226</v>
      </c>
    </row>
    <row r="334" s="15" customFormat="1">
      <c r="A334" s="15"/>
      <c r="B334" s="280"/>
      <c r="C334" s="281"/>
      <c r="D334" s="245" t="s">
        <v>235</v>
      </c>
      <c r="E334" s="282" t="s">
        <v>1</v>
      </c>
      <c r="F334" s="283" t="s">
        <v>4027</v>
      </c>
      <c r="G334" s="281"/>
      <c r="H334" s="282" t="s">
        <v>1</v>
      </c>
      <c r="I334" s="284"/>
      <c r="J334" s="281"/>
      <c r="K334" s="281"/>
      <c r="L334" s="285"/>
      <c r="M334" s="286"/>
      <c r="N334" s="287"/>
      <c r="O334" s="287"/>
      <c r="P334" s="287"/>
      <c r="Q334" s="287"/>
      <c r="R334" s="287"/>
      <c r="S334" s="287"/>
      <c r="T334" s="28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9" t="s">
        <v>235</v>
      </c>
      <c r="AU334" s="289" t="s">
        <v>94</v>
      </c>
      <c r="AV334" s="15" t="s">
        <v>92</v>
      </c>
      <c r="AW334" s="15" t="s">
        <v>40</v>
      </c>
      <c r="AX334" s="15" t="s">
        <v>85</v>
      </c>
      <c r="AY334" s="289" t="s">
        <v>226</v>
      </c>
    </row>
    <row r="335" s="15" customFormat="1">
      <c r="A335" s="15"/>
      <c r="B335" s="280"/>
      <c r="C335" s="281"/>
      <c r="D335" s="245" t="s">
        <v>235</v>
      </c>
      <c r="E335" s="282" t="s">
        <v>1</v>
      </c>
      <c r="F335" s="283" t="s">
        <v>4028</v>
      </c>
      <c r="G335" s="281"/>
      <c r="H335" s="282" t="s">
        <v>1</v>
      </c>
      <c r="I335" s="284"/>
      <c r="J335" s="281"/>
      <c r="K335" s="281"/>
      <c r="L335" s="285"/>
      <c r="M335" s="286"/>
      <c r="N335" s="287"/>
      <c r="O335" s="287"/>
      <c r="P335" s="287"/>
      <c r="Q335" s="287"/>
      <c r="R335" s="287"/>
      <c r="S335" s="287"/>
      <c r="T335" s="28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9" t="s">
        <v>235</v>
      </c>
      <c r="AU335" s="289" t="s">
        <v>94</v>
      </c>
      <c r="AV335" s="15" t="s">
        <v>92</v>
      </c>
      <c r="AW335" s="15" t="s">
        <v>40</v>
      </c>
      <c r="AX335" s="15" t="s">
        <v>85</v>
      </c>
      <c r="AY335" s="289" t="s">
        <v>226</v>
      </c>
    </row>
    <row r="336" s="13" customFormat="1">
      <c r="A336" s="13"/>
      <c r="B336" s="243"/>
      <c r="C336" s="244"/>
      <c r="D336" s="245" t="s">
        <v>235</v>
      </c>
      <c r="E336" s="246" t="s">
        <v>1</v>
      </c>
      <c r="F336" s="247" t="s">
        <v>92</v>
      </c>
      <c r="G336" s="244"/>
      <c r="H336" s="248">
        <v>1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235</v>
      </c>
      <c r="AU336" s="254" t="s">
        <v>94</v>
      </c>
      <c r="AV336" s="13" t="s">
        <v>94</v>
      </c>
      <c r="AW336" s="13" t="s">
        <v>40</v>
      </c>
      <c r="AX336" s="13" t="s">
        <v>92</v>
      </c>
      <c r="AY336" s="254" t="s">
        <v>226</v>
      </c>
    </row>
    <row r="337" s="2" customFormat="1" ht="21.75" customHeight="1">
      <c r="A337" s="41"/>
      <c r="B337" s="42"/>
      <c r="C337" s="230" t="s">
        <v>324</v>
      </c>
      <c r="D337" s="230" t="s">
        <v>228</v>
      </c>
      <c r="E337" s="231" t="s">
        <v>4029</v>
      </c>
      <c r="F337" s="232" t="s">
        <v>4030</v>
      </c>
      <c r="G337" s="233" t="s">
        <v>611</v>
      </c>
      <c r="H337" s="234">
        <v>1</v>
      </c>
      <c r="I337" s="235"/>
      <c r="J337" s="236">
        <f>ROUND(I337*H337,2)</f>
        <v>0</v>
      </c>
      <c r="K337" s="232" t="s">
        <v>1</v>
      </c>
      <c r="L337" s="47"/>
      <c r="M337" s="237" t="s">
        <v>1</v>
      </c>
      <c r="N337" s="238" t="s">
        <v>52</v>
      </c>
      <c r="O337" s="95"/>
      <c r="P337" s="239">
        <f>O337*H337</f>
        <v>0</v>
      </c>
      <c r="Q337" s="239">
        <v>0.035999999999999997</v>
      </c>
      <c r="R337" s="239">
        <f>Q337*H337</f>
        <v>0.035999999999999997</v>
      </c>
      <c r="S337" s="239">
        <v>0</v>
      </c>
      <c r="T337" s="240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1" t="s">
        <v>233</v>
      </c>
      <c r="AT337" s="241" t="s">
        <v>228</v>
      </c>
      <c r="AU337" s="241" t="s">
        <v>94</v>
      </c>
      <c r="AY337" s="19" t="s">
        <v>226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9" t="s">
        <v>233</v>
      </c>
      <c r="BK337" s="242">
        <f>ROUND(I337*H337,2)</f>
        <v>0</v>
      </c>
      <c r="BL337" s="19" t="s">
        <v>233</v>
      </c>
      <c r="BM337" s="241" t="s">
        <v>4031</v>
      </c>
    </row>
    <row r="338" s="15" customFormat="1">
      <c r="A338" s="15"/>
      <c r="B338" s="280"/>
      <c r="C338" s="281"/>
      <c r="D338" s="245" t="s">
        <v>235</v>
      </c>
      <c r="E338" s="282" t="s">
        <v>1</v>
      </c>
      <c r="F338" s="283" t="s">
        <v>4032</v>
      </c>
      <c r="G338" s="281"/>
      <c r="H338" s="282" t="s">
        <v>1</v>
      </c>
      <c r="I338" s="284"/>
      <c r="J338" s="281"/>
      <c r="K338" s="281"/>
      <c r="L338" s="285"/>
      <c r="M338" s="286"/>
      <c r="N338" s="287"/>
      <c r="O338" s="287"/>
      <c r="P338" s="287"/>
      <c r="Q338" s="287"/>
      <c r="R338" s="287"/>
      <c r="S338" s="287"/>
      <c r="T338" s="28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9" t="s">
        <v>235</v>
      </c>
      <c r="AU338" s="289" t="s">
        <v>94</v>
      </c>
      <c r="AV338" s="15" t="s">
        <v>92</v>
      </c>
      <c r="AW338" s="15" t="s">
        <v>40</v>
      </c>
      <c r="AX338" s="15" t="s">
        <v>85</v>
      </c>
      <c r="AY338" s="289" t="s">
        <v>226</v>
      </c>
    </row>
    <row r="339" s="15" customFormat="1">
      <c r="A339" s="15"/>
      <c r="B339" s="280"/>
      <c r="C339" s="281"/>
      <c r="D339" s="245" t="s">
        <v>235</v>
      </c>
      <c r="E339" s="282" t="s">
        <v>1</v>
      </c>
      <c r="F339" s="283" t="s">
        <v>4033</v>
      </c>
      <c r="G339" s="281"/>
      <c r="H339" s="282" t="s">
        <v>1</v>
      </c>
      <c r="I339" s="284"/>
      <c r="J339" s="281"/>
      <c r="K339" s="281"/>
      <c r="L339" s="285"/>
      <c r="M339" s="286"/>
      <c r="N339" s="287"/>
      <c r="O339" s="287"/>
      <c r="P339" s="287"/>
      <c r="Q339" s="287"/>
      <c r="R339" s="287"/>
      <c r="S339" s="287"/>
      <c r="T339" s="28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9" t="s">
        <v>235</v>
      </c>
      <c r="AU339" s="289" t="s">
        <v>94</v>
      </c>
      <c r="AV339" s="15" t="s">
        <v>92</v>
      </c>
      <c r="AW339" s="15" t="s">
        <v>40</v>
      </c>
      <c r="AX339" s="15" t="s">
        <v>85</v>
      </c>
      <c r="AY339" s="289" t="s">
        <v>226</v>
      </c>
    </row>
    <row r="340" s="13" customFormat="1">
      <c r="A340" s="13"/>
      <c r="B340" s="243"/>
      <c r="C340" s="244"/>
      <c r="D340" s="245" t="s">
        <v>235</v>
      </c>
      <c r="E340" s="246" t="s">
        <v>1</v>
      </c>
      <c r="F340" s="247" t="s">
        <v>92</v>
      </c>
      <c r="G340" s="244"/>
      <c r="H340" s="248">
        <v>1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235</v>
      </c>
      <c r="AU340" s="254" t="s">
        <v>94</v>
      </c>
      <c r="AV340" s="13" t="s">
        <v>94</v>
      </c>
      <c r="AW340" s="13" t="s">
        <v>40</v>
      </c>
      <c r="AX340" s="13" t="s">
        <v>92</v>
      </c>
      <c r="AY340" s="254" t="s">
        <v>226</v>
      </c>
    </row>
    <row r="341" s="2" customFormat="1" ht="16.5" customHeight="1">
      <c r="A341" s="41"/>
      <c r="B341" s="42"/>
      <c r="C341" s="230" t="s">
        <v>7</v>
      </c>
      <c r="D341" s="230" t="s">
        <v>228</v>
      </c>
      <c r="E341" s="231" t="s">
        <v>4034</v>
      </c>
      <c r="F341" s="232" t="s">
        <v>4035</v>
      </c>
      <c r="G341" s="233" t="s">
        <v>611</v>
      </c>
      <c r="H341" s="234">
        <v>4</v>
      </c>
      <c r="I341" s="235"/>
      <c r="J341" s="236">
        <f>ROUND(I341*H341,2)</f>
        <v>0</v>
      </c>
      <c r="K341" s="232" t="s">
        <v>1</v>
      </c>
      <c r="L341" s="47"/>
      <c r="M341" s="237" t="s">
        <v>1</v>
      </c>
      <c r="N341" s="238" t="s">
        <v>52</v>
      </c>
      <c r="O341" s="95"/>
      <c r="P341" s="239">
        <f>O341*H341</f>
        <v>0</v>
      </c>
      <c r="Q341" s="239">
        <v>0.014</v>
      </c>
      <c r="R341" s="239">
        <f>Q341*H341</f>
        <v>0.056000000000000001</v>
      </c>
      <c r="S341" s="239">
        <v>0</v>
      </c>
      <c r="T341" s="240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1" t="s">
        <v>233</v>
      </c>
      <c r="AT341" s="241" t="s">
        <v>228</v>
      </c>
      <c r="AU341" s="241" t="s">
        <v>94</v>
      </c>
      <c r="AY341" s="19" t="s">
        <v>226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9" t="s">
        <v>233</v>
      </c>
      <c r="BK341" s="242">
        <f>ROUND(I341*H341,2)</f>
        <v>0</v>
      </c>
      <c r="BL341" s="19" t="s">
        <v>233</v>
      </c>
      <c r="BM341" s="241" t="s">
        <v>4036</v>
      </c>
    </row>
    <row r="342" s="15" customFormat="1">
      <c r="A342" s="15"/>
      <c r="B342" s="280"/>
      <c r="C342" s="281"/>
      <c r="D342" s="245" t="s">
        <v>235</v>
      </c>
      <c r="E342" s="282" t="s">
        <v>1</v>
      </c>
      <c r="F342" s="283" t="s">
        <v>4037</v>
      </c>
      <c r="G342" s="281"/>
      <c r="H342" s="282" t="s">
        <v>1</v>
      </c>
      <c r="I342" s="284"/>
      <c r="J342" s="281"/>
      <c r="K342" s="281"/>
      <c r="L342" s="285"/>
      <c r="M342" s="286"/>
      <c r="N342" s="287"/>
      <c r="O342" s="287"/>
      <c r="P342" s="287"/>
      <c r="Q342" s="287"/>
      <c r="R342" s="287"/>
      <c r="S342" s="287"/>
      <c r="T342" s="28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9" t="s">
        <v>235</v>
      </c>
      <c r="AU342" s="289" t="s">
        <v>94</v>
      </c>
      <c r="AV342" s="15" t="s">
        <v>92</v>
      </c>
      <c r="AW342" s="15" t="s">
        <v>40</v>
      </c>
      <c r="AX342" s="15" t="s">
        <v>85</v>
      </c>
      <c r="AY342" s="289" t="s">
        <v>226</v>
      </c>
    </row>
    <row r="343" s="15" customFormat="1">
      <c r="A343" s="15"/>
      <c r="B343" s="280"/>
      <c r="C343" s="281"/>
      <c r="D343" s="245" t="s">
        <v>235</v>
      </c>
      <c r="E343" s="282" t="s">
        <v>1</v>
      </c>
      <c r="F343" s="283" t="s">
        <v>4038</v>
      </c>
      <c r="G343" s="281"/>
      <c r="H343" s="282" t="s">
        <v>1</v>
      </c>
      <c r="I343" s="284"/>
      <c r="J343" s="281"/>
      <c r="K343" s="281"/>
      <c r="L343" s="285"/>
      <c r="M343" s="286"/>
      <c r="N343" s="287"/>
      <c r="O343" s="287"/>
      <c r="P343" s="287"/>
      <c r="Q343" s="287"/>
      <c r="R343" s="287"/>
      <c r="S343" s="287"/>
      <c r="T343" s="28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9" t="s">
        <v>235</v>
      </c>
      <c r="AU343" s="289" t="s">
        <v>94</v>
      </c>
      <c r="AV343" s="15" t="s">
        <v>92</v>
      </c>
      <c r="AW343" s="15" t="s">
        <v>40</v>
      </c>
      <c r="AX343" s="15" t="s">
        <v>85</v>
      </c>
      <c r="AY343" s="289" t="s">
        <v>226</v>
      </c>
    </row>
    <row r="344" s="13" customFormat="1">
      <c r="A344" s="13"/>
      <c r="B344" s="243"/>
      <c r="C344" s="244"/>
      <c r="D344" s="245" t="s">
        <v>235</v>
      </c>
      <c r="E344" s="246" t="s">
        <v>1</v>
      </c>
      <c r="F344" s="247" t="s">
        <v>233</v>
      </c>
      <c r="G344" s="244"/>
      <c r="H344" s="248">
        <v>4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235</v>
      </c>
      <c r="AU344" s="254" t="s">
        <v>94</v>
      </c>
      <c r="AV344" s="13" t="s">
        <v>94</v>
      </c>
      <c r="AW344" s="13" t="s">
        <v>40</v>
      </c>
      <c r="AX344" s="13" t="s">
        <v>92</v>
      </c>
      <c r="AY344" s="254" t="s">
        <v>226</v>
      </c>
    </row>
    <row r="345" s="2" customFormat="1" ht="16.5" customHeight="1">
      <c r="A345" s="41"/>
      <c r="B345" s="42"/>
      <c r="C345" s="230" t="s">
        <v>335</v>
      </c>
      <c r="D345" s="230" t="s">
        <v>228</v>
      </c>
      <c r="E345" s="231" t="s">
        <v>4039</v>
      </c>
      <c r="F345" s="232" t="s">
        <v>4040</v>
      </c>
      <c r="G345" s="233" t="s">
        <v>611</v>
      </c>
      <c r="H345" s="234">
        <v>4</v>
      </c>
      <c r="I345" s="235"/>
      <c r="J345" s="236">
        <f>ROUND(I345*H345,2)</f>
        <v>0</v>
      </c>
      <c r="K345" s="232" t="s">
        <v>1</v>
      </c>
      <c r="L345" s="47"/>
      <c r="M345" s="237" t="s">
        <v>1</v>
      </c>
      <c r="N345" s="238" t="s">
        <v>52</v>
      </c>
      <c r="O345" s="95"/>
      <c r="P345" s="239">
        <f>O345*H345</f>
        <v>0</v>
      </c>
      <c r="Q345" s="239">
        <v>0.0030000000000000001</v>
      </c>
      <c r="R345" s="239">
        <f>Q345*H345</f>
        <v>0.012</v>
      </c>
      <c r="S345" s="239">
        <v>0</v>
      </c>
      <c r="T345" s="240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1" t="s">
        <v>233</v>
      </c>
      <c r="AT345" s="241" t="s">
        <v>228</v>
      </c>
      <c r="AU345" s="241" t="s">
        <v>94</v>
      </c>
      <c r="AY345" s="19" t="s">
        <v>226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9" t="s">
        <v>233</v>
      </c>
      <c r="BK345" s="242">
        <f>ROUND(I345*H345,2)</f>
        <v>0</v>
      </c>
      <c r="BL345" s="19" t="s">
        <v>233</v>
      </c>
      <c r="BM345" s="241" t="s">
        <v>4041</v>
      </c>
    </row>
    <row r="346" s="15" customFormat="1">
      <c r="A346" s="15"/>
      <c r="B346" s="280"/>
      <c r="C346" s="281"/>
      <c r="D346" s="245" t="s">
        <v>235</v>
      </c>
      <c r="E346" s="282" t="s">
        <v>1</v>
      </c>
      <c r="F346" s="283" t="s">
        <v>4042</v>
      </c>
      <c r="G346" s="281"/>
      <c r="H346" s="282" t="s">
        <v>1</v>
      </c>
      <c r="I346" s="284"/>
      <c r="J346" s="281"/>
      <c r="K346" s="281"/>
      <c r="L346" s="285"/>
      <c r="M346" s="286"/>
      <c r="N346" s="287"/>
      <c r="O346" s="287"/>
      <c r="P346" s="287"/>
      <c r="Q346" s="287"/>
      <c r="R346" s="287"/>
      <c r="S346" s="287"/>
      <c r="T346" s="28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9" t="s">
        <v>235</v>
      </c>
      <c r="AU346" s="289" t="s">
        <v>94</v>
      </c>
      <c r="AV346" s="15" t="s">
        <v>92</v>
      </c>
      <c r="AW346" s="15" t="s">
        <v>40</v>
      </c>
      <c r="AX346" s="15" t="s">
        <v>85</v>
      </c>
      <c r="AY346" s="289" t="s">
        <v>226</v>
      </c>
    </row>
    <row r="347" s="15" customFormat="1">
      <c r="A347" s="15"/>
      <c r="B347" s="280"/>
      <c r="C347" s="281"/>
      <c r="D347" s="245" t="s">
        <v>235</v>
      </c>
      <c r="E347" s="282" t="s">
        <v>1</v>
      </c>
      <c r="F347" s="283" t="s">
        <v>4043</v>
      </c>
      <c r="G347" s="281"/>
      <c r="H347" s="282" t="s">
        <v>1</v>
      </c>
      <c r="I347" s="284"/>
      <c r="J347" s="281"/>
      <c r="K347" s="281"/>
      <c r="L347" s="285"/>
      <c r="M347" s="286"/>
      <c r="N347" s="287"/>
      <c r="O347" s="287"/>
      <c r="P347" s="287"/>
      <c r="Q347" s="287"/>
      <c r="R347" s="287"/>
      <c r="S347" s="287"/>
      <c r="T347" s="28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9" t="s">
        <v>235</v>
      </c>
      <c r="AU347" s="289" t="s">
        <v>94</v>
      </c>
      <c r="AV347" s="15" t="s">
        <v>92</v>
      </c>
      <c r="AW347" s="15" t="s">
        <v>40</v>
      </c>
      <c r="AX347" s="15" t="s">
        <v>85</v>
      </c>
      <c r="AY347" s="289" t="s">
        <v>226</v>
      </c>
    </row>
    <row r="348" s="13" customFormat="1">
      <c r="A348" s="13"/>
      <c r="B348" s="243"/>
      <c r="C348" s="244"/>
      <c r="D348" s="245" t="s">
        <v>235</v>
      </c>
      <c r="E348" s="246" t="s">
        <v>1</v>
      </c>
      <c r="F348" s="247" t="s">
        <v>233</v>
      </c>
      <c r="G348" s="244"/>
      <c r="H348" s="248">
        <v>4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235</v>
      </c>
      <c r="AU348" s="254" t="s">
        <v>94</v>
      </c>
      <c r="AV348" s="13" t="s">
        <v>94</v>
      </c>
      <c r="AW348" s="13" t="s">
        <v>40</v>
      </c>
      <c r="AX348" s="13" t="s">
        <v>92</v>
      </c>
      <c r="AY348" s="254" t="s">
        <v>226</v>
      </c>
    </row>
    <row r="349" s="2" customFormat="1" ht="16.5" customHeight="1">
      <c r="A349" s="41"/>
      <c r="B349" s="42"/>
      <c r="C349" s="230" t="s">
        <v>340</v>
      </c>
      <c r="D349" s="230" t="s">
        <v>228</v>
      </c>
      <c r="E349" s="231" t="s">
        <v>4044</v>
      </c>
      <c r="F349" s="232" t="s">
        <v>4045</v>
      </c>
      <c r="G349" s="233" t="s">
        <v>611</v>
      </c>
      <c r="H349" s="234">
        <v>4</v>
      </c>
      <c r="I349" s="235"/>
      <c r="J349" s="236">
        <f>ROUND(I349*H349,2)</f>
        <v>0</v>
      </c>
      <c r="K349" s="232" t="s">
        <v>1</v>
      </c>
      <c r="L349" s="47"/>
      <c r="M349" s="237" t="s">
        <v>1</v>
      </c>
      <c r="N349" s="238" t="s">
        <v>52</v>
      </c>
      <c r="O349" s="95"/>
      <c r="P349" s="239">
        <f>O349*H349</f>
        <v>0</v>
      </c>
      <c r="Q349" s="239">
        <v>0.0060000000000000001</v>
      </c>
      <c r="R349" s="239">
        <f>Q349*H349</f>
        <v>0.024</v>
      </c>
      <c r="S349" s="239">
        <v>0</v>
      </c>
      <c r="T349" s="240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1" t="s">
        <v>233</v>
      </c>
      <c r="AT349" s="241" t="s">
        <v>228</v>
      </c>
      <c r="AU349" s="241" t="s">
        <v>94</v>
      </c>
      <c r="AY349" s="19" t="s">
        <v>226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9" t="s">
        <v>233</v>
      </c>
      <c r="BK349" s="242">
        <f>ROUND(I349*H349,2)</f>
        <v>0</v>
      </c>
      <c r="BL349" s="19" t="s">
        <v>233</v>
      </c>
      <c r="BM349" s="241" t="s">
        <v>4046</v>
      </c>
    </row>
    <row r="350" s="15" customFormat="1">
      <c r="A350" s="15"/>
      <c r="B350" s="280"/>
      <c r="C350" s="281"/>
      <c r="D350" s="245" t="s">
        <v>235</v>
      </c>
      <c r="E350" s="282" t="s">
        <v>1</v>
      </c>
      <c r="F350" s="283" t="s">
        <v>4047</v>
      </c>
      <c r="G350" s="281"/>
      <c r="H350" s="282" t="s">
        <v>1</v>
      </c>
      <c r="I350" s="284"/>
      <c r="J350" s="281"/>
      <c r="K350" s="281"/>
      <c r="L350" s="285"/>
      <c r="M350" s="286"/>
      <c r="N350" s="287"/>
      <c r="O350" s="287"/>
      <c r="P350" s="287"/>
      <c r="Q350" s="287"/>
      <c r="R350" s="287"/>
      <c r="S350" s="287"/>
      <c r="T350" s="28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9" t="s">
        <v>235</v>
      </c>
      <c r="AU350" s="289" t="s">
        <v>94</v>
      </c>
      <c r="AV350" s="15" t="s">
        <v>92</v>
      </c>
      <c r="AW350" s="15" t="s">
        <v>40</v>
      </c>
      <c r="AX350" s="15" t="s">
        <v>85</v>
      </c>
      <c r="AY350" s="289" t="s">
        <v>226</v>
      </c>
    </row>
    <row r="351" s="15" customFormat="1">
      <c r="A351" s="15"/>
      <c r="B351" s="280"/>
      <c r="C351" s="281"/>
      <c r="D351" s="245" t="s">
        <v>235</v>
      </c>
      <c r="E351" s="282" t="s">
        <v>1</v>
      </c>
      <c r="F351" s="283" t="s">
        <v>4048</v>
      </c>
      <c r="G351" s="281"/>
      <c r="H351" s="282" t="s">
        <v>1</v>
      </c>
      <c r="I351" s="284"/>
      <c r="J351" s="281"/>
      <c r="K351" s="281"/>
      <c r="L351" s="285"/>
      <c r="M351" s="286"/>
      <c r="N351" s="287"/>
      <c r="O351" s="287"/>
      <c r="P351" s="287"/>
      <c r="Q351" s="287"/>
      <c r="R351" s="287"/>
      <c r="S351" s="287"/>
      <c r="T351" s="28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9" t="s">
        <v>235</v>
      </c>
      <c r="AU351" s="289" t="s">
        <v>94</v>
      </c>
      <c r="AV351" s="15" t="s">
        <v>92</v>
      </c>
      <c r="AW351" s="15" t="s">
        <v>40</v>
      </c>
      <c r="AX351" s="15" t="s">
        <v>85</v>
      </c>
      <c r="AY351" s="289" t="s">
        <v>226</v>
      </c>
    </row>
    <row r="352" s="13" customFormat="1">
      <c r="A352" s="13"/>
      <c r="B352" s="243"/>
      <c r="C352" s="244"/>
      <c r="D352" s="245" t="s">
        <v>235</v>
      </c>
      <c r="E352" s="246" t="s">
        <v>1</v>
      </c>
      <c r="F352" s="247" t="s">
        <v>233</v>
      </c>
      <c r="G352" s="244"/>
      <c r="H352" s="248">
        <v>4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235</v>
      </c>
      <c r="AU352" s="254" t="s">
        <v>94</v>
      </c>
      <c r="AV352" s="13" t="s">
        <v>94</v>
      </c>
      <c r="AW352" s="13" t="s">
        <v>40</v>
      </c>
      <c r="AX352" s="13" t="s">
        <v>92</v>
      </c>
      <c r="AY352" s="254" t="s">
        <v>226</v>
      </c>
    </row>
    <row r="353" s="2" customFormat="1" ht="16.5" customHeight="1">
      <c r="A353" s="41"/>
      <c r="B353" s="42"/>
      <c r="C353" s="230" t="s">
        <v>345</v>
      </c>
      <c r="D353" s="230" t="s">
        <v>228</v>
      </c>
      <c r="E353" s="231" t="s">
        <v>4049</v>
      </c>
      <c r="F353" s="232" t="s">
        <v>4050</v>
      </c>
      <c r="G353" s="233" t="s">
        <v>611</v>
      </c>
      <c r="H353" s="234">
        <v>1</v>
      </c>
      <c r="I353" s="235"/>
      <c r="J353" s="236">
        <f>ROUND(I353*H353,2)</f>
        <v>0</v>
      </c>
      <c r="K353" s="232" t="s">
        <v>1</v>
      </c>
      <c r="L353" s="47"/>
      <c r="M353" s="237" t="s">
        <v>1</v>
      </c>
      <c r="N353" s="238" t="s">
        <v>52</v>
      </c>
      <c r="O353" s="95"/>
      <c r="P353" s="239">
        <f>O353*H353</f>
        <v>0</v>
      </c>
      <c r="Q353" s="239">
        <v>0.073999999999999996</v>
      </c>
      <c r="R353" s="239">
        <f>Q353*H353</f>
        <v>0.073999999999999996</v>
      </c>
      <c r="S353" s="239">
        <v>0</v>
      </c>
      <c r="T353" s="240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1" t="s">
        <v>233</v>
      </c>
      <c r="AT353" s="241" t="s">
        <v>228</v>
      </c>
      <c r="AU353" s="241" t="s">
        <v>94</v>
      </c>
      <c r="AY353" s="19" t="s">
        <v>226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9" t="s">
        <v>233</v>
      </c>
      <c r="BK353" s="242">
        <f>ROUND(I353*H353,2)</f>
        <v>0</v>
      </c>
      <c r="BL353" s="19" t="s">
        <v>233</v>
      </c>
      <c r="BM353" s="241" t="s">
        <v>4051</v>
      </c>
    </row>
    <row r="354" s="15" customFormat="1">
      <c r="A354" s="15"/>
      <c r="B354" s="280"/>
      <c r="C354" s="281"/>
      <c r="D354" s="245" t="s">
        <v>235</v>
      </c>
      <c r="E354" s="282" t="s">
        <v>1</v>
      </c>
      <c r="F354" s="283" t="s">
        <v>4052</v>
      </c>
      <c r="G354" s="281"/>
      <c r="H354" s="282" t="s">
        <v>1</v>
      </c>
      <c r="I354" s="284"/>
      <c r="J354" s="281"/>
      <c r="K354" s="281"/>
      <c r="L354" s="285"/>
      <c r="M354" s="286"/>
      <c r="N354" s="287"/>
      <c r="O354" s="287"/>
      <c r="P354" s="287"/>
      <c r="Q354" s="287"/>
      <c r="R354" s="287"/>
      <c r="S354" s="287"/>
      <c r="T354" s="28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9" t="s">
        <v>235</v>
      </c>
      <c r="AU354" s="289" t="s">
        <v>94</v>
      </c>
      <c r="AV354" s="15" t="s">
        <v>92</v>
      </c>
      <c r="AW354" s="15" t="s">
        <v>40</v>
      </c>
      <c r="AX354" s="15" t="s">
        <v>85</v>
      </c>
      <c r="AY354" s="289" t="s">
        <v>226</v>
      </c>
    </row>
    <row r="355" s="15" customFormat="1">
      <c r="A355" s="15"/>
      <c r="B355" s="280"/>
      <c r="C355" s="281"/>
      <c r="D355" s="245" t="s">
        <v>235</v>
      </c>
      <c r="E355" s="282" t="s">
        <v>1</v>
      </c>
      <c r="F355" s="283" t="s">
        <v>4053</v>
      </c>
      <c r="G355" s="281"/>
      <c r="H355" s="282" t="s">
        <v>1</v>
      </c>
      <c r="I355" s="284"/>
      <c r="J355" s="281"/>
      <c r="K355" s="281"/>
      <c r="L355" s="285"/>
      <c r="M355" s="286"/>
      <c r="N355" s="287"/>
      <c r="O355" s="287"/>
      <c r="P355" s="287"/>
      <c r="Q355" s="287"/>
      <c r="R355" s="287"/>
      <c r="S355" s="287"/>
      <c r="T355" s="28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9" t="s">
        <v>235</v>
      </c>
      <c r="AU355" s="289" t="s">
        <v>94</v>
      </c>
      <c r="AV355" s="15" t="s">
        <v>92</v>
      </c>
      <c r="AW355" s="15" t="s">
        <v>40</v>
      </c>
      <c r="AX355" s="15" t="s">
        <v>85</v>
      </c>
      <c r="AY355" s="289" t="s">
        <v>226</v>
      </c>
    </row>
    <row r="356" s="13" customFormat="1">
      <c r="A356" s="13"/>
      <c r="B356" s="243"/>
      <c r="C356" s="244"/>
      <c r="D356" s="245" t="s">
        <v>235</v>
      </c>
      <c r="E356" s="246" t="s">
        <v>1</v>
      </c>
      <c r="F356" s="247" t="s">
        <v>92</v>
      </c>
      <c r="G356" s="244"/>
      <c r="H356" s="248">
        <v>1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235</v>
      </c>
      <c r="AU356" s="254" t="s">
        <v>94</v>
      </c>
      <c r="AV356" s="13" t="s">
        <v>94</v>
      </c>
      <c r="AW356" s="13" t="s">
        <v>40</v>
      </c>
      <c r="AX356" s="13" t="s">
        <v>92</v>
      </c>
      <c r="AY356" s="254" t="s">
        <v>226</v>
      </c>
    </row>
    <row r="357" s="12" customFormat="1" ht="22.8" customHeight="1">
      <c r="A357" s="12"/>
      <c r="B357" s="214"/>
      <c r="C357" s="215"/>
      <c r="D357" s="216" t="s">
        <v>84</v>
      </c>
      <c r="E357" s="228" t="s">
        <v>4054</v>
      </c>
      <c r="F357" s="228" t="s">
        <v>4055</v>
      </c>
      <c r="G357" s="215"/>
      <c r="H357" s="215"/>
      <c r="I357" s="218"/>
      <c r="J357" s="229">
        <f>BK357</f>
        <v>0</v>
      </c>
      <c r="K357" s="215"/>
      <c r="L357" s="220"/>
      <c r="M357" s="221"/>
      <c r="N357" s="222"/>
      <c r="O357" s="222"/>
      <c r="P357" s="223">
        <f>P358+SUM(P359:P410)+P481+P540+P600</f>
        <v>0</v>
      </c>
      <c r="Q357" s="222"/>
      <c r="R357" s="223">
        <f>R358+SUM(R359:R410)+R481+R540+R600</f>
        <v>2.8393230000000003</v>
      </c>
      <c r="S357" s="222"/>
      <c r="T357" s="224">
        <f>T358+SUM(T359:T410)+T481+T540+T600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5" t="s">
        <v>92</v>
      </c>
      <c r="AT357" s="226" t="s">
        <v>84</v>
      </c>
      <c r="AU357" s="226" t="s">
        <v>92</v>
      </c>
      <c r="AY357" s="225" t="s">
        <v>226</v>
      </c>
      <c r="BK357" s="227">
        <f>BK358+SUM(BK359:BK410)+BK481+BK540+BK600</f>
        <v>0</v>
      </c>
    </row>
    <row r="358" s="2" customFormat="1" ht="16.5" customHeight="1">
      <c r="A358" s="41"/>
      <c r="B358" s="42"/>
      <c r="C358" s="266" t="s">
        <v>350</v>
      </c>
      <c r="D358" s="266" t="s">
        <v>301</v>
      </c>
      <c r="E358" s="267" t="s">
        <v>4056</v>
      </c>
      <c r="F358" s="268" t="s">
        <v>4057</v>
      </c>
      <c r="G358" s="269" t="s">
        <v>611</v>
      </c>
      <c r="H358" s="270">
        <v>4</v>
      </c>
      <c r="I358" s="271"/>
      <c r="J358" s="272">
        <f>ROUND(I358*H358,2)</f>
        <v>0</v>
      </c>
      <c r="K358" s="268" t="s">
        <v>1</v>
      </c>
      <c r="L358" s="273"/>
      <c r="M358" s="274" t="s">
        <v>1</v>
      </c>
      <c r="N358" s="275" t="s">
        <v>52</v>
      </c>
      <c r="O358" s="95"/>
      <c r="P358" s="239">
        <f>O358*H358</f>
        <v>0</v>
      </c>
      <c r="Q358" s="239">
        <v>0.031600000000000003</v>
      </c>
      <c r="R358" s="239">
        <f>Q358*H358</f>
        <v>0.12640000000000001</v>
      </c>
      <c r="S358" s="239">
        <v>0</v>
      </c>
      <c r="T358" s="240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1" t="s">
        <v>266</v>
      </c>
      <c r="AT358" s="241" t="s">
        <v>301</v>
      </c>
      <c r="AU358" s="241" t="s">
        <v>94</v>
      </c>
      <c r="AY358" s="19" t="s">
        <v>226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9" t="s">
        <v>233</v>
      </c>
      <c r="BK358" s="242">
        <f>ROUND(I358*H358,2)</f>
        <v>0</v>
      </c>
      <c r="BL358" s="19" t="s">
        <v>233</v>
      </c>
      <c r="BM358" s="241" t="s">
        <v>4058</v>
      </c>
    </row>
    <row r="359" s="15" customFormat="1">
      <c r="A359" s="15"/>
      <c r="B359" s="280"/>
      <c r="C359" s="281"/>
      <c r="D359" s="245" t="s">
        <v>235</v>
      </c>
      <c r="E359" s="282" t="s">
        <v>1</v>
      </c>
      <c r="F359" s="283" t="s">
        <v>4059</v>
      </c>
      <c r="G359" s="281"/>
      <c r="H359" s="282" t="s">
        <v>1</v>
      </c>
      <c r="I359" s="284"/>
      <c r="J359" s="281"/>
      <c r="K359" s="281"/>
      <c r="L359" s="285"/>
      <c r="M359" s="286"/>
      <c r="N359" s="287"/>
      <c r="O359" s="287"/>
      <c r="P359" s="287"/>
      <c r="Q359" s="287"/>
      <c r="R359" s="287"/>
      <c r="S359" s="287"/>
      <c r="T359" s="28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9" t="s">
        <v>235</v>
      </c>
      <c r="AU359" s="289" t="s">
        <v>94</v>
      </c>
      <c r="AV359" s="15" t="s">
        <v>92</v>
      </c>
      <c r="AW359" s="15" t="s">
        <v>40</v>
      </c>
      <c r="AX359" s="15" t="s">
        <v>85</v>
      </c>
      <c r="AY359" s="289" t="s">
        <v>226</v>
      </c>
    </row>
    <row r="360" s="15" customFormat="1">
      <c r="A360" s="15"/>
      <c r="B360" s="280"/>
      <c r="C360" s="281"/>
      <c r="D360" s="245" t="s">
        <v>235</v>
      </c>
      <c r="E360" s="282" t="s">
        <v>1</v>
      </c>
      <c r="F360" s="283" t="s">
        <v>4060</v>
      </c>
      <c r="G360" s="281"/>
      <c r="H360" s="282" t="s">
        <v>1</v>
      </c>
      <c r="I360" s="284"/>
      <c r="J360" s="281"/>
      <c r="K360" s="281"/>
      <c r="L360" s="285"/>
      <c r="M360" s="286"/>
      <c r="N360" s="287"/>
      <c r="O360" s="287"/>
      <c r="P360" s="287"/>
      <c r="Q360" s="287"/>
      <c r="R360" s="287"/>
      <c r="S360" s="287"/>
      <c r="T360" s="28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9" t="s">
        <v>235</v>
      </c>
      <c r="AU360" s="289" t="s">
        <v>94</v>
      </c>
      <c r="AV360" s="15" t="s">
        <v>92</v>
      </c>
      <c r="AW360" s="15" t="s">
        <v>40</v>
      </c>
      <c r="AX360" s="15" t="s">
        <v>85</v>
      </c>
      <c r="AY360" s="289" t="s">
        <v>226</v>
      </c>
    </row>
    <row r="361" s="15" customFormat="1">
      <c r="A361" s="15"/>
      <c r="B361" s="280"/>
      <c r="C361" s="281"/>
      <c r="D361" s="245" t="s">
        <v>235</v>
      </c>
      <c r="E361" s="282" t="s">
        <v>1</v>
      </c>
      <c r="F361" s="283" t="s">
        <v>4061</v>
      </c>
      <c r="G361" s="281"/>
      <c r="H361" s="282" t="s">
        <v>1</v>
      </c>
      <c r="I361" s="284"/>
      <c r="J361" s="281"/>
      <c r="K361" s="281"/>
      <c r="L361" s="285"/>
      <c r="M361" s="286"/>
      <c r="N361" s="287"/>
      <c r="O361" s="287"/>
      <c r="P361" s="287"/>
      <c r="Q361" s="287"/>
      <c r="R361" s="287"/>
      <c r="S361" s="287"/>
      <c r="T361" s="28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9" t="s">
        <v>235</v>
      </c>
      <c r="AU361" s="289" t="s">
        <v>94</v>
      </c>
      <c r="AV361" s="15" t="s">
        <v>92</v>
      </c>
      <c r="AW361" s="15" t="s">
        <v>40</v>
      </c>
      <c r="AX361" s="15" t="s">
        <v>85</v>
      </c>
      <c r="AY361" s="289" t="s">
        <v>226</v>
      </c>
    </row>
    <row r="362" s="13" customFormat="1">
      <c r="A362" s="13"/>
      <c r="B362" s="243"/>
      <c r="C362" s="244"/>
      <c r="D362" s="245" t="s">
        <v>235</v>
      </c>
      <c r="E362" s="246" t="s">
        <v>1</v>
      </c>
      <c r="F362" s="247" t="s">
        <v>233</v>
      </c>
      <c r="G362" s="244"/>
      <c r="H362" s="248">
        <v>4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235</v>
      </c>
      <c r="AU362" s="254" t="s">
        <v>94</v>
      </c>
      <c r="AV362" s="13" t="s">
        <v>94</v>
      </c>
      <c r="AW362" s="13" t="s">
        <v>40</v>
      </c>
      <c r="AX362" s="13" t="s">
        <v>92</v>
      </c>
      <c r="AY362" s="254" t="s">
        <v>226</v>
      </c>
    </row>
    <row r="363" s="2" customFormat="1" ht="16.5" customHeight="1">
      <c r="A363" s="41"/>
      <c r="B363" s="42"/>
      <c r="C363" s="266" t="s">
        <v>356</v>
      </c>
      <c r="D363" s="266" t="s">
        <v>301</v>
      </c>
      <c r="E363" s="267" t="s">
        <v>4062</v>
      </c>
      <c r="F363" s="268" t="s">
        <v>4063</v>
      </c>
      <c r="G363" s="269" t="s">
        <v>611</v>
      </c>
      <c r="H363" s="270">
        <v>4</v>
      </c>
      <c r="I363" s="271"/>
      <c r="J363" s="272">
        <f>ROUND(I363*H363,2)</f>
        <v>0</v>
      </c>
      <c r="K363" s="268" t="s">
        <v>1</v>
      </c>
      <c r="L363" s="273"/>
      <c r="M363" s="274" t="s">
        <v>1</v>
      </c>
      <c r="N363" s="275" t="s">
        <v>52</v>
      </c>
      <c r="O363" s="95"/>
      <c r="P363" s="239">
        <f>O363*H363</f>
        <v>0</v>
      </c>
      <c r="Q363" s="239">
        <v>0.0015100000000000001</v>
      </c>
      <c r="R363" s="239">
        <f>Q363*H363</f>
        <v>0.0060400000000000002</v>
      </c>
      <c r="S363" s="239">
        <v>0</v>
      </c>
      <c r="T363" s="240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1" t="s">
        <v>266</v>
      </c>
      <c r="AT363" s="241" t="s">
        <v>301</v>
      </c>
      <c r="AU363" s="241" t="s">
        <v>94</v>
      </c>
      <c r="AY363" s="19" t="s">
        <v>226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9" t="s">
        <v>233</v>
      </c>
      <c r="BK363" s="242">
        <f>ROUND(I363*H363,2)</f>
        <v>0</v>
      </c>
      <c r="BL363" s="19" t="s">
        <v>233</v>
      </c>
      <c r="BM363" s="241" t="s">
        <v>4064</v>
      </c>
    </row>
    <row r="364" s="15" customFormat="1">
      <c r="A364" s="15"/>
      <c r="B364" s="280"/>
      <c r="C364" s="281"/>
      <c r="D364" s="245" t="s">
        <v>235</v>
      </c>
      <c r="E364" s="282" t="s">
        <v>1</v>
      </c>
      <c r="F364" s="283" t="s">
        <v>4065</v>
      </c>
      <c r="G364" s="281"/>
      <c r="H364" s="282" t="s">
        <v>1</v>
      </c>
      <c r="I364" s="284"/>
      <c r="J364" s="281"/>
      <c r="K364" s="281"/>
      <c r="L364" s="285"/>
      <c r="M364" s="286"/>
      <c r="N364" s="287"/>
      <c r="O364" s="287"/>
      <c r="P364" s="287"/>
      <c r="Q364" s="287"/>
      <c r="R364" s="287"/>
      <c r="S364" s="287"/>
      <c r="T364" s="28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9" t="s">
        <v>235</v>
      </c>
      <c r="AU364" s="289" t="s">
        <v>94</v>
      </c>
      <c r="AV364" s="15" t="s">
        <v>92</v>
      </c>
      <c r="AW364" s="15" t="s">
        <v>40</v>
      </c>
      <c r="AX364" s="15" t="s">
        <v>85</v>
      </c>
      <c r="AY364" s="289" t="s">
        <v>226</v>
      </c>
    </row>
    <row r="365" s="15" customFormat="1">
      <c r="A365" s="15"/>
      <c r="B365" s="280"/>
      <c r="C365" s="281"/>
      <c r="D365" s="245" t="s">
        <v>235</v>
      </c>
      <c r="E365" s="282" t="s">
        <v>1</v>
      </c>
      <c r="F365" s="283" t="s">
        <v>4066</v>
      </c>
      <c r="G365" s="281"/>
      <c r="H365" s="282" t="s">
        <v>1</v>
      </c>
      <c r="I365" s="284"/>
      <c r="J365" s="281"/>
      <c r="K365" s="281"/>
      <c r="L365" s="285"/>
      <c r="M365" s="286"/>
      <c r="N365" s="287"/>
      <c r="O365" s="287"/>
      <c r="P365" s="287"/>
      <c r="Q365" s="287"/>
      <c r="R365" s="287"/>
      <c r="S365" s="287"/>
      <c r="T365" s="28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9" t="s">
        <v>235</v>
      </c>
      <c r="AU365" s="289" t="s">
        <v>94</v>
      </c>
      <c r="AV365" s="15" t="s">
        <v>92</v>
      </c>
      <c r="AW365" s="15" t="s">
        <v>40</v>
      </c>
      <c r="AX365" s="15" t="s">
        <v>85</v>
      </c>
      <c r="AY365" s="289" t="s">
        <v>226</v>
      </c>
    </row>
    <row r="366" s="15" customFormat="1">
      <c r="A366" s="15"/>
      <c r="B366" s="280"/>
      <c r="C366" s="281"/>
      <c r="D366" s="245" t="s">
        <v>235</v>
      </c>
      <c r="E366" s="282" t="s">
        <v>1</v>
      </c>
      <c r="F366" s="283" t="s">
        <v>4067</v>
      </c>
      <c r="G366" s="281"/>
      <c r="H366" s="282" t="s">
        <v>1</v>
      </c>
      <c r="I366" s="284"/>
      <c r="J366" s="281"/>
      <c r="K366" s="281"/>
      <c r="L366" s="285"/>
      <c r="M366" s="286"/>
      <c r="N366" s="287"/>
      <c r="O366" s="287"/>
      <c r="P366" s="287"/>
      <c r="Q366" s="287"/>
      <c r="R366" s="287"/>
      <c r="S366" s="287"/>
      <c r="T366" s="28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9" t="s">
        <v>235</v>
      </c>
      <c r="AU366" s="289" t="s">
        <v>94</v>
      </c>
      <c r="AV366" s="15" t="s">
        <v>92</v>
      </c>
      <c r="AW366" s="15" t="s">
        <v>40</v>
      </c>
      <c r="AX366" s="15" t="s">
        <v>85</v>
      </c>
      <c r="AY366" s="289" t="s">
        <v>226</v>
      </c>
    </row>
    <row r="367" s="13" customFormat="1">
      <c r="A367" s="13"/>
      <c r="B367" s="243"/>
      <c r="C367" s="244"/>
      <c r="D367" s="245" t="s">
        <v>235</v>
      </c>
      <c r="E367" s="246" t="s">
        <v>1</v>
      </c>
      <c r="F367" s="247" t="s">
        <v>233</v>
      </c>
      <c r="G367" s="244"/>
      <c r="H367" s="248">
        <v>4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235</v>
      </c>
      <c r="AU367" s="254" t="s">
        <v>94</v>
      </c>
      <c r="AV367" s="13" t="s">
        <v>94</v>
      </c>
      <c r="AW367" s="13" t="s">
        <v>40</v>
      </c>
      <c r="AX367" s="13" t="s">
        <v>92</v>
      </c>
      <c r="AY367" s="254" t="s">
        <v>226</v>
      </c>
    </row>
    <row r="368" s="2" customFormat="1" ht="16.5" customHeight="1">
      <c r="A368" s="41"/>
      <c r="B368" s="42"/>
      <c r="C368" s="266" t="s">
        <v>361</v>
      </c>
      <c r="D368" s="266" t="s">
        <v>301</v>
      </c>
      <c r="E368" s="267" t="s">
        <v>1557</v>
      </c>
      <c r="F368" s="268" t="s">
        <v>4068</v>
      </c>
      <c r="G368" s="269" t="s">
        <v>611</v>
      </c>
      <c r="H368" s="270">
        <v>1</v>
      </c>
      <c r="I368" s="271"/>
      <c r="J368" s="272">
        <f>ROUND(I368*H368,2)</f>
        <v>0</v>
      </c>
      <c r="K368" s="268" t="s">
        <v>1</v>
      </c>
      <c r="L368" s="273"/>
      <c r="M368" s="274" t="s">
        <v>1</v>
      </c>
      <c r="N368" s="275" t="s">
        <v>52</v>
      </c>
      <c r="O368" s="95"/>
      <c r="P368" s="239">
        <f>O368*H368</f>
        <v>0</v>
      </c>
      <c r="Q368" s="239">
        <v>0.00108</v>
      </c>
      <c r="R368" s="239">
        <f>Q368*H368</f>
        <v>0.00108</v>
      </c>
      <c r="S368" s="239">
        <v>0</v>
      </c>
      <c r="T368" s="240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1" t="s">
        <v>266</v>
      </c>
      <c r="AT368" s="241" t="s">
        <v>301</v>
      </c>
      <c r="AU368" s="241" t="s">
        <v>94</v>
      </c>
      <c r="AY368" s="19" t="s">
        <v>226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9" t="s">
        <v>233</v>
      </c>
      <c r="BK368" s="242">
        <f>ROUND(I368*H368,2)</f>
        <v>0</v>
      </c>
      <c r="BL368" s="19" t="s">
        <v>233</v>
      </c>
      <c r="BM368" s="241" t="s">
        <v>4069</v>
      </c>
    </row>
    <row r="369" s="15" customFormat="1">
      <c r="A369" s="15"/>
      <c r="B369" s="280"/>
      <c r="C369" s="281"/>
      <c r="D369" s="245" t="s">
        <v>235</v>
      </c>
      <c r="E369" s="282" t="s">
        <v>1</v>
      </c>
      <c r="F369" s="283" t="s">
        <v>4070</v>
      </c>
      <c r="G369" s="281"/>
      <c r="H369" s="282" t="s">
        <v>1</v>
      </c>
      <c r="I369" s="284"/>
      <c r="J369" s="281"/>
      <c r="K369" s="281"/>
      <c r="L369" s="285"/>
      <c r="M369" s="286"/>
      <c r="N369" s="287"/>
      <c r="O369" s="287"/>
      <c r="P369" s="287"/>
      <c r="Q369" s="287"/>
      <c r="R369" s="287"/>
      <c r="S369" s="287"/>
      <c r="T369" s="28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9" t="s">
        <v>235</v>
      </c>
      <c r="AU369" s="289" t="s">
        <v>94</v>
      </c>
      <c r="AV369" s="15" t="s">
        <v>92</v>
      </c>
      <c r="AW369" s="15" t="s">
        <v>40</v>
      </c>
      <c r="AX369" s="15" t="s">
        <v>85</v>
      </c>
      <c r="AY369" s="289" t="s">
        <v>226</v>
      </c>
    </row>
    <row r="370" s="15" customFormat="1">
      <c r="A370" s="15"/>
      <c r="B370" s="280"/>
      <c r="C370" s="281"/>
      <c r="D370" s="245" t="s">
        <v>235</v>
      </c>
      <c r="E370" s="282" t="s">
        <v>1</v>
      </c>
      <c r="F370" s="283" t="s">
        <v>4071</v>
      </c>
      <c r="G370" s="281"/>
      <c r="H370" s="282" t="s">
        <v>1</v>
      </c>
      <c r="I370" s="284"/>
      <c r="J370" s="281"/>
      <c r="K370" s="281"/>
      <c r="L370" s="285"/>
      <c r="M370" s="286"/>
      <c r="N370" s="287"/>
      <c r="O370" s="287"/>
      <c r="P370" s="287"/>
      <c r="Q370" s="287"/>
      <c r="R370" s="287"/>
      <c r="S370" s="287"/>
      <c r="T370" s="28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9" t="s">
        <v>235</v>
      </c>
      <c r="AU370" s="289" t="s">
        <v>94</v>
      </c>
      <c r="AV370" s="15" t="s">
        <v>92</v>
      </c>
      <c r="AW370" s="15" t="s">
        <v>40</v>
      </c>
      <c r="AX370" s="15" t="s">
        <v>85</v>
      </c>
      <c r="AY370" s="289" t="s">
        <v>226</v>
      </c>
    </row>
    <row r="371" s="15" customFormat="1">
      <c r="A371" s="15"/>
      <c r="B371" s="280"/>
      <c r="C371" s="281"/>
      <c r="D371" s="245" t="s">
        <v>235</v>
      </c>
      <c r="E371" s="282" t="s">
        <v>1</v>
      </c>
      <c r="F371" s="283" t="s">
        <v>4072</v>
      </c>
      <c r="G371" s="281"/>
      <c r="H371" s="282" t="s">
        <v>1</v>
      </c>
      <c r="I371" s="284"/>
      <c r="J371" s="281"/>
      <c r="K371" s="281"/>
      <c r="L371" s="285"/>
      <c r="M371" s="286"/>
      <c r="N371" s="287"/>
      <c r="O371" s="287"/>
      <c r="P371" s="287"/>
      <c r="Q371" s="287"/>
      <c r="R371" s="287"/>
      <c r="S371" s="287"/>
      <c r="T371" s="28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9" t="s">
        <v>235</v>
      </c>
      <c r="AU371" s="289" t="s">
        <v>94</v>
      </c>
      <c r="AV371" s="15" t="s">
        <v>92</v>
      </c>
      <c r="AW371" s="15" t="s">
        <v>40</v>
      </c>
      <c r="AX371" s="15" t="s">
        <v>85</v>
      </c>
      <c r="AY371" s="289" t="s">
        <v>226</v>
      </c>
    </row>
    <row r="372" s="13" customFormat="1">
      <c r="A372" s="13"/>
      <c r="B372" s="243"/>
      <c r="C372" s="244"/>
      <c r="D372" s="245" t="s">
        <v>235</v>
      </c>
      <c r="E372" s="246" t="s">
        <v>1</v>
      </c>
      <c r="F372" s="247" t="s">
        <v>92</v>
      </c>
      <c r="G372" s="244"/>
      <c r="H372" s="248">
        <v>1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235</v>
      </c>
      <c r="AU372" s="254" t="s">
        <v>94</v>
      </c>
      <c r="AV372" s="13" t="s">
        <v>94</v>
      </c>
      <c r="AW372" s="13" t="s">
        <v>40</v>
      </c>
      <c r="AX372" s="13" t="s">
        <v>92</v>
      </c>
      <c r="AY372" s="254" t="s">
        <v>226</v>
      </c>
    </row>
    <row r="373" s="2" customFormat="1" ht="16.5" customHeight="1">
      <c r="A373" s="41"/>
      <c r="B373" s="42"/>
      <c r="C373" s="266" t="s">
        <v>366</v>
      </c>
      <c r="D373" s="266" t="s">
        <v>301</v>
      </c>
      <c r="E373" s="267" t="s">
        <v>1560</v>
      </c>
      <c r="F373" s="268" t="s">
        <v>4073</v>
      </c>
      <c r="G373" s="269" t="s">
        <v>611</v>
      </c>
      <c r="H373" s="270">
        <v>2</v>
      </c>
      <c r="I373" s="271"/>
      <c r="J373" s="272">
        <f>ROUND(I373*H373,2)</f>
        <v>0</v>
      </c>
      <c r="K373" s="268" t="s">
        <v>1</v>
      </c>
      <c r="L373" s="273"/>
      <c r="M373" s="274" t="s">
        <v>1</v>
      </c>
      <c r="N373" s="275" t="s">
        <v>52</v>
      </c>
      <c r="O373" s="95"/>
      <c r="P373" s="239">
        <f>O373*H373</f>
        <v>0</v>
      </c>
      <c r="Q373" s="239">
        <v>0.00071000000000000002</v>
      </c>
      <c r="R373" s="239">
        <f>Q373*H373</f>
        <v>0.00142</v>
      </c>
      <c r="S373" s="239">
        <v>0</v>
      </c>
      <c r="T373" s="240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1" t="s">
        <v>266</v>
      </c>
      <c r="AT373" s="241" t="s">
        <v>301</v>
      </c>
      <c r="AU373" s="241" t="s">
        <v>94</v>
      </c>
      <c r="AY373" s="19" t="s">
        <v>226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9" t="s">
        <v>233</v>
      </c>
      <c r="BK373" s="242">
        <f>ROUND(I373*H373,2)</f>
        <v>0</v>
      </c>
      <c r="BL373" s="19" t="s">
        <v>233</v>
      </c>
      <c r="BM373" s="241" t="s">
        <v>4074</v>
      </c>
    </row>
    <row r="374" s="15" customFormat="1">
      <c r="A374" s="15"/>
      <c r="B374" s="280"/>
      <c r="C374" s="281"/>
      <c r="D374" s="245" t="s">
        <v>235</v>
      </c>
      <c r="E374" s="282" t="s">
        <v>1</v>
      </c>
      <c r="F374" s="283" t="s">
        <v>4075</v>
      </c>
      <c r="G374" s="281"/>
      <c r="H374" s="282" t="s">
        <v>1</v>
      </c>
      <c r="I374" s="284"/>
      <c r="J374" s="281"/>
      <c r="K374" s="281"/>
      <c r="L374" s="285"/>
      <c r="M374" s="286"/>
      <c r="N374" s="287"/>
      <c r="O374" s="287"/>
      <c r="P374" s="287"/>
      <c r="Q374" s="287"/>
      <c r="R374" s="287"/>
      <c r="S374" s="287"/>
      <c r="T374" s="28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9" t="s">
        <v>235</v>
      </c>
      <c r="AU374" s="289" t="s">
        <v>94</v>
      </c>
      <c r="AV374" s="15" t="s">
        <v>92</v>
      </c>
      <c r="AW374" s="15" t="s">
        <v>40</v>
      </c>
      <c r="AX374" s="15" t="s">
        <v>85</v>
      </c>
      <c r="AY374" s="289" t="s">
        <v>226</v>
      </c>
    </row>
    <row r="375" s="15" customFormat="1">
      <c r="A375" s="15"/>
      <c r="B375" s="280"/>
      <c r="C375" s="281"/>
      <c r="D375" s="245" t="s">
        <v>235</v>
      </c>
      <c r="E375" s="282" t="s">
        <v>1</v>
      </c>
      <c r="F375" s="283" t="s">
        <v>4076</v>
      </c>
      <c r="G375" s="281"/>
      <c r="H375" s="282" t="s">
        <v>1</v>
      </c>
      <c r="I375" s="284"/>
      <c r="J375" s="281"/>
      <c r="K375" s="281"/>
      <c r="L375" s="285"/>
      <c r="M375" s="286"/>
      <c r="N375" s="287"/>
      <c r="O375" s="287"/>
      <c r="P375" s="287"/>
      <c r="Q375" s="287"/>
      <c r="R375" s="287"/>
      <c r="S375" s="287"/>
      <c r="T375" s="28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9" t="s">
        <v>235</v>
      </c>
      <c r="AU375" s="289" t="s">
        <v>94</v>
      </c>
      <c r="AV375" s="15" t="s">
        <v>92</v>
      </c>
      <c r="AW375" s="15" t="s">
        <v>40</v>
      </c>
      <c r="AX375" s="15" t="s">
        <v>85</v>
      </c>
      <c r="AY375" s="289" t="s">
        <v>226</v>
      </c>
    </row>
    <row r="376" s="13" customFormat="1">
      <c r="A376" s="13"/>
      <c r="B376" s="243"/>
      <c r="C376" s="244"/>
      <c r="D376" s="245" t="s">
        <v>235</v>
      </c>
      <c r="E376" s="246" t="s">
        <v>1</v>
      </c>
      <c r="F376" s="247" t="s">
        <v>94</v>
      </c>
      <c r="G376" s="244"/>
      <c r="H376" s="248">
        <v>2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235</v>
      </c>
      <c r="AU376" s="254" t="s">
        <v>94</v>
      </c>
      <c r="AV376" s="13" t="s">
        <v>94</v>
      </c>
      <c r="AW376" s="13" t="s">
        <v>40</v>
      </c>
      <c r="AX376" s="13" t="s">
        <v>92</v>
      </c>
      <c r="AY376" s="254" t="s">
        <v>226</v>
      </c>
    </row>
    <row r="377" s="2" customFormat="1" ht="16.5" customHeight="1">
      <c r="A377" s="41"/>
      <c r="B377" s="42"/>
      <c r="C377" s="230" t="s">
        <v>372</v>
      </c>
      <c r="D377" s="230" t="s">
        <v>228</v>
      </c>
      <c r="E377" s="231" t="s">
        <v>4077</v>
      </c>
      <c r="F377" s="232" t="s">
        <v>4078</v>
      </c>
      <c r="G377" s="233" t="s">
        <v>244</v>
      </c>
      <c r="H377" s="234">
        <v>7</v>
      </c>
      <c r="I377" s="235"/>
      <c r="J377" s="236">
        <f>ROUND(I377*H377,2)</f>
        <v>0</v>
      </c>
      <c r="K377" s="232" t="s">
        <v>1</v>
      </c>
      <c r="L377" s="47"/>
      <c r="M377" s="237" t="s">
        <v>1</v>
      </c>
      <c r="N377" s="238" t="s">
        <v>52</v>
      </c>
      <c r="O377" s="95"/>
      <c r="P377" s="239">
        <f>O377*H377</f>
        <v>0</v>
      </c>
      <c r="Q377" s="239">
        <v>0.00198</v>
      </c>
      <c r="R377" s="239">
        <f>Q377*H377</f>
        <v>0.013860000000000001</v>
      </c>
      <c r="S377" s="239">
        <v>0</v>
      </c>
      <c r="T377" s="240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1" t="s">
        <v>233</v>
      </c>
      <c r="AT377" s="241" t="s">
        <v>228</v>
      </c>
      <c r="AU377" s="241" t="s">
        <v>94</v>
      </c>
      <c r="AY377" s="19" t="s">
        <v>226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9" t="s">
        <v>233</v>
      </c>
      <c r="BK377" s="242">
        <f>ROUND(I377*H377,2)</f>
        <v>0</v>
      </c>
      <c r="BL377" s="19" t="s">
        <v>233</v>
      </c>
      <c r="BM377" s="241" t="s">
        <v>4079</v>
      </c>
    </row>
    <row r="378" s="15" customFormat="1">
      <c r="A378" s="15"/>
      <c r="B378" s="280"/>
      <c r="C378" s="281"/>
      <c r="D378" s="245" t="s">
        <v>235</v>
      </c>
      <c r="E378" s="282" t="s">
        <v>1</v>
      </c>
      <c r="F378" s="283" t="s">
        <v>4057</v>
      </c>
      <c r="G378" s="281"/>
      <c r="H378" s="282" t="s">
        <v>1</v>
      </c>
      <c r="I378" s="284"/>
      <c r="J378" s="281"/>
      <c r="K378" s="281"/>
      <c r="L378" s="285"/>
      <c r="M378" s="286"/>
      <c r="N378" s="287"/>
      <c r="O378" s="287"/>
      <c r="P378" s="287"/>
      <c r="Q378" s="287"/>
      <c r="R378" s="287"/>
      <c r="S378" s="287"/>
      <c r="T378" s="28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9" t="s">
        <v>235</v>
      </c>
      <c r="AU378" s="289" t="s">
        <v>94</v>
      </c>
      <c r="AV378" s="15" t="s">
        <v>92</v>
      </c>
      <c r="AW378" s="15" t="s">
        <v>40</v>
      </c>
      <c r="AX378" s="15" t="s">
        <v>85</v>
      </c>
      <c r="AY378" s="289" t="s">
        <v>226</v>
      </c>
    </row>
    <row r="379" s="15" customFormat="1">
      <c r="A379" s="15"/>
      <c r="B379" s="280"/>
      <c r="C379" s="281"/>
      <c r="D379" s="245" t="s">
        <v>235</v>
      </c>
      <c r="E379" s="282" t="s">
        <v>1</v>
      </c>
      <c r="F379" s="283" t="s">
        <v>4059</v>
      </c>
      <c r="G379" s="281"/>
      <c r="H379" s="282" t="s">
        <v>1</v>
      </c>
      <c r="I379" s="284"/>
      <c r="J379" s="281"/>
      <c r="K379" s="281"/>
      <c r="L379" s="285"/>
      <c r="M379" s="286"/>
      <c r="N379" s="287"/>
      <c r="O379" s="287"/>
      <c r="P379" s="287"/>
      <c r="Q379" s="287"/>
      <c r="R379" s="287"/>
      <c r="S379" s="287"/>
      <c r="T379" s="28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9" t="s">
        <v>235</v>
      </c>
      <c r="AU379" s="289" t="s">
        <v>94</v>
      </c>
      <c r="AV379" s="15" t="s">
        <v>92</v>
      </c>
      <c r="AW379" s="15" t="s">
        <v>40</v>
      </c>
      <c r="AX379" s="15" t="s">
        <v>85</v>
      </c>
      <c r="AY379" s="289" t="s">
        <v>226</v>
      </c>
    </row>
    <row r="380" s="13" customFormat="1">
      <c r="A380" s="13"/>
      <c r="B380" s="243"/>
      <c r="C380" s="244"/>
      <c r="D380" s="245" t="s">
        <v>235</v>
      </c>
      <c r="E380" s="246" t="s">
        <v>1</v>
      </c>
      <c r="F380" s="247" t="s">
        <v>256</v>
      </c>
      <c r="G380" s="244"/>
      <c r="H380" s="248">
        <v>6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235</v>
      </c>
      <c r="AU380" s="254" t="s">
        <v>94</v>
      </c>
      <c r="AV380" s="13" t="s">
        <v>94</v>
      </c>
      <c r="AW380" s="13" t="s">
        <v>40</v>
      </c>
      <c r="AX380" s="13" t="s">
        <v>85</v>
      </c>
      <c r="AY380" s="254" t="s">
        <v>226</v>
      </c>
    </row>
    <row r="381" s="15" customFormat="1">
      <c r="A381" s="15"/>
      <c r="B381" s="280"/>
      <c r="C381" s="281"/>
      <c r="D381" s="245" t="s">
        <v>235</v>
      </c>
      <c r="E381" s="282" t="s">
        <v>1</v>
      </c>
      <c r="F381" s="283" t="s">
        <v>4060</v>
      </c>
      <c r="G381" s="281"/>
      <c r="H381" s="282" t="s">
        <v>1</v>
      </c>
      <c r="I381" s="284"/>
      <c r="J381" s="281"/>
      <c r="K381" s="281"/>
      <c r="L381" s="285"/>
      <c r="M381" s="286"/>
      <c r="N381" s="287"/>
      <c r="O381" s="287"/>
      <c r="P381" s="287"/>
      <c r="Q381" s="287"/>
      <c r="R381" s="287"/>
      <c r="S381" s="287"/>
      <c r="T381" s="28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9" t="s">
        <v>235</v>
      </c>
      <c r="AU381" s="289" t="s">
        <v>94</v>
      </c>
      <c r="AV381" s="15" t="s">
        <v>92</v>
      </c>
      <c r="AW381" s="15" t="s">
        <v>40</v>
      </c>
      <c r="AX381" s="15" t="s">
        <v>85</v>
      </c>
      <c r="AY381" s="289" t="s">
        <v>226</v>
      </c>
    </row>
    <row r="382" s="13" customFormat="1">
      <c r="A382" s="13"/>
      <c r="B382" s="243"/>
      <c r="C382" s="244"/>
      <c r="D382" s="245" t="s">
        <v>235</v>
      </c>
      <c r="E382" s="246" t="s">
        <v>1</v>
      </c>
      <c r="F382" s="247" t="s">
        <v>4080</v>
      </c>
      <c r="G382" s="244"/>
      <c r="H382" s="248">
        <v>0.40000000000000002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235</v>
      </c>
      <c r="AU382" s="254" t="s">
        <v>94</v>
      </c>
      <c r="AV382" s="13" t="s">
        <v>94</v>
      </c>
      <c r="AW382" s="13" t="s">
        <v>40</v>
      </c>
      <c r="AX382" s="13" t="s">
        <v>85</v>
      </c>
      <c r="AY382" s="254" t="s">
        <v>226</v>
      </c>
    </row>
    <row r="383" s="15" customFormat="1">
      <c r="A383" s="15"/>
      <c r="B383" s="280"/>
      <c r="C383" s="281"/>
      <c r="D383" s="245" t="s">
        <v>235</v>
      </c>
      <c r="E383" s="282" t="s">
        <v>1</v>
      </c>
      <c r="F383" s="283" t="s">
        <v>4061</v>
      </c>
      <c r="G383" s="281"/>
      <c r="H383" s="282" t="s">
        <v>1</v>
      </c>
      <c r="I383" s="284"/>
      <c r="J383" s="281"/>
      <c r="K383" s="281"/>
      <c r="L383" s="285"/>
      <c r="M383" s="286"/>
      <c r="N383" s="287"/>
      <c r="O383" s="287"/>
      <c r="P383" s="287"/>
      <c r="Q383" s="287"/>
      <c r="R383" s="287"/>
      <c r="S383" s="287"/>
      <c r="T383" s="28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9" t="s">
        <v>235</v>
      </c>
      <c r="AU383" s="289" t="s">
        <v>94</v>
      </c>
      <c r="AV383" s="15" t="s">
        <v>92</v>
      </c>
      <c r="AW383" s="15" t="s">
        <v>40</v>
      </c>
      <c r="AX383" s="15" t="s">
        <v>85</v>
      </c>
      <c r="AY383" s="289" t="s">
        <v>226</v>
      </c>
    </row>
    <row r="384" s="13" customFormat="1">
      <c r="A384" s="13"/>
      <c r="B384" s="243"/>
      <c r="C384" s="244"/>
      <c r="D384" s="245" t="s">
        <v>235</v>
      </c>
      <c r="E384" s="246" t="s">
        <v>1</v>
      </c>
      <c r="F384" s="247" t="s">
        <v>4081</v>
      </c>
      <c r="G384" s="244"/>
      <c r="H384" s="248">
        <v>0.59999999999999998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235</v>
      </c>
      <c r="AU384" s="254" t="s">
        <v>94</v>
      </c>
      <c r="AV384" s="13" t="s">
        <v>94</v>
      </c>
      <c r="AW384" s="13" t="s">
        <v>40</v>
      </c>
      <c r="AX384" s="13" t="s">
        <v>85</v>
      </c>
      <c r="AY384" s="254" t="s">
        <v>226</v>
      </c>
    </row>
    <row r="385" s="14" customFormat="1">
      <c r="A385" s="14"/>
      <c r="B385" s="255"/>
      <c r="C385" s="256"/>
      <c r="D385" s="245" t="s">
        <v>235</v>
      </c>
      <c r="E385" s="257" t="s">
        <v>1</v>
      </c>
      <c r="F385" s="258" t="s">
        <v>237</v>
      </c>
      <c r="G385" s="256"/>
      <c r="H385" s="259">
        <v>7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235</v>
      </c>
      <c r="AU385" s="265" t="s">
        <v>94</v>
      </c>
      <c r="AV385" s="14" t="s">
        <v>233</v>
      </c>
      <c r="AW385" s="14" t="s">
        <v>40</v>
      </c>
      <c r="AX385" s="14" t="s">
        <v>92</v>
      </c>
      <c r="AY385" s="265" t="s">
        <v>226</v>
      </c>
    </row>
    <row r="386" s="2" customFormat="1" ht="16.5" customHeight="1">
      <c r="A386" s="41"/>
      <c r="B386" s="42"/>
      <c r="C386" s="230" t="s">
        <v>378</v>
      </c>
      <c r="D386" s="230" t="s">
        <v>228</v>
      </c>
      <c r="E386" s="231" t="s">
        <v>4082</v>
      </c>
      <c r="F386" s="232" t="s">
        <v>4083</v>
      </c>
      <c r="G386" s="233" t="s">
        <v>244</v>
      </c>
      <c r="H386" s="234">
        <v>10.5</v>
      </c>
      <c r="I386" s="235"/>
      <c r="J386" s="236">
        <f>ROUND(I386*H386,2)</f>
        <v>0</v>
      </c>
      <c r="K386" s="232" t="s">
        <v>1</v>
      </c>
      <c r="L386" s="47"/>
      <c r="M386" s="237" t="s">
        <v>1</v>
      </c>
      <c r="N386" s="238" t="s">
        <v>52</v>
      </c>
      <c r="O386" s="95"/>
      <c r="P386" s="239">
        <f>O386*H386</f>
        <v>0</v>
      </c>
      <c r="Q386" s="239">
        <v>0.00198</v>
      </c>
      <c r="R386" s="239">
        <f>Q386*H386</f>
        <v>0.020789999999999999</v>
      </c>
      <c r="S386" s="239">
        <v>0</v>
      </c>
      <c r="T386" s="240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41" t="s">
        <v>233</v>
      </c>
      <c r="AT386" s="241" t="s">
        <v>228</v>
      </c>
      <c r="AU386" s="241" t="s">
        <v>94</v>
      </c>
      <c r="AY386" s="19" t="s">
        <v>226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9" t="s">
        <v>233</v>
      </c>
      <c r="BK386" s="242">
        <f>ROUND(I386*H386,2)</f>
        <v>0</v>
      </c>
      <c r="BL386" s="19" t="s">
        <v>233</v>
      </c>
      <c r="BM386" s="241" t="s">
        <v>4084</v>
      </c>
    </row>
    <row r="387" s="15" customFormat="1">
      <c r="A387" s="15"/>
      <c r="B387" s="280"/>
      <c r="C387" s="281"/>
      <c r="D387" s="245" t="s">
        <v>235</v>
      </c>
      <c r="E387" s="282" t="s">
        <v>1</v>
      </c>
      <c r="F387" s="283" t="s">
        <v>4070</v>
      </c>
      <c r="G387" s="281"/>
      <c r="H387" s="282" t="s">
        <v>1</v>
      </c>
      <c r="I387" s="284"/>
      <c r="J387" s="281"/>
      <c r="K387" s="281"/>
      <c r="L387" s="285"/>
      <c r="M387" s="286"/>
      <c r="N387" s="287"/>
      <c r="O387" s="287"/>
      <c r="P387" s="287"/>
      <c r="Q387" s="287"/>
      <c r="R387" s="287"/>
      <c r="S387" s="287"/>
      <c r="T387" s="28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9" t="s">
        <v>235</v>
      </c>
      <c r="AU387" s="289" t="s">
        <v>94</v>
      </c>
      <c r="AV387" s="15" t="s">
        <v>92</v>
      </c>
      <c r="AW387" s="15" t="s">
        <v>40</v>
      </c>
      <c r="AX387" s="15" t="s">
        <v>85</v>
      </c>
      <c r="AY387" s="289" t="s">
        <v>226</v>
      </c>
    </row>
    <row r="388" s="13" customFormat="1">
      <c r="A388" s="13"/>
      <c r="B388" s="243"/>
      <c r="C388" s="244"/>
      <c r="D388" s="245" t="s">
        <v>235</v>
      </c>
      <c r="E388" s="246" t="s">
        <v>1</v>
      </c>
      <c r="F388" s="247" t="s">
        <v>263</v>
      </c>
      <c r="G388" s="244"/>
      <c r="H388" s="248">
        <v>7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235</v>
      </c>
      <c r="AU388" s="254" t="s">
        <v>94</v>
      </c>
      <c r="AV388" s="13" t="s">
        <v>94</v>
      </c>
      <c r="AW388" s="13" t="s">
        <v>40</v>
      </c>
      <c r="AX388" s="13" t="s">
        <v>85</v>
      </c>
      <c r="AY388" s="254" t="s">
        <v>226</v>
      </c>
    </row>
    <row r="389" s="15" customFormat="1">
      <c r="A389" s="15"/>
      <c r="B389" s="280"/>
      <c r="C389" s="281"/>
      <c r="D389" s="245" t="s">
        <v>235</v>
      </c>
      <c r="E389" s="282" t="s">
        <v>1</v>
      </c>
      <c r="F389" s="283" t="s">
        <v>4071</v>
      </c>
      <c r="G389" s="281"/>
      <c r="H389" s="282" t="s">
        <v>1</v>
      </c>
      <c r="I389" s="284"/>
      <c r="J389" s="281"/>
      <c r="K389" s="281"/>
      <c r="L389" s="285"/>
      <c r="M389" s="286"/>
      <c r="N389" s="287"/>
      <c r="O389" s="287"/>
      <c r="P389" s="287"/>
      <c r="Q389" s="287"/>
      <c r="R389" s="287"/>
      <c r="S389" s="287"/>
      <c r="T389" s="28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9" t="s">
        <v>235</v>
      </c>
      <c r="AU389" s="289" t="s">
        <v>94</v>
      </c>
      <c r="AV389" s="15" t="s">
        <v>92</v>
      </c>
      <c r="AW389" s="15" t="s">
        <v>40</v>
      </c>
      <c r="AX389" s="15" t="s">
        <v>85</v>
      </c>
      <c r="AY389" s="289" t="s">
        <v>226</v>
      </c>
    </row>
    <row r="390" s="13" customFormat="1">
      <c r="A390" s="13"/>
      <c r="B390" s="243"/>
      <c r="C390" s="244"/>
      <c r="D390" s="245" t="s">
        <v>235</v>
      </c>
      <c r="E390" s="246" t="s">
        <v>1</v>
      </c>
      <c r="F390" s="247" t="s">
        <v>4085</v>
      </c>
      <c r="G390" s="244"/>
      <c r="H390" s="248">
        <v>2.1000000000000001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235</v>
      </c>
      <c r="AU390" s="254" t="s">
        <v>94</v>
      </c>
      <c r="AV390" s="13" t="s">
        <v>94</v>
      </c>
      <c r="AW390" s="13" t="s">
        <v>40</v>
      </c>
      <c r="AX390" s="13" t="s">
        <v>85</v>
      </c>
      <c r="AY390" s="254" t="s">
        <v>226</v>
      </c>
    </row>
    <row r="391" s="15" customFormat="1">
      <c r="A391" s="15"/>
      <c r="B391" s="280"/>
      <c r="C391" s="281"/>
      <c r="D391" s="245" t="s">
        <v>235</v>
      </c>
      <c r="E391" s="282" t="s">
        <v>1</v>
      </c>
      <c r="F391" s="283" t="s">
        <v>4072</v>
      </c>
      <c r="G391" s="281"/>
      <c r="H391" s="282" t="s">
        <v>1</v>
      </c>
      <c r="I391" s="284"/>
      <c r="J391" s="281"/>
      <c r="K391" s="281"/>
      <c r="L391" s="285"/>
      <c r="M391" s="286"/>
      <c r="N391" s="287"/>
      <c r="O391" s="287"/>
      <c r="P391" s="287"/>
      <c r="Q391" s="287"/>
      <c r="R391" s="287"/>
      <c r="S391" s="287"/>
      <c r="T391" s="288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9" t="s">
        <v>235</v>
      </c>
      <c r="AU391" s="289" t="s">
        <v>94</v>
      </c>
      <c r="AV391" s="15" t="s">
        <v>92</v>
      </c>
      <c r="AW391" s="15" t="s">
        <v>40</v>
      </c>
      <c r="AX391" s="15" t="s">
        <v>85</v>
      </c>
      <c r="AY391" s="289" t="s">
        <v>226</v>
      </c>
    </row>
    <row r="392" s="13" customFormat="1">
      <c r="A392" s="13"/>
      <c r="B392" s="243"/>
      <c r="C392" s="244"/>
      <c r="D392" s="245" t="s">
        <v>235</v>
      </c>
      <c r="E392" s="246" t="s">
        <v>1</v>
      </c>
      <c r="F392" s="247" t="s">
        <v>4086</v>
      </c>
      <c r="G392" s="244"/>
      <c r="H392" s="248">
        <v>1.3999999999999999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235</v>
      </c>
      <c r="AU392" s="254" t="s">
        <v>94</v>
      </c>
      <c r="AV392" s="13" t="s">
        <v>94</v>
      </c>
      <c r="AW392" s="13" t="s">
        <v>40</v>
      </c>
      <c r="AX392" s="13" t="s">
        <v>85</v>
      </c>
      <c r="AY392" s="254" t="s">
        <v>226</v>
      </c>
    </row>
    <row r="393" s="14" customFormat="1">
      <c r="A393" s="14"/>
      <c r="B393" s="255"/>
      <c r="C393" s="256"/>
      <c r="D393" s="245" t="s">
        <v>235</v>
      </c>
      <c r="E393" s="257" t="s">
        <v>1</v>
      </c>
      <c r="F393" s="258" t="s">
        <v>237</v>
      </c>
      <c r="G393" s="256"/>
      <c r="H393" s="259">
        <v>10.5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235</v>
      </c>
      <c r="AU393" s="265" t="s">
        <v>94</v>
      </c>
      <c r="AV393" s="14" t="s">
        <v>233</v>
      </c>
      <c r="AW393" s="14" t="s">
        <v>40</v>
      </c>
      <c r="AX393" s="14" t="s">
        <v>92</v>
      </c>
      <c r="AY393" s="265" t="s">
        <v>226</v>
      </c>
    </row>
    <row r="394" s="2" customFormat="1" ht="16.5" customHeight="1">
      <c r="A394" s="41"/>
      <c r="B394" s="42"/>
      <c r="C394" s="230" t="s">
        <v>384</v>
      </c>
      <c r="D394" s="230" t="s">
        <v>228</v>
      </c>
      <c r="E394" s="231" t="s">
        <v>4087</v>
      </c>
      <c r="F394" s="232" t="s">
        <v>4088</v>
      </c>
      <c r="G394" s="233" t="s">
        <v>244</v>
      </c>
      <c r="H394" s="234">
        <v>16.600000000000001</v>
      </c>
      <c r="I394" s="235"/>
      <c r="J394" s="236">
        <f>ROUND(I394*H394,2)</f>
        <v>0</v>
      </c>
      <c r="K394" s="232" t="s">
        <v>1</v>
      </c>
      <c r="L394" s="47"/>
      <c r="M394" s="237" t="s">
        <v>1</v>
      </c>
      <c r="N394" s="238" t="s">
        <v>52</v>
      </c>
      <c r="O394" s="95"/>
      <c r="P394" s="239">
        <f>O394*H394</f>
        <v>0</v>
      </c>
      <c r="Q394" s="239">
        <v>0.00033</v>
      </c>
      <c r="R394" s="239">
        <f>Q394*H394</f>
        <v>0.0054780000000000002</v>
      </c>
      <c r="S394" s="239">
        <v>0</v>
      </c>
      <c r="T394" s="240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41" t="s">
        <v>233</v>
      </c>
      <c r="AT394" s="241" t="s">
        <v>228</v>
      </c>
      <c r="AU394" s="241" t="s">
        <v>94</v>
      </c>
      <c r="AY394" s="19" t="s">
        <v>226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9" t="s">
        <v>233</v>
      </c>
      <c r="BK394" s="242">
        <f>ROUND(I394*H394,2)</f>
        <v>0</v>
      </c>
      <c r="BL394" s="19" t="s">
        <v>233</v>
      </c>
      <c r="BM394" s="241" t="s">
        <v>4089</v>
      </c>
    </row>
    <row r="395" s="15" customFormat="1">
      <c r="A395" s="15"/>
      <c r="B395" s="280"/>
      <c r="C395" s="281"/>
      <c r="D395" s="245" t="s">
        <v>235</v>
      </c>
      <c r="E395" s="282" t="s">
        <v>1</v>
      </c>
      <c r="F395" s="283" t="s">
        <v>4063</v>
      </c>
      <c r="G395" s="281"/>
      <c r="H395" s="282" t="s">
        <v>1</v>
      </c>
      <c r="I395" s="284"/>
      <c r="J395" s="281"/>
      <c r="K395" s="281"/>
      <c r="L395" s="285"/>
      <c r="M395" s="286"/>
      <c r="N395" s="287"/>
      <c r="O395" s="287"/>
      <c r="P395" s="287"/>
      <c r="Q395" s="287"/>
      <c r="R395" s="287"/>
      <c r="S395" s="287"/>
      <c r="T395" s="28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9" t="s">
        <v>235</v>
      </c>
      <c r="AU395" s="289" t="s">
        <v>94</v>
      </c>
      <c r="AV395" s="15" t="s">
        <v>92</v>
      </c>
      <c r="AW395" s="15" t="s">
        <v>40</v>
      </c>
      <c r="AX395" s="15" t="s">
        <v>85</v>
      </c>
      <c r="AY395" s="289" t="s">
        <v>226</v>
      </c>
    </row>
    <row r="396" s="15" customFormat="1">
      <c r="A396" s="15"/>
      <c r="B396" s="280"/>
      <c r="C396" s="281"/>
      <c r="D396" s="245" t="s">
        <v>235</v>
      </c>
      <c r="E396" s="282" t="s">
        <v>1</v>
      </c>
      <c r="F396" s="283" t="s">
        <v>4065</v>
      </c>
      <c r="G396" s="281"/>
      <c r="H396" s="282" t="s">
        <v>1</v>
      </c>
      <c r="I396" s="284"/>
      <c r="J396" s="281"/>
      <c r="K396" s="281"/>
      <c r="L396" s="285"/>
      <c r="M396" s="286"/>
      <c r="N396" s="287"/>
      <c r="O396" s="287"/>
      <c r="P396" s="287"/>
      <c r="Q396" s="287"/>
      <c r="R396" s="287"/>
      <c r="S396" s="287"/>
      <c r="T396" s="28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9" t="s">
        <v>235</v>
      </c>
      <c r="AU396" s="289" t="s">
        <v>94</v>
      </c>
      <c r="AV396" s="15" t="s">
        <v>92</v>
      </c>
      <c r="AW396" s="15" t="s">
        <v>40</v>
      </c>
      <c r="AX396" s="15" t="s">
        <v>85</v>
      </c>
      <c r="AY396" s="289" t="s">
        <v>226</v>
      </c>
    </row>
    <row r="397" s="13" customFormat="1">
      <c r="A397" s="13"/>
      <c r="B397" s="243"/>
      <c r="C397" s="244"/>
      <c r="D397" s="245" t="s">
        <v>235</v>
      </c>
      <c r="E397" s="246" t="s">
        <v>1</v>
      </c>
      <c r="F397" s="247" t="s">
        <v>280</v>
      </c>
      <c r="G397" s="244"/>
      <c r="H397" s="248">
        <v>11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235</v>
      </c>
      <c r="AU397" s="254" t="s">
        <v>94</v>
      </c>
      <c r="AV397" s="13" t="s">
        <v>94</v>
      </c>
      <c r="AW397" s="13" t="s">
        <v>40</v>
      </c>
      <c r="AX397" s="13" t="s">
        <v>85</v>
      </c>
      <c r="AY397" s="254" t="s">
        <v>226</v>
      </c>
    </row>
    <row r="398" s="15" customFormat="1">
      <c r="A398" s="15"/>
      <c r="B398" s="280"/>
      <c r="C398" s="281"/>
      <c r="D398" s="245" t="s">
        <v>235</v>
      </c>
      <c r="E398" s="282" t="s">
        <v>1</v>
      </c>
      <c r="F398" s="283" t="s">
        <v>4066</v>
      </c>
      <c r="G398" s="281"/>
      <c r="H398" s="282" t="s">
        <v>1</v>
      </c>
      <c r="I398" s="284"/>
      <c r="J398" s="281"/>
      <c r="K398" s="281"/>
      <c r="L398" s="285"/>
      <c r="M398" s="286"/>
      <c r="N398" s="287"/>
      <c r="O398" s="287"/>
      <c r="P398" s="287"/>
      <c r="Q398" s="287"/>
      <c r="R398" s="287"/>
      <c r="S398" s="287"/>
      <c r="T398" s="288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9" t="s">
        <v>235</v>
      </c>
      <c r="AU398" s="289" t="s">
        <v>94</v>
      </c>
      <c r="AV398" s="15" t="s">
        <v>92</v>
      </c>
      <c r="AW398" s="15" t="s">
        <v>40</v>
      </c>
      <c r="AX398" s="15" t="s">
        <v>85</v>
      </c>
      <c r="AY398" s="289" t="s">
        <v>226</v>
      </c>
    </row>
    <row r="399" s="13" customFormat="1">
      <c r="A399" s="13"/>
      <c r="B399" s="243"/>
      <c r="C399" s="244"/>
      <c r="D399" s="245" t="s">
        <v>235</v>
      </c>
      <c r="E399" s="246" t="s">
        <v>1</v>
      </c>
      <c r="F399" s="247" t="s">
        <v>4090</v>
      </c>
      <c r="G399" s="244"/>
      <c r="H399" s="248">
        <v>0.29999999999999999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235</v>
      </c>
      <c r="AU399" s="254" t="s">
        <v>94</v>
      </c>
      <c r="AV399" s="13" t="s">
        <v>94</v>
      </c>
      <c r="AW399" s="13" t="s">
        <v>40</v>
      </c>
      <c r="AX399" s="13" t="s">
        <v>85</v>
      </c>
      <c r="AY399" s="254" t="s">
        <v>226</v>
      </c>
    </row>
    <row r="400" s="15" customFormat="1">
      <c r="A400" s="15"/>
      <c r="B400" s="280"/>
      <c r="C400" s="281"/>
      <c r="D400" s="245" t="s">
        <v>235</v>
      </c>
      <c r="E400" s="282" t="s">
        <v>1</v>
      </c>
      <c r="F400" s="283" t="s">
        <v>4067</v>
      </c>
      <c r="G400" s="281"/>
      <c r="H400" s="282" t="s">
        <v>1</v>
      </c>
      <c r="I400" s="284"/>
      <c r="J400" s="281"/>
      <c r="K400" s="281"/>
      <c r="L400" s="285"/>
      <c r="M400" s="286"/>
      <c r="N400" s="287"/>
      <c r="O400" s="287"/>
      <c r="P400" s="287"/>
      <c r="Q400" s="287"/>
      <c r="R400" s="287"/>
      <c r="S400" s="287"/>
      <c r="T400" s="28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9" t="s">
        <v>235</v>
      </c>
      <c r="AU400" s="289" t="s">
        <v>94</v>
      </c>
      <c r="AV400" s="15" t="s">
        <v>92</v>
      </c>
      <c r="AW400" s="15" t="s">
        <v>40</v>
      </c>
      <c r="AX400" s="15" t="s">
        <v>85</v>
      </c>
      <c r="AY400" s="289" t="s">
        <v>226</v>
      </c>
    </row>
    <row r="401" s="13" customFormat="1">
      <c r="A401" s="13"/>
      <c r="B401" s="243"/>
      <c r="C401" s="244"/>
      <c r="D401" s="245" t="s">
        <v>235</v>
      </c>
      <c r="E401" s="246" t="s">
        <v>1</v>
      </c>
      <c r="F401" s="247" t="s">
        <v>4091</v>
      </c>
      <c r="G401" s="244"/>
      <c r="H401" s="248">
        <v>0.10000000000000001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235</v>
      </c>
      <c r="AU401" s="254" t="s">
        <v>94</v>
      </c>
      <c r="AV401" s="13" t="s">
        <v>94</v>
      </c>
      <c r="AW401" s="13" t="s">
        <v>40</v>
      </c>
      <c r="AX401" s="13" t="s">
        <v>85</v>
      </c>
      <c r="AY401" s="254" t="s">
        <v>226</v>
      </c>
    </row>
    <row r="402" s="16" customFormat="1">
      <c r="A402" s="16"/>
      <c r="B402" s="290"/>
      <c r="C402" s="291"/>
      <c r="D402" s="245" t="s">
        <v>235</v>
      </c>
      <c r="E402" s="292" t="s">
        <v>1</v>
      </c>
      <c r="F402" s="293" t="s">
        <v>1434</v>
      </c>
      <c r="G402" s="291"/>
      <c r="H402" s="294">
        <v>11.4</v>
      </c>
      <c r="I402" s="295"/>
      <c r="J402" s="291"/>
      <c r="K402" s="291"/>
      <c r="L402" s="296"/>
      <c r="M402" s="297"/>
      <c r="N402" s="298"/>
      <c r="O402" s="298"/>
      <c r="P402" s="298"/>
      <c r="Q402" s="298"/>
      <c r="R402" s="298"/>
      <c r="S402" s="298"/>
      <c r="T402" s="299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300" t="s">
        <v>235</v>
      </c>
      <c r="AU402" s="300" t="s">
        <v>94</v>
      </c>
      <c r="AV402" s="16" t="s">
        <v>241</v>
      </c>
      <c r="AW402" s="16" t="s">
        <v>40</v>
      </c>
      <c r="AX402" s="16" t="s">
        <v>85</v>
      </c>
      <c r="AY402" s="300" t="s">
        <v>226</v>
      </c>
    </row>
    <row r="403" s="15" customFormat="1">
      <c r="A403" s="15"/>
      <c r="B403" s="280"/>
      <c r="C403" s="281"/>
      <c r="D403" s="245" t="s">
        <v>235</v>
      </c>
      <c r="E403" s="282" t="s">
        <v>1</v>
      </c>
      <c r="F403" s="283" t="s">
        <v>4073</v>
      </c>
      <c r="G403" s="281"/>
      <c r="H403" s="282" t="s">
        <v>1</v>
      </c>
      <c r="I403" s="284"/>
      <c r="J403" s="281"/>
      <c r="K403" s="281"/>
      <c r="L403" s="285"/>
      <c r="M403" s="286"/>
      <c r="N403" s="287"/>
      <c r="O403" s="287"/>
      <c r="P403" s="287"/>
      <c r="Q403" s="287"/>
      <c r="R403" s="287"/>
      <c r="S403" s="287"/>
      <c r="T403" s="288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9" t="s">
        <v>235</v>
      </c>
      <c r="AU403" s="289" t="s">
        <v>94</v>
      </c>
      <c r="AV403" s="15" t="s">
        <v>92</v>
      </c>
      <c r="AW403" s="15" t="s">
        <v>40</v>
      </c>
      <c r="AX403" s="15" t="s">
        <v>85</v>
      </c>
      <c r="AY403" s="289" t="s">
        <v>226</v>
      </c>
    </row>
    <row r="404" s="15" customFormat="1">
      <c r="A404" s="15"/>
      <c r="B404" s="280"/>
      <c r="C404" s="281"/>
      <c r="D404" s="245" t="s">
        <v>235</v>
      </c>
      <c r="E404" s="282" t="s">
        <v>1</v>
      </c>
      <c r="F404" s="283" t="s">
        <v>4075</v>
      </c>
      <c r="G404" s="281"/>
      <c r="H404" s="282" t="s">
        <v>1</v>
      </c>
      <c r="I404" s="284"/>
      <c r="J404" s="281"/>
      <c r="K404" s="281"/>
      <c r="L404" s="285"/>
      <c r="M404" s="286"/>
      <c r="N404" s="287"/>
      <c r="O404" s="287"/>
      <c r="P404" s="287"/>
      <c r="Q404" s="287"/>
      <c r="R404" s="287"/>
      <c r="S404" s="287"/>
      <c r="T404" s="28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9" t="s">
        <v>235</v>
      </c>
      <c r="AU404" s="289" t="s">
        <v>94</v>
      </c>
      <c r="AV404" s="15" t="s">
        <v>92</v>
      </c>
      <c r="AW404" s="15" t="s">
        <v>40</v>
      </c>
      <c r="AX404" s="15" t="s">
        <v>85</v>
      </c>
      <c r="AY404" s="289" t="s">
        <v>226</v>
      </c>
    </row>
    <row r="405" s="13" customFormat="1">
      <c r="A405" s="13"/>
      <c r="B405" s="243"/>
      <c r="C405" s="244"/>
      <c r="D405" s="245" t="s">
        <v>235</v>
      </c>
      <c r="E405" s="246" t="s">
        <v>1</v>
      </c>
      <c r="F405" s="247" t="s">
        <v>251</v>
      </c>
      <c r="G405" s="244"/>
      <c r="H405" s="248">
        <v>5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235</v>
      </c>
      <c r="AU405" s="254" t="s">
        <v>94</v>
      </c>
      <c r="AV405" s="13" t="s">
        <v>94</v>
      </c>
      <c r="AW405" s="13" t="s">
        <v>40</v>
      </c>
      <c r="AX405" s="13" t="s">
        <v>85</v>
      </c>
      <c r="AY405" s="254" t="s">
        <v>226</v>
      </c>
    </row>
    <row r="406" s="15" customFormat="1">
      <c r="A406" s="15"/>
      <c r="B406" s="280"/>
      <c r="C406" s="281"/>
      <c r="D406" s="245" t="s">
        <v>235</v>
      </c>
      <c r="E406" s="282" t="s">
        <v>1</v>
      </c>
      <c r="F406" s="283" t="s">
        <v>4076</v>
      </c>
      <c r="G406" s="281"/>
      <c r="H406" s="282" t="s">
        <v>1</v>
      </c>
      <c r="I406" s="284"/>
      <c r="J406" s="281"/>
      <c r="K406" s="281"/>
      <c r="L406" s="285"/>
      <c r="M406" s="286"/>
      <c r="N406" s="287"/>
      <c r="O406" s="287"/>
      <c r="P406" s="287"/>
      <c r="Q406" s="287"/>
      <c r="R406" s="287"/>
      <c r="S406" s="287"/>
      <c r="T406" s="28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9" t="s">
        <v>235</v>
      </c>
      <c r="AU406" s="289" t="s">
        <v>94</v>
      </c>
      <c r="AV406" s="15" t="s">
        <v>92</v>
      </c>
      <c r="AW406" s="15" t="s">
        <v>40</v>
      </c>
      <c r="AX406" s="15" t="s">
        <v>85</v>
      </c>
      <c r="AY406" s="289" t="s">
        <v>226</v>
      </c>
    </row>
    <row r="407" s="13" customFormat="1">
      <c r="A407" s="13"/>
      <c r="B407" s="243"/>
      <c r="C407" s="244"/>
      <c r="D407" s="245" t="s">
        <v>235</v>
      </c>
      <c r="E407" s="246" t="s">
        <v>1</v>
      </c>
      <c r="F407" s="247" t="s">
        <v>4092</v>
      </c>
      <c r="G407" s="244"/>
      <c r="H407" s="248">
        <v>0.20000000000000001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235</v>
      </c>
      <c r="AU407" s="254" t="s">
        <v>94</v>
      </c>
      <c r="AV407" s="13" t="s">
        <v>94</v>
      </c>
      <c r="AW407" s="13" t="s">
        <v>40</v>
      </c>
      <c r="AX407" s="13" t="s">
        <v>85</v>
      </c>
      <c r="AY407" s="254" t="s">
        <v>226</v>
      </c>
    </row>
    <row r="408" s="16" customFormat="1">
      <c r="A408" s="16"/>
      <c r="B408" s="290"/>
      <c r="C408" s="291"/>
      <c r="D408" s="245" t="s">
        <v>235</v>
      </c>
      <c r="E408" s="292" t="s">
        <v>1</v>
      </c>
      <c r="F408" s="293" t="s">
        <v>1434</v>
      </c>
      <c r="G408" s="291"/>
      <c r="H408" s="294">
        <v>5.2000000000000002</v>
      </c>
      <c r="I408" s="295"/>
      <c r="J408" s="291"/>
      <c r="K408" s="291"/>
      <c r="L408" s="296"/>
      <c r="M408" s="297"/>
      <c r="N408" s="298"/>
      <c r="O408" s="298"/>
      <c r="P408" s="298"/>
      <c r="Q408" s="298"/>
      <c r="R408" s="298"/>
      <c r="S408" s="298"/>
      <c r="T408" s="299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300" t="s">
        <v>235</v>
      </c>
      <c r="AU408" s="300" t="s">
        <v>94</v>
      </c>
      <c r="AV408" s="16" t="s">
        <v>241</v>
      </c>
      <c r="AW408" s="16" t="s">
        <v>40</v>
      </c>
      <c r="AX408" s="16" t="s">
        <v>85</v>
      </c>
      <c r="AY408" s="300" t="s">
        <v>226</v>
      </c>
    </row>
    <row r="409" s="14" customFormat="1">
      <c r="A409" s="14"/>
      <c r="B409" s="255"/>
      <c r="C409" s="256"/>
      <c r="D409" s="245" t="s">
        <v>235</v>
      </c>
      <c r="E409" s="257" t="s">
        <v>1</v>
      </c>
      <c r="F409" s="258" t="s">
        <v>237</v>
      </c>
      <c r="G409" s="256"/>
      <c r="H409" s="259">
        <v>16.599999999999998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5" t="s">
        <v>235</v>
      </c>
      <c r="AU409" s="265" t="s">
        <v>94</v>
      </c>
      <c r="AV409" s="14" t="s">
        <v>233</v>
      </c>
      <c r="AW409" s="14" t="s">
        <v>40</v>
      </c>
      <c r="AX409" s="14" t="s">
        <v>92</v>
      </c>
      <c r="AY409" s="265" t="s">
        <v>226</v>
      </c>
    </row>
    <row r="410" s="12" customFormat="1" ht="20.88" customHeight="1">
      <c r="A410" s="12"/>
      <c r="B410" s="214"/>
      <c r="C410" s="215"/>
      <c r="D410" s="216" t="s">
        <v>84</v>
      </c>
      <c r="E410" s="228" t="s">
        <v>1459</v>
      </c>
      <c r="F410" s="228" t="s">
        <v>4093</v>
      </c>
      <c r="G410" s="215"/>
      <c r="H410" s="215"/>
      <c r="I410" s="218"/>
      <c r="J410" s="229">
        <f>BK410</f>
        <v>0</v>
      </c>
      <c r="K410" s="215"/>
      <c r="L410" s="220"/>
      <c r="M410" s="221"/>
      <c r="N410" s="222"/>
      <c r="O410" s="222"/>
      <c r="P410" s="223">
        <f>SUM(P411:P480)</f>
        <v>0</v>
      </c>
      <c r="Q410" s="222"/>
      <c r="R410" s="223">
        <f>SUM(R411:R480)</f>
        <v>0.53938999999999993</v>
      </c>
      <c r="S410" s="222"/>
      <c r="T410" s="224">
        <f>SUM(T411:T480)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5" t="s">
        <v>92</v>
      </c>
      <c r="AT410" s="226" t="s">
        <v>84</v>
      </c>
      <c r="AU410" s="226" t="s">
        <v>94</v>
      </c>
      <c r="AY410" s="225" t="s">
        <v>226</v>
      </c>
      <c r="BK410" s="227">
        <f>SUM(BK411:BK480)</f>
        <v>0</v>
      </c>
    </row>
    <row r="411" s="2" customFormat="1" ht="16.5" customHeight="1">
      <c r="A411" s="41"/>
      <c r="B411" s="42"/>
      <c r="C411" s="266" t="s">
        <v>389</v>
      </c>
      <c r="D411" s="266" t="s">
        <v>301</v>
      </c>
      <c r="E411" s="267" t="s">
        <v>1563</v>
      </c>
      <c r="F411" s="268" t="s">
        <v>4094</v>
      </c>
      <c r="G411" s="269" t="s">
        <v>611</v>
      </c>
      <c r="H411" s="270">
        <v>36</v>
      </c>
      <c r="I411" s="271"/>
      <c r="J411" s="272">
        <f>ROUND(I411*H411,2)</f>
        <v>0</v>
      </c>
      <c r="K411" s="268" t="s">
        <v>1</v>
      </c>
      <c r="L411" s="273"/>
      <c r="M411" s="274" t="s">
        <v>1</v>
      </c>
      <c r="N411" s="275" t="s">
        <v>52</v>
      </c>
      <c r="O411" s="95"/>
      <c r="P411" s="239">
        <f>O411*H411</f>
        <v>0</v>
      </c>
      <c r="Q411" s="239">
        <v>0.0021700000000000001</v>
      </c>
      <c r="R411" s="239">
        <f>Q411*H411</f>
        <v>0.078119999999999995</v>
      </c>
      <c r="S411" s="239">
        <v>0</v>
      </c>
      <c r="T411" s="240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41" t="s">
        <v>266</v>
      </c>
      <c r="AT411" s="241" t="s">
        <v>301</v>
      </c>
      <c r="AU411" s="241" t="s">
        <v>241</v>
      </c>
      <c r="AY411" s="19" t="s">
        <v>226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9" t="s">
        <v>233</v>
      </c>
      <c r="BK411" s="242">
        <f>ROUND(I411*H411,2)</f>
        <v>0</v>
      </c>
      <c r="BL411" s="19" t="s">
        <v>233</v>
      </c>
      <c r="BM411" s="241" t="s">
        <v>4095</v>
      </c>
    </row>
    <row r="412" s="2" customFormat="1" ht="16.5" customHeight="1">
      <c r="A412" s="41"/>
      <c r="B412" s="42"/>
      <c r="C412" s="266" t="s">
        <v>393</v>
      </c>
      <c r="D412" s="266" t="s">
        <v>301</v>
      </c>
      <c r="E412" s="267" t="s">
        <v>1566</v>
      </c>
      <c r="F412" s="268" t="s">
        <v>4096</v>
      </c>
      <c r="G412" s="269" t="s">
        <v>611</v>
      </c>
      <c r="H412" s="270">
        <v>1</v>
      </c>
      <c r="I412" s="271"/>
      <c r="J412" s="272">
        <f>ROUND(I412*H412,2)</f>
        <v>0</v>
      </c>
      <c r="K412" s="268" t="s">
        <v>1</v>
      </c>
      <c r="L412" s="273"/>
      <c r="M412" s="274" t="s">
        <v>1</v>
      </c>
      <c r="N412" s="275" t="s">
        <v>52</v>
      </c>
      <c r="O412" s="95"/>
      <c r="P412" s="239">
        <f>O412*H412</f>
        <v>0</v>
      </c>
      <c r="Q412" s="239">
        <v>0.00027</v>
      </c>
      <c r="R412" s="239">
        <f>Q412*H412</f>
        <v>0.00027</v>
      </c>
      <c r="S412" s="239">
        <v>0</v>
      </c>
      <c r="T412" s="240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41" t="s">
        <v>266</v>
      </c>
      <c r="AT412" s="241" t="s">
        <v>301</v>
      </c>
      <c r="AU412" s="241" t="s">
        <v>241</v>
      </c>
      <c r="AY412" s="19" t="s">
        <v>226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9" t="s">
        <v>233</v>
      </c>
      <c r="BK412" s="242">
        <f>ROUND(I412*H412,2)</f>
        <v>0</v>
      </c>
      <c r="BL412" s="19" t="s">
        <v>233</v>
      </c>
      <c r="BM412" s="241" t="s">
        <v>4097</v>
      </c>
    </row>
    <row r="413" s="2" customFormat="1" ht="16.5" customHeight="1">
      <c r="A413" s="41"/>
      <c r="B413" s="42"/>
      <c r="C413" s="266" t="s">
        <v>400</v>
      </c>
      <c r="D413" s="266" t="s">
        <v>301</v>
      </c>
      <c r="E413" s="267" t="s">
        <v>1571</v>
      </c>
      <c r="F413" s="268" t="s">
        <v>4098</v>
      </c>
      <c r="G413" s="269" t="s">
        <v>611</v>
      </c>
      <c r="H413" s="270">
        <v>18</v>
      </c>
      <c r="I413" s="271"/>
      <c r="J413" s="272">
        <f>ROUND(I413*H413,2)</f>
        <v>0</v>
      </c>
      <c r="K413" s="268" t="s">
        <v>1</v>
      </c>
      <c r="L413" s="273"/>
      <c r="M413" s="274" t="s">
        <v>1</v>
      </c>
      <c r="N413" s="275" t="s">
        <v>52</v>
      </c>
      <c r="O413" s="95"/>
      <c r="P413" s="239">
        <f>O413*H413</f>
        <v>0</v>
      </c>
      <c r="Q413" s="239">
        <v>5.0000000000000002E-05</v>
      </c>
      <c r="R413" s="239">
        <f>Q413*H413</f>
        <v>0.00090000000000000008</v>
      </c>
      <c r="S413" s="239">
        <v>0</v>
      </c>
      <c r="T413" s="240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41" t="s">
        <v>266</v>
      </c>
      <c r="AT413" s="241" t="s">
        <v>301</v>
      </c>
      <c r="AU413" s="241" t="s">
        <v>241</v>
      </c>
      <c r="AY413" s="19" t="s">
        <v>226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9" t="s">
        <v>233</v>
      </c>
      <c r="BK413" s="242">
        <f>ROUND(I413*H413,2)</f>
        <v>0</v>
      </c>
      <c r="BL413" s="19" t="s">
        <v>233</v>
      </c>
      <c r="BM413" s="241" t="s">
        <v>4099</v>
      </c>
    </row>
    <row r="414" s="2" customFormat="1" ht="16.5" customHeight="1">
      <c r="A414" s="41"/>
      <c r="B414" s="42"/>
      <c r="C414" s="266" t="s">
        <v>405</v>
      </c>
      <c r="D414" s="266" t="s">
        <v>301</v>
      </c>
      <c r="E414" s="267" t="s">
        <v>1577</v>
      </c>
      <c r="F414" s="268" t="s">
        <v>4100</v>
      </c>
      <c r="G414" s="269" t="s">
        <v>611</v>
      </c>
      <c r="H414" s="270">
        <v>5</v>
      </c>
      <c r="I414" s="271"/>
      <c r="J414" s="272">
        <f>ROUND(I414*H414,2)</f>
        <v>0</v>
      </c>
      <c r="K414" s="268" t="s">
        <v>1</v>
      </c>
      <c r="L414" s="273"/>
      <c r="M414" s="274" t="s">
        <v>1</v>
      </c>
      <c r="N414" s="275" t="s">
        <v>52</v>
      </c>
      <c r="O414" s="95"/>
      <c r="P414" s="239">
        <f>O414*H414</f>
        <v>0</v>
      </c>
      <c r="Q414" s="239">
        <v>4.0000000000000003E-05</v>
      </c>
      <c r="R414" s="239">
        <f>Q414*H414</f>
        <v>0.00020000000000000001</v>
      </c>
      <c r="S414" s="239">
        <v>0</v>
      </c>
      <c r="T414" s="240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41" t="s">
        <v>266</v>
      </c>
      <c r="AT414" s="241" t="s">
        <v>301</v>
      </c>
      <c r="AU414" s="241" t="s">
        <v>241</v>
      </c>
      <c r="AY414" s="19" t="s">
        <v>226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9" t="s">
        <v>233</v>
      </c>
      <c r="BK414" s="242">
        <f>ROUND(I414*H414,2)</f>
        <v>0</v>
      </c>
      <c r="BL414" s="19" t="s">
        <v>233</v>
      </c>
      <c r="BM414" s="241" t="s">
        <v>4101</v>
      </c>
    </row>
    <row r="415" s="2" customFormat="1" ht="16.5" customHeight="1">
      <c r="A415" s="41"/>
      <c r="B415" s="42"/>
      <c r="C415" s="266" t="s">
        <v>410</v>
      </c>
      <c r="D415" s="266" t="s">
        <v>301</v>
      </c>
      <c r="E415" s="267" t="s">
        <v>1581</v>
      </c>
      <c r="F415" s="268" t="s">
        <v>4102</v>
      </c>
      <c r="G415" s="269" t="s">
        <v>611</v>
      </c>
      <c r="H415" s="270">
        <v>1</v>
      </c>
      <c r="I415" s="271"/>
      <c r="J415" s="272">
        <f>ROUND(I415*H415,2)</f>
        <v>0</v>
      </c>
      <c r="K415" s="268" t="s">
        <v>1</v>
      </c>
      <c r="L415" s="273"/>
      <c r="M415" s="274" t="s">
        <v>1</v>
      </c>
      <c r="N415" s="275" t="s">
        <v>52</v>
      </c>
      <c r="O415" s="95"/>
      <c r="P415" s="239">
        <f>O415*H415</f>
        <v>0</v>
      </c>
      <c r="Q415" s="239">
        <v>8.0000000000000007E-05</v>
      </c>
      <c r="R415" s="239">
        <f>Q415*H415</f>
        <v>8.0000000000000007E-05</v>
      </c>
      <c r="S415" s="239">
        <v>0</v>
      </c>
      <c r="T415" s="240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41" t="s">
        <v>266</v>
      </c>
      <c r="AT415" s="241" t="s">
        <v>301</v>
      </c>
      <c r="AU415" s="241" t="s">
        <v>241</v>
      </c>
      <c r="AY415" s="19" t="s">
        <v>226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9" t="s">
        <v>233</v>
      </c>
      <c r="BK415" s="242">
        <f>ROUND(I415*H415,2)</f>
        <v>0</v>
      </c>
      <c r="BL415" s="19" t="s">
        <v>233</v>
      </c>
      <c r="BM415" s="241" t="s">
        <v>4103</v>
      </c>
    </row>
    <row r="416" s="2" customFormat="1" ht="16.5" customHeight="1">
      <c r="A416" s="41"/>
      <c r="B416" s="42"/>
      <c r="C416" s="266" t="s">
        <v>416</v>
      </c>
      <c r="D416" s="266" t="s">
        <v>301</v>
      </c>
      <c r="E416" s="267" t="s">
        <v>1586</v>
      </c>
      <c r="F416" s="268" t="s">
        <v>4104</v>
      </c>
      <c r="G416" s="269" t="s">
        <v>611</v>
      </c>
      <c r="H416" s="270">
        <v>2</v>
      </c>
      <c r="I416" s="271"/>
      <c r="J416" s="272">
        <f>ROUND(I416*H416,2)</f>
        <v>0</v>
      </c>
      <c r="K416" s="268" t="s">
        <v>1</v>
      </c>
      <c r="L416" s="273"/>
      <c r="M416" s="274" t="s">
        <v>1</v>
      </c>
      <c r="N416" s="275" t="s">
        <v>52</v>
      </c>
      <c r="O416" s="95"/>
      <c r="P416" s="239">
        <f>O416*H416</f>
        <v>0</v>
      </c>
      <c r="Q416" s="239">
        <v>8.0000000000000007E-05</v>
      </c>
      <c r="R416" s="239">
        <f>Q416*H416</f>
        <v>0.00016000000000000001</v>
      </c>
      <c r="S416" s="239">
        <v>0</v>
      </c>
      <c r="T416" s="240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41" t="s">
        <v>266</v>
      </c>
      <c r="AT416" s="241" t="s">
        <v>301</v>
      </c>
      <c r="AU416" s="241" t="s">
        <v>241</v>
      </c>
      <c r="AY416" s="19" t="s">
        <v>226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9" t="s">
        <v>233</v>
      </c>
      <c r="BK416" s="242">
        <f>ROUND(I416*H416,2)</f>
        <v>0</v>
      </c>
      <c r="BL416" s="19" t="s">
        <v>233</v>
      </c>
      <c r="BM416" s="241" t="s">
        <v>4105</v>
      </c>
    </row>
    <row r="417" s="2" customFormat="1" ht="16.5" customHeight="1">
      <c r="A417" s="41"/>
      <c r="B417" s="42"/>
      <c r="C417" s="266" t="s">
        <v>421</v>
      </c>
      <c r="D417" s="266" t="s">
        <v>301</v>
      </c>
      <c r="E417" s="267" t="s">
        <v>4106</v>
      </c>
      <c r="F417" s="268" t="s">
        <v>4107</v>
      </c>
      <c r="G417" s="269" t="s">
        <v>611</v>
      </c>
      <c r="H417" s="270">
        <v>8</v>
      </c>
      <c r="I417" s="271"/>
      <c r="J417" s="272">
        <f>ROUND(I417*H417,2)</f>
        <v>0</v>
      </c>
      <c r="K417" s="268" t="s">
        <v>1</v>
      </c>
      <c r="L417" s="273"/>
      <c r="M417" s="274" t="s">
        <v>1</v>
      </c>
      <c r="N417" s="275" t="s">
        <v>52</v>
      </c>
      <c r="O417" s="95"/>
      <c r="P417" s="239">
        <f>O417*H417</f>
        <v>0</v>
      </c>
      <c r="Q417" s="239">
        <v>8.0000000000000007E-05</v>
      </c>
      <c r="R417" s="239">
        <f>Q417*H417</f>
        <v>0.00064000000000000005</v>
      </c>
      <c r="S417" s="239">
        <v>0</v>
      </c>
      <c r="T417" s="240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41" t="s">
        <v>266</v>
      </c>
      <c r="AT417" s="241" t="s">
        <v>301</v>
      </c>
      <c r="AU417" s="241" t="s">
        <v>241</v>
      </c>
      <c r="AY417" s="19" t="s">
        <v>226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9" t="s">
        <v>233</v>
      </c>
      <c r="BK417" s="242">
        <f>ROUND(I417*H417,2)</f>
        <v>0</v>
      </c>
      <c r="BL417" s="19" t="s">
        <v>233</v>
      </c>
      <c r="BM417" s="241" t="s">
        <v>4108</v>
      </c>
    </row>
    <row r="418" s="2" customFormat="1" ht="16.5" customHeight="1">
      <c r="A418" s="41"/>
      <c r="B418" s="42"/>
      <c r="C418" s="266" t="s">
        <v>425</v>
      </c>
      <c r="D418" s="266" t="s">
        <v>301</v>
      </c>
      <c r="E418" s="267" t="s">
        <v>1594</v>
      </c>
      <c r="F418" s="268" t="s">
        <v>4109</v>
      </c>
      <c r="G418" s="269" t="s">
        <v>611</v>
      </c>
      <c r="H418" s="270">
        <v>2</v>
      </c>
      <c r="I418" s="271"/>
      <c r="J418" s="272">
        <f>ROUND(I418*H418,2)</f>
        <v>0</v>
      </c>
      <c r="K418" s="268" t="s">
        <v>1</v>
      </c>
      <c r="L418" s="273"/>
      <c r="M418" s="274" t="s">
        <v>1</v>
      </c>
      <c r="N418" s="275" t="s">
        <v>52</v>
      </c>
      <c r="O418" s="95"/>
      <c r="P418" s="239">
        <f>O418*H418</f>
        <v>0</v>
      </c>
      <c r="Q418" s="239">
        <v>8.0000000000000007E-05</v>
      </c>
      <c r="R418" s="239">
        <f>Q418*H418</f>
        <v>0.00016000000000000001</v>
      </c>
      <c r="S418" s="239">
        <v>0</v>
      </c>
      <c r="T418" s="240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41" t="s">
        <v>266</v>
      </c>
      <c r="AT418" s="241" t="s">
        <v>301</v>
      </c>
      <c r="AU418" s="241" t="s">
        <v>241</v>
      </c>
      <c r="AY418" s="19" t="s">
        <v>226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9" t="s">
        <v>233</v>
      </c>
      <c r="BK418" s="242">
        <f>ROUND(I418*H418,2)</f>
        <v>0</v>
      </c>
      <c r="BL418" s="19" t="s">
        <v>233</v>
      </c>
      <c r="BM418" s="241" t="s">
        <v>4110</v>
      </c>
    </row>
    <row r="419" s="2" customFormat="1" ht="16.5" customHeight="1">
      <c r="A419" s="41"/>
      <c r="B419" s="42"/>
      <c r="C419" s="266" t="s">
        <v>429</v>
      </c>
      <c r="D419" s="266" t="s">
        <v>301</v>
      </c>
      <c r="E419" s="267" t="s">
        <v>1599</v>
      </c>
      <c r="F419" s="268" t="s">
        <v>4111</v>
      </c>
      <c r="G419" s="269" t="s">
        <v>611</v>
      </c>
      <c r="H419" s="270">
        <v>2</v>
      </c>
      <c r="I419" s="271"/>
      <c r="J419" s="272">
        <f>ROUND(I419*H419,2)</f>
        <v>0</v>
      </c>
      <c r="K419" s="268" t="s">
        <v>1</v>
      </c>
      <c r="L419" s="273"/>
      <c r="M419" s="274" t="s">
        <v>1</v>
      </c>
      <c r="N419" s="275" t="s">
        <v>52</v>
      </c>
      <c r="O419" s="95"/>
      <c r="P419" s="239">
        <f>O419*H419</f>
        <v>0</v>
      </c>
      <c r="Q419" s="239">
        <v>8.0000000000000007E-05</v>
      </c>
      <c r="R419" s="239">
        <f>Q419*H419</f>
        <v>0.00016000000000000001</v>
      </c>
      <c r="S419" s="239">
        <v>0</v>
      </c>
      <c r="T419" s="240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41" t="s">
        <v>266</v>
      </c>
      <c r="AT419" s="241" t="s">
        <v>301</v>
      </c>
      <c r="AU419" s="241" t="s">
        <v>241</v>
      </c>
      <c r="AY419" s="19" t="s">
        <v>226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9" t="s">
        <v>233</v>
      </c>
      <c r="BK419" s="242">
        <f>ROUND(I419*H419,2)</f>
        <v>0</v>
      </c>
      <c r="BL419" s="19" t="s">
        <v>233</v>
      </c>
      <c r="BM419" s="241" t="s">
        <v>4112</v>
      </c>
    </row>
    <row r="420" s="2" customFormat="1" ht="16.5" customHeight="1">
      <c r="A420" s="41"/>
      <c r="B420" s="42"/>
      <c r="C420" s="266" t="s">
        <v>434</v>
      </c>
      <c r="D420" s="266" t="s">
        <v>301</v>
      </c>
      <c r="E420" s="267" t="s">
        <v>1602</v>
      </c>
      <c r="F420" s="268" t="s">
        <v>4113</v>
      </c>
      <c r="G420" s="269" t="s">
        <v>611</v>
      </c>
      <c r="H420" s="270">
        <v>34</v>
      </c>
      <c r="I420" s="271"/>
      <c r="J420" s="272">
        <f>ROUND(I420*H420,2)</f>
        <v>0</v>
      </c>
      <c r="K420" s="268" t="s">
        <v>1</v>
      </c>
      <c r="L420" s="273"/>
      <c r="M420" s="274" t="s">
        <v>1</v>
      </c>
      <c r="N420" s="275" t="s">
        <v>52</v>
      </c>
      <c r="O420" s="95"/>
      <c r="P420" s="239">
        <f>O420*H420</f>
        <v>0</v>
      </c>
      <c r="Q420" s="239">
        <v>0.0027599999999999999</v>
      </c>
      <c r="R420" s="239">
        <f>Q420*H420</f>
        <v>0.093839999999999993</v>
      </c>
      <c r="S420" s="239">
        <v>0</v>
      </c>
      <c r="T420" s="240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41" t="s">
        <v>266</v>
      </c>
      <c r="AT420" s="241" t="s">
        <v>301</v>
      </c>
      <c r="AU420" s="241" t="s">
        <v>241</v>
      </c>
      <c r="AY420" s="19" t="s">
        <v>226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9" t="s">
        <v>233</v>
      </c>
      <c r="BK420" s="242">
        <f>ROUND(I420*H420,2)</f>
        <v>0</v>
      </c>
      <c r="BL420" s="19" t="s">
        <v>233</v>
      </c>
      <c r="BM420" s="241" t="s">
        <v>4114</v>
      </c>
    </row>
    <row r="421" s="2" customFormat="1" ht="16.5" customHeight="1">
      <c r="A421" s="41"/>
      <c r="B421" s="42"/>
      <c r="C421" s="266" t="s">
        <v>443</v>
      </c>
      <c r="D421" s="266" t="s">
        <v>301</v>
      </c>
      <c r="E421" s="267" t="s">
        <v>1608</v>
      </c>
      <c r="F421" s="268" t="s">
        <v>4115</v>
      </c>
      <c r="G421" s="269" t="s">
        <v>611</v>
      </c>
      <c r="H421" s="270">
        <v>34</v>
      </c>
      <c r="I421" s="271"/>
      <c r="J421" s="272">
        <f>ROUND(I421*H421,2)</f>
        <v>0</v>
      </c>
      <c r="K421" s="268" t="s">
        <v>1</v>
      </c>
      <c r="L421" s="273"/>
      <c r="M421" s="274" t="s">
        <v>1</v>
      </c>
      <c r="N421" s="275" t="s">
        <v>52</v>
      </c>
      <c r="O421" s="95"/>
      <c r="P421" s="239">
        <f>O421*H421</f>
        <v>0</v>
      </c>
      <c r="Q421" s="239">
        <v>6.0000000000000002E-05</v>
      </c>
      <c r="R421" s="239">
        <f>Q421*H421</f>
        <v>0.0020400000000000001</v>
      </c>
      <c r="S421" s="239">
        <v>0</v>
      </c>
      <c r="T421" s="240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41" t="s">
        <v>266</v>
      </c>
      <c r="AT421" s="241" t="s">
        <v>301</v>
      </c>
      <c r="AU421" s="241" t="s">
        <v>241</v>
      </c>
      <c r="AY421" s="19" t="s">
        <v>226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9" t="s">
        <v>233</v>
      </c>
      <c r="BK421" s="242">
        <f>ROUND(I421*H421,2)</f>
        <v>0</v>
      </c>
      <c r="BL421" s="19" t="s">
        <v>233</v>
      </c>
      <c r="BM421" s="241" t="s">
        <v>4116</v>
      </c>
    </row>
    <row r="422" s="2" customFormat="1" ht="16.5" customHeight="1">
      <c r="A422" s="41"/>
      <c r="B422" s="42"/>
      <c r="C422" s="266" t="s">
        <v>447</v>
      </c>
      <c r="D422" s="266" t="s">
        <v>301</v>
      </c>
      <c r="E422" s="267" t="s">
        <v>1611</v>
      </c>
      <c r="F422" s="268" t="s">
        <v>4117</v>
      </c>
      <c r="G422" s="269" t="s">
        <v>611</v>
      </c>
      <c r="H422" s="270">
        <v>80</v>
      </c>
      <c r="I422" s="271"/>
      <c r="J422" s="272">
        <f>ROUND(I422*H422,2)</f>
        <v>0</v>
      </c>
      <c r="K422" s="268" t="s">
        <v>1</v>
      </c>
      <c r="L422" s="273"/>
      <c r="M422" s="274" t="s">
        <v>1</v>
      </c>
      <c r="N422" s="275" t="s">
        <v>52</v>
      </c>
      <c r="O422" s="95"/>
      <c r="P422" s="239">
        <f>O422*H422</f>
        <v>0</v>
      </c>
      <c r="Q422" s="239">
        <v>6.0000000000000002E-05</v>
      </c>
      <c r="R422" s="239">
        <f>Q422*H422</f>
        <v>0.0048000000000000004</v>
      </c>
      <c r="S422" s="239">
        <v>0</v>
      </c>
      <c r="T422" s="240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41" t="s">
        <v>266</v>
      </c>
      <c r="AT422" s="241" t="s">
        <v>301</v>
      </c>
      <c r="AU422" s="241" t="s">
        <v>241</v>
      </c>
      <c r="AY422" s="19" t="s">
        <v>226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9" t="s">
        <v>233</v>
      </c>
      <c r="BK422" s="242">
        <f>ROUND(I422*H422,2)</f>
        <v>0</v>
      </c>
      <c r="BL422" s="19" t="s">
        <v>233</v>
      </c>
      <c r="BM422" s="241" t="s">
        <v>4118</v>
      </c>
    </row>
    <row r="423" s="2" customFormat="1" ht="16.5" customHeight="1">
      <c r="A423" s="41"/>
      <c r="B423" s="42"/>
      <c r="C423" s="266" t="s">
        <v>456</v>
      </c>
      <c r="D423" s="266" t="s">
        <v>301</v>
      </c>
      <c r="E423" s="267" t="s">
        <v>1614</v>
      </c>
      <c r="F423" s="268" t="s">
        <v>4119</v>
      </c>
      <c r="G423" s="269" t="s">
        <v>611</v>
      </c>
      <c r="H423" s="270">
        <v>80</v>
      </c>
      <c r="I423" s="271"/>
      <c r="J423" s="272">
        <f>ROUND(I423*H423,2)</f>
        <v>0</v>
      </c>
      <c r="K423" s="268" t="s">
        <v>1</v>
      </c>
      <c r="L423" s="273"/>
      <c r="M423" s="274" t="s">
        <v>1</v>
      </c>
      <c r="N423" s="275" t="s">
        <v>52</v>
      </c>
      <c r="O423" s="95"/>
      <c r="P423" s="239">
        <f>O423*H423</f>
        <v>0</v>
      </c>
      <c r="Q423" s="239">
        <v>6.0000000000000002E-05</v>
      </c>
      <c r="R423" s="239">
        <f>Q423*H423</f>
        <v>0.0048000000000000004</v>
      </c>
      <c r="S423" s="239">
        <v>0</v>
      </c>
      <c r="T423" s="240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41" t="s">
        <v>266</v>
      </c>
      <c r="AT423" s="241" t="s">
        <v>301</v>
      </c>
      <c r="AU423" s="241" t="s">
        <v>241</v>
      </c>
      <c r="AY423" s="19" t="s">
        <v>226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9" t="s">
        <v>233</v>
      </c>
      <c r="BK423" s="242">
        <f>ROUND(I423*H423,2)</f>
        <v>0</v>
      </c>
      <c r="BL423" s="19" t="s">
        <v>233</v>
      </c>
      <c r="BM423" s="241" t="s">
        <v>4120</v>
      </c>
    </row>
    <row r="424" s="2" customFormat="1" ht="16.5" customHeight="1">
      <c r="A424" s="41"/>
      <c r="B424" s="42"/>
      <c r="C424" s="266" t="s">
        <v>461</v>
      </c>
      <c r="D424" s="266" t="s">
        <v>301</v>
      </c>
      <c r="E424" s="267" t="s">
        <v>1618</v>
      </c>
      <c r="F424" s="268" t="s">
        <v>4121</v>
      </c>
      <c r="G424" s="269" t="s">
        <v>611</v>
      </c>
      <c r="H424" s="270">
        <v>20</v>
      </c>
      <c r="I424" s="271"/>
      <c r="J424" s="272">
        <f>ROUND(I424*H424,2)</f>
        <v>0</v>
      </c>
      <c r="K424" s="268" t="s">
        <v>1</v>
      </c>
      <c r="L424" s="273"/>
      <c r="M424" s="274" t="s">
        <v>1</v>
      </c>
      <c r="N424" s="275" t="s">
        <v>52</v>
      </c>
      <c r="O424" s="95"/>
      <c r="P424" s="239">
        <f>O424*H424</f>
        <v>0</v>
      </c>
      <c r="Q424" s="239">
        <v>6.0000000000000002E-05</v>
      </c>
      <c r="R424" s="239">
        <f>Q424*H424</f>
        <v>0.0012000000000000001</v>
      </c>
      <c r="S424" s="239">
        <v>0</v>
      </c>
      <c r="T424" s="240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41" t="s">
        <v>266</v>
      </c>
      <c r="AT424" s="241" t="s">
        <v>301</v>
      </c>
      <c r="AU424" s="241" t="s">
        <v>241</v>
      </c>
      <c r="AY424" s="19" t="s">
        <v>226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9" t="s">
        <v>233</v>
      </c>
      <c r="BK424" s="242">
        <f>ROUND(I424*H424,2)</f>
        <v>0</v>
      </c>
      <c r="BL424" s="19" t="s">
        <v>233</v>
      </c>
      <c r="BM424" s="241" t="s">
        <v>4122</v>
      </c>
    </row>
    <row r="425" s="2" customFormat="1" ht="16.5" customHeight="1">
      <c r="A425" s="41"/>
      <c r="B425" s="42"/>
      <c r="C425" s="266" t="s">
        <v>466</v>
      </c>
      <c r="D425" s="266" t="s">
        <v>301</v>
      </c>
      <c r="E425" s="267" t="s">
        <v>2252</v>
      </c>
      <c r="F425" s="268" t="s">
        <v>4123</v>
      </c>
      <c r="G425" s="269" t="s">
        <v>611</v>
      </c>
      <c r="H425" s="270">
        <v>20</v>
      </c>
      <c r="I425" s="271"/>
      <c r="J425" s="272">
        <f>ROUND(I425*H425,2)</f>
        <v>0</v>
      </c>
      <c r="K425" s="268" t="s">
        <v>1</v>
      </c>
      <c r="L425" s="273"/>
      <c r="M425" s="274" t="s">
        <v>1</v>
      </c>
      <c r="N425" s="275" t="s">
        <v>52</v>
      </c>
      <c r="O425" s="95"/>
      <c r="P425" s="239">
        <f>O425*H425</f>
        <v>0</v>
      </c>
      <c r="Q425" s="239">
        <v>6.0000000000000002E-05</v>
      </c>
      <c r="R425" s="239">
        <f>Q425*H425</f>
        <v>0.0012000000000000001</v>
      </c>
      <c r="S425" s="239">
        <v>0</v>
      </c>
      <c r="T425" s="240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41" t="s">
        <v>266</v>
      </c>
      <c r="AT425" s="241" t="s">
        <v>301</v>
      </c>
      <c r="AU425" s="241" t="s">
        <v>241</v>
      </c>
      <c r="AY425" s="19" t="s">
        <v>226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9" t="s">
        <v>233</v>
      </c>
      <c r="BK425" s="242">
        <f>ROUND(I425*H425,2)</f>
        <v>0</v>
      </c>
      <c r="BL425" s="19" t="s">
        <v>233</v>
      </c>
      <c r="BM425" s="241" t="s">
        <v>4124</v>
      </c>
    </row>
    <row r="426" s="2" customFormat="1" ht="16.5" customHeight="1">
      <c r="A426" s="41"/>
      <c r="B426" s="42"/>
      <c r="C426" s="266" t="s">
        <v>471</v>
      </c>
      <c r="D426" s="266" t="s">
        <v>301</v>
      </c>
      <c r="E426" s="267" t="s">
        <v>2258</v>
      </c>
      <c r="F426" s="268" t="s">
        <v>4125</v>
      </c>
      <c r="G426" s="269" t="s">
        <v>611</v>
      </c>
      <c r="H426" s="270">
        <v>2</v>
      </c>
      <c r="I426" s="271"/>
      <c r="J426" s="272">
        <f>ROUND(I426*H426,2)</f>
        <v>0</v>
      </c>
      <c r="K426" s="268" t="s">
        <v>1</v>
      </c>
      <c r="L426" s="273"/>
      <c r="M426" s="274" t="s">
        <v>1</v>
      </c>
      <c r="N426" s="275" t="s">
        <v>52</v>
      </c>
      <c r="O426" s="95"/>
      <c r="P426" s="239">
        <f>O426*H426</f>
        <v>0</v>
      </c>
      <c r="Q426" s="239">
        <v>0.0030999999999999999</v>
      </c>
      <c r="R426" s="239">
        <f>Q426*H426</f>
        <v>0.0061999999999999998</v>
      </c>
      <c r="S426" s="239">
        <v>0</v>
      </c>
      <c r="T426" s="240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41" t="s">
        <v>266</v>
      </c>
      <c r="AT426" s="241" t="s">
        <v>301</v>
      </c>
      <c r="AU426" s="241" t="s">
        <v>241</v>
      </c>
      <c r="AY426" s="19" t="s">
        <v>226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9" t="s">
        <v>233</v>
      </c>
      <c r="BK426" s="242">
        <f>ROUND(I426*H426,2)</f>
        <v>0</v>
      </c>
      <c r="BL426" s="19" t="s">
        <v>233</v>
      </c>
      <c r="BM426" s="241" t="s">
        <v>4126</v>
      </c>
    </row>
    <row r="427" s="2" customFormat="1" ht="16.5" customHeight="1">
      <c r="A427" s="41"/>
      <c r="B427" s="42"/>
      <c r="C427" s="230" t="s">
        <v>476</v>
      </c>
      <c r="D427" s="230" t="s">
        <v>228</v>
      </c>
      <c r="E427" s="231" t="s">
        <v>4127</v>
      </c>
      <c r="F427" s="232" t="s">
        <v>4128</v>
      </c>
      <c r="G427" s="233" t="s">
        <v>244</v>
      </c>
      <c r="H427" s="234">
        <v>5</v>
      </c>
      <c r="I427" s="235"/>
      <c r="J427" s="236">
        <f>ROUND(I427*H427,2)</f>
        <v>0</v>
      </c>
      <c r="K427" s="232" t="s">
        <v>1</v>
      </c>
      <c r="L427" s="47"/>
      <c r="M427" s="237" t="s">
        <v>1</v>
      </c>
      <c r="N427" s="238" t="s">
        <v>52</v>
      </c>
      <c r="O427" s="95"/>
      <c r="P427" s="239">
        <f>O427*H427</f>
        <v>0</v>
      </c>
      <c r="Q427" s="239">
        <v>0.00034000000000000002</v>
      </c>
      <c r="R427" s="239">
        <f>Q427*H427</f>
        <v>0.0017000000000000001</v>
      </c>
      <c r="S427" s="239">
        <v>0</v>
      </c>
      <c r="T427" s="240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41" t="s">
        <v>307</v>
      </c>
      <c r="AT427" s="241" t="s">
        <v>228</v>
      </c>
      <c r="AU427" s="241" t="s">
        <v>241</v>
      </c>
      <c r="AY427" s="19" t="s">
        <v>226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9" t="s">
        <v>233</v>
      </c>
      <c r="BK427" s="242">
        <f>ROUND(I427*H427,2)</f>
        <v>0</v>
      </c>
      <c r="BL427" s="19" t="s">
        <v>307</v>
      </c>
      <c r="BM427" s="241" t="s">
        <v>4129</v>
      </c>
    </row>
    <row r="428" s="15" customFormat="1">
      <c r="A428" s="15"/>
      <c r="B428" s="280"/>
      <c r="C428" s="281"/>
      <c r="D428" s="245" t="s">
        <v>235</v>
      </c>
      <c r="E428" s="282" t="s">
        <v>1</v>
      </c>
      <c r="F428" s="283" t="s">
        <v>4096</v>
      </c>
      <c r="G428" s="281"/>
      <c r="H428" s="282" t="s">
        <v>1</v>
      </c>
      <c r="I428" s="284"/>
      <c r="J428" s="281"/>
      <c r="K428" s="281"/>
      <c r="L428" s="285"/>
      <c r="M428" s="286"/>
      <c r="N428" s="287"/>
      <c r="O428" s="287"/>
      <c r="P428" s="287"/>
      <c r="Q428" s="287"/>
      <c r="R428" s="287"/>
      <c r="S428" s="287"/>
      <c r="T428" s="28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9" t="s">
        <v>235</v>
      </c>
      <c r="AU428" s="289" t="s">
        <v>241</v>
      </c>
      <c r="AV428" s="15" t="s">
        <v>92</v>
      </c>
      <c r="AW428" s="15" t="s">
        <v>40</v>
      </c>
      <c r="AX428" s="15" t="s">
        <v>85</v>
      </c>
      <c r="AY428" s="289" t="s">
        <v>226</v>
      </c>
    </row>
    <row r="429" s="13" customFormat="1">
      <c r="A429" s="13"/>
      <c r="B429" s="243"/>
      <c r="C429" s="244"/>
      <c r="D429" s="245" t="s">
        <v>235</v>
      </c>
      <c r="E429" s="246" t="s">
        <v>1</v>
      </c>
      <c r="F429" s="247" t="s">
        <v>4130</v>
      </c>
      <c r="G429" s="244"/>
      <c r="H429" s="248">
        <v>5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235</v>
      </c>
      <c r="AU429" s="254" t="s">
        <v>241</v>
      </c>
      <c r="AV429" s="13" t="s">
        <v>94</v>
      </c>
      <c r="AW429" s="13" t="s">
        <v>40</v>
      </c>
      <c r="AX429" s="13" t="s">
        <v>92</v>
      </c>
      <c r="AY429" s="254" t="s">
        <v>226</v>
      </c>
    </row>
    <row r="430" s="2" customFormat="1" ht="16.5" customHeight="1">
      <c r="A430" s="41"/>
      <c r="B430" s="42"/>
      <c r="C430" s="230" t="s">
        <v>480</v>
      </c>
      <c r="D430" s="230" t="s">
        <v>228</v>
      </c>
      <c r="E430" s="231" t="s">
        <v>4131</v>
      </c>
      <c r="F430" s="232" t="s">
        <v>4132</v>
      </c>
      <c r="G430" s="233" t="s">
        <v>244</v>
      </c>
      <c r="H430" s="234">
        <v>198</v>
      </c>
      <c r="I430" s="235"/>
      <c r="J430" s="236">
        <f>ROUND(I430*H430,2)</f>
        <v>0</v>
      </c>
      <c r="K430" s="232" t="s">
        <v>1</v>
      </c>
      <c r="L430" s="47"/>
      <c r="M430" s="237" t="s">
        <v>1</v>
      </c>
      <c r="N430" s="238" t="s">
        <v>52</v>
      </c>
      <c r="O430" s="95"/>
      <c r="P430" s="239">
        <f>O430*H430</f>
        <v>0</v>
      </c>
      <c r="Q430" s="239">
        <v>0.00059000000000000003</v>
      </c>
      <c r="R430" s="239">
        <f>Q430*H430</f>
        <v>0.11682000000000001</v>
      </c>
      <c r="S430" s="239">
        <v>0</v>
      </c>
      <c r="T430" s="240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41" t="s">
        <v>307</v>
      </c>
      <c r="AT430" s="241" t="s">
        <v>228</v>
      </c>
      <c r="AU430" s="241" t="s">
        <v>241</v>
      </c>
      <c r="AY430" s="19" t="s">
        <v>226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9" t="s">
        <v>233</v>
      </c>
      <c r="BK430" s="242">
        <f>ROUND(I430*H430,2)</f>
        <v>0</v>
      </c>
      <c r="BL430" s="19" t="s">
        <v>307</v>
      </c>
      <c r="BM430" s="241" t="s">
        <v>4133</v>
      </c>
    </row>
    <row r="431" s="15" customFormat="1">
      <c r="A431" s="15"/>
      <c r="B431" s="280"/>
      <c r="C431" s="281"/>
      <c r="D431" s="245" t="s">
        <v>235</v>
      </c>
      <c r="E431" s="282" t="s">
        <v>1</v>
      </c>
      <c r="F431" s="283" t="s">
        <v>4094</v>
      </c>
      <c r="G431" s="281"/>
      <c r="H431" s="282" t="s">
        <v>1</v>
      </c>
      <c r="I431" s="284"/>
      <c r="J431" s="281"/>
      <c r="K431" s="281"/>
      <c r="L431" s="285"/>
      <c r="M431" s="286"/>
      <c r="N431" s="287"/>
      <c r="O431" s="287"/>
      <c r="P431" s="287"/>
      <c r="Q431" s="287"/>
      <c r="R431" s="287"/>
      <c r="S431" s="287"/>
      <c r="T431" s="28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9" t="s">
        <v>235</v>
      </c>
      <c r="AU431" s="289" t="s">
        <v>241</v>
      </c>
      <c r="AV431" s="15" t="s">
        <v>92</v>
      </c>
      <c r="AW431" s="15" t="s">
        <v>40</v>
      </c>
      <c r="AX431" s="15" t="s">
        <v>85</v>
      </c>
      <c r="AY431" s="289" t="s">
        <v>226</v>
      </c>
    </row>
    <row r="432" s="13" customFormat="1">
      <c r="A432" s="13"/>
      <c r="B432" s="243"/>
      <c r="C432" s="244"/>
      <c r="D432" s="245" t="s">
        <v>235</v>
      </c>
      <c r="E432" s="246" t="s">
        <v>1</v>
      </c>
      <c r="F432" s="247" t="s">
        <v>4134</v>
      </c>
      <c r="G432" s="244"/>
      <c r="H432" s="248">
        <v>198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235</v>
      </c>
      <c r="AU432" s="254" t="s">
        <v>241</v>
      </c>
      <c r="AV432" s="13" t="s">
        <v>94</v>
      </c>
      <c r="AW432" s="13" t="s">
        <v>40</v>
      </c>
      <c r="AX432" s="13" t="s">
        <v>92</v>
      </c>
      <c r="AY432" s="254" t="s">
        <v>226</v>
      </c>
    </row>
    <row r="433" s="2" customFormat="1" ht="21.75" customHeight="1">
      <c r="A433" s="41"/>
      <c r="B433" s="42"/>
      <c r="C433" s="230" t="s">
        <v>486</v>
      </c>
      <c r="D433" s="230" t="s">
        <v>228</v>
      </c>
      <c r="E433" s="231" t="s">
        <v>4135</v>
      </c>
      <c r="F433" s="232" t="s">
        <v>4136</v>
      </c>
      <c r="G433" s="233" t="s">
        <v>244</v>
      </c>
      <c r="H433" s="234">
        <v>170</v>
      </c>
      <c r="I433" s="235"/>
      <c r="J433" s="236">
        <f>ROUND(I433*H433,2)</f>
        <v>0</v>
      </c>
      <c r="K433" s="232" t="s">
        <v>1</v>
      </c>
      <c r="L433" s="47"/>
      <c r="M433" s="237" t="s">
        <v>1</v>
      </c>
      <c r="N433" s="238" t="s">
        <v>52</v>
      </c>
      <c r="O433" s="95"/>
      <c r="P433" s="239">
        <f>O433*H433</f>
        <v>0</v>
      </c>
      <c r="Q433" s="239">
        <v>0.00133</v>
      </c>
      <c r="R433" s="239">
        <f>Q433*H433</f>
        <v>0.2261</v>
      </c>
      <c r="S433" s="239">
        <v>0</v>
      </c>
      <c r="T433" s="240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41" t="s">
        <v>307</v>
      </c>
      <c r="AT433" s="241" t="s">
        <v>228</v>
      </c>
      <c r="AU433" s="241" t="s">
        <v>241</v>
      </c>
      <c r="AY433" s="19" t="s">
        <v>226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9" t="s">
        <v>233</v>
      </c>
      <c r="BK433" s="242">
        <f>ROUND(I433*H433,2)</f>
        <v>0</v>
      </c>
      <c r="BL433" s="19" t="s">
        <v>307</v>
      </c>
      <c r="BM433" s="241" t="s">
        <v>4137</v>
      </c>
    </row>
    <row r="434" s="15" customFormat="1">
      <c r="A434" s="15"/>
      <c r="B434" s="280"/>
      <c r="C434" s="281"/>
      <c r="D434" s="245" t="s">
        <v>235</v>
      </c>
      <c r="E434" s="282" t="s">
        <v>1</v>
      </c>
      <c r="F434" s="283" t="s">
        <v>4115</v>
      </c>
      <c r="G434" s="281"/>
      <c r="H434" s="282" t="s">
        <v>1</v>
      </c>
      <c r="I434" s="284"/>
      <c r="J434" s="281"/>
      <c r="K434" s="281"/>
      <c r="L434" s="285"/>
      <c r="M434" s="286"/>
      <c r="N434" s="287"/>
      <c r="O434" s="287"/>
      <c r="P434" s="287"/>
      <c r="Q434" s="287"/>
      <c r="R434" s="287"/>
      <c r="S434" s="287"/>
      <c r="T434" s="288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9" t="s">
        <v>235</v>
      </c>
      <c r="AU434" s="289" t="s">
        <v>241</v>
      </c>
      <c r="AV434" s="15" t="s">
        <v>92</v>
      </c>
      <c r="AW434" s="15" t="s">
        <v>40</v>
      </c>
      <c r="AX434" s="15" t="s">
        <v>85</v>
      </c>
      <c r="AY434" s="289" t="s">
        <v>226</v>
      </c>
    </row>
    <row r="435" s="15" customFormat="1">
      <c r="A435" s="15"/>
      <c r="B435" s="280"/>
      <c r="C435" s="281"/>
      <c r="D435" s="245" t="s">
        <v>235</v>
      </c>
      <c r="E435" s="282" t="s">
        <v>1</v>
      </c>
      <c r="F435" s="283" t="s">
        <v>4113</v>
      </c>
      <c r="G435" s="281"/>
      <c r="H435" s="282" t="s">
        <v>1</v>
      </c>
      <c r="I435" s="284"/>
      <c r="J435" s="281"/>
      <c r="K435" s="281"/>
      <c r="L435" s="285"/>
      <c r="M435" s="286"/>
      <c r="N435" s="287"/>
      <c r="O435" s="287"/>
      <c r="P435" s="287"/>
      <c r="Q435" s="287"/>
      <c r="R435" s="287"/>
      <c r="S435" s="287"/>
      <c r="T435" s="28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9" t="s">
        <v>235</v>
      </c>
      <c r="AU435" s="289" t="s">
        <v>241</v>
      </c>
      <c r="AV435" s="15" t="s">
        <v>92</v>
      </c>
      <c r="AW435" s="15" t="s">
        <v>40</v>
      </c>
      <c r="AX435" s="15" t="s">
        <v>85</v>
      </c>
      <c r="AY435" s="289" t="s">
        <v>226</v>
      </c>
    </row>
    <row r="436" s="13" customFormat="1">
      <c r="A436" s="13"/>
      <c r="B436" s="243"/>
      <c r="C436" s="244"/>
      <c r="D436" s="245" t="s">
        <v>235</v>
      </c>
      <c r="E436" s="246" t="s">
        <v>1</v>
      </c>
      <c r="F436" s="247" t="s">
        <v>4138</v>
      </c>
      <c r="G436" s="244"/>
      <c r="H436" s="248">
        <v>170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235</v>
      </c>
      <c r="AU436" s="254" t="s">
        <v>241</v>
      </c>
      <c r="AV436" s="13" t="s">
        <v>94</v>
      </c>
      <c r="AW436" s="13" t="s">
        <v>40</v>
      </c>
      <c r="AX436" s="13" t="s">
        <v>92</v>
      </c>
      <c r="AY436" s="254" t="s">
        <v>226</v>
      </c>
    </row>
    <row r="437" s="2" customFormat="1" ht="16.5" customHeight="1">
      <c r="A437" s="41"/>
      <c r="B437" s="42"/>
      <c r="C437" s="230" t="s">
        <v>491</v>
      </c>
      <c r="D437" s="230" t="s">
        <v>228</v>
      </c>
      <c r="E437" s="231" t="s">
        <v>524</v>
      </c>
      <c r="F437" s="232" t="s">
        <v>525</v>
      </c>
      <c r="G437" s="233" t="s">
        <v>526</v>
      </c>
      <c r="H437" s="234">
        <v>136</v>
      </c>
      <c r="I437" s="235"/>
      <c r="J437" s="236">
        <f>ROUND(I437*H437,2)</f>
        <v>0</v>
      </c>
      <c r="K437" s="232" t="s">
        <v>232</v>
      </c>
      <c r="L437" s="47"/>
      <c r="M437" s="237" t="s">
        <v>1</v>
      </c>
      <c r="N437" s="238" t="s">
        <v>52</v>
      </c>
      <c r="O437" s="95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41" t="s">
        <v>233</v>
      </c>
      <c r="AT437" s="241" t="s">
        <v>228</v>
      </c>
      <c r="AU437" s="241" t="s">
        <v>241</v>
      </c>
      <c r="AY437" s="19" t="s">
        <v>226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9" t="s">
        <v>233</v>
      </c>
      <c r="BK437" s="242">
        <f>ROUND(I437*H437,2)</f>
        <v>0</v>
      </c>
      <c r="BL437" s="19" t="s">
        <v>233</v>
      </c>
      <c r="BM437" s="241" t="s">
        <v>4139</v>
      </c>
    </row>
    <row r="438" s="15" customFormat="1">
      <c r="A438" s="15"/>
      <c r="B438" s="280"/>
      <c r="C438" s="281"/>
      <c r="D438" s="245" t="s">
        <v>235</v>
      </c>
      <c r="E438" s="282" t="s">
        <v>1</v>
      </c>
      <c r="F438" s="283" t="s">
        <v>4140</v>
      </c>
      <c r="G438" s="281"/>
      <c r="H438" s="282" t="s">
        <v>1</v>
      </c>
      <c r="I438" s="284"/>
      <c r="J438" s="281"/>
      <c r="K438" s="281"/>
      <c r="L438" s="285"/>
      <c r="M438" s="286"/>
      <c r="N438" s="287"/>
      <c r="O438" s="287"/>
      <c r="P438" s="287"/>
      <c r="Q438" s="287"/>
      <c r="R438" s="287"/>
      <c r="S438" s="287"/>
      <c r="T438" s="28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9" t="s">
        <v>235</v>
      </c>
      <c r="AU438" s="289" t="s">
        <v>241</v>
      </c>
      <c r="AV438" s="15" t="s">
        <v>92</v>
      </c>
      <c r="AW438" s="15" t="s">
        <v>40</v>
      </c>
      <c r="AX438" s="15" t="s">
        <v>85</v>
      </c>
      <c r="AY438" s="289" t="s">
        <v>226</v>
      </c>
    </row>
    <row r="439" s="13" customFormat="1">
      <c r="A439" s="13"/>
      <c r="B439" s="243"/>
      <c r="C439" s="244"/>
      <c r="D439" s="245" t="s">
        <v>235</v>
      </c>
      <c r="E439" s="246" t="s">
        <v>1</v>
      </c>
      <c r="F439" s="247" t="s">
        <v>4141</v>
      </c>
      <c r="G439" s="244"/>
      <c r="H439" s="248">
        <v>40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235</v>
      </c>
      <c r="AU439" s="254" t="s">
        <v>241</v>
      </c>
      <c r="AV439" s="13" t="s">
        <v>94</v>
      </c>
      <c r="AW439" s="13" t="s">
        <v>40</v>
      </c>
      <c r="AX439" s="13" t="s">
        <v>85</v>
      </c>
      <c r="AY439" s="254" t="s">
        <v>226</v>
      </c>
    </row>
    <row r="440" s="15" customFormat="1">
      <c r="A440" s="15"/>
      <c r="B440" s="280"/>
      <c r="C440" s="281"/>
      <c r="D440" s="245" t="s">
        <v>235</v>
      </c>
      <c r="E440" s="282" t="s">
        <v>1</v>
      </c>
      <c r="F440" s="283" t="s">
        <v>4121</v>
      </c>
      <c r="G440" s="281"/>
      <c r="H440" s="282" t="s">
        <v>1</v>
      </c>
      <c r="I440" s="284"/>
      <c r="J440" s="281"/>
      <c r="K440" s="281"/>
      <c r="L440" s="285"/>
      <c r="M440" s="286"/>
      <c r="N440" s="287"/>
      <c r="O440" s="287"/>
      <c r="P440" s="287"/>
      <c r="Q440" s="287"/>
      <c r="R440" s="287"/>
      <c r="S440" s="287"/>
      <c r="T440" s="28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9" t="s">
        <v>235</v>
      </c>
      <c r="AU440" s="289" t="s">
        <v>241</v>
      </c>
      <c r="AV440" s="15" t="s">
        <v>92</v>
      </c>
      <c r="AW440" s="15" t="s">
        <v>40</v>
      </c>
      <c r="AX440" s="15" t="s">
        <v>85</v>
      </c>
      <c r="AY440" s="289" t="s">
        <v>226</v>
      </c>
    </row>
    <row r="441" s="13" customFormat="1">
      <c r="A441" s="13"/>
      <c r="B441" s="243"/>
      <c r="C441" s="244"/>
      <c r="D441" s="245" t="s">
        <v>235</v>
      </c>
      <c r="E441" s="246" t="s">
        <v>1</v>
      </c>
      <c r="F441" s="247" t="s">
        <v>4142</v>
      </c>
      <c r="G441" s="244"/>
      <c r="H441" s="248">
        <v>10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235</v>
      </c>
      <c r="AU441" s="254" t="s">
        <v>241</v>
      </c>
      <c r="AV441" s="13" t="s">
        <v>94</v>
      </c>
      <c r="AW441" s="13" t="s">
        <v>40</v>
      </c>
      <c r="AX441" s="13" t="s">
        <v>85</v>
      </c>
      <c r="AY441" s="254" t="s">
        <v>226</v>
      </c>
    </row>
    <row r="442" s="16" customFormat="1">
      <c r="A442" s="16"/>
      <c r="B442" s="290"/>
      <c r="C442" s="291"/>
      <c r="D442" s="245" t="s">
        <v>235</v>
      </c>
      <c r="E442" s="292" t="s">
        <v>1</v>
      </c>
      <c r="F442" s="293" t="s">
        <v>1434</v>
      </c>
      <c r="G442" s="291"/>
      <c r="H442" s="294">
        <v>50</v>
      </c>
      <c r="I442" s="295"/>
      <c r="J442" s="291"/>
      <c r="K442" s="291"/>
      <c r="L442" s="296"/>
      <c r="M442" s="297"/>
      <c r="N442" s="298"/>
      <c r="O442" s="298"/>
      <c r="P442" s="298"/>
      <c r="Q442" s="298"/>
      <c r="R442" s="298"/>
      <c r="S442" s="298"/>
      <c r="T442" s="299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300" t="s">
        <v>235</v>
      </c>
      <c r="AU442" s="300" t="s">
        <v>241</v>
      </c>
      <c r="AV442" s="16" t="s">
        <v>241</v>
      </c>
      <c r="AW442" s="16" t="s">
        <v>40</v>
      </c>
      <c r="AX442" s="16" t="s">
        <v>85</v>
      </c>
      <c r="AY442" s="300" t="s">
        <v>226</v>
      </c>
    </row>
    <row r="443" s="15" customFormat="1">
      <c r="A443" s="15"/>
      <c r="B443" s="280"/>
      <c r="C443" s="281"/>
      <c r="D443" s="245" t="s">
        <v>235</v>
      </c>
      <c r="E443" s="282" t="s">
        <v>1</v>
      </c>
      <c r="F443" s="283" t="s">
        <v>4143</v>
      </c>
      <c r="G443" s="281"/>
      <c r="H443" s="282" t="s">
        <v>1</v>
      </c>
      <c r="I443" s="284"/>
      <c r="J443" s="281"/>
      <c r="K443" s="281"/>
      <c r="L443" s="285"/>
      <c r="M443" s="286"/>
      <c r="N443" s="287"/>
      <c r="O443" s="287"/>
      <c r="P443" s="287"/>
      <c r="Q443" s="287"/>
      <c r="R443" s="287"/>
      <c r="S443" s="287"/>
      <c r="T443" s="288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9" t="s">
        <v>235</v>
      </c>
      <c r="AU443" s="289" t="s">
        <v>241</v>
      </c>
      <c r="AV443" s="15" t="s">
        <v>92</v>
      </c>
      <c r="AW443" s="15" t="s">
        <v>40</v>
      </c>
      <c r="AX443" s="15" t="s">
        <v>85</v>
      </c>
      <c r="AY443" s="289" t="s">
        <v>226</v>
      </c>
    </row>
    <row r="444" s="15" customFormat="1">
      <c r="A444" s="15"/>
      <c r="B444" s="280"/>
      <c r="C444" s="281"/>
      <c r="D444" s="245" t="s">
        <v>235</v>
      </c>
      <c r="E444" s="282" t="s">
        <v>1</v>
      </c>
      <c r="F444" s="283" t="s">
        <v>4094</v>
      </c>
      <c r="G444" s="281"/>
      <c r="H444" s="282" t="s">
        <v>1</v>
      </c>
      <c r="I444" s="284"/>
      <c r="J444" s="281"/>
      <c r="K444" s="281"/>
      <c r="L444" s="285"/>
      <c r="M444" s="286"/>
      <c r="N444" s="287"/>
      <c r="O444" s="287"/>
      <c r="P444" s="287"/>
      <c r="Q444" s="287"/>
      <c r="R444" s="287"/>
      <c r="S444" s="287"/>
      <c r="T444" s="28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9" t="s">
        <v>235</v>
      </c>
      <c r="AU444" s="289" t="s">
        <v>241</v>
      </c>
      <c r="AV444" s="15" t="s">
        <v>92</v>
      </c>
      <c r="AW444" s="15" t="s">
        <v>40</v>
      </c>
      <c r="AX444" s="15" t="s">
        <v>85</v>
      </c>
      <c r="AY444" s="289" t="s">
        <v>226</v>
      </c>
    </row>
    <row r="445" s="13" customFormat="1">
      <c r="A445" s="13"/>
      <c r="B445" s="243"/>
      <c r="C445" s="244"/>
      <c r="D445" s="245" t="s">
        <v>235</v>
      </c>
      <c r="E445" s="246" t="s">
        <v>1</v>
      </c>
      <c r="F445" s="247" t="s">
        <v>4144</v>
      </c>
      <c r="G445" s="244"/>
      <c r="H445" s="248">
        <v>14.4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235</v>
      </c>
      <c r="AU445" s="254" t="s">
        <v>241</v>
      </c>
      <c r="AV445" s="13" t="s">
        <v>94</v>
      </c>
      <c r="AW445" s="13" t="s">
        <v>40</v>
      </c>
      <c r="AX445" s="13" t="s">
        <v>85</v>
      </c>
      <c r="AY445" s="254" t="s">
        <v>226</v>
      </c>
    </row>
    <row r="446" s="15" customFormat="1">
      <c r="A446" s="15"/>
      <c r="B446" s="280"/>
      <c r="C446" s="281"/>
      <c r="D446" s="245" t="s">
        <v>235</v>
      </c>
      <c r="E446" s="282" t="s">
        <v>1</v>
      </c>
      <c r="F446" s="283" t="s">
        <v>4096</v>
      </c>
      <c r="G446" s="281"/>
      <c r="H446" s="282" t="s">
        <v>1</v>
      </c>
      <c r="I446" s="284"/>
      <c r="J446" s="281"/>
      <c r="K446" s="281"/>
      <c r="L446" s="285"/>
      <c r="M446" s="286"/>
      <c r="N446" s="287"/>
      <c r="O446" s="287"/>
      <c r="P446" s="287"/>
      <c r="Q446" s="287"/>
      <c r="R446" s="287"/>
      <c r="S446" s="287"/>
      <c r="T446" s="28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9" t="s">
        <v>235</v>
      </c>
      <c r="AU446" s="289" t="s">
        <v>241</v>
      </c>
      <c r="AV446" s="15" t="s">
        <v>92</v>
      </c>
      <c r="AW446" s="15" t="s">
        <v>40</v>
      </c>
      <c r="AX446" s="15" t="s">
        <v>85</v>
      </c>
      <c r="AY446" s="289" t="s">
        <v>226</v>
      </c>
    </row>
    <row r="447" s="13" customFormat="1">
      <c r="A447" s="13"/>
      <c r="B447" s="243"/>
      <c r="C447" s="244"/>
      <c r="D447" s="245" t="s">
        <v>235</v>
      </c>
      <c r="E447" s="246" t="s">
        <v>1</v>
      </c>
      <c r="F447" s="247" t="s">
        <v>4080</v>
      </c>
      <c r="G447" s="244"/>
      <c r="H447" s="248">
        <v>0.40000000000000002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235</v>
      </c>
      <c r="AU447" s="254" t="s">
        <v>241</v>
      </c>
      <c r="AV447" s="13" t="s">
        <v>94</v>
      </c>
      <c r="AW447" s="13" t="s">
        <v>40</v>
      </c>
      <c r="AX447" s="13" t="s">
        <v>85</v>
      </c>
      <c r="AY447" s="254" t="s">
        <v>226</v>
      </c>
    </row>
    <row r="448" s="15" customFormat="1">
      <c r="A448" s="15"/>
      <c r="B448" s="280"/>
      <c r="C448" s="281"/>
      <c r="D448" s="245" t="s">
        <v>235</v>
      </c>
      <c r="E448" s="282" t="s">
        <v>1</v>
      </c>
      <c r="F448" s="283" t="s">
        <v>4098</v>
      </c>
      <c r="G448" s="281"/>
      <c r="H448" s="282" t="s">
        <v>1</v>
      </c>
      <c r="I448" s="284"/>
      <c r="J448" s="281"/>
      <c r="K448" s="281"/>
      <c r="L448" s="285"/>
      <c r="M448" s="286"/>
      <c r="N448" s="287"/>
      <c r="O448" s="287"/>
      <c r="P448" s="287"/>
      <c r="Q448" s="287"/>
      <c r="R448" s="287"/>
      <c r="S448" s="287"/>
      <c r="T448" s="28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9" t="s">
        <v>235</v>
      </c>
      <c r="AU448" s="289" t="s">
        <v>241</v>
      </c>
      <c r="AV448" s="15" t="s">
        <v>92</v>
      </c>
      <c r="AW448" s="15" t="s">
        <v>40</v>
      </c>
      <c r="AX448" s="15" t="s">
        <v>85</v>
      </c>
      <c r="AY448" s="289" t="s">
        <v>226</v>
      </c>
    </row>
    <row r="449" s="13" customFormat="1">
      <c r="A449" s="13"/>
      <c r="B449" s="243"/>
      <c r="C449" s="244"/>
      <c r="D449" s="245" t="s">
        <v>235</v>
      </c>
      <c r="E449" s="246" t="s">
        <v>1</v>
      </c>
      <c r="F449" s="247" t="s">
        <v>4145</v>
      </c>
      <c r="G449" s="244"/>
      <c r="H449" s="248">
        <v>14.4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235</v>
      </c>
      <c r="AU449" s="254" t="s">
        <v>241</v>
      </c>
      <c r="AV449" s="13" t="s">
        <v>94</v>
      </c>
      <c r="AW449" s="13" t="s">
        <v>40</v>
      </c>
      <c r="AX449" s="13" t="s">
        <v>85</v>
      </c>
      <c r="AY449" s="254" t="s">
        <v>226</v>
      </c>
    </row>
    <row r="450" s="15" customFormat="1">
      <c r="A450" s="15"/>
      <c r="B450" s="280"/>
      <c r="C450" s="281"/>
      <c r="D450" s="245" t="s">
        <v>235</v>
      </c>
      <c r="E450" s="282" t="s">
        <v>1</v>
      </c>
      <c r="F450" s="283" t="s">
        <v>4100</v>
      </c>
      <c r="G450" s="281"/>
      <c r="H450" s="282" t="s">
        <v>1</v>
      </c>
      <c r="I450" s="284"/>
      <c r="J450" s="281"/>
      <c r="K450" s="281"/>
      <c r="L450" s="285"/>
      <c r="M450" s="286"/>
      <c r="N450" s="287"/>
      <c r="O450" s="287"/>
      <c r="P450" s="287"/>
      <c r="Q450" s="287"/>
      <c r="R450" s="287"/>
      <c r="S450" s="287"/>
      <c r="T450" s="28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9" t="s">
        <v>235</v>
      </c>
      <c r="AU450" s="289" t="s">
        <v>241</v>
      </c>
      <c r="AV450" s="15" t="s">
        <v>92</v>
      </c>
      <c r="AW450" s="15" t="s">
        <v>40</v>
      </c>
      <c r="AX450" s="15" t="s">
        <v>85</v>
      </c>
      <c r="AY450" s="289" t="s">
        <v>226</v>
      </c>
    </row>
    <row r="451" s="13" customFormat="1">
      <c r="A451" s="13"/>
      <c r="B451" s="243"/>
      <c r="C451" s="244"/>
      <c r="D451" s="245" t="s">
        <v>235</v>
      </c>
      <c r="E451" s="246" t="s">
        <v>1</v>
      </c>
      <c r="F451" s="247" t="s">
        <v>4146</v>
      </c>
      <c r="G451" s="244"/>
      <c r="H451" s="248">
        <v>4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235</v>
      </c>
      <c r="AU451" s="254" t="s">
        <v>241</v>
      </c>
      <c r="AV451" s="13" t="s">
        <v>94</v>
      </c>
      <c r="AW451" s="13" t="s">
        <v>40</v>
      </c>
      <c r="AX451" s="13" t="s">
        <v>85</v>
      </c>
      <c r="AY451" s="254" t="s">
        <v>226</v>
      </c>
    </row>
    <row r="452" s="15" customFormat="1">
      <c r="A452" s="15"/>
      <c r="B452" s="280"/>
      <c r="C452" s="281"/>
      <c r="D452" s="245" t="s">
        <v>235</v>
      </c>
      <c r="E452" s="282" t="s">
        <v>1</v>
      </c>
      <c r="F452" s="283" t="s">
        <v>4102</v>
      </c>
      <c r="G452" s="281"/>
      <c r="H452" s="282" t="s">
        <v>1</v>
      </c>
      <c r="I452" s="284"/>
      <c r="J452" s="281"/>
      <c r="K452" s="281"/>
      <c r="L452" s="285"/>
      <c r="M452" s="286"/>
      <c r="N452" s="287"/>
      <c r="O452" s="287"/>
      <c r="P452" s="287"/>
      <c r="Q452" s="287"/>
      <c r="R452" s="287"/>
      <c r="S452" s="287"/>
      <c r="T452" s="28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9" t="s">
        <v>235</v>
      </c>
      <c r="AU452" s="289" t="s">
        <v>241</v>
      </c>
      <c r="AV452" s="15" t="s">
        <v>92</v>
      </c>
      <c r="AW452" s="15" t="s">
        <v>40</v>
      </c>
      <c r="AX452" s="15" t="s">
        <v>85</v>
      </c>
      <c r="AY452" s="289" t="s">
        <v>226</v>
      </c>
    </row>
    <row r="453" s="13" customFormat="1">
      <c r="A453" s="13"/>
      <c r="B453" s="243"/>
      <c r="C453" s="244"/>
      <c r="D453" s="245" t="s">
        <v>235</v>
      </c>
      <c r="E453" s="246" t="s">
        <v>1</v>
      </c>
      <c r="F453" s="247" t="s">
        <v>4147</v>
      </c>
      <c r="G453" s="244"/>
      <c r="H453" s="248">
        <v>1.2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235</v>
      </c>
      <c r="AU453" s="254" t="s">
        <v>241</v>
      </c>
      <c r="AV453" s="13" t="s">
        <v>94</v>
      </c>
      <c r="AW453" s="13" t="s">
        <v>40</v>
      </c>
      <c r="AX453" s="13" t="s">
        <v>85</v>
      </c>
      <c r="AY453" s="254" t="s">
        <v>226</v>
      </c>
    </row>
    <row r="454" s="15" customFormat="1">
      <c r="A454" s="15"/>
      <c r="B454" s="280"/>
      <c r="C454" s="281"/>
      <c r="D454" s="245" t="s">
        <v>235</v>
      </c>
      <c r="E454" s="282" t="s">
        <v>1</v>
      </c>
      <c r="F454" s="283" t="s">
        <v>4104</v>
      </c>
      <c r="G454" s="281"/>
      <c r="H454" s="282" t="s">
        <v>1</v>
      </c>
      <c r="I454" s="284"/>
      <c r="J454" s="281"/>
      <c r="K454" s="281"/>
      <c r="L454" s="285"/>
      <c r="M454" s="286"/>
      <c r="N454" s="287"/>
      <c r="O454" s="287"/>
      <c r="P454" s="287"/>
      <c r="Q454" s="287"/>
      <c r="R454" s="287"/>
      <c r="S454" s="287"/>
      <c r="T454" s="28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9" t="s">
        <v>235</v>
      </c>
      <c r="AU454" s="289" t="s">
        <v>241</v>
      </c>
      <c r="AV454" s="15" t="s">
        <v>92</v>
      </c>
      <c r="AW454" s="15" t="s">
        <v>40</v>
      </c>
      <c r="AX454" s="15" t="s">
        <v>85</v>
      </c>
      <c r="AY454" s="289" t="s">
        <v>226</v>
      </c>
    </row>
    <row r="455" s="13" customFormat="1">
      <c r="A455" s="13"/>
      <c r="B455" s="243"/>
      <c r="C455" s="244"/>
      <c r="D455" s="245" t="s">
        <v>235</v>
      </c>
      <c r="E455" s="246" t="s">
        <v>1</v>
      </c>
      <c r="F455" s="247" t="s">
        <v>4148</v>
      </c>
      <c r="G455" s="244"/>
      <c r="H455" s="248">
        <v>1.6000000000000001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235</v>
      </c>
      <c r="AU455" s="254" t="s">
        <v>241</v>
      </c>
      <c r="AV455" s="13" t="s">
        <v>94</v>
      </c>
      <c r="AW455" s="13" t="s">
        <v>40</v>
      </c>
      <c r="AX455" s="13" t="s">
        <v>85</v>
      </c>
      <c r="AY455" s="254" t="s">
        <v>226</v>
      </c>
    </row>
    <row r="456" s="15" customFormat="1">
      <c r="A456" s="15"/>
      <c r="B456" s="280"/>
      <c r="C456" s="281"/>
      <c r="D456" s="245" t="s">
        <v>235</v>
      </c>
      <c r="E456" s="282" t="s">
        <v>1</v>
      </c>
      <c r="F456" s="283" t="s">
        <v>4109</v>
      </c>
      <c r="G456" s="281"/>
      <c r="H456" s="282" t="s">
        <v>1</v>
      </c>
      <c r="I456" s="284"/>
      <c r="J456" s="281"/>
      <c r="K456" s="281"/>
      <c r="L456" s="285"/>
      <c r="M456" s="286"/>
      <c r="N456" s="287"/>
      <c r="O456" s="287"/>
      <c r="P456" s="287"/>
      <c r="Q456" s="287"/>
      <c r="R456" s="287"/>
      <c r="S456" s="287"/>
      <c r="T456" s="28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9" t="s">
        <v>235</v>
      </c>
      <c r="AU456" s="289" t="s">
        <v>241</v>
      </c>
      <c r="AV456" s="15" t="s">
        <v>92</v>
      </c>
      <c r="AW456" s="15" t="s">
        <v>40</v>
      </c>
      <c r="AX456" s="15" t="s">
        <v>85</v>
      </c>
      <c r="AY456" s="289" t="s">
        <v>226</v>
      </c>
    </row>
    <row r="457" s="13" customFormat="1">
      <c r="A457" s="13"/>
      <c r="B457" s="243"/>
      <c r="C457" s="244"/>
      <c r="D457" s="245" t="s">
        <v>235</v>
      </c>
      <c r="E457" s="246" t="s">
        <v>1</v>
      </c>
      <c r="F457" s="247" t="s">
        <v>4148</v>
      </c>
      <c r="G457" s="244"/>
      <c r="H457" s="248">
        <v>1.6000000000000001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235</v>
      </c>
      <c r="AU457" s="254" t="s">
        <v>241</v>
      </c>
      <c r="AV457" s="13" t="s">
        <v>94</v>
      </c>
      <c r="AW457" s="13" t="s">
        <v>40</v>
      </c>
      <c r="AX457" s="13" t="s">
        <v>85</v>
      </c>
      <c r="AY457" s="254" t="s">
        <v>226</v>
      </c>
    </row>
    <row r="458" s="15" customFormat="1">
      <c r="A458" s="15"/>
      <c r="B458" s="280"/>
      <c r="C458" s="281"/>
      <c r="D458" s="245" t="s">
        <v>235</v>
      </c>
      <c r="E458" s="282" t="s">
        <v>1</v>
      </c>
      <c r="F458" s="283" t="s">
        <v>4111</v>
      </c>
      <c r="G458" s="281"/>
      <c r="H458" s="282" t="s">
        <v>1</v>
      </c>
      <c r="I458" s="284"/>
      <c r="J458" s="281"/>
      <c r="K458" s="281"/>
      <c r="L458" s="285"/>
      <c r="M458" s="286"/>
      <c r="N458" s="287"/>
      <c r="O458" s="287"/>
      <c r="P458" s="287"/>
      <c r="Q458" s="287"/>
      <c r="R458" s="287"/>
      <c r="S458" s="287"/>
      <c r="T458" s="28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9" t="s">
        <v>235</v>
      </c>
      <c r="AU458" s="289" t="s">
        <v>241</v>
      </c>
      <c r="AV458" s="15" t="s">
        <v>92</v>
      </c>
      <c r="AW458" s="15" t="s">
        <v>40</v>
      </c>
      <c r="AX458" s="15" t="s">
        <v>85</v>
      </c>
      <c r="AY458" s="289" t="s">
        <v>226</v>
      </c>
    </row>
    <row r="459" s="13" customFormat="1">
      <c r="A459" s="13"/>
      <c r="B459" s="243"/>
      <c r="C459" s="244"/>
      <c r="D459" s="245" t="s">
        <v>235</v>
      </c>
      <c r="E459" s="246" t="s">
        <v>1</v>
      </c>
      <c r="F459" s="247" t="s">
        <v>4148</v>
      </c>
      <c r="G459" s="244"/>
      <c r="H459" s="248">
        <v>1.6000000000000001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235</v>
      </c>
      <c r="AU459" s="254" t="s">
        <v>241</v>
      </c>
      <c r="AV459" s="13" t="s">
        <v>94</v>
      </c>
      <c r="AW459" s="13" t="s">
        <v>40</v>
      </c>
      <c r="AX459" s="13" t="s">
        <v>85</v>
      </c>
      <c r="AY459" s="254" t="s">
        <v>226</v>
      </c>
    </row>
    <row r="460" s="16" customFormat="1">
      <c r="A460" s="16"/>
      <c r="B460" s="290"/>
      <c r="C460" s="291"/>
      <c r="D460" s="245" t="s">
        <v>235</v>
      </c>
      <c r="E460" s="292" t="s">
        <v>1</v>
      </c>
      <c r="F460" s="293" t="s">
        <v>1434</v>
      </c>
      <c r="G460" s="291"/>
      <c r="H460" s="294">
        <v>39.20000000000001</v>
      </c>
      <c r="I460" s="295"/>
      <c r="J460" s="291"/>
      <c r="K460" s="291"/>
      <c r="L460" s="296"/>
      <c r="M460" s="297"/>
      <c r="N460" s="298"/>
      <c r="O460" s="298"/>
      <c r="P460" s="298"/>
      <c r="Q460" s="298"/>
      <c r="R460" s="298"/>
      <c r="S460" s="298"/>
      <c r="T460" s="299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300" t="s">
        <v>235</v>
      </c>
      <c r="AU460" s="300" t="s">
        <v>241</v>
      </c>
      <c r="AV460" s="16" t="s">
        <v>241</v>
      </c>
      <c r="AW460" s="16" t="s">
        <v>40</v>
      </c>
      <c r="AX460" s="16" t="s">
        <v>85</v>
      </c>
      <c r="AY460" s="300" t="s">
        <v>226</v>
      </c>
    </row>
    <row r="461" s="15" customFormat="1">
      <c r="A461" s="15"/>
      <c r="B461" s="280"/>
      <c r="C461" s="281"/>
      <c r="D461" s="245" t="s">
        <v>235</v>
      </c>
      <c r="E461" s="282" t="s">
        <v>1</v>
      </c>
      <c r="F461" s="283" t="s">
        <v>4149</v>
      </c>
      <c r="G461" s="281"/>
      <c r="H461" s="282" t="s">
        <v>1</v>
      </c>
      <c r="I461" s="284"/>
      <c r="J461" s="281"/>
      <c r="K461" s="281"/>
      <c r="L461" s="285"/>
      <c r="M461" s="286"/>
      <c r="N461" s="287"/>
      <c r="O461" s="287"/>
      <c r="P461" s="287"/>
      <c r="Q461" s="287"/>
      <c r="R461" s="287"/>
      <c r="S461" s="287"/>
      <c r="T461" s="28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9" t="s">
        <v>235</v>
      </c>
      <c r="AU461" s="289" t="s">
        <v>241</v>
      </c>
      <c r="AV461" s="15" t="s">
        <v>92</v>
      </c>
      <c r="AW461" s="15" t="s">
        <v>40</v>
      </c>
      <c r="AX461" s="15" t="s">
        <v>85</v>
      </c>
      <c r="AY461" s="289" t="s">
        <v>226</v>
      </c>
    </row>
    <row r="462" s="15" customFormat="1">
      <c r="A462" s="15"/>
      <c r="B462" s="280"/>
      <c r="C462" s="281"/>
      <c r="D462" s="245" t="s">
        <v>235</v>
      </c>
      <c r="E462" s="282" t="s">
        <v>1</v>
      </c>
      <c r="F462" s="283" t="s">
        <v>4150</v>
      </c>
      <c r="G462" s="281"/>
      <c r="H462" s="282" t="s">
        <v>1</v>
      </c>
      <c r="I462" s="284"/>
      <c r="J462" s="281"/>
      <c r="K462" s="281"/>
      <c r="L462" s="285"/>
      <c r="M462" s="286"/>
      <c r="N462" s="287"/>
      <c r="O462" s="287"/>
      <c r="P462" s="287"/>
      <c r="Q462" s="287"/>
      <c r="R462" s="287"/>
      <c r="S462" s="287"/>
      <c r="T462" s="288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9" t="s">
        <v>235</v>
      </c>
      <c r="AU462" s="289" t="s">
        <v>241</v>
      </c>
      <c r="AV462" s="15" t="s">
        <v>92</v>
      </c>
      <c r="AW462" s="15" t="s">
        <v>40</v>
      </c>
      <c r="AX462" s="15" t="s">
        <v>85</v>
      </c>
      <c r="AY462" s="289" t="s">
        <v>226</v>
      </c>
    </row>
    <row r="463" s="13" customFormat="1">
      <c r="A463" s="13"/>
      <c r="B463" s="243"/>
      <c r="C463" s="244"/>
      <c r="D463" s="245" t="s">
        <v>235</v>
      </c>
      <c r="E463" s="246" t="s">
        <v>1</v>
      </c>
      <c r="F463" s="247" t="s">
        <v>4151</v>
      </c>
      <c r="G463" s="244"/>
      <c r="H463" s="248">
        <v>14.4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235</v>
      </c>
      <c r="AU463" s="254" t="s">
        <v>241</v>
      </c>
      <c r="AV463" s="13" t="s">
        <v>94</v>
      </c>
      <c r="AW463" s="13" t="s">
        <v>40</v>
      </c>
      <c r="AX463" s="13" t="s">
        <v>85</v>
      </c>
      <c r="AY463" s="254" t="s">
        <v>226</v>
      </c>
    </row>
    <row r="464" s="15" customFormat="1">
      <c r="A464" s="15"/>
      <c r="B464" s="280"/>
      <c r="C464" s="281"/>
      <c r="D464" s="245" t="s">
        <v>235</v>
      </c>
      <c r="E464" s="282" t="s">
        <v>1</v>
      </c>
      <c r="F464" s="283" t="s">
        <v>4143</v>
      </c>
      <c r="G464" s="281"/>
      <c r="H464" s="282" t="s">
        <v>1</v>
      </c>
      <c r="I464" s="284"/>
      <c r="J464" s="281"/>
      <c r="K464" s="281"/>
      <c r="L464" s="285"/>
      <c r="M464" s="286"/>
      <c r="N464" s="287"/>
      <c r="O464" s="287"/>
      <c r="P464" s="287"/>
      <c r="Q464" s="287"/>
      <c r="R464" s="287"/>
      <c r="S464" s="287"/>
      <c r="T464" s="28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9" t="s">
        <v>235</v>
      </c>
      <c r="AU464" s="289" t="s">
        <v>241</v>
      </c>
      <c r="AV464" s="15" t="s">
        <v>92</v>
      </c>
      <c r="AW464" s="15" t="s">
        <v>40</v>
      </c>
      <c r="AX464" s="15" t="s">
        <v>85</v>
      </c>
      <c r="AY464" s="289" t="s">
        <v>226</v>
      </c>
    </row>
    <row r="465" s="15" customFormat="1">
      <c r="A465" s="15"/>
      <c r="B465" s="280"/>
      <c r="C465" s="281"/>
      <c r="D465" s="245" t="s">
        <v>235</v>
      </c>
      <c r="E465" s="282" t="s">
        <v>1</v>
      </c>
      <c r="F465" s="283" t="s">
        <v>4152</v>
      </c>
      <c r="G465" s="281"/>
      <c r="H465" s="282" t="s">
        <v>1</v>
      </c>
      <c r="I465" s="284"/>
      <c r="J465" s="281"/>
      <c r="K465" s="281"/>
      <c r="L465" s="285"/>
      <c r="M465" s="286"/>
      <c r="N465" s="287"/>
      <c r="O465" s="287"/>
      <c r="P465" s="287"/>
      <c r="Q465" s="287"/>
      <c r="R465" s="287"/>
      <c r="S465" s="287"/>
      <c r="T465" s="28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9" t="s">
        <v>235</v>
      </c>
      <c r="AU465" s="289" t="s">
        <v>241</v>
      </c>
      <c r="AV465" s="15" t="s">
        <v>92</v>
      </c>
      <c r="AW465" s="15" t="s">
        <v>40</v>
      </c>
      <c r="AX465" s="15" t="s">
        <v>85</v>
      </c>
      <c r="AY465" s="289" t="s">
        <v>226</v>
      </c>
    </row>
    <row r="466" s="13" customFormat="1">
      <c r="A466" s="13"/>
      <c r="B466" s="243"/>
      <c r="C466" s="244"/>
      <c r="D466" s="245" t="s">
        <v>235</v>
      </c>
      <c r="E466" s="246" t="s">
        <v>1</v>
      </c>
      <c r="F466" s="247" t="s">
        <v>4153</v>
      </c>
      <c r="G466" s="244"/>
      <c r="H466" s="248">
        <v>1.6000000000000001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235</v>
      </c>
      <c r="AU466" s="254" t="s">
        <v>241</v>
      </c>
      <c r="AV466" s="13" t="s">
        <v>94</v>
      </c>
      <c r="AW466" s="13" t="s">
        <v>40</v>
      </c>
      <c r="AX466" s="13" t="s">
        <v>85</v>
      </c>
      <c r="AY466" s="254" t="s">
        <v>226</v>
      </c>
    </row>
    <row r="467" s="15" customFormat="1">
      <c r="A467" s="15"/>
      <c r="B467" s="280"/>
      <c r="C467" s="281"/>
      <c r="D467" s="245" t="s">
        <v>235</v>
      </c>
      <c r="E467" s="282" t="s">
        <v>1</v>
      </c>
      <c r="F467" s="283" t="s">
        <v>4154</v>
      </c>
      <c r="G467" s="281"/>
      <c r="H467" s="282" t="s">
        <v>1</v>
      </c>
      <c r="I467" s="284"/>
      <c r="J467" s="281"/>
      <c r="K467" s="281"/>
      <c r="L467" s="285"/>
      <c r="M467" s="286"/>
      <c r="N467" s="287"/>
      <c r="O467" s="287"/>
      <c r="P467" s="287"/>
      <c r="Q467" s="287"/>
      <c r="R467" s="287"/>
      <c r="S467" s="287"/>
      <c r="T467" s="28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9" t="s">
        <v>235</v>
      </c>
      <c r="AU467" s="289" t="s">
        <v>241</v>
      </c>
      <c r="AV467" s="15" t="s">
        <v>92</v>
      </c>
      <c r="AW467" s="15" t="s">
        <v>40</v>
      </c>
      <c r="AX467" s="15" t="s">
        <v>85</v>
      </c>
      <c r="AY467" s="289" t="s">
        <v>226</v>
      </c>
    </row>
    <row r="468" s="13" customFormat="1">
      <c r="A468" s="13"/>
      <c r="B468" s="243"/>
      <c r="C468" s="244"/>
      <c r="D468" s="245" t="s">
        <v>235</v>
      </c>
      <c r="E468" s="246" t="s">
        <v>1</v>
      </c>
      <c r="F468" s="247" t="s">
        <v>4155</v>
      </c>
      <c r="G468" s="244"/>
      <c r="H468" s="248">
        <v>2.3999999999999999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235</v>
      </c>
      <c r="AU468" s="254" t="s">
        <v>241</v>
      </c>
      <c r="AV468" s="13" t="s">
        <v>94</v>
      </c>
      <c r="AW468" s="13" t="s">
        <v>40</v>
      </c>
      <c r="AX468" s="13" t="s">
        <v>85</v>
      </c>
      <c r="AY468" s="254" t="s">
        <v>226</v>
      </c>
    </row>
    <row r="469" s="15" customFormat="1">
      <c r="A469" s="15"/>
      <c r="B469" s="280"/>
      <c r="C469" s="281"/>
      <c r="D469" s="245" t="s">
        <v>235</v>
      </c>
      <c r="E469" s="282" t="s">
        <v>1</v>
      </c>
      <c r="F469" s="283" t="s">
        <v>4156</v>
      </c>
      <c r="G469" s="281"/>
      <c r="H469" s="282" t="s">
        <v>1</v>
      </c>
      <c r="I469" s="284"/>
      <c r="J469" s="281"/>
      <c r="K469" s="281"/>
      <c r="L469" s="285"/>
      <c r="M469" s="286"/>
      <c r="N469" s="287"/>
      <c r="O469" s="287"/>
      <c r="P469" s="287"/>
      <c r="Q469" s="287"/>
      <c r="R469" s="287"/>
      <c r="S469" s="287"/>
      <c r="T469" s="28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9" t="s">
        <v>235</v>
      </c>
      <c r="AU469" s="289" t="s">
        <v>241</v>
      </c>
      <c r="AV469" s="15" t="s">
        <v>92</v>
      </c>
      <c r="AW469" s="15" t="s">
        <v>40</v>
      </c>
      <c r="AX469" s="15" t="s">
        <v>85</v>
      </c>
      <c r="AY469" s="289" t="s">
        <v>226</v>
      </c>
    </row>
    <row r="470" s="13" customFormat="1">
      <c r="A470" s="13"/>
      <c r="B470" s="243"/>
      <c r="C470" s="244"/>
      <c r="D470" s="245" t="s">
        <v>235</v>
      </c>
      <c r="E470" s="246" t="s">
        <v>1</v>
      </c>
      <c r="F470" s="247" t="s">
        <v>4153</v>
      </c>
      <c r="G470" s="244"/>
      <c r="H470" s="248">
        <v>1.6000000000000001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235</v>
      </c>
      <c r="AU470" s="254" t="s">
        <v>241</v>
      </c>
      <c r="AV470" s="13" t="s">
        <v>94</v>
      </c>
      <c r="AW470" s="13" t="s">
        <v>40</v>
      </c>
      <c r="AX470" s="13" t="s">
        <v>85</v>
      </c>
      <c r="AY470" s="254" t="s">
        <v>226</v>
      </c>
    </row>
    <row r="471" s="15" customFormat="1">
      <c r="A471" s="15"/>
      <c r="B471" s="280"/>
      <c r="C471" s="281"/>
      <c r="D471" s="245" t="s">
        <v>235</v>
      </c>
      <c r="E471" s="282" t="s">
        <v>1</v>
      </c>
      <c r="F471" s="283" t="s">
        <v>4157</v>
      </c>
      <c r="G471" s="281"/>
      <c r="H471" s="282" t="s">
        <v>1</v>
      </c>
      <c r="I471" s="284"/>
      <c r="J471" s="281"/>
      <c r="K471" s="281"/>
      <c r="L471" s="285"/>
      <c r="M471" s="286"/>
      <c r="N471" s="287"/>
      <c r="O471" s="287"/>
      <c r="P471" s="287"/>
      <c r="Q471" s="287"/>
      <c r="R471" s="287"/>
      <c r="S471" s="287"/>
      <c r="T471" s="28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89" t="s">
        <v>235</v>
      </c>
      <c r="AU471" s="289" t="s">
        <v>241</v>
      </c>
      <c r="AV471" s="15" t="s">
        <v>92</v>
      </c>
      <c r="AW471" s="15" t="s">
        <v>40</v>
      </c>
      <c r="AX471" s="15" t="s">
        <v>85</v>
      </c>
      <c r="AY471" s="289" t="s">
        <v>226</v>
      </c>
    </row>
    <row r="472" s="13" customFormat="1">
      <c r="A472" s="13"/>
      <c r="B472" s="243"/>
      <c r="C472" s="244"/>
      <c r="D472" s="245" t="s">
        <v>235</v>
      </c>
      <c r="E472" s="246" t="s">
        <v>1</v>
      </c>
      <c r="F472" s="247" t="s">
        <v>4158</v>
      </c>
      <c r="G472" s="244"/>
      <c r="H472" s="248">
        <v>3.2000000000000002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235</v>
      </c>
      <c r="AU472" s="254" t="s">
        <v>241</v>
      </c>
      <c r="AV472" s="13" t="s">
        <v>94</v>
      </c>
      <c r="AW472" s="13" t="s">
        <v>40</v>
      </c>
      <c r="AX472" s="13" t="s">
        <v>85</v>
      </c>
      <c r="AY472" s="254" t="s">
        <v>226</v>
      </c>
    </row>
    <row r="473" s="15" customFormat="1">
      <c r="A473" s="15"/>
      <c r="B473" s="280"/>
      <c r="C473" s="281"/>
      <c r="D473" s="245" t="s">
        <v>235</v>
      </c>
      <c r="E473" s="282" t="s">
        <v>1</v>
      </c>
      <c r="F473" s="283" t="s">
        <v>4159</v>
      </c>
      <c r="G473" s="281"/>
      <c r="H473" s="282" t="s">
        <v>1</v>
      </c>
      <c r="I473" s="284"/>
      <c r="J473" s="281"/>
      <c r="K473" s="281"/>
      <c r="L473" s="285"/>
      <c r="M473" s="286"/>
      <c r="N473" s="287"/>
      <c r="O473" s="287"/>
      <c r="P473" s="287"/>
      <c r="Q473" s="287"/>
      <c r="R473" s="287"/>
      <c r="S473" s="287"/>
      <c r="T473" s="288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9" t="s">
        <v>235</v>
      </c>
      <c r="AU473" s="289" t="s">
        <v>241</v>
      </c>
      <c r="AV473" s="15" t="s">
        <v>92</v>
      </c>
      <c r="AW473" s="15" t="s">
        <v>40</v>
      </c>
      <c r="AX473" s="15" t="s">
        <v>85</v>
      </c>
      <c r="AY473" s="289" t="s">
        <v>226</v>
      </c>
    </row>
    <row r="474" s="13" customFormat="1">
      <c r="A474" s="13"/>
      <c r="B474" s="243"/>
      <c r="C474" s="244"/>
      <c r="D474" s="245" t="s">
        <v>235</v>
      </c>
      <c r="E474" s="246" t="s">
        <v>1</v>
      </c>
      <c r="F474" s="247" t="s">
        <v>4160</v>
      </c>
      <c r="G474" s="244"/>
      <c r="H474" s="248">
        <v>0.40000000000000002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235</v>
      </c>
      <c r="AU474" s="254" t="s">
        <v>241</v>
      </c>
      <c r="AV474" s="13" t="s">
        <v>94</v>
      </c>
      <c r="AW474" s="13" t="s">
        <v>40</v>
      </c>
      <c r="AX474" s="13" t="s">
        <v>85</v>
      </c>
      <c r="AY474" s="254" t="s">
        <v>226</v>
      </c>
    </row>
    <row r="475" s="15" customFormat="1">
      <c r="A475" s="15"/>
      <c r="B475" s="280"/>
      <c r="C475" s="281"/>
      <c r="D475" s="245" t="s">
        <v>235</v>
      </c>
      <c r="E475" s="282" t="s">
        <v>1</v>
      </c>
      <c r="F475" s="283" t="s">
        <v>4161</v>
      </c>
      <c r="G475" s="281"/>
      <c r="H475" s="282" t="s">
        <v>1</v>
      </c>
      <c r="I475" s="284"/>
      <c r="J475" s="281"/>
      <c r="K475" s="281"/>
      <c r="L475" s="285"/>
      <c r="M475" s="286"/>
      <c r="N475" s="287"/>
      <c r="O475" s="287"/>
      <c r="P475" s="287"/>
      <c r="Q475" s="287"/>
      <c r="R475" s="287"/>
      <c r="S475" s="287"/>
      <c r="T475" s="28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9" t="s">
        <v>235</v>
      </c>
      <c r="AU475" s="289" t="s">
        <v>241</v>
      </c>
      <c r="AV475" s="15" t="s">
        <v>92</v>
      </c>
      <c r="AW475" s="15" t="s">
        <v>40</v>
      </c>
      <c r="AX475" s="15" t="s">
        <v>85</v>
      </c>
      <c r="AY475" s="289" t="s">
        <v>226</v>
      </c>
    </row>
    <row r="476" s="13" customFormat="1">
      <c r="A476" s="13"/>
      <c r="B476" s="243"/>
      <c r="C476" s="244"/>
      <c r="D476" s="245" t="s">
        <v>235</v>
      </c>
      <c r="E476" s="246" t="s">
        <v>1</v>
      </c>
      <c r="F476" s="247" t="s">
        <v>4162</v>
      </c>
      <c r="G476" s="244"/>
      <c r="H476" s="248">
        <v>3.2000000000000002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235</v>
      </c>
      <c r="AU476" s="254" t="s">
        <v>241</v>
      </c>
      <c r="AV476" s="13" t="s">
        <v>94</v>
      </c>
      <c r="AW476" s="13" t="s">
        <v>40</v>
      </c>
      <c r="AX476" s="13" t="s">
        <v>85</v>
      </c>
      <c r="AY476" s="254" t="s">
        <v>226</v>
      </c>
    </row>
    <row r="477" s="15" customFormat="1">
      <c r="A477" s="15"/>
      <c r="B477" s="280"/>
      <c r="C477" s="281"/>
      <c r="D477" s="245" t="s">
        <v>235</v>
      </c>
      <c r="E477" s="282" t="s">
        <v>1</v>
      </c>
      <c r="F477" s="283" t="s">
        <v>4163</v>
      </c>
      <c r="G477" s="281"/>
      <c r="H477" s="282" t="s">
        <v>1</v>
      </c>
      <c r="I477" s="284"/>
      <c r="J477" s="281"/>
      <c r="K477" s="281"/>
      <c r="L477" s="285"/>
      <c r="M477" s="286"/>
      <c r="N477" s="287"/>
      <c r="O477" s="287"/>
      <c r="P477" s="287"/>
      <c r="Q477" s="287"/>
      <c r="R477" s="287"/>
      <c r="S477" s="287"/>
      <c r="T477" s="288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89" t="s">
        <v>235</v>
      </c>
      <c r="AU477" s="289" t="s">
        <v>241</v>
      </c>
      <c r="AV477" s="15" t="s">
        <v>92</v>
      </c>
      <c r="AW477" s="15" t="s">
        <v>40</v>
      </c>
      <c r="AX477" s="15" t="s">
        <v>85</v>
      </c>
      <c r="AY477" s="289" t="s">
        <v>226</v>
      </c>
    </row>
    <row r="478" s="13" customFormat="1">
      <c r="A478" s="13"/>
      <c r="B478" s="243"/>
      <c r="C478" s="244"/>
      <c r="D478" s="245" t="s">
        <v>235</v>
      </c>
      <c r="E478" s="246" t="s">
        <v>1</v>
      </c>
      <c r="F478" s="247" t="s">
        <v>4164</v>
      </c>
      <c r="G478" s="244"/>
      <c r="H478" s="248">
        <v>20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235</v>
      </c>
      <c r="AU478" s="254" t="s">
        <v>241</v>
      </c>
      <c r="AV478" s="13" t="s">
        <v>94</v>
      </c>
      <c r="AW478" s="13" t="s">
        <v>40</v>
      </c>
      <c r="AX478" s="13" t="s">
        <v>85</v>
      </c>
      <c r="AY478" s="254" t="s">
        <v>226</v>
      </c>
    </row>
    <row r="479" s="16" customFormat="1">
      <c r="A479" s="16"/>
      <c r="B479" s="290"/>
      <c r="C479" s="291"/>
      <c r="D479" s="245" t="s">
        <v>235</v>
      </c>
      <c r="E479" s="292" t="s">
        <v>1</v>
      </c>
      <c r="F479" s="293" t="s">
        <v>1434</v>
      </c>
      <c r="G479" s="291"/>
      <c r="H479" s="294">
        <v>46.799999999999997</v>
      </c>
      <c r="I479" s="295"/>
      <c r="J479" s="291"/>
      <c r="K479" s="291"/>
      <c r="L479" s="296"/>
      <c r="M479" s="297"/>
      <c r="N479" s="298"/>
      <c r="O479" s="298"/>
      <c r="P479" s="298"/>
      <c r="Q479" s="298"/>
      <c r="R479" s="298"/>
      <c r="S479" s="298"/>
      <c r="T479" s="299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300" t="s">
        <v>235</v>
      </c>
      <c r="AU479" s="300" t="s">
        <v>241</v>
      </c>
      <c r="AV479" s="16" t="s">
        <v>241</v>
      </c>
      <c r="AW479" s="16" t="s">
        <v>40</v>
      </c>
      <c r="AX479" s="16" t="s">
        <v>85</v>
      </c>
      <c r="AY479" s="300" t="s">
        <v>226</v>
      </c>
    </row>
    <row r="480" s="14" customFormat="1">
      <c r="A480" s="14"/>
      <c r="B480" s="255"/>
      <c r="C480" s="256"/>
      <c r="D480" s="245" t="s">
        <v>235</v>
      </c>
      <c r="E480" s="257" t="s">
        <v>1</v>
      </c>
      <c r="F480" s="258" t="s">
        <v>237</v>
      </c>
      <c r="G480" s="256"/>
      <c r="H480" s="259">
        <v>136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5" t="s">
        <v>235</v>
      </c>
      <c r="AU480" s="265" t="s">
        <v>241</v>
      </c>
      <c r="AV480" s="14" t="s">
        <v>233</v>
      </c>
      <c r="AW480" s="14" t="s">
        <v>40</v>
      </c>
      <c r="AX480" s="14" t="s">
        <v>92</v>
      </c>
      <c r="AY480" s="265" t="s">
        <v>226</v>
      </c>
    </row>
    <row r="481" s="12" customFormat="1" ht="20.88" customHeight="1">
      <c r="A481" s="12"/>
      <c r="B481" s="214"/>
      <c r="C481" s="215"/>
      <c r="D481" s="216" t="s">
        <v>84</v>
      </c>
      <c r="E481" s="228" t="s">
        <v>1518</v>
      </c>
      <c r="F481" s="228" t="s">
        <v>4165</v>
      </c>
      <c r="G481" s="215"/>
      <c r="H481" s="215"/>
      <c r="I481" s="218"/>
      <c r="J481" s="229">
        <f>BK481</f>
        <v>0</v>
      </c>
      <c r="K481" s="215"/>
      <c r="L481" s="220"/>
      <c r="M481" s="221"/>
      <c r="N481" s="222"/>
      <c r="O481" s="222"/>
      <c r="P481" s="223">
        <f>SUM(P482:P539)</f>
        <v>0</v>
      </c>
      <c r="Q481" s="222"/>
      <c r="R481" s="223">
        <f>SUM(R482:R539)</f>
        <v>0.40740999999999999</v>
      </c>
      <c r="S481" s="222"/>
      <c r="T481" s="224">
        <f>SUM(T482:T539)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5" t="s">
        <v>92</v>
      </c>
      <c r="AT481" s="226" t="s">
        <v>84</v>
      </c>
      <c r="AU481" s="226" t="s">
        <v>94</v>
      </c>
      <c r="AY481" s="225" t="s">
        <v>226</v>
      </c>
      <c r="BK481" s="227">
        <f>SUM(BK482:BK539)</f>
        <v>0</v>
      </c>
    </row>
    <row r="482" s="2" customFormat="1" ht="16.5" customHeight="1">
      <c r="A482" s="41"/>
      <c r="B482" s="42"/>
      <c r="C482" s="266" t="s">
        <v>495</v>
      </c>
      <c r="D482" s="266" t="s">
        <v>301</v>
      </c>
      <c r="E482" s="267" t="s">
        <v>1566</v>
      </c>
      <c r="F482" s="268" t="s">
        <v>4096</v>
      </c>
      <c r="G482" s="269" t="s">
        <v>611</v>
      </c>
      <c r="H482" s="270">
        <v>34</v>
      </c>
      <c r="I482" s="271"/>
      <c r="J482" s="272">
        <f>ROUND(I482*H482,2)</f>
        <v>0</v>
      </c>
      <c r="K482" s="268" t="s">
        <v>1</v>
      </c>
      <c r="L482" s="273"/>
      <c r="M482" s="274" t="s">
        <v>1</v>
      </c>
      <c r="N482" s="275" t="s">
        <v>52</v>
      </c>
      <c r="O482" s="95"/>
      <c r="P482" s="239">
        <f>O482*H482</f>
        <v>0</v>
      </c>
      <c r="Q482" s="239">
        <v>0.00027</v>
      </c>
      <c r="R482" s="239">
        <f>Q482*H482</f>
        <v>0.0091800000000000007</v>
      </c>
      <c r="S482" s="239">
        <v>0</v>
      </c>
      <c r="T482" s="240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41" t="s">
        <v>266</v>
      </c>
      <c r="AT482" s="241" t="s">
        <v>301</v>
      </c>
      <c r="AU482" s="241" t="s">
        <v>241</v>
      </c>
      <c r="AY482" s="19" t="s">
        <v>226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9" t="s">
        <v>233</v>
      </c>
      <c r="BK482" s="242">
        <f>ROUND(I482*H482,2)</f>
        <v>0</v>
      </c>
      <c r="BL482" s="19" t="s">
        <v>233</v>
      </c>
      <c r="BM482" s="241" t="s">
        <v>4166</v>
      </c>
    </row>
    <row r="483" s="2" customFormat="1" ht="16.5" customHeight="1">
      <c r="A483" s="41"/>
      <c r="B483" s="42"/>
      <c r="C483" s="266" t="s">
        <v>499</v>
      </c>
      <c r="D483" s="266" t="s">
        <v>301</v>
      </c>
      <c r="E483" s="267" t="s">
        <v>2281</v>
      </c>
      <c r="F483" s="268" t="s">
        <v>4167</v>
      </c>
      <c r="G483" s="269" t="s">
        <v>611</v>
      </c>
      <c r="H483" s="270">
        <v>20</v>
      </c>
      <c r="I483" s="271"/>
      <c r="J483" s="272">
        <f>ROUND(I483*H483,2)</f>
        <v>0</v>
      </c>
      <c r="K483" s="268" t="s">
        <v>1</v>
      </c>
      <c r="L483" s="273"/>
      <c r="M483" s="274" t="s">
        <v>1</v>
      </c>
      <c r="N483" s="275" t="s">
        <v>52</v>
      </c>
      <c r="O483" s="95"/>
      <c r="P483" s="239">
        <f>O483*H483</f>
        <v>0</v>
      </c>
      <c r="Q483" s="239">
        <v>5.0000000000000002E-05</v>
      </c>
      <c r="R483" s="239">
        <f>Q483*H483</f>
        <v>0.001</v>
      </c>
      <c r="S483" s="239">
        <v>0</v>
      </c>
      <c r="T483" s="240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41" t="s">
        <v>266</v>
      </c>
      <c r="AT483" s="241" t="s">
        <v>301</v>
      </c>
      <c r="AU483" s="241" t="s">
        <v>241</v>
      </c>
      <c r="AY483" s="19" t="s">
        <v>226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9" t="s">
        <v>233</v>
      </c>
      <c r="BK483" s="242">
        <f>ROUND(I483*H483,2)</f>
        <v>0</v>
      </c>
      <c r="BL483" s="19" t="s">
        <v>233</v>
      </c>
      <c r="BM483" s="241" t="s">
        <v>4168</v>
      </c>
    </row>
    <row r="484" s="2" customFormat="1" ht="16.5" customHeight="1">
      <c r="A484" s="41"/>
      <c r="B484" s="42"/>
      <c r="C484" s="266" t="s">
        <v>505</v>
      </c>
      <c r="D484" s="266" t="s">
        <v>301</v>
      </c>
      <c r="E484" s="267" t="s">
        <v>2284</v>
      </c>
      <c r="F484" s="268" t="s">
        <v>4169</v>
      </c>
      <c r="G484" s="269" t="s">
        <v>611</v>
      </c>
      <c r="H484" s="270">
        <v>8</v>
      </c>
      <c r="I484" s="271"/>
      <c r="J484" s="272">
        <f>ROUND(I484*H484,2)</f>
        <v>0</v>
      </c>
      <c r="K484" s="268" t="s">
        <v>1</v>
      </c>
      <c r="L484" s="273"/>
      <c r="M484" s="274" t="s">
        <v>1</v>
      </c>
      <c r="N484" s="275" t="s">
        <v>52</v>
      </c>
      <c r="O484" s="95"/>
      <c r="P484" s="239">
        <f>O484*H484</f>
        <v>0</v>
      </c>
      <c r="Q484" s="239">
        <v>4.0000000000000003E-05</v>
      </c>
      <c r="R484" s="239">
        <f>Q484*H484</f>
        <v>0.00032000000000000003</v>
      </c>
      <c r="S484" s="239">
        <v>0</v>
      </c>
      <c r="T484" s="240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41" t="s">
        <v>266</v>
      </c>
      <c r="AT484" s="241" t="s">
        <v>301</v>
      </c>
      <c r="AU484" s="241" t="s">
        <v>241</v>
      </c>
      <c r="AY484" s="19" t="s">
        <v>226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9" t="s">
        <v>233</v>
      </c>
      <c r="BK484" s="242">
        <f>ROUND(I484*H484,2)</f>
        <v>0</v>
      </c>
      <c r="BL484" s="19" t="s">
        <v>233</v>
      </c>
      <c r="BM484" s="241" t="s">
        <v>4170</v>
      </c>
    </row>
    <row r="485" s="2" customFormat="1" ht="16.5" customHeight="1">
      <c r="A485" s="41"/>
      <c r="B485" s="42"/>
      <c r="C485" s="266" t="s">
        <v>509</v>
      </c>
      <c r="D485" s="266" t="s">
        <v>301</v>
      </c>
      <c r="E485" s="267" t="s">
        <v>1586</v>
      </c>
      <c r="F485" s="268" t="s">
        <v>4104</v>
      </c>
      <c r="G485" s="269" t="s">
        <v>611</v>
      </c>
      <c r="H485" s="270">
        <v>2</v>
      </c>
      <c r="I485" s="271"/>
      <c r="J485" s="272">
        <f>ROUND(I485*H485,2)</f>
        <v>0</v>
      </c>
      <c r="K485" s="268" t="s">
        <v>1</v>
      </c>
      <c r="L485" s="273"/>
      <c r="M485" s="274" t="s">
        <v>1</v>
      </c>
      <c r="N485" s="275" t="s">
        <v>52</v>
      </c>
      <c r="O485" s="95"/>
      <c r="P485" s="239">
        <f>O485*H485</f>
        <v>0</v>
      </c>
      <c r="Q485" s="239">
        <v>8.0000000000000007E-05</v>
      </c>
      <c r="R485" s="239">
        <f>Q485*H485</f>
        <v>0.00016000000000000001</v>
      </c>
      <c r="S485" s="239">
        <v>0</v>
      </c>
      <c r="T485" s="240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41" t="s">
        <v>266</v>
      </c>
      <c r="AT485" s="241" t="s">
        <v>301</v>
      </c>
      <c r="AU485" s="241" t="s">
        <v>241</v>
      </c>
      <c r="AY485" s="19" t="s">
        <v>226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9" t="s">
        <v>233</v>
      </c>
      <c r="BK485" s="242">
        <f>ROUND(I485*H485,2)</f>
        <v>0</v>
      </c>
      <c r="BL485" s="19" t="s">
        <v>233</v>
      </c>
      <c r="BM485" s="241" t="s">
        <v>4171</v>
      </c>
    </row>
    <row r="486" s="2" customFormat="1" ht="16.5" customHeight="1">
      <c r="A486" s="41"/>
      <c r="B486" s="42"/>
      <c r="C486" s="266" t="s">
        <v>514</v>
      </c>
      <c r="D486" s="266" t="s">
        <v>301</v>
      </c>
      <c r="E486" s="267" t="s">
        <v>4172</v>
      </c>
      <c r="F486" s="268" t="s">
        <v>4173</v>
      </c>
      <c r="G486" s="269" t="s">
        <v>611</v>
      </c>
      <c r="H486" s="270">
        <v>6</v>
      </c>
      <c r="I486" s="271"/>
      <c r="J486" s="272">
        <f>ROUND(I486*H486,2)</f>
        <v>0</v>
      </c>
      <c r="K486" s="268" t="s">
        <v>1</v>
      </c>
      <c r="L486" s="273"/>
      <c r="M486" s="274" t="s">
        <v>1</v>
      </c>
      <c r="N486" s="275" t="s">
        <v>52</v>
      </c>
      <c r="O486" s="95"/>
      <c r="P486" s="239">
        <f>O486*H486</f>
        <v>0</v>
      </c>
      <c r="Q486" s="239">
        <v>8.0000000000000007E-05</v>
      </c>
      <c r="R486" s="239">
        <f>Q486*H486</f>
        <v>0.00048000000000000007</v>
      </c>
      <c r="S486" s="239">
        <v>0</v>
      </c>
      <c r="T486" s="240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41" t="s">
        <v>266</v>
      </c>
      <c r="AT486" s="241" t="s">
        <v>301</v>
      </c>
      <c r="AU486" s="241" t="s">
        <v>241</v>
      </c>
      <c r="AY486" s="19" t="s">
        <v>226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9" t="s">
        <v>233</v>
      </c>
      <c r="BK486" s="242">
        <f>ROUND(I486*H486,2)</f>
        <v>0</v>
      </c>
      <c r="BL486" s="19" t="s">
        <v>233</v>
      </c>
      <c r="BM486" s="241" t="s">
        <v>4174</v>
      </c>
    </row>
    <row r="487" s="2" customFormat="1" ht="16.5" customHeight="1">
      <c r="A487" s="41"/>
      <c r="B487" s="42"/>
      <c r="C487" s="266" t="s">
        <v>518</v>
      </c>
      <c r="D487" s="266" t="s">
        <v>301</v>
      </c>
      <c r="E487" s="267" t="s">
        <v>1599</v>
      </c>
      <c r="F487" s="268" t="s">
        <v>4111</v>
      </c>
      <c r="G487" s="269" t="s">
        <v>611</v>
      </c>
      <c r="H487" s="270">
        <v>1</v>
      </c>
      <c r="I487" s="271"/>
      <c r="J487" s="272">
        <f>ROUND(I487*H487,2)</f>
        <v>0</v>
      </c>
      <c r="K487" s="268" t="s">
        <v>1</v>
      </c>
      <c r="L487" s="273"/>
      <c r="M487" s="274" t="s">
        <v>1</v>
      </c>
      <c r="N487" s="275" t="s">
        <v>52</v>
      </c>
      <c r="O487" s="95"/>
      <c r="P487" s="239">
        <f>O487*H487</f>
        <v>0</v>
      </c>
      <c r="Q487" s="239">
        <v>8.0000000000000007E-05</v>
      </c>
      <c r="R487" s="239">
        <f>Q487*H487</f>
        <v>8.0000000000000007E-05</v>
      </c>
      <c r="S487" s="239">
        <v>0</v>
      </c>
      <c r="T487" s="240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41" t="s">
        <v>266</v>
      </c>
      <c r="AT487" s="241" t="s">
        <v>301</v>
      </c>
      <c r="AU487" s="241" t="s">
        <v>241</v>
      </c>
      <c r="AY487" s="19" t="s">
        <v>226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9" t="s">
        <v>233</v>
      </c>
      <c r="BK487" s="242">
        <f>ROUND(I487*H487,2)</f>
        <v>0</v>
      </c>
      <c r="BL487" s="19" t="s">
        <v>233</v>
      </c>
      <c r="BM487" s="241" t="s">
        <v>4175</v>
      </c>
    </row>
    <row r="488" s="2" customFormat="1" ht="16.5" customHeight="1">
      <c r="A488" s="41"/>
      <c r="B488" s="42"/>
      <c r="C488" s="266" t="s">
        <v>523</v>
      </c>
      <c r="D488" s="266" t="s">
        <v>301</v>
      </c>
      <c r="E488" s="267" t="s">
        <v>1602</v>
      </c>
      <c r="F488" s="268" t="s">
        <v>4113</v>
      </c>
      <c r="G488" s="269" t="s">
        <v>611</v>
      </c>
      <c r="H488" s="270">
        <v>33</v>
      </c>
      <c r="I488" s="271"/>
      <c r="J488" s="272">
        <f>ROUND(I488*H488,2)</f>
        <v>0</v>
      </c>
      <c r="K488" s="268" t="s">
        <v>1</v>
      </c>
      <c r="L488" s="273"/>
      <c r="M488" s="274" t="s">
        <v>1</v>
      </c>
      <c r="N488" s="275" t="s">
        <v>52</v>
      </c>
      <c r="O488" s="95"/>
      <c r="P488" s="239">
        <f>O488*H488</f>
        <v>0</v>
      </c>
      <c r="Q488" s="239">
        <v>0.0027599999999999999</v>
      </c>
      <c r="R488" s="239">
        <f>Q488*H488</f>
        <v>0.091079999999999994</v>
      </c>
      <c r="S488" s="239">
        <v>0</v>
      </c>
      <c r="T488" s="240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41" t="s">
        <v>266</v>
      </c>
      <c r="AT488" s="241" t="s">
        <v>301</v>
      </c>
      <c r="AU488" s="241" t="s">
        <v>241</v>
      </c>
      <c r="AY488" s="19" t="s">
        <v>226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9" t="s">
        <v>233</v>
      </c>
      <c r="BK488" s="242">
        <f>ROUND(I488*H488,2)</f>
        <v>0</v>
      </c>
      <c r="BL488" s="19" t="s">
        <v>233</v>
      </c>
      <c r="BM488" s="241" t="s">
        <v>4176</v>
      </c>
    </row>
    <row r="489" s="2" customFormat="1" ht="16.5" customHeight="1">
      <c r="A489" s="41"/>
      <c r="B489" s="42"/>
      <c r="C489" s="266" t="s">
        <v>531</v>
      </c>
      <c r="D489" s="266" t="s">
        <v>301</v>
      </c>
      <c r="E489" s="267" t="s">
        <v>1608</v>
      </c>
      <c r="F489" s="268" t="s">
        <v>4115</v>
      </c>
      <c r="G489" s="269" t="s">
        <v>611</v>
      </c>
      <c r="H489" s="270">
        <v>33</v>
      </c>
      <c r="I489" s="271"/>
      <c r="J489" s="272">
        <f>ROUND(I489*H489,2)</f>
        <v>0</v>
      </c>
      <c r="K489" s="268" t="s">
        <v>1</v>
      </c>
      <c r="L489" s="273"/>
      <c r="M489" s="274" t="s">
        <v>1</v>
      </c>
      <c r="N489" s="275" t="s">
        <v>52</v>
      </c>
      <c r="O489" s="95"/>
      <c r="P489" s="239">
        <f>O489*H489</f>
        <v>0</v>
      </c>
      <c r="Q489" s="239">
        <v>6.0000000000000002E-05</v>
      </c>
      <c r="R489" s="239">
        <f>Q489*H489</f>
        <v>0.00198</v>
      </c>
      <c r="S489" s="239">
        <v>0</v>
      </c>
      <c r="T489" s="240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41" t="s">
        <v>266</v>
      </c>
      <c r="AT489" s="241" t="s">
        <v>301</v>
      </c>
      <c r="AU489" s="241" t="s">
        <v>241</v>
      </c>
      <c r="AY489" s="19" t="s">
        <v>226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9" t="s">
        <v>233</v>
      </c>
      <c r="BK489" s="242">
        <f>ROUND(I489*H489,2)</f>
        <v>0</v>
      </c>
      <c r="BL489" s="19" t="s">
        <v>233</v>
      </c>
      <c r="BM489" s="241" t="s">
        <v>4177</v>
      </c>
    </row>
    <row r="490" s="2" customFormat="1" ht="16.5" customHeight="1">
      <c r="A490" s="41"/>
      <c r="B490" s="42"/>
      <c r="C490" s="266" t="s">
        <v>535</v>
      </c>
      <c r="D490" s="266" t="s">
        <v>301</v>
      </c>
      <c r="E490" s="267" t="s">
        <v>1611</v>
      </c>
      <c r="F490" s="268" t="s">
        <v>4117</v>
      </c>
      <c r="G490" s="269" t="s">
        <v>611</v>
      </c>
      <c r="H490" s="270">
        <v>80</v>
      </c>
      <c r="I490" s="271"/>
      <c r="J490" s="272">
        <f>ROUND(I490*H490,2)</f>
        <v>0</v>
      </c>
      <c r="K490" s="268" t="s">
        <v>1</v>
      </c>
      <c r="L490" s="273"/>
      <c r="M490" s="274" t="s">
        <v>1</v>
      </c>
      <c r="N490" s="275" t="s">
        <v>52</v>
      </c>
      <c r="O490" s="95"/>
      <c r="P490" s="239">
        <f>O490*H490</f>
        <v>0</v>
      </c>
      <c r="Q490" s="239">
        <v>6.0000000000000002E-05</v>
      </c>
      <c r="R490" s="239">
        <f>Q490*H490</f>
        <v>0.0048000000000000004</v>
      </c>
      <c r="S490" s="239">
        <v>0</v>
      </c>
      <c r="T490" s="240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41" t="s">
        <v>266</v>
      </c>
      <c r="AT490" s="241" t="s">
        <v>301</v>
      </c>
      <c r="AU490" s="241" t="s">
        <v>241</v>
      </c>
      <c r="AY490" s="19" t="s">
        <v>226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9" t="s">
        <v>233</v>
      </c>
      <c r="BK490" s="242">
        <f>ROUND(I490*H490,2)</f>
        <v>0</v>
      </c>
      <c r="BL490" s="19" t="s">
        <v>233</v>
      </c>
      <c r="BM490" s="241" t="s">
        <v>4178</v>
      </c>
    </row>
    <row r="491" s="2" customFormat="1" ht="16.5" customHeight="1">
      <c r="A491" s="41"/>
      <c r="B491" s="42"/>
      <c r="C491" s="266" t="s">
        <v>541</v>
      </c>
      <c r="D491" s="266" t="s">
        <v>301</v>
      </c>
      <c r="E491" s="267" t="s">
        <v>1614</v>
      </c>
      <c r="F491" s="268" t="s">
        <v>4119</v>
      </c>
      <c r="G491" s="269" t="s">
        <v>611</v>
      </c>
      <c r="H491" s="270">
        <v>80</v>
      </c>
      <c r="I491" s="271"/>
      <c r="J491" s="272">
        <f>ROUND(I491*H491,2)</f>
        <v>0</v>
      </c>
      <c r="K491" s="268" t="s">
        <v>1</v>
      </c>
      <c r="L491" s="273"/>
      <c r="M491" s="274" t="s">
        <v>1</v>
      </c>
      <c r="N491" s="275" t="s">
        <v>52</v>
      </c>
      <c r="O491" s="95"/>
      <c r="P491" s="239">
        <f>O491*H491</f>
        <v>0</v>
      </c>
      <c r="Q491" s="239">
        <v>6.0000000000000002E-05</v>
      </c>
      <c r="R491" s="239">
        <f>Q491*H491</f>
        <v>0.0048000000000000004</v>
      </c>
      <c r="S491" s="239">
        <v>0</v>
      </c>
      <c r="T491" s="240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41" t="s">
        <v>266</v>
      </c>
      <c r="AT491" s="241" t="s">
        <v>301</v>
      </c>
      <c r="AU491" s="241" t="s">
        <v>241</v>
      </c>
      <c r="AY491" s="19" t="s">
        <v>226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9" t="s">
        <v>233</v>
      </c>
      <c r="BK491" s="242">
        <f>ROUND(I491*H491,2)</f>
        <v>0</v>
      </c>
      <c r="BL491" s="19" t="s">
        <v>233</v>
      </c>
      <c r="BM491" s="241" t="s">
        <v>4179</v>
      </c>
    </row>
    <row r="492" s="2" customFormat="1" ht="16.5" customHeight="1">
      <c r="A492" s="41"/>
      <c r="B492" s="42"/>
      <c r="C492" s="266" t="s">
        <v>547</v>
      </c>
      <c r="D492" s="266" t="s">
        <v>301</v>
      </c>
      <c r="E492" s="267" t="s">
        <v>2287</v>
      </c>
      <c r="F492" s="268" t="s">
        <v>4180</v>
      </c>
      <c r="G492" s="269" t="s">
        <v>611</v>
      </c>
      <c r="H492" s="270">
        <v>10</v>
      </c>
      <c r="I492" s="271"/>
      <c r="J492" s="272">
        <f>ROUND(I492*H492,2)</f>
        <v>0</v>
      </c>
      <c r="K492" s="268" t="s">
        <v>1</v>
      </c>
      <c r="L492" s="273"/>
      <c r="M492" s="274" t="s">
        <v>1</v>
      </c>
      <c r="N492" s="275" t="s">
        <v>52</v>
      </c>
      <c r="O492" s="95"/>
      <c r="P492" s="239">
        <f>O492*H492</f>
        <v>0</v>
      </c>
      <c r="Q492" s="239">
        <v>6.0000000000000002E-05</v>
      </c>
      <c r="R492" s="239">
        <f>Q492*H492</f>
        <v>0.00060000000000000006</v>
      </c>
      <c r="S492" s="239">
        <v>0</v>
      </c>
      <c r="T492" s="240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41" t="s">
        <v>266</v>
      </c>
      <c r="AT492" s="241" t="s">
        <v>301</v>
      </c>
      <c r="AU492" s="241" t="s">
        <v>241</v>
      </c>
      <c r="AY492" s="19" t="s">
        <v>226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9" t="s">
        <v>233</v>
      </c>
      <c r="BK492" s="242">
        <f>ROUND(I492*H492,2)</f>
        <v>0</v>
      </c>
      <c r="BL492" s="19" t="s">
        <v>233</v>
      </c>
      <c r="BM492" s="241" t="s">
        <v>4181</v>
      </c>
    </row>
    <row r="493" s="2" customFormat="1" ht="16.5" customHeight="1">
      <c r="A493" s="41"/>
      <c r="B493" s="42"/>
      <c r="C493" s="266" t="s">
        <v>551</v>
      </c>
      <c r="D493" s="266" t="s">
        <v>301</v>
      </c>
      <c r="E493" s="267" t="s">
        <v>2252</v>
      </c>
      <c r="F493" s="268" t="s">
        <v>4123</v>
      </c>
      <c r="G493" s="269" t="s">
        <v>611</v>
      </c>
      <c r="H493" s="270">
        <v>10</v>
      </c>
      <c r="I493" s="271"/>
      <c r="J493" s="272">
        <f>ROUND(I493*H493,2)</f>
        <v>0</v>
      </c>
      <c r="K493" s="268" t="s">
        <v>1</v>
      </c>
      <c r="L493" s="273"/>
      <c r="M493" s="274" t="s">
        <v>1</v>
      </c>
      <c r="N493" s="275" t="s">
        <v>52</v>
      </c>
      <c r="O493" s="95"/>
      <c r="P493" s="239">
        <f>O493*H493</f>
        <v>0</v>
      </c>
      <c r="Q493" s="239">
        <v>6.0000000000000002E-05</v>
      </c>
      <c r="R493" s="239">
        <f>Q493*H493</f>
        <v>0.00060000000000000006</v>
      </c>
      <c r="S493" s="239">
        <v>0</v>
      </c>
      <c r="T493" s="240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41" t="s">
        <v>266</v>
      </c>
      <c r="AT493" s="241" t="s">
        <v>301</v>
      </c>
      <c r="AU493" s="241" t="s">
        <v>241</v>
      </c>
      <c r="AY493" s="19" t="s">
        <v>226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9" t="s">
        <v>233</v>
      </c>
      <c r="BK493" s="242">
        <f>ROUND(I493*H493,2)</f>
        <v>0</v>
      </c>
      <c r="BL493" s="19" t="s">
        <v>233</v>
      </c>
      <c r="BM493" s="241" t="s">
        <v>4182</v>
      </c>
    </row>
    <row r="494" s="2" customFormat="1" ht="16.5" customHeight="1">
      <c r="A494" s="41"/>
      <c r="B494" s="42"/>
      <c r="C494" s="266" t="s">
        <v>557</v>
      </c>
      <c r="D494" s="266" t="s">
        <v>301</v>
      </c>
      <c r="E494" s="267" t="s">
        <v>2290</v>
      </c>
      <c r="F494" s="268" t="s">
        <v>4183</v>
      </c>
      <c r="G494" s="269" t="s">
        <v>611</v>
      </c>
      <c r="H494" s="270">
        <v>3</v>
      </c>
      <c r="I494" s="271"/>
      <c r="J494" s="272">
        <f>ROUND(I494*H494,2)</f>
        <v>0</v>
      </c>
      <c r="K494" s="268" t="s">
        <v>1</v>
      </c>
      <c r="L494" s="273"/>
      <c r="M494" s="274" t="s">
        <v>1</v>
      </c>
      <c r="N494" s="275" t="s">
        <v>52</v>
      </c>
      <c r="O494" s="95"/>
      <c r="P494" s="239">
        <f>O494*H494</f>
        <v>0</v>
      </c>
      <c r="Q494" s="239">
        <v>0.0030999999999999999</v>
      </c>
      <c r="R494" s="239">
        <f>Q494*H494</f>
        <v>0.0092999999999999992</v>
      </c>
      <c r="S494" s="239">
        <v>0</v>
      </c>
      <c r="T494" s="240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41" t="s">
        <v>266</v>
      </c>
      <c r="AT494" s="241" t="s">
        <v>301</v>
      </c>
      <c r="AU494" s="241" t="s">
        <v>241</v>
      </c>
      <c r="AY494" s="19" t="s">
        <v>226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9" t="s">
        <v>233</v>
      </c>
      <c r="BK494" s="242">
        <f>ROUND(I494*H494,2)</f>
        <v>0</v>
      </c>
      <c r="BL494" s="19" t="s">
        <v>233</v>
      </c>
      <c r="BM494" s="241" t="s">
        <v>4184</v>
      </c>
    </row>
    <row r="495" s="2" customFormat="1" ht="16.5" customHeight="1">
      <c r="A495" s="41"/>
      <c r="B495" s="42"/>
      <c r="C495" s="230" t="s">
        <v>562</v>
      </c>
      <c r="D495" s="230" t="s">
        <v>228</v>
      </c>
      <c r="E495" s="231" t="s">
        <v>4127</v>
      </c>
      <c r="F495" s="232" t="s">
        <v>4128</v>
      </c>
      <c r="G495" s="233" t="s">
        <v>244</v>
      </c>
      <c r="H495" s="234">
        <v>187</v>
      </c>
      <c r="I495" s="235"/>
      <c r="J495" s="236">
        <f>ROUND(I495*H495,2)</f>
        <v>0</v>
      </c>
      <c r="K495" s="232" t="s">
        <v>1</v>
      </c>
      <c r="L495" s="47"/>
      <c r="M495" s="237" t="s">
        <v>1</v>
      </c>
      <c r="N495" s="238" t="s">
        <v>52</v>
      </c>
      <c r="O495" s="95"/>
      <c r="P495" s="239">
        <f>O495*H495</f>
        <v>0</v>
      </c>
      <c r="Q495" s="239">
        <v>0.00034000000000000002</v>
      </c>
      <c r="R495" s="239">
        <f>Q495*H495</f>
        <v>0.063579999999999998</v>
      </c>
      <c r="S495" s="239">
        <v>0</v>
      </c>
      <c r="T495" s="240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41" t="s">
        <v>307</v>
      </c>
      <c r="AT495" s="241" t="s">
        <v>228</v>
      </c>
      <c r="AU495" s="241" t="s">
        <v>241</v>
      </c>
      <c r="AY495" s="19" t="s">
        <v>226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9" t="s">
        <v>233</v>
      </c>
      <c r="BK495" s="242">
        <f>ROUND(I495*H495,2)</f>
        <v>0</v>
      </c>
      <c r="BL495" s="19" t="s">
        <v>307</v>
      </c>
      <c r="BM495" s="241" t="s">
        <v>4185</v>
      </c>
    </row>
    <row r="496" s="15" customFormat="1">
      <c r="A496" s="15"/>
      <c r="B496" s="280"/>
      <c r="C496" s="281"/>
      <c r="D496" s="245" t="s">
        <v>235</v>
      </c>
      <c r="E496" s="282" t="s">
        <v>1</v>
      </c>
      <c r="F496" s="283" t="s">
        <v>4096</v>
      </c>
      <c r="G496" s="281"/>
      <c r="H496" s="282" t="s">
        <v>1</v>
      </c>
      <c r="I496" s="284"/>
      <c r="J496" s="281"/>
      <c r="K496" s="281"/>
      <c r="L496" s="285"/>
      <c r="M496" s="286"/>
      <c r="N496" s="287"/>
      <c r="O496" s="287"/>
      <c r="P496" s="287"/>
      <c r="Q496" s="287"/>
      <c r="R496" s="287"/>
      <c r="S496" s="287"/>
      <c r="T496" s="28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9" t="s">
        <v>235</v>
      </c>
      <c r="AU496" s="289" t="s">
        <v>241</v>
      </c>
      <c r="AV496" s="15" t="s">
        <v>92</v>
      </c>
      <c r="AW496" s="15" t="s">
        <v>40</v>
      </c>
      <c r="AX496" s="15" t="s">
        <v>85</v>
      </c>
      <c r="AY496" s="289" t="s">
        <v>226</v>
      </c>
    </row>
    <row r="497" s="13" customFormat="1">
      <c r="A497" s="13"/>
      <c r="B497" s="243"/>
      <c r="C497" s="244"/>
      <c r="D497" s="245" t="s">
        <v>235</v>
      </c>
      <c r="E497" s="246" t="s">
        <v>1</v>
      </c>
      <c r="F497" s="247" t="s">
        <v>4186</v>
      </c>
      <c r="G497" s="244"/>
      <c r="H497" s="248">
        <v>187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235</v>
      </c>
      <c r="AU497" s="254" t="s">
        <v>241</v>
      </c>
      <c r="AV497" s="13" t="s">
        <v>94</v>
      </c>
      <c r="AW497" s="13" t="s">
        <v>40</v>
      </c>
      <c r="AX497" s="13" t="s">
        <v>92</v>
      </c>
      <c r="AY497" s="254" t="s">
        <v>226</v>
      </c>
    </row>
    <row r="498" s="2" customFormat="1" ht="21.75" customHeight="1">
      <c r="A498" s="41"/>
      <c r="B498" s="42"/>
      <c r="C498" s="230" t="s">
        <v>568</v>
      </c>
      <c r="D498" s="230" t="s">
        <v>228</v>
      </c>
      <c r="E498" s="231" t="s">
        <v>4135</v>
      </c>
      <c r="F498" s="232" t="s">
        <v>4136</v>
      </c>
      <c r="G498" s="233" t="s">
        <v>244</v>
      </c>
      <c r="H498" s="234">
        <v>165</v>
      </c>
      <c r="I498" s="235"/>
      <c r="J498" s="236">
        <f>ROUND(I498*H498,2)</f>
        <v>0</v>
      </c>
      <c r="K498" s="232" t="s">
        <v>1</v>
      </c>
      <c r="L498" s="47"/>
      <c r="M498" s="237" t="s">
        <v>1</v>
      </c>
      <c r="N498" s="238" t="s">
        <v>52</v>
      </c>
      <c r="O498" s="95"/>
      <c r="P498" s="239">
        <f>O498*H498</f>
        <v>0</v>
      </c>
      <c r="Q498" s="239">
        <v>0.00133</v>
      </c>
      <c r="R498" s="239">
        <f>Q498*H498</f>
        <v>0.21945000000000001</v>
      </c>
      <c r="S498" s="239">
        <v>0</v>
      </c>
      <c r="T498" s="240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41" t="s">
        <v>307</v>
      </c>
      <c r="AT498" s="241" t="s">
        <v>228</v>
      </c>
      <c r="AU498" s="241" t="s">
        <v>241</v>
      </c>
      <c r="AY498" s="19" t="s">
        <v>226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9" t="s">
        <v>233</v>
      </c>
      <c r="BK498" s="242">
        <f>ROUND(I498*H498,2)</f>
        <v>0</v>
      </c>
      <c r="BL498" s="19" t="s">
        <v>307</v>
      </c>
      <c r="BM498" s="241" t="s">
        <v>4187</v>
      </c>
    </row>
    <row r="499" s="15" customFormat="1">
      <c r="A499" s="15"/>
      <c r="B499" s="280"/>
      <c r="C499" s="281"/>
      <c r="D499" s="245" t="s">
        <v>235</v>
      </c>
      <c r="E499" s="282" t="s">
        <v>1</v>
      </c>
      <c r="F499" s="283" t="s">
        <v>4115</v>
      </c>
      <c r="G499" s="281"/>
      <c r="H499" s="282" t="s">
        <v>1</v>
      </c>
      <c r="I499" s="284"/>
      <c r="J499" s="281"/>
      <c r="K499" s="281"/>
      <c r="L499" s="285"/>
      <c r="M499" s="286"/>
      <c r="N499" s="287"/>
      <c r="O499" s="287"/>
      <c r="P499" s="287"/>
      <c r="Q499" s="287"/>
      <c r="R499" s="287"/>
      <c r="S499" s="287"/>
      <c r="T499" s="28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9" t="s">
        <v>235</v>
      </c>
      <c r="AU499" s="289" t="s">
        <v>241</v>
      </c>
      <c r="AV499" s="15" t="s">
        <v>92</v>
      </c>
      <c r="AW499" s="15" t="s">
        <v>40</v>
      </c>
      <c r="AX499" s="15" t="s">
        <v>85</v>
      </c>
      <c r="AY499" s="289" t="s">
        <v>226</v>
      </c>
    </row>
    <row r="500" s="15" customFormat="1">
      <c r="A500" s="15"/>
      <c r="B500" s="280"/>
      <c r="C500" s="281"/>
      <c r="D500" s="245" t="s">
        <v>235</v>
      </c>
      <c r="E500" s="282" t="s">
        <v>1</v>
      </c>
      <c r="F500" s="283" t="s">
        <v>4113</v>
      </c>
      <c r="G500" s="281"/>
      <c r="H500" s="282" t="s">
        <v>1</v>
      </c>
      <c r="I500" s="284"/>
      <c r="J500" s="281"/>
      <c r="K500" s="281"/>
      <c r="L500" s="285"/>
      <c r="M500" s="286"/>
      <c r="N500" s="287"/>
      <c r="O500" s="287"/>
      <c r="P500" s="287"/>
      <c r="Q500" s="287"/>
      <c r="R500" s="287"/>
      <c r="S500" s="287"/>
      <c r="T500" s="28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9" t="s">
        <v>235</v>
      </c>
      <c r="AU500" s="289" t="s">
        <v>241</v>
      </c>
      <c r="AV500" s="15" t="s">
        <v>92</v>
      </c>
      <c r="AW500" s="15" t="s">
        <v>40</v>
      </c>
      <c r="AX500" s="15" t="s">
        <v>85</v>
      </c>
      <c r="AY500" s="289" t="s">
        <v>226</v>
      </c>
    </row>
    <row r="501" s="13" customFormat="1">
      <c r="A501" s="13"/>
      <c r="B501" s="243"/>
      <c r="C501" s="244"/>
      <c r="D501" s="245" t="s">
        <v>235</v>
      </c>
      <c r="E501" s="246" t="s">
        <v>1</v>
      </c>
      <c r="F501" s="247" t="s">
        <v>4188</v>
      </c>
      <c r="G501" s="244"/>
      <c r="H501" s="248">
        <v>165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235</v>
      </c>
      <c r="AU501" s="254" t="s">
        <v>241</v>
      </c>
      <c r="AV501" s="13" t="s">
        <v>94</v>
      </c>
      <c r="AW501" s="13" t="s">
        <v>40</v>
      </c>
      <c r="AX501" s="13" t="s">
        <v>92</v>
      </c>
      <c r="AY501" s="254" t="s">
        <v>226</v>
      </c>
    </row>
    <row r="502" s="2" customFormat="1" ht="16.5" customHeight="1">
      <c r="A502" s="41"/>
      <c r="B502" s="42"/>
      <c r="C502" s="230" t="s">
        <v>574</v>
      </c>
      <c r="D502" s="230" t="s">
        <v>228</v>
      </c>
      <c r="E502" s="231" t="s">
        <v>524</v>
      </c>
      <c r="F502" s="232" t="s">
        <v>525</v>
      </c>
      <c r="G502" s="233" t="s">
        <v>526</v>
      </c>
      <c r="H502" s="234">
        <v>186.31999999999999</v>
      </c>
      <c r="I502" s="235"/>
      <c r="J502" s="236">
        <f>ROUND(I502*H502,2)</f>
        <v>0</v>
      </c>
      <c r="K502" s="232" t="s">
        <v>232</v>
      </c>
      <c r="L502" s="47"/>
      <c r="M502" s="237" t="s">
        <v>1</v>
      </c>
      <c r="N502" s="238" t="s">
        <v>52</v>
      </c>
      <c r="O502" s="95"/>
      <c r="P502" s="239">
        <f>O502*H502</f>
        <v>0</v>
      </c>
      <c r="Q502" s="239">
        <v>0</v>
      </c>
      <c r="R502" s="239">
        <f>Q502*H502</f>
        <v>0</v>
      </c>
      <c r="S502" s="239">
        <v>0</v>
      </c>
      <c r="T502" s="240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41" t="s">
        <v>233</v>
      </c>
      <c r="AT502" s="241" t="s">
        <v>228</v>
      </c>
      <c r="AU502" s="241" t="s">
        <v>241</v>
      </c>
      <c r="AY502" s="19" t="s">
        <v>226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9" t="s">
        <v>233</v>
      </c>
      <c r="BK502" s="242">
        <f>ROUND(I502*H502,2)</f>
        <v>0</v>
      </c>
      <c r="BL502" s="19" t="s">
        <v>233</v>
      </c>
      <c r="BM502" s="241" t="s">
        <v>4189</v>
      </c>
    </row>
    <row r="503" s="15" customFormat="1">
      <c r="A503" s="15"/>
      <c r="B503" s="280"/>
      <c r="C503" s="281"/>
      <c r="D503" s="245" t="s">
        <v>235</v>
      </c>
      <c r="E503" s="282" t="s">
        <v>1</v>
      </c>
      <c r="F503" s="283" t="s">
        <v>4140</v>
      </c>
      <c r="G503" s="281"/>
      <c r="H503" s="282" t="s">
        <v>1</v>
      </c>
      <c r="I503" s="284"/>
      <c r="J503" s="281"/>
      <c r="K503" s="281"/>
      <c r="L503" s="285"/>
      <c r="M503" s="286"/>
      <c r="N503" s="287"/>
      <c r="O503" s="287"/>
      <c r="P503" s="287"/>
      <c r="Q503" s="287"/>
      <c r="R503" s="287"/>
      <c r="S503" s="287"/>
      <c r="T503" s="28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9" t="s">
        <v>235</v>
      </c>
      <c r="AU503" s="289" t="s">
        <v>241</v>
      </c>
      <c r="AV503" s="15" t="s">
        <v>92</v>
      </c>
      <c r="AW503" s="15" t="s">
        <v>40</v>
      </c>
      <c r="AX503" s="15" t="s">
        <v>85</v>
      </c>
      <c r="AY503" s="289" t="s">
        <v>226</v>
      </c>
    </row>
    <row r="504" s="13" customFormat="1">
      <c r="A504" s="13"/>
      <c r="B504" s="243"/>
      <c r="C504" s="244"/>
      <c r="D504" s="245" t="s">
        <v>235</v>
      </c>
      <c r="E504" s="246" t="s">
        <v>1</v>
      </c>
      <c r="F504" s="247" t="s">
        <v>4141</v>
      </c>
      <c r="G504" s="244"/>
      <c r="H504" s="248">
        <v>40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235</v>
      </c>
      <c r="AU504" s="254" t="s">
        <v>241</v>
      </c>
      <c r="AV504" s="13" t="s">
        <v>94</v>
      </c>
      <c r="AW504" s="13" t="s">
        <v>40</v>
      </c>
      <c r="AX504" s="13" t="s">
        <v>85</v>
      </c>
      <c r="AY504" s="254" t="s">
        <v>226</v>
      </c>
    </row>
    <row r="505" s="15" customFormat="1">
      <c r="A505" s="15"/>
      <c r="B505" s="280"/>
      <c r="C505" s="281"/>
      <c r="D505" s="245" t="s">
        <v>235</v>
      </c>
      <c r="E505" s="282" t="s">
        <v>1</v>
      </c>
      <c r="F505" s="283" t="s">
        <v>4121</v>
      </c>
      <c r="G505" s="281"/>
      <c r="H505" s="282" t="s">
        <v>1</v>
      </c>
      <c r="I505" s="284"/>
      <c r="J505" s="281"/>
      <c r="K505" s="281"/>
      <c r="L505" s="285"/>
      <c r="M505" s="286"/>
      <c r="N505" s="287"/>
      <c r="O505" s="287"/>
      <c r="P505" s="287"/>
      <c r="Q505" s="287"/>
      <c r="R505" s="287"/>
      <c r="S505" s="287"/>
      <c r="T505" s="288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9" t="s">
        <v>235</v>
      </c>
      <c r="AU505" s="289" t="s">
        <v>241</v>
      </c>
      <c r="AV505" s="15" t="s">
        <v>92</v>
      </c>
      <c r="AW505" s="15" t="s">
        <v>40</v>
      </c>
      <c r="AX505" s="15" t="s">
        <v>85</v>
      </c>
      <c r="AY505" s="289" t="s">
        <v>226</v>
      </c>
    </row>
    <row r="506" s="13" customFormat="1">
      <c r="A506" s="13"/>
      <c r="B506" s="243"/>
      <c r="C506" s="244"/>
      <c r="D506" s="245" t="s">
        <v>235</v>
      </c>
      <c r="E506" s="246" t="s">
        <v>1</v>
      </c>
      <c r="F506" s="247" t="s">
        <v>4190</v>
      </c>
      <c r="G506" s="244"/>
      <c r="H506" s="248">
        <v>5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235</v>
      </c>
      <c r="AU506" s="254" t="s">
        <v>241</v>
      </c>
      <c r="AV506" s="13" t="s">
        <v>94</v>
      </c>
      <c r="AW506" s="13" t="s">
        <v>40</v>
      </c>
      <c r="AX506" s="13" t="s">
        <v>85</v>
      </c>
      <c r="AY506" s="254" t="s">
        <v>226</v>
      </c>
    </row>
    <row r="507" s="16" customFormat="1">
      <c r="A507" s="16"/>
      <c r="B507" s="290"/>
      <c r="C507" s="291"/>
      <c r="D507" s="245" t="s">
        <v>235</v>
      </c>
      <c r="E507" s="292" t="s">
        <v>1</v>
      </c>
      <c r="F507" s="293" t="s">
        <v>1434</v>
      </c>
      <c r="G507" s="291"/>
      <c r="H507" s="294">
        <v>45</v>
      </c>
      <c r="I507" s="295"/>
      <c r="J507" s="291"/>
      <c r="K507" s="291"/>
      <c r="L507" s="296"/>
      <c r="M507" s="297"/>
      <c r="N507" s="298"/>
      <c r="O507" s="298"/>
      <c r="P507" s="298"/>
      <c r="Q507" s="298"/>
      <c r="R507" s="298"/>
      <c r="S507" s="298"/>
      <c r="T507" s="299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300" t="s">
        <v>235</v>
      </c>
      <c r="AU507" s="300" t="s">
        <v>241</v>
      </c>
      <c r="AV507" s="16" t="s">
        <v>241</v>
      </c>
      <c r="AW507" s="16" t="s">
        <v>40</v>
      </c>
      <c r="AX507" s="16" t="s">
        <v>85</v>
      </c>
      <c r="AY507" s="300" t="s">
        <v>226</v>
      </c>
    </row>
    <row r="508" s="15" customFormat="1">
      <c r="A508" s="15"/>
      <c r="B508" s="280"/>
      <c r="C508" s="281"/>
      <c r="D508" s="245" t="s">
        <v>235</v>
      </c>
      <c r="E508" s="282" t="s">
        <v>1</v>
      </c>
      <c r="F508" s="283" t="s">
        <v>4143</v>
      </c>
      <c r="G508" s="281"/>
      <c r="H508" s="282" t="s">
        <v>1</v>
      </c>
      <c r="I508" s="284"/>
      <c r="J508" s="281"/>
      <c r="K508" s="281"/>
      <c r="L508" s="285"/>
      <c r="M508" s="286"/>
      <c r="N508" s="287"/>
      <c r="O508" s="287"/>
      <c r="P508" s="287"/>
      <c r="Q508" s="287"/>
      <c r="R508" s="287"/>
      <c r="S508" s="287"/>
      <c r="T508" s="288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9" t="s">
        <v>235</v>
      </c>
      <c r="AU508" s="289" t="s">
        <v>241</v>
      </c>
      <c r="AV508" s="15" t="s">
        <v>92</v>
      </c>
      <c r="AW508" s="15" t="s">
        <v>40</v>
      </c>
      <c r="AX508" s="15" t="s">
        <v>85</v>
      </c>
      <c r="AY508" s="289" t="s">
        <v>226</v>
      </c>
    </row>
    <row r="509" s="15" customFormat="1">
      <c r="A509" s="15"/>
      <c r="B509" s="280"/>
      <c r="C509" s="281"/>
      <c r="D509" s="245" t="s">
        <v>235</v>
      </c>
      <c r="E509" s="282" t="s">
        <v>1</v>
      </c>
      <c r="F509" s="283" t="s">
        <v>4096</v>
      </c>
      <c r="G509" s="281"/>
      <c r="H509" s="282" t="s">
        <v>1</v>
      </c>
      <c r="I509" s="284"/>
      <c r="J509" s="281"/>
      <c r="K509" s="281"/>
      <c r="L509" s="285"/>
      <c r="M509" s="286"/>
      <c r="N509" s="287"/>
      <c r="O509" s="287"/>
      <c r="P509" s="287"/>
      <c r="Q509" s="287"/>
      <c r="R509" s="287"/>
      <c r="S509" s="287"/>
      <c r="T509" s="288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9" t="s">
        <v>235</v>
      </c>
      <c r="AU509" s="289" t="s">
        <v>241</v>
      </c>
      <c r="AV509" s="15" t="s">
        <v>92</v>
      </c>
      <c r="AW509" s="15" t="s">
        <v>40</v>
      </c>
      <c r="AX509" s="15" t="s">
        <v>85</v>
      </c>
      <c r="AY509" s="289" t="s">
        <v>226</v>
      </c>
    </row>
    <row r="510" s="13" customFormat="1">
      <c r="A510" s="13"/>
      <c r="B510" s="243"/>
      <c r="C510" s="244"/>
      <c r="D510" s="245" t="s">
        <v>235</v>
      </c>
      <c r="E510" s="246" t="s">
        <v>1</v>
      </c>
      <c r="F510" s="247" t="s">
        <v>4191</v>
      </c>
      <c r="G510" s="244"/>
      <c r="H510" s="248">
        <v>16.32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235</v>
      </c>
      <c r="AU510" s="254" t="s">
        <v>241</v>
      </c>
      <c r="AV510" s="13" t="s">
        <v>94</v>
      </c>
      <c r="AW510" s="13" t="s">
        <v>40</v>
      </c>
      <c r="AX510" s="13" t="s">
        <v>85</v>
      </c>
      <c r="AY510" s="254" t="s">
        <v>226</v>
      </c>
    </row>
    <row r="511" s="15" customFormat="1">
      <c r="A511" s="15"/>
      <c r="B511" s="280"/>
      <c r="C511" s="281"/>
      <c r="D511" s="245" t="s">
        <v>235</v>
      </c>
      <c r="E511" s="282" t="s">
        <v>1</v>
      </c>
      <c r="F511" s="283" t="s">
        <v>4167</v>
      </c>
      <c r="G511" s="281"/>
      <c r="H511" s="282" t="s">
        <v>1</v>
      </c>
      <c r="I511" s="284"/>
      <c r="J511" s="281"/>
      <c r="K511" s="281"/>
      <c r="L511" s="285"/>
      <c r="M511" s="286"/>
      <c r="N511" s="287"/>
      <c r="O511" s="287"/>
      <c r="P511" s="287"/>
      <c r="Q511" s="287"/>
      <c r="R511" s="287"/>
      <c r="S511" s="287"/>
      <c r="T511" s="288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89" t="s">
        <v>235</v>
      </c>
      <c r="AU511" s="289" t="s">
        <v>241</v>
      </c>
      <c r="AV511" s="15" t="s">
        <v>92</v>
      </c>
      <c r="AW511" s="15" t="s">
        <v>40</v>
      </c>
      <c r="AX511" s="15" t="s">
        <v>85</v>
      </c>
      <c r="AY511" s="289" t="s">
        <v>226</v>
      </c>
    </row>
    <row r="512" s="13" customFormat="1">
      <c r="A512" s="13"/>
      <c r="B512" s="243"/>
      <c r="C512" s="244"/>
      <c r="D512" s="245" t="s">
        <v>235</v>
      </c>
      <c r="E512" s="246" t="s">
        <v>1</v>
      </c>
      <c r="F512" s="247" t="s">
        <v>4192</v>
      </c>
      <c r="G512" s="244"/>
      <c r="H512" s="248">
        <v>16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235</v>
      </c>
      <c r="AU512" s="254" t="s">
        <v>241</v>
      </c>
      <c r="AV512" s="13" t="s">
        <v>94</v>
      </c>
      <c r="AW512" s="13" t="s">
        <v>40</v>
      </c>
      <c r="AX512" s="13" t="s">
        <v>85</v>
      </c>
      <c r="AY512" s="254" t="s">
        <v>226</v>
      </c>
    </row>
    <row r="513" s="15" customFormat="1">
      <c r="A513" s="15"/>
      <c r="B513" s="280"/>
      <c r="C513" s="281"/>
      <c r="D513" s="245" t="s">
        <v>235</v>
      </c>
      <c r="E513" s="282" t="s">
        <v>1</v>
      </c>
      <c r="F513" s="283" t="s">
        <v>4169</v>
      </c>
      <c r="G513" s="281"/>
      <c r="H513" s="282" t="s">
        <v>1</v>
      </c>
      <c r="I513" s="284"/>
      <c r="J513" s="281"/>
      <c r="K513" s="281"/>
      <c r="L513" s="285"/>
      <c r="M513" s="286"/>
      <c r="N513" s="287"/>
      <c r="O513" s="287"/>
      <c r="P513" s="287"/>
      <c r="Q513" s="287"/>
      <c r="R513" s="287"/>
      <c r="S513" s="287"/>
      <c r="T513" s="28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9" t="s">
        <v>235</v>
      </c>
      <c r="AU513" s="289" t="s">
        <v>241</v>
      </c>
      <c r="AV513" s="15" t="s">
        <v>92</v>
      </c>
      <c r="AW513" s="15" t="s">
        <v>40</v>
      </c>
      <c r="AX513" s="15" t="s">
        <v>85</v>
      </c>
      <c r="AY513" s="289" t="s">
        <v>226</v>
      </c>
    </row>
    <row r="514" s="13" customFormat="1">
      <c r="A514" s="13"/>
      <c r="B514" s="243"/>
      <c r="C514" s="244"/>
      <c r="D514" s="245" t="s">
        <v>235</v>
      </c>
      <c r="E514" s="246" t="s">
        <v>1</v>
      </c>
      <c r="F514" s="247" t="s">
        <v>4193</v>
      </c>
      <c r="G514" s="244"/>
      <c r="H514" s="248">
        <v>6.4000000000000004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235</v>
      </c>
      <c r="AU514" s="254" t="s">
        <v>241</v>
      </c>
      <c r="AV514" s="13" t="s">
        <v>94</v>
      </c>
      <c r="AW514" s="13" t="s">
        <v>40</v>
      </c>
      <c r="AX514" s="13" t="s">
        <v>85</v>
      </c>
      <c r="AY514" s="254" t="s">
        <v>226</v>
      </c>
    </row>
    <row r="515" s="15" customFormat="1">
      <c r="A515" s="15"/>
      <c r="B515" s="280"/>
      <c r="C515" s="281"/>
      <c r="D515" s="245" t="s">
        <v>235</v>
      </c>
      <c r="E515" s="282" t="s">
        <v>1</v>
      </c>
      <c r="F515" s="283" t="s">
        <v>4104</v>
      </c>
      <c r="G515" s="281"/>
      <c r="H515" s="282" t="s">
        <v>1</v>
      </c>
      <c r="I515" s="284"/>
      <c r="J515" s="281"/>
      <c r="K515" s="281"/>
      <c r="L515" s="285"/>
      <c r="M515" s="286"/>
      <c r="N515" s="287"/>
      <c r="O515" s="287"/>
      <c r="P515" s="287"/>
      <c r="Q515" s="287"/>
      <c r="R515" s="287"/>
      <c r="S515" s="287"/>
      <c r="T515" s="28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9" t="s">
        <v>235</v>
      </c>
      <c r="AU515" s="289" t="s">
        <v>241</v>
      </c>
      <c r="AV515" s="15" t="s">
        <v>92</v>
      </c>
      <c r="AW515" s="15" t="s">
        <v>40</v>
      </c>
      <c r="AX515" s="15" t="s">
        <v>85</v>
      </c>
      <c r="AY515" s="289" t="s">
        <v>226</v>
      </c>
    </row>
    <row r="516" s="13" customFormat="1">
      <c r="A516" s="13"/>
      <c r="B516" s="243"/>
      <c r="C516" s="244"/>
      <c r="D516" s="245" t="s">
        <v>235</v>
      </c>
      <c r="E516" s="246" t="s">
        <v>1</v>
      </c>
      <c r="F516" s="247" t="s">
        <v>4148</v>
      </c>
      <c r="G516" s="244"/>
      <c r="H516" s="248">
        <v>1.6000000000000001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235</v>
      </c>
      <c r="AU516" s="254" t="s">
        <v>241</v>
      </c>
      <c r="AV516" s="13" t="s">
        <v>94</v>
      </c>
      <c r="AW516" s="13" t="s">
        <v>40</v>
      </c>
      <c r="AX516" s="13" t="s">
        <v>85</v>
      </c>
      <c r="AY516" s="254" t="s">
        <v>226</v>
      </c>
    </row>
    <row r="517" s="15" customFormat="1">
      <c r="A517" s="15"/>
      <c r="B517" s="280"/>
      <c r="C517" s="281"/>
      <c r="D517" s="245" t="s">
        <v>235</v>
      </c>
      <c r="E517" s="282" t="s">
        <v>1</v>
      </c>
      <c r="F517" s="283" t="s">
        <v>4111</v>
      </c>
      <c r="G517" s="281"/>
      <c r="H517" s="282" t="s">
        <v>1</v>
      </c>
      <c r="I517" s="284"/>
      <c r="J517" s="281"/>
      <c r="K517" s="281"/>
      <c r="L517" s="285"/>
      <c r="M517" s="286"/>
      <c r="N517" s="287"/>
      <c r="O517" s="287"/>
      <c r="P517" s="287"/>
      <c r="Q517" s="287"/>
      <c r="R517" s="287"/>
      <c r="S517" s="287"/>
      <c r="T517" s="288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9" t="s">
        <v>235</v>
      </c>
      <c r="AU517" s="289" t="s">
        <v>241</v>
      </c>
      <c r="AV517" s="15" t="s">
        <v>92</v>
      </c>
      <c r="AW517" s="15" t="s">
        <v>40</v>
      </c>
      <c r="AX517" s="15" t="s">
        <v>85</v>
      </c>
      <c r="AY517" s="289" t="s">
        <v>226</v>
      </c>
    </row>
    <row r="518" s="13" customFormat="1">
      <c r="A518" s="13"/>
      <c r="B518" s="243"/>
      <c r="C518" s="244"/>
      <c r="D518" s="245" t="s">
        <v>235</v>
      </c>
      <c r="E518" s="246" t="s">
        <v>1</v>
      </c>
      <c r="F518" s="247" t="s">
        <v>4194</v>
      </c>
      <c r="G518" s="244"/>
      <c r="H518" s="248">
        <v>0.80000000000000004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235</v>
      </c>
      <c r="AU518" s="254" t="s">
        <v>241</v>
      </c>
      <c r="AV518" s="13" t="s">
        <v>94</v>
      </c>
      <c r="AW518" s="13" t="s">
        <v>40</v>
      </c>
      <c r="AX518" s="13" t="s">
        <v>85</v>
      </c>
      <c r="AY518" s="254" t="s">
        <v>226</v>
      </c>
    </row>
    <row r="519" s="16" customFormat="1">
      <c r="A519" s="16"/>
      <c r="B519" s="290"/>
      <c r="C519" s="291"/>
      <c r="D519" s="245" t="s">
        <v>235</v>
      </c>
      <c r="E519" s="292" t="s">
        <v>1</v>
      </c>
      <c r="F519" s="293" t="s">
        <v>1434</v>
      </c>
      <c r="G519" s="291"/>
      <c r="H519" s="294">
        <v>41.119999999999997</v>
      </c>
      <c r="I519" s="295"/>
      <c r="J519" s="291"/>
      <c r="K519" s="291"/>
      <c r="L519" s="296"/>
      <c r="M519" s="297"/>
      <c r="N519" s="298"/>
      <c r="O519" s="298"/>
      <c r="P519" s="298"/>
      <c r="Q519" s="298"/>
      <c r="R519" s="298"/>
      <c r="S519" s="298"/>
      <c r="T519" s="299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300" t="s">
        <v>235</v>
      </c>
      <c r="AU519" s="300" t="s">
        <v>241</v>
      </c>
      <c r="AV519" s="16" t="s">
        <v>241</v>
      </c>
      <c r="AW519" s="16" t="s">
        <v>40</v>
      </c>
      <c r="AX519" s="16" t="s">
        <v>85</v>
      </c>
      <c r="AY519" s="300" t="s">
        <v>226</v>
      </c>
    </row>
    <row r="520" s="15" customFormat="1">
      <c r="A520" s="15"/>
      <c r="B520" s="280"/>
      <c r="C520" s="281"/>
      <c r="D520" s="245" t="s">
        <v>235</v>
      </c>
      <c r="E520" s="282" t="s">
        <v>1</v>
      </c>
      <c r="F520" s="283" t="s">
        <v>4195</v>
      </c>
      <c r="G520" s="281"/>
      <c r="H520" s="282" t="s">
        <v>1</v>
      </c>
      <c r="I520" s="284"/>
      <c r="J520" s="281"/>
      <c r="K520" s="281"/>
      <c r="L520" s="285"/>
      <c r="M520" s="286"/>
      <c r="N520" s="287"/>
      <c r="O520" s="287"/>
      <c r="P520" s="287"/>
      <c r="Q520" s="287"/>
      <c r="R520" s="287"/>
      <c r="S520" s="287"/>
      <c r="T520" s="288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9" t="s">
        <v>235</v>
      </c>
      <c r="AU520" s="289" t="s">
        <v>241</v>
      </c>
      <c r="AV520" s="15" t="s">
        <v>92</v>
      </c>
      <c r="AW520" s="15" t="s">
        <v>40</v>
      </c>
      <c r="AX520" s="15" t="s">
        <v>85</v>
      </c>
      <c r="AY520" s="289" t="s">
        <v>226</v>
      </c>
    </row>
    <row r="521" s="15" customFormat="1">
      <c r="A521" s="15"/>
      <c r="B521" s="280"/>
      <c r="C521" s="281"/>
      <c r="D521" s="245" t="s">
        <v>235</v>
      </c>
      <c r="E521" s="282" t="s">
        <v>1</v>
      </c>
      <c r="F521" s="283" t="s">
        <v>4143</v>
      </c>
      <c r="G521" s="281"/>
      <c r="H521" s="282" t="s">
        <v>1</v>
      </c>
      <c r="I521" s="284"/>
      <c r="J521" s="281"/>
      <c r="K521" s="281"/>
      <c r="L521" s="285"/>
      <c r="M521" s="286"/>
      <c r="N521" s="287"/>
      <c r="O521" s="287"/>
      <c r="P521" s="287"/>
      <c r="Q521" s="287"/>
      <c r="R521" s="287"/>
      <c r="S521" s="287"/>
      <c r="T521" s="28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9" t="s">
        <v>235</v>
      </c>
      <c r="AU521" s="289" t="s">
        <v>241</v>
      </c>
      <c r="AV521" s="15" t="s">
        <v>92</v>
      </c>
      <c r="AW521" s="15" t="s">
        <v>40</v>
      </c>
      <c r="AX521" s="15" t="s">
        <v>85</v>
      </c>
      <c r="AY521" s="289" t="s">
        <v>226</v>
      </c>
    </row>
    <row r="522" s="15" customFormat="1">
      <c r="A522" s="15"/>
      <c r="B522" s="280"/>
      <c r="C522" s="281"/>
      <c r="D522" s="245" t="s">
        <v>235</v>
      </c>
      <c r="E522" s="282" t="s">
        <v>1</v>
      </c>
      <c r="F522" s="283" t="s">
        <v>4152</v>
      </c>
      <c r="G522" s="281"/>
      <c r="H522" s="282" t="s">
        <v>1</v>
      </c>
      <c r="I522" s="284"/>
      <c r="J522" s="281"/>
      <c r="K522" s="281"/>
      <c r="L522" s="285"/>
      <c r="M522" s="286"/>
      <c r="N522" s="287"/>
      <c r="O522" s="287"/>
      <c r="P522" s="287"/>
      <c r="Q522" s="287"/>
      <c r="R522" s="287"/>
      <c r="S522" s="287"/>
      <c r="T522" s="28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9" t="s">
        <v>235</v>
      </c>
      <c r="AU522" s="289" t="s">
        <v>241</v>
      </c>
      <c r="AV522" s="15" t="s">
        <v>92</v>
      </c>
      <c r="AW522" s="15" t="s">
        <v>40</v>
      </c>
      <c r="AX522" s="15" t="s">
        <v>85</v>
      </c>
      <c r="AY522" s="289" t="s">
        <v>226</v>
      </c>
    </row>
    <row r="523" s="13" customFormat="1">
      <c r="A523" s="13"/>
      <c r="B523" s="243"/>
      <c r="C523" s="244"/>
      <c r="D523" s="245" t="s">
        <v>235</v>
      </c>
      <c r="E523" s="246" t="s">
        <v>1</v>
      </c>
      <c r="F523" s="247" t="s">
        <v>4196</v>
      </c>
      <c r="G523" s="244"/>
      <c r="H523" s="248">
        <v>2.3999999999999999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235</v>
      </c>
      <c r="AU523" s="254" t="s">
        <v>241</v>
      </c>
      <c r="AV523" s="13" t="s">
        <v>94</v>
      </c>
      <c r="AW523" s="13" t="s">
        <v>40</v>
      </c>
      <c r="AX523" s="13" t="s">
        <v>85</v>
      </c>
      <c r="AY523" s="254" t="s">
        <v>226</v>
      </c>
    </row>
    <row r="524" s="15" customFormat="1">
      <c r="A524" s="15"/>
      <c r="B524" s="280"/>
      <c r="C524" s="281"/>
      <c r="D524" s="245" t="s">
        <v>235</v>
      </c>
      <c r="E524" s="282" t="s">
        <v>1</v>
      </c>
      <c r="F524" s="283" t="s">
        <v>4197</v>
      </c>
      <c r="G524" s="281"/>
      <c r="H524" s="282" t="s">
        <v>1</v>
      </c>
      <c r="I524" s="284"/>
      <c r="J524" s="281"/>
      <c r="K524" s="281"/>
      <c r="L524" s="285"/>
      <c r="M524" s="286"/>
      <c r="N524" s="287"/>
      <c r="O524" s="287"/>
      <c r="P524" s="287"/>
      <c r="Q524" s="287"/>
      <c r="R524" s="287"/>
      <c r="S524" s="287"/>
      <c r="T524" s="28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9" t="s">
        <v>235</v>
      </c>
      <c r="AU524" s="289" t="s">
        <v>241</v>
      </c>
      <c r="AV524" s="15" t="s">
        <v>92</v>
      </c>
      <c r="AW524" s="15" t="s">
        <v>40</v>
      </c>
      <c r="AX524" s="15" t="s">
        <v>85</v>
      </c>
      <c r="AY524" s="289" t="s">
        <v>226</v>
      </c>
    </row>
    <row r="525" s="13" customFormat="1">
      <c r="A525" s="13"/>
      <c r="B525" s="243"/>
      <c r="C525" s="244"/>
      <c r="D525" s="245" t="s">
        <v>235</v>
      </c>
      <c r="E525" s="246" t="s">
        <v>1</v>
      </c>
      <c r="F525" s="247" t="s">
        <v>4198</v>
      </c>
      <c r="G525" s="244"/>
      <c r="H525" s="248">
        <v>3.6000000000000001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235</v>
      </c>
      <c r="AU525" s="254" t="s">
        <v>241</v>
      </c>
      <c r="AV525" s="13" t="s">
        <v>94</v>
      </c>
      <c r="AW525" s="13" t="s">
        <v>40</v>
      </c>
      <c r="AX525" s="13" t="s">
        <v>85</v>
      </c>
      <c r="AY525" s="254" t="s">
        <v>226</v>
      </c>
    </row>
    <row r="526" s="15" customFormat="1">
      <c r="A526" s="15"/>
      <c r="B526" s="280"/>
      <c r="C526" s="281"/>
      <c r="D526" s="245" t="s">
        <v>235</v>
      </c>
      <c r="E526" s="282" t="s">
        <v>1</v>
      </c>
      <c r="F526" s="283" t="s">
        <v>4199</v>
      </c>
      <c r="G526" s="281"/>
      <c r="H526" s="282" t="s">
        <v>1</v>
      </c>
      <c r="I526" s="284"/>
      <c r="J526" s="281"/>
      <c r="K526" s="281"/>
      <c r="L526" s="285"/>
      <c r="M526" s="286"/>
      <c r="N526" s="287"/>
      <c r="O526" s="287"/>
      <c r="P526" s="287"/>
      <c r="Q526" s="287"/>
      <c r="R526" s="287"/>
      <c r="S526" s="287"/>
      <c r="T526" s="28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9" t="s">
        <v>235</v>
      </c>
      <c r="AU526" s="289" t="s">
        <v>241</v>
      </c>
      <c r="AV526" s="15" t="s">
        <v>92</v>
      </c>
      <c r="AW526" s="15" t="s">
        <v>40</v>
      </c>
      <c r="AX526" s="15" t="s">
        <v>85</v>
      </c>
      <c r="AY526" s="289" t="s">
        <v>226</v>
      </c>
    </row>
    <row r="527" s="13" customFormat="1">
      <c r="A527" s="13"/>
      <c r="B527" s="243"/>
      <c r="C527" s="244"/>
      <c r="D527" s="245" t="s">
        <v>235</v>
      </c>
      <c r="E527" s="246" t="s">
        <v>1</v>
      </c>
      <c r="F527" s="247" t="s">
        <v>4196</v>
      </c>
      <c r="G527" s="244"/>
      <c r="H527" s="248">
        <v>2.3999999999999999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235</v>
      </c>
      <c r="AU527" s="254" t="s">
        <v>241</v>
      </c>
      <c r="AV527" s="13" t="s">
        <v>94</v>
      </c>
      <c r="AW527" s="13" t="s">
        <v>40</v>
      </c>
      <c r="AX527" s="13" t="s">
        <v>85</v>
      </c>
      <c r="AY527" s="254" t="s">
        <v>226</v>
      </c>
    </row>
    <row r="528" s="15" customFormat="1">
      <c r="A528" s="15"/>
      <c r="B528" s="280"/>
      <c r="C528" s="281"/>
      <c r="D528" s="245" t="s">
        <v>235</v>
      </c>
      <c r="E528" s="282" t="s">
        <v>1</v>
      </c>
      <c r="F528" s="283" t="s">
        <v>4157</v>
      </c>
      <c r="G528" s="281"/>
      <c r="H528" s="282" t="s">
        <v>1</v>
      </c>
      <c r="I528" s="284"/>
      <c r="J528" s="281"/>
      <c r="K528" s="281"/>
      <c r="L528" s="285"/>
      <c r="M528" s="286"/>
      <c r="N528" s="287"/>
      <c r="O528" s="287"/>
      <c r="P528" s="287"/>
      <c r="Q528" s="287"/>
      <c r="R528" s="287"/>
      <c r="S528" s="287"/>
      <c r="T528" s="288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9" t="s">
        <v>235</v>
      </c>
      <c r="AU528" s="289" t="s">
        <v>241</v>
      </c>
      <c r="AV528" s="15" t="s">
        <v>92</v>
      </c>
      <c r="AW528" s="15" t="s">
        <v>40</v>
      </c>
      <c r="AX528" s="15" t="s">
        <v>85</v>
      </c>
      <c r="AY528" s="289" t="s">
        <v>226</v>
      </c>
    </row>
    <row r="529" s="13" customFormat="1">
      <c r="A529" s="13"/>
      <c r="B529" s="243"/>
      <c r="C529" s="244"/>
      <c r="D529" s="245" t="s">
        <v>235</v>
      </c>
      <c r="E529" s="246" t="s">
        <v>1</v>
      </c>
      <c r="F529" s="247" t="s">
        <v>4200</v>
      </c>
      <c r="G529" s="244"/>
      <c r="H529" s="248">
        <v>4.7999999999999998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235</v>
      </c>
      <c r="AU529" s="254" t="s">
        <v>241</v>
      </c>
      <c r="AV529" s="13" t="s">
        <v>94</v>
      </c>
      <c r="AW529" s="13" t="s">
        <v>40</v>
      </c>
      <c r="AX529" s="13" t="s">
        <v>85</v>
      </c>
      <c r="AY529" s="254" t="s">
        <v>226</v>
      </c>
    </row>
    <row r="530" s="15" customFormat="1">
      <c r="A530" s="15"/>
      <c r="B530" s="280"/>
      <c r="C530" s="281"/>
      <c r="D530" s="245" t="s">
        <v>235</v>
      </c>
      <c r="E530" s="282" t="s">
        <v>1</v>
      </c>
      <c r="F530" s="283" t="s">
        <v>4161</v>
      </c>
      <c r="G530" s="281"/>
      <c r="H530" s="282" t="s">
        <v>1</v>
      </c>
      <c r="I530" s="284"/>
      <c r="J530" s="281"/>
      <c r="K530" s="281"/>
      <c r="L530" s="285"/>
      <c r="M530" s="286"/>
      <c r="N530" s="287"/>
      <c r="O530" s="287"/>
      <c r="P530" s="287"/>
      <c r="Q530" s="287"/>
      <c r="R530" s="287"/>
      <c r="S530" s="287"/>
      <c r="T530" s="28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9" t="s">
        <v>235</v>
      </c>
      <c r="AU530" s="289" t="s">
        <v>241</v>
      </c>
      <c r="AV530" s="15" t="s">
        <v>92</v>
      </c>
      <c r="AW530" s="15" t="s">
        <v>40</v>
      </c>
      <c r="AX530" s="15" t="s">
        <v>85</v>
      </c>
      <c r="AY530" s="289" t="s">
        <v>226</v>
      </c>
    </row>
    <row r="531" s="13" customFormat="1">
      <c r="A531" s="13"/>
      <c r="B531" s="243"/>
      <c r="C531" s="244"/>
      <c r="D531" s="245" t="s">
        <v>235</v>
      </c>
      <c r="E531" s="246" t="s">
        <v>1</v>
      </c>
      <c r="F531" s="247" t="s">
        <v>4201</v>
      </c>
      <c r="G531" s="244"/>
      <c r="H531" s="248">
        <v>4.7999999999999998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235</v>
      </c>
      <c r="AU531" s="254" t="s">
        <v>241</v>
      </c>
      <c r="AV531" s="13" t="s">
        <v>94</v>
      </c>
      <c r="AW531" s="13" t="s">
        <v>40</v>
      </c>
      <c r="AX531" s="13" t="s">
        <v>85</v>
      </c>
      <c r="AY531" s="254" t="s">
        <v>226</v>
      </c>
    </row>
    <row r="532" s="15" customFormat="1">
      <c r="A532" s="15"/>
      <c r="B532" s="280"/>
      <c r="C532" s="281"/>
      <c r="D532" s="245" t="s">
        <v>235</v>
      </c>
      <c r="E532" s="282" t="s">
        <v>1</v>
      </c>
      <c r="F532" s="283" t="s">
        <v>4159</v>
      </c>
      <c r="G532" s="281"/>
      <c r="H532" s="282" t="s">
        <v>1</v>
      </c>
      <c r="I532" s="284"/>
      <c r="J532" s="281"/>
      <c r="K532" s="281"/>
      <c r="L532" s="285"/>
      <c r="M532" s="286"/>
      <c r="N532" s="287"/>
      <c r="O532" s="287"/>
      <c r="P532" s="287"/>
      <c r="Q532" s="287"/>
      <c r="R532" s="287"/>
      <c r="S532" s="287"/>
      <c r="T532" s="288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9" t="s">
        <v>235</v>
      </c>
      <c r="AU532" s="289" t="s">
        <v>241</v>
      </c>
      <c r="AV532" s="15" t="s">
        <v>92</v>
      </c>
      <c r="AW532" s="15" t="s">
        <v>40</v>
      </c>
      <c r="AX532" s="15" t="s">
        <v>85</v>
      </c>
      <c r="AY532" s="289" t="s">
        <v>226</v>
      </c>
    </row>
    <row r="533" s="13" customFormat="1">
      <c r="A533" s="13"/>
      <c r="B533" s="243"/>
      <c r="C533" s="244"/>
      <c r="D533" s="245" t="s">
        <v>235</v>
      </c>
      <c r="E533" s="246" t="s">
        <v>1</v>
      </c>
      <c r="F533" s="247" t="s">
        <v>4202</v>
      </c>
      <c r="G533" s="244"/>
      <c r="H533" s="248">
        <v>0.59999999999999998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235</v>
      </c>
      <c r="AU533" s="254" t="s">
        <v>241</v>
      </c>
      <c r="AV533" s="13" t="s">
        <v>94</v>
      </c>
      <c r="AW533" s="13" t="s">
        <v>40</v>
      </c>
      <c r="AX533" s="13" t="s">
        <v>85</v>
      </c>
      <c r="AY533" s="254" t="s">
        <v>226</v>
      </c>
    </row>
    <row r="534" s="15" customFormat="1">
      <c r="A534" s="15"/>
      <c r="B534" s="280"/>
      <c r="C534" s="281"/>
      <c r="D534" s="245" t="s">
        <v>235</v>
      </c>
      <c r="E534" s="282" t="s">
        <v>1</v>
      </c>
      <c r="F534" s="283" t="s">
        <v>4203</v>
      </c>
      <c r="G534" s="281"/>
      <c r="H534" s="282" t="s">
        <v>1</v>
      </c>
      <c r="I534" s="284"/>
      <c r="J534" s="281"/>
      <c r="K534" s="281"/>
      <c r="L534" s="285"/>
      <c r="M534" s="286"/>
      <c r="N534" s="287"/>
      <c r="O534" s="287"/>
      <c r="P534" s="287"/>
      <c r="Q534" s="287"/>
      <c r="R534" s="287"/>
      <c r="S534" s="287"/>
      <c r="T534" s="288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9" t="s">
        <v>235</v>
      </c>
      <c r="AU534" s="289" t="s">
        <v>241</v>
      </c>
      <c r="AV534" s="15" t="s">
        <v>92</v>
      </c>
      <c r="AW534" s="15" t="s">
        <v>40</v>
      </c>
      <c r="AX534" s="15" t="s">
        <v>85</v>
      </c>
      <c r="AY534" s="289" t="s">
        <v>226</v>
      </c>
    </row>
    <row r="535" s="13" customFormat="1">
      <c r="A535" s="13"/>
      <c r="B535" s="243"/>
      <c r="C535" s="244"/>
      <c r="D535" s="245" t="s">
        <v>235</v>
      </c>
      <c r="E535" s="246" t="s">
        <v>1</v>
      </c>
      <c r="F535" s="247" t="s">
        <v>4204</v>
      </c>
      <c r="G535" s="244"/>
      <c r="H535" s="248">
        <v>60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235</v>
      </c>
      <c r="AU535" s="254" t="s">
        <v>241</v>
      </c>
      <c r="AV535" s="13" t="s">
        <v>94</v>
      </c>
      <c r="AW535" s="13" t="s">
        <v>40</v>
      </c>
      <c r="AX535" s="13" t="s">
        <v>85</v>
      </c>
      <c r="AY535" s="254" t="s">
        <v>226</v>
      </c>
    </row>
    <row r="536" s="15" customFormat="1">
      <c r="A536" s="15"/>
      <c r="B536" s="280"/>
      <c r="C536" s="281"/>
      <c r="D536" s="245" t="s">
        <v>235</v>
      </c>
      <c r="E536" s="282" t="s">
        <v>1</v>
      </c>
      <c r="F536" s="283" t="s">
        <v>4150</v>
      </c>
      <c r="G536" s="281"/>
      <c r="H536" s="282" t="s">
        <v>1</v>
      </c>
      <c r="I536" s="284"/>
      <c r="J536" s="281"/>
      <c r="K536" s="281"/>
      <c r="L536" s="285"/>
      <c r="M536" s="286"/>
      <c r="N536" s="287"/>
      <c r="O536" s="287"/>
      <c r="P536" s="287"/>
      <c r="Q536" s="287"/>
      <c r="R536" s="287"/>
      <c r="S536" s="287"/>
      <c r="T536" s="28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9" t="s">
        <v>235</v>
      </c>
      <c r="AU536" s="289" t="s">
        <v>241</v>
      </c>
      <c r="AV536" s="15" t="s">
        <v>92</v>
      </c>
      <c r="AW536" s="15" t="s">
        <v>40</v>
      </c>
      <c r="AX536" s="15" t="s">
        <v>85</v>
      </c>
      <c r="AY536" s="289" t="s">
        <v>226</v>
      </c>
    </row>
    <row r="537" s="13" customFormat="1">
      <c r="A537" s="13"/>
      <c r="B537" s="243"/>
      <c r="C537" s="244"/>
      <c r="D537" s="245" t="s">
        <v>235</v>
      </c>
      <c r="E537" s="246" t="s">
        <v>1</v>
      </c>
      <c r="F537" s="247" t="s">
        <v>4205</v>
      </c>
      <c r="G537" s="244"/>
      <c r="H537" s="248">
        <v>21.600000000000001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235</v>
      </c>
      <c r="AU537" s="254" t="s">
        <v>241</v>
      </c>
      <c r="AV537" s="13" t="s">
        <v>94</v>
      </c>
      <c r="AW537" s="13" t="s">
        <v>40</v>
      </c>
      <c r="AX537" s="13" t="s">
        <v>85</v>
      </c>
      <c r="AY537" s="254" t="s">
        <v>226</v>
      </c>
    </row>
    <row r="538" s="16" customFormat="1">
      <c r="A538" s="16"/>
      <c r="B538" s="290"/>
      <c r="C538" s="291"/>
      <c r="D538" s="245" t="s">
        <v>235</v>
      </c>
      <c r="E538" s="292" t="s">
        <v>1</v>
      </c>
      <c r="F538" s="293" t="s">
        <v>1434</v>
      </c>
      <c r="G538" s="291"/>
      <c r="H538" s="294">
        <v>100.19999999999999</v>
      </c>
      <c r="I538" s="295"/>
      <c r="J538" s="291"/>
      <c r="K538" s="291"/>
      <c r="L538" s="296"/>
      <c r="M538" s="297"/>
      <c r="N538" s="298"/>
      <c r="O538" s="298"/>
      <c r="P538" s="298"/>
      <c r="Q538" s="298"/>
      <c r="R538" s="298"/>
      <c r="S538" s="298"/>
      <c r="T538" s="299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300" t="s">
        <v>235</v>
      </c>
      <c r="AU538" s="300" t="s">
        <v>241</v>
      </c>
      <c r="AV538" s="16" t="s">
        <v>241</v>
      </c>
      <c r="AW538" s="16" t="s">
        <v>40</v>
      </c>
      <c r="AX538" s="16" t="s">
        <v>85</v>
      </c>
      <c r="AY538" s="300" t="s">
        <v>226</v>
      </c>
    </row>
    <row r="539" s="14" customFormat="1">
      <c r="A539" s="14"/>
      <c r="B539" s="255"/>
      <c r="C539" s="256"/>
      <c r="D539" s="245" t="s">
        <v>235</v>
      </c>
      <c r="E539" s="257" t="s">
        <v>1</v>
      </c>
      <c r="F539" s="258" t="s">
        <v>237</v>
      </c>
      <c r="G539" s="256"/>
      <c r="H539" s="259">
        <v>186.31999999999997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235</v>
      </c>
      <c r="AU539" s="265" t="s">
        <v>241</v>
      </c>
      <c r="AV539" s="14" t="s">
        <v>233</v>
      </c>
      <c r="AW539" s="14" t="s">
        <v>40</v>
      </c>
      <c r="AX539" s="14" t="s">
        <v>92</v>
      </c>
      <c r="AY539" s="265" t="s">
        <v>226</v>
      </c>
    </row>
    <row r="540" s="12" customFormat="1" ht="20.88" customHeight="1">
      <c r="A540" s="12"/>
      <c r="B540" s="214"/>
      <c r="C540" s="215"/>
      <c r="D540" s="216" t="s">
        <v>84</v>
      </c>
      <c r="E540" s="228" t="s">
        <v>1569</v>
      </c>
      <c r="F540" s="228" t="s">
        <v>4206</v>
      </c>
      <c r="G540" s="215"/>
      <c r="H540" s="215"/>
      <c r="I540" s="218"/>
      <c r="J540" s="229">
        <f>BK540</f>
        <v>0</v>
      </c>
      <c r="K540" s="215"/>
      <c r="L540" s="220"/>
      <c r="M540" s="221"/>
      <c r="N540" s="222"/>
      <c r="O540" s="222"/>
      <c r="P540" s="223">
        <f>SUM(P541:P599)</f>
        <v>0</v>
      </c>
      <c r="Q540" s="222"/>
      <c r="R540" s="223">
        <f>SUM(R541:R599)</f>
        <v>1.1754849999999999</v>
      </c>
      <c r="S540" s="222"/>
      <c r="T540" s="224">
        <f>SUM(T541:T599)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5" t="s">
        <v>92</v>
      </c>
      <c r="AT540" s="226" t="s">
        <v>84</v>
      </c>
      <c r="AU540" s="226" t="s">
        <v>94</v>
      </c>
      <c r="AY540" s="225" t="s">
        <v>226</v>
      </c>
      <c r="BK540" s="227">
        <f>SUM(BK541:BK599)</f>
        <v>0</v>
      </c>
    </row>
    <row r="541" s="2" customFormat="1" ht="16.5" customHeight="1">
      <c r="A541" s="41"/>
      <c r="B541" s="42"/>
      <c r="C541" s="266" t="s">
        <v>578</v>
      </c>
      <c r="D541" s="266" t="s">
        <v>301</v>
      </c>
      <c r="E541" s="267" t="s">
        <v>1563</v>
      </c>
      <c r="F541" s="268" t="s">
        <v>4094</v>
      </c>
      <c r="G541" s="269" t="s">
        <v>611</v>
      </c>
      <c r="H541" s="270">
        <v>79</v>
      </c>
      <c r="I541" s="271"/>
      <c r="J541" s="272">
        <f>ROUND(I541*H541,2)</f>
        <v>0</v>
      </c>
      <c r="K541" s="268" t="s">
        <v>1</v>
      </c>
      <c r="L541" s="273"/>
      <c r="M541" s="274" t="s">
        <v>1</v>
      </c>
      <c r="N541" s="275" t="s">
        <v>52</v>
      </c>
      <c r="O541" s="95"/>
      <c r="P541" s="239">
        <f>O541*H541</f>
        <v>0</v>
      </c>
      <c r="Q541" s="239">
        <v>0.0021700000000000001</v>
      </c>
      <c r="R541" s="239">
        <f>Q541*H541</f>
        <v>0.17143</v>
      </c>
      <c r="S541" s="239">
        <v>0</v>
      </c>
      <c r="T541" s="240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41" t="s">
        <v>266</v>
      </c>
      <c r="AT541" s="241" t="s">
        <v>301</v>
      </c>
      <c r="AU541" s="241" t="s">
        <v>241</v>
      </c>
      <c r="AY541" s="19" t="s">
        <v>226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9" t="s">
        <v>233</v>
      </c>
      <c r="BK541" s="242">
        <f>ROUND(I541*H541,2)</f>
        <v>0</v>
      </c>
      <c r="BL541" s="19" t="s">
        <v>233</v>
      </c>
      <c r="BM541" s="241" t="s">
        <v>4207</v>
      </c>
    </row>
    <row r="542" s="2" customFormat="1" ht="16.5" customHeight="1">
      <c r="A542" s="41"/>
      <c r="B542" s="42"/>
      <c r="C542" s="266" t="s">
        <v>583</v>
      </c>
      <c r="D542" s="266" t="s">
        <v>301</v>
      </c>
      <c r="E542" s="267" t="s">
        <v>1566</v>
      </c>
      <c r="F542" s="268" t="s">
        <v>4096</v>
      </c>
      <c r="G542" s="269" t="s">
        <v>611</v>
      </c>
      <c r="H542" s="270">
        <v>1</v>
      </c>
      <c r="I542" s="271"/>
      <c r="J542" s="272">
        <f>ROUND(I542*H542,2)</f>
        <v>0</v>
      </c>
      <c r="K542" s="268" t="s">
        <v>1</v>
      </c>
      <c r="L542" s="273"/>
      <c r="M542" s="274" t="s">
        <v>1</v>
      </c>
      <c r="N542" s="275" t="s">
        <v>52</v>
      </c>
      <c r="O542" s="95"/>
      <c r="P542" s="239">
        <f>O542*H542</f>
        <v>0</v>
      </c>
      <c r="Q542" s="239">
        <v>0.00027</v>
      </c>
      <c r="R542" s="239">
        <f>Q542*H542</f>
        <v>0.00027</v>
      </c>
      <c r="S542" s="239">
        <v>0</v>
      </c>
      <c r="T542" s="240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41" t="s">
        <v>266</v>
      </c>
      <c r="AT542" s="241" t="s">
        <v>301</v>
      </c>
      <c r="AU542" s="241" t="s">
        <v>241</v>
      </c>
      <c r="AY542" s="19" t="s">
        <v>226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9" t="s">
        <v>233</v>
      </c>
      <c r="BK542" s="242">
        <f>ROUND(I542*H542,2)</f>
        <v>0</v>
      </c>
      <c r="BL542" s="19" t="s">
        <v>233</v>
      </c>
      <c r="BM542" s="241" t="s">
        <v>4208</v>
      </c>
    </row>
    <row r="543" s="2" customFormat="1" ht="16.5" customHeight="1">
      <c r="A543" s="41"/>
      <c r="B543" s="42"/>
      <c r="C543" s="266" t="s">
        <v>588</v>
      </c>
      <c r="D543" s="266" t="s">
        <v>301</v>
      </c>
      <c r="E543" s="267" t="s">
        <v>1571</v>
      </c>
      <c r="F543" s="268" t="s">
        <v>4098</v>
      </c>
      <c r="G543" s="269" t="s">
        <v>611</v>
      </c>
      <c r="H543" s="270">
        <v>34</v>
      </c>
      <c r="I543" s="271"/>
      <c r="J543" s="272">
        <f>ROUND(I543*H543,2)</f>
        <v>0</v>
      </c>
      <c r="K543" s="268" t="s">
        <v>1</v>
      </c>
      <c r="L543" s="273"/>
      <c r="M543" s="274" t="s">
        <v>1</v>
      </c>
      <c r="N543" s="275" t="s">
        <v>52</v>
      </c>
      <c r="O543" s="95"/>
      <c r="P543" s="239">
        <f>O543*H543</f>
        <v>0</v>
      </c>
      <c r="Q543" s="239">
        <v>5.0000000000000002E-05</v>
      </c>
      <c r="R543" s="239">
        <f>Q543*H543</f>
        <v>0.0017000000000000001</v>
      </c>
      <c r="S543" s="239">
        <v>0</v>
      </c>
      <c r="T543" s="240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41" t="s">
        <v>266</v>
      </c>
      <c r="AT543" s="241" t="s">
        <v>301</v>
      </c>
      <c r="AU543" s="241" t="s">
        <v>241</v>
      </c>
      <c r="AY543" s="19" t="s">
        <v>226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9" t="s">
        <v>233</v>
      </c>
      <c r="BK543" s="242">
        <f>ROUND(I543*H543,2)</f>
        <v>0</v>
      </c>
      <c r="BL543" s="19" t="s">
        <v>233</v>
      </c>
      <c r="BM543" s="241" t="s">
        <v>4209</v>
      </c>
    </row>
    <row r="544" s="2" customFormat="1" ht="16.5" customHeight="1">
      <c r="A544" s="41"/>
      <c r="B544" s="42"/>
      <c r="C544" s="266" t="s">
        <v>593</v>
      </c>
      <c r="D544" s="266" t="s">
        <v>301</v>
      </c>
      <c r="E544" s="267" t="s">
        <v>1577</v>
      </c>
      <c r="F544" s="268" t="s">
        <v>4100</v>
      </c>
      <c r="G544" s="269" t="s">
        <v>611</v>
      </c>
      <c r="H544" s="270">
        <v>20</v>
      </c>
      <c r="I544" s="271"/>
      <c r="J544" s="272">
        <f>ROUND(I544*H544,2)</f>
        <v>0</v>
      </c>
      <c r="K544" s="268" t="s">
        <v>1</v>
      </c>
      <c r="L544" s="273"/>
      <c r="M544" s="274" t="s">
        <v>1</v>
      </c>
      <c r="N544" s="275" t="s">
        <v>52</v>
      </c>
      <c r="O544" s="95"/>
      <c r="P544" s="239">
        <f>O544*H544</f>
        <v>0</v>
      </c>
      <c r="Q544" s="239">
        <v>4.0000000000000003E-05</v>
      </c>
      <c r="R544" s="239">
        <f>Q544*H544</f>
        <v>0.00080000000000000004</v>
      </c>
      <c r="S544" s="239">
        <v>0</v>
      </c>
      <c r="T544" s="240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41" t="s">
        <v>266</v>
      </c>
      <c r="AT544" s="241" t="s">
        <v>301</v>
      </c>
      <c r="AU544" s="241" t="s">
        <v>241</v>
      </c>
      <c r="AY544" s="19" t="s">
        <v>226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9" t="s">
        <v>233</v>
      </c>
      <c r="BK544" s="242">
        <f>ROUND(I544*H544,2)</f>
        <v>0</v>
      </c>
      <c r="BL544" s="19" t="s">
        <v>233</v>
      </c>
      <c r="BM544" s="241" t="s">
        <v>4210</v>
      </c>
    </row>
    <row r="545" s="2" customFormat="1" ht="16.5" customHeight="1">
      <c r="A545" s="41"/>
      <c r="B545" s="42"/>
      <c r="C545" s="266" t="s">
        <v>598</v>
      </c>
      <c r="D545" s="266" t="s">
        <v>301</v>
      </c>
      <c r="E545" s="267" t="s">
        <v>4106</v>
      </c>
      <c r="F545" s="268" t="s">
        <v>4107</v>
      </c>
      <c r="G545" s="269" t="s">
        <v>611</v>
      </c>
      <c r="H545" s="270">
        <v>10</v>
      </c>
      <c r="I545" s="271"/>
      <c r="J545" s="272">
        <f>ROUND(I545*H545,2)</f>
        <v>0</v>
      </c>
      <c r="K545" s="268" t="s">
        <v>1</v>
      </c>
      <c r="L545" s="273"/>
      <c r="M545" s="274" t="s">
        <v>1</v>
      </c>
      <c r="N545" s="275" t="s">
        <v>52</v>
      </c>
      <c r="O545" s="95"/>
      <c r="P545" s="239">
        <f>O545*H545</f>
        <v>0</v>
      </c>
      <c r="Q545" s="239">
        <v>8.0000000000000007E-05</v>
      </c>
      <c r="R545" s="239">
        <f>Q545*H545</f>
        <v>0.00080000000000000004</v>
      </c>
      <c r="S545" s="239">
        <v>0</v>
      </c>
      <c r="T545" s="240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41" t="s">
        <v>266</v>
      </c>
      <c r="AT545" s="241" t="s">
        <v>301</v>
      </c>
      <c r="AU545" s="241" t="s">
        <v>241</v>
      </c>
      <c r="AY545" s="19" t="s">
        <v>226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9" t="s">
        <v>233</v>
      </c>
      <c r="BK545" s="242">
        <f>ROUND(I545*H545,2)</f>
        <v>0</v>
      </c>
      <c r="BL545" s="19" t="s">
        <v>233</v>
      </c>
      <c r="BM545" s="241" t="s">
        <v>4211</v>
      </c>
    </row>
    <row r="546" s="2" customFormat="1" ht="16.5" customHeight="1">
      <c r="A546" s="41"/>
      <c r="B546" s="42"/>
      <c r="C546" s="266" t="s">
        <v>603</v>
      </c>
      <c r="D546" s="266" t="s">
        <v>301</v>
      </c>
      <c r="E546" s="267" t="s">
        <v>1599</v>
      </c>
      <c r="F546" s="268" t="s">
        <v>4111</v>
      </c>
      <c r="G546" s="269" t="s">
        <v>611</v>
      </c>
      <c r="H546" s="270">
        <v>1</v>
      </c>
      <c r="I546" s="271"/>
      <c r="J546" s="272">
        <f>ROUND(I546*H546,2)</f>
        <v>0</v>
      </c>
      <c r="K546" s="268" t="s">
        <v>1</v>
      </c>
      <c r="L546" s="273"/>
      <c r="M546" s="274" t="s">
        <v>1</v>
      </c>
      <c r="N546" s="275" t="s">
        <v>52</v>
      </c>
      <c r="O546" s="95"/>
      <c r="P546" s="239">
        <f>O546*H546</f>
        <v>0</v>
      </c>
      <c r="Q546" s="239">
        <v>8.0000000000000007E-05</v>
      </c>
      <c r="R546" s="239">
        <f>Q546*H546</f>
        <v>8.0000000000000007E-05</v>
      </c>
      <c r="S546" s="239">
        <v>0</v>
      </c>
      <c r="T546" s="240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41" t="s">
        <v>266</v>
      </c>
      <c r="AT546" s="241" t="s">
        <v>301</v>
      </c>
      <c r="AU546" s="241" t="s">
        <v>241</v>
      </c>
      <c r="AY546" s="19" t="s">
        <v>226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9" t="s">
        <v>233</v>
      </c>
      <c r="BK546" s="242">
        <f>ROUND(I546*H546,2)</f>
        <v>0</v>
      </c>
      <c r="BL546" s="19" t="s">
        <v>233</v>
      </c>
      <c r="BM546" s="241" t="s">
        <v>4212</v>
      </c>
    </row>
    <row r="547" s="2" customFormat="1" ht="16.5" customHeight="1">
      <c r="A547" s="41"/>
      <c r="B547" s="42"/>
      <c r="C547" s="266" t="s">
        <v>608</v>
      </c>
      <c r="D547" s="266" t="s">
        <v>301</v>
      </c>
      <c r="E547" s="267" t="s">
        <v>1602</v>
      </c>
      <c r="F547" s="268" t="s">
        <v>4113</v>
      </c>
      <c r="G547" s="269" t="s">
        <v>611</v>
      </c>
      <c r="H547" s="270">
        <v>75</v>
      </c>
      <c r="I547" s="271"/>
      <c r="J547" s="272">
        <f>ROUND(I547*H547,2)</f>
        <v>0</v>
      </c>
      <c r="K547" s="268" t="s">
        <v>1</v>
      </c>
      <c r="L547" s="273"/>
      <c r="M547" s="274" t="s">
        <v>1</v>
      </c>
      <c r="N547" s="275" t="s">
        <v>52</v>
      </c>
      <c r="O547" s="95"/>
      <c r="P547" s="239">
        <f>O547*H547</f>
        <v>0</v>
      </c>
      <c r="Q547" s="239">
        <v>0.0027599999999999999</v>
      </c>
      <c r="R547" s="239">
        <f>Q547*H547</f>
        <v>0.20699999999999999</v>
      </c>
      <c r="S547" s="239">
        <v>0</v>
      </c>
      <c r="T547" s="240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41" t="s">
        <v>266</v>
      </c>
      <c r="AT547" s="241" t="s">
        <v>301</v>
      </c>
      <c r="AU547" s="241" t="s">
        <v>241</v>
      </c>
      <c r="AY547" s="19" t="s">
        <v>226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9" t="s">
        <v>233</v>
      </c>
      <c r="BK547" s="242">
        <f>ROUND(I547*H547,2)</f>
        <v>0</v>
      </c>
      <c r="BL547" s="19" t="s">
        <v>233</v>
      </c>
      <c r="BM547" s="241" t="s">
        <v>4213</v>
      </c>
    </row>
    <row r="548" s="2" customFormat="1" ht="16.5" customHeight="1">
      <c r="A548" s="41"/>
      <c r="B548" s="42"/>
      <c r="C548" s="266" t="s">
        <v>615</v>
      </c>
      <c r="D548" s="266" t="s">
        <v>301</v>
      </c>
      <c r="E548" s="267" t="s">
        <v>1608</v>
      </c>
      <c r="F548" s="268" t="s">
        <v>4115</v>
      </c>
      <c r="G548" s="269" t="s">
        <v>611</v>
      </c>
      <c r="H548" s="270">
        <v>75</v>
      </c>
      <c r="I548" s="271"/>
      <c r="J548" s="272">
        <f>ROUND(I548*H548,2)</f>
        <v>0</v>
      </c>
      <c r="K548" s="268" t="s">
        <v>1</v>
      </c>
      <c r="L548" s="273"/>
      <c r="M548" s="274" t="s">
        <v>1</v>
      </c>
      <c r="N548" s="275" t="s">
        <v>52</v>
      </c>
      <c r="O548" s="95"/>
      <c r="P548" s="239">
        <f>O548*H548</f>
        <v>0</v>
      </c>
      <c r="Q548" s="239">
        <v>6.0000000000000002E-05</v>
      </c>
      <c r="R548" s="239">
        <f>Q548*H548</f>
        <v>0.0045000000000000005</v>
      </c>
      <c r="S548" s="239">
        <v>0</v>
      </c>
      <c r="T548" s="240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41" t="s">
        <v>266</v>
      </c>
      <c r="AT548" s="241" t="s">
        <v>301</v>
      </c>
      <c r="AU548" s="241" t="s">
        <v>241</v>
      </c>
      <c r="AY548" s="19" t="s">
        <v>226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9" t="s">
        <v>233</v>
      </c>
      <c r="BK548" s="242">
        <f>ROUND(I548*H548,2)</f>
        <v>0</v>
      </c>
      <c r="BL548" s="19" t="s">
        <v>233</v>
      </c>
      <c r="BM548" s="241" t="s">
        <v>4214</v>
      </c>
    </row>
    <row r="549" s="2" customFormat="1" ht="16.5" customHeight="1">
      <c r="A549" s="41"/>
      <c r="B549" s="42"/>
      <c r="C549" s="266" t="s">
        <v>620</v>
      </c>
      <c r="D549" s="266" t="s">
        <v>301</v>
      </c>
      <c r="E549" s="267" t="s">
        <v>1611</v>
      </c>
      <c r="F549" s="268" t="s">
        <v>4117</v>
      </c>
      <c r="G549" s="269" t="s">
        <v>611</v>
      </c>
      <c r="H549" s="270">
        <v>180</v>
      </c>
      <c r="I549" s="271"/>
      <c r="J549" s="272">
        <f>ROUND(I549*H549,2)</f>
        <v>0</v>
      </c>
      <c r="K549" s="268" t="s">
        <v>1</v>
      </c>
      <c r="L549" s="273"/>
      <c r="M549" s="274" t="s">
        <v>1</v>
      </c>
      <c r="N549" s="275" t="s">
        <v>52</v>
      </c>
      <c r="O549" s="95"/>
      <c r="P549" s="239">
        <f>O549*H549</f>
        <v>0</v>
      </c>
      <c r="Q549" s="239">
        <v>6.0000000000000002E-05</v>
      </c>
      <c r="R549" s="239">
        <f>Q549*H549</f>
        <v>0.010800000000000001</v>
      </c>
      <c r="S549" s="239">
        <v>0</v>
      </c>
      <c r="T549" s="240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41" t="s">
        <v>266</v>
      </c>
      <c r="AT549" s="241" t="s">
        <v>301</v>
      </c>
      <c r="AU549" s="241" t="s">
        <v>241</v>
      </c>
      <c r="AY549" s="19" t="s">
        <v>226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9" t="s">
        <v>233</v>
      </c>
      <c r="BK549" s="242">
        <f>ROUND(I549*H549,2)</f>
        <v>0</v>
      </c>
      <c r="BL549" s="19" t="s">
        <v>233</v>
      </c>
      <c r="BM549" s="241" t="s">
        <v>4215</v>
      </c>
    </row>
    <row r="550" s="2" customFormat="1" ht="16.5" customHeight="1">
      <c r="A550" s="41"/>
      <c r="B550" s="42"/>
      <c r="C550" s="266" t="s">
        <v>625</v>
      </c>
      <c r="D550" s="266" t="s">
        <v>301</v>
      </c>
      <c r="E550" s="267" t="s">
        <v>1614</v>
      </c>
      <c r="F550" s="268" t="s">
        <v>4119</v>
      </c>
      <c r="G550" s="269" t="s">
        <v>611</v>
      </c>
      <c r="H550" s="270">
        <v>180</v>
      </c>
      <c r="I550" s="271"/>
      <c r="J550" s="272">
        <f>ROUND(I550*H550,2)</f>
        <v>0</v>
      </c>
      <c r="K550" s="268" t="s">
        <v>1</v>
      </c>
      <c r="L550" s="273"/>
      <c r="M550" s="274" t="s">
        <v>1</v>
      </c>
      <c r="N550" s="275" t="s">
        <v>52</v>
      </c>
      <c r="O550" s="95"/>
      <c r="P550" s="239">
        <f>O550*H550</f>
        <v>0</v>
      </c>
      <c r="Q550" s="239">
        <v>6.0000000000000002E-05</v>
      </c>
      <c r="R550" s="239">
        <f>Q550*H550</f>
        <v>0.010800000000000001</v>
      </c>
      <c r="S550" s="239">
        <v>0</v>
      </c>
      <c r="T550" s="240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41" t="s">
        <v>266</v>
      </c>
      <c r="AT550" s="241" t="s">
        <v>301</v>
      </c>
      <c r="AU550" s="241" t="s">
        <v>241</v>
      </c>
      <c r="AY550" s="19" t="s">
        <v>226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9" t="s">
        <v>233</v>
      </c>
      <c r="BK550" s="242">
        <f>ROUND(I550*H550,2)</f>
        <v>0</v>
      </c>
      <c r="BL550" s="19" t="s">
        <v>233</v>
      </c>
      <c r="BM550" s="241" t="s">
        <v>4216</v>
      </c>
    </row>
    <row r="551" s="2" customFormat="1" ht="16.5" customHeight="1">
      <c r="A551" s="41"/>
      <c r="B551" s="42"/>
      <c r="C551" s="266" t="s">
        <v>630</v>
      </c>
      <c r="D551" s="266" t="s">
        <v>301</v>
      </c>
      <c r="E551" s="267" t="s">
        <v>2293</v>
      </c>
      <c r="F551" s="268" t="s">
        <v>4121</v>
      </c>
      <c r="G551" s="269" t="s">
        <v>611</v>
      </c>
      <c r="H551" s="270">
        <v>10</v>
      </c>
      <c r="I551" s="271"/>
      <c r="J551" s="272">
        <f>ROUND(I551*H551,2)</f>
        <v>0</v>
      </c>
      <c r="K551" s="268" t="s">
        <v>1</v>
      </c>
      <c r="L551" s="273"/>
      <c r="M551" s="274" t="s">
        <v>1</v>
      </c>
      <c r="N551" s="275" t="s">
        <v>52</v>
      </c>
      <c r="O551" s="95"/>
      <c r="P551" s="239">
        <f>O551*H551</f>
        <v>0</v>
      </c>
      <c r="Q551" s="239">
        <v>6.0000000000000002E-05</v>
      </c>
      <c r="R551" s="239">
        <f>Q551*H551</f>
        <v>0.00060000000000000006</v>
      </c>
      <c r="S551" s="239">
        <v>0</v>
      </c>
      <c r="T551" s="240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41" t="s">
        <v>266</v>
      </c>
      <c r="AT551" s="241" t="s">
        <v>301</v>
      </c>
      <c r="AU551" s="241" t="s">
        <v>241</v>
      </c>
      <c r="AY551" s="19" t="s">
        <v>226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9" t="s">
        <v>233</v>
      </c>
      <c r="BK551" s="242">
        <f>ROUND(I551*H551,2)</f>
        <v>0</v>
      </c>
      <c r="BL551" s="19" t="s">
        <v>233</v>
      </c>
      <c r="BM551" s="241" t="s">
        <v>4217</v>
      </c>
    </row>
    <row r="552" s="2" customFormat="1" ht="16.5" customHeight="1">
      <c r="A552" s="41"/>
      <c r="B552" s="42"/>
      <c r="C552" s="266" t="s">
        <v>639</v>
      </c>
      <c r="D552" s="266" t="s">
        <v>301</v>
      </c>
      <c r="E552" s="267" t="s">
        <v>2252</v>
      </c>
      <c r="F552" s="268" t="s">
        <v>4123</v>
      </c>
      <c r="G552" s="269" t="s">
        <v>611</v>
      </c>
      <c r="H552" s="270">
        <v>10</v>
      </c>
      <c r="I552" s="271"/>
      <c r="J552" s="272">
        <f>ROUND(I552*H552,2)</f>
        <v>0</v>
      </c>
      <c r="K552" s="268" t="s">
        <v>1</v>
      </c>
      <c r="L552" s="273"/>
      <c r="M552" s="274" t="s">
        <v>1</v>
      </c>
      <c r="N552" s="275" t="s">
        <v>52</v>
      </c>
      <c r="O552" s="95"/>
      <c r="P552" s="239">
        <f>O552*H552</f>
        <v>0</v>
      </c>
      <c r="Q552" s="239">
        <v>6.0000000000000002E-05</v>
      </c>
      <c r="R552" s="239">
        <f>Q552*H552</f>
        <v>0.00060000000000000006</v>
      </c>
      <c r="S552" s="239">
        <v>0</v>
      </c>
      <c r="T552" s="240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41" t="s">
        <v>266</v>
      </c>
      <c r="AT552" s="241" t="s">
        <v>301</v>
      </c>
      <c r="AU552" s="241" t="s">
        <v>241</v>
      </c>
      <c r="AY552" s="19" t="s">
        <v>226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9" t="s">
        <v>233</v>
      </c>
      <c r="BK552" s="242">
        <f>ROUND(I552*H552,2)</f>
        <v>0</v>
      </c>
      <c r="BL552" s="19" t="s">
        <v>233</v>
      </c>
      <c r="BM552" s="241" t="s">
        <v>4218</v>
      </c>
    </row>
    <row r="553" s="2" customFormat="1" ht="16.5" customHeight="1">
      <c r="A553" s="41"/>
      <c r="B553" s="42"/>
      <c r="C553" s="266" t="s">
        <v>644</v>
      </c>
      <c r="D553" s="266" t="s">
        <v>301</v>
      </c>
      <c r="E553" s="267" t="s">
        <v>2296</v>
      </c>
      <c r="F553" s="268" t="s">
        <v>4219</v>
      </c>
      <c r="G553" s="269" t="s">
        <v>611</v>
      </c>
      <c r="H553" s="270">
        <v>3</v>
      </c>
      <c r="I553" s="271"/>
      <c r="J553" s="272">
        <f>ROUND(I553*H553,2)</f>
        <v>0</v>
      </c>
      <c r="K553" s="268" t="s">
        <v>1</v>
      </c>
      <c r="L553" s="273"/>
      <c r="M553" s="274" t="s">
        <v>1</v>
      </c>
      <c r="N553" s="275" t="s">
        <v>52</v>
      </c>
      <c r="O553" s="95"/>
      <c r="P553" s="239">
        <f>O553*H553</f>
        <v>0</v>
      </c>
      <c r="Q553" s="239">
        <v>0.0030999999999999999</v>
      </c>
      <c r="R553" s="239">
        <f>Q553*H553</f>
        <v>0.0092999999999999992</v>
      </c>
      <c r="S553" s="239">
        <v>0</v>
      </c>
      <c r="T553" s="240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41" t="s">
        <v>266</v>
      </c>
      <c r="AT553" s="241" t="s">
        <v>301</v>
      </c>
      <c r="AU553" s="241" t="s">
        <v>241</v>
      </c>
      <c r="AY553" s="19" t="s">
        <v>226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9" t="s">
        <v>233</v>
      </c>
      <c r="BK553" s="242">
        <f>ROUND(I553*H553,2)</f>
        <v>0</v>
      </c>
      <c r="BL553" s="19" t="s">
        <v>233</v>
      </c>
      <c r="BM553" s="241" t="s">
        <v>4220</v>
      </c>
    </row>
    <row r="554" s="2" customFormat="1" ht="16.5" customHeight="1">
      <c r="A554" s="41"/>
      <c r="B554" s="42"/>
      <c r="C554" s="230" t="s">
        <v>648</v>
      </c>
      <c r="D554" s="230" t="s">
        <v>228</v>
      </c>
      <c r="E554" s="231" t="s">
        <v>4127</v>
      </c>
      <c r="F554" s="232" t="s">
        <v>4128</v>
      </c>
      <c r="G554" s="233" t="s">
        <v>244</v>
      </c>
      <c r="H554" s="234">
        <v>5</v>
      </c>
      <c r="I554" s="235"/>
      <c r="J554" s="236">
        <f>ROUND(I554*H554,2)</f>
        <v>0</v>
      </c>
      <c r="K554" s="232" t="s">
        <v>1</v>
      </c>
      <c r="L554" s="47"/>
      <c r="M554" s="237" t="s">
        <v>1</v>
      </c>
      <c r="N554" s="238" t="s">
        <v>52</v>
      </c>
      <c r="O554" s="95"/>
      <c r="P554" s="239">
        <f>O554*H554</f>
        <v>0</v>
      </c>
      <c r="Q554" s="239">
        <v>0.00034000000000000002</v>
      </c>
      <c r="R554" s="239">
        <f>Q554*H554</f>
        <v>0.0017000000000000001</v>
      </c>
      <c r="S554" s="239">
        <v>0</v>
      </c>
      <c r="T554" s="240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41" t="s">
        <v>307</v>
      </c>
      <c r="AT554" s="241" t="s">
        <v>228</v>
      </c>
      <c r="AU554" s="241" t="s">
        <v>241</v>
      </c>
      <c r="AY554" s="19" t="s">
        <v>226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9" t="s">
        <v>233</v>
      </c>
      <c r="BK554" s="242">
        <f>ROUND(I554*H554,2)</f>
        <v>0</v>
      </c>
      <c r="BL554" s="19" t="s">
        <v>307</v>
      </c>
      <c r="BM554" s="241" t="s">
        <v>4221</v>
      </c>
    </row>
    <row r="555" s="15" customFormat="1">
      <c r="A555" s="15"/>
      <c r="B555" s="280"/>
      <c r="C555" s="281"/>
      <c r="D555" s="245" t="s">
        <v>235</v>
      </c>
      <c r="E555" s="282" t="s">
        <v>1</v>
      </c>
      <c r="F555" s="283" t="s">
        <v>4096</v>
      </c>
      <c r="G555" s="281"/>
      <c r="H555" s="282" t="s">
        <v>1</v>
      </c>
      <c r="I555" s="284"/>
      <c r="J555" s="281"/>
      <c r="K555" s="281"/>
      <c r="L555" s="285"/>
      <c r="M555" s="286"/>
      <c r="N555" s="287"/>
      <c r="O555" s="287"/>
      <c r="P555" s="287"/>
      <c r="Q555" s="287"/>
      <c r="R555" s="287"/>
      <c r="S555" s="287"/>
      <c r="T555" s="288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9" t="s">
        <v>235</v>
      </c>
      <c r="AU555" s="289" t="s">
        <v>241</v>
      </c>
      <c r="AV555" s="15" t="s">
        <v>92</v>
      </c>
      <c r="AW555" s="15" t="s">
        <v>40</v>
      </c>
      <c r="AX555" s="15" t="s">
        <v>85</v>
      </c>
      <c r="AY555" s="289" t="s">
        <v>226</v>
      </c>
    </row>
    <row r="556" s="13" customFormat="1">
      <c r="A556" s="13"/>
      <c r="B556" s="243"/>
      <c r="C556" s="244"/>
      <c r="D556" s="245" t="s">
        <v>235</v>
      </c>
      <c r="E556" s="246" t="s">
        <v>1</v>
      </c>
      <c r="F556" s="247" t="s">
        <v>4130</v>
      </c>
      <c r="G556" s="244"/>
      <c r="H556" s="248">
        <v>5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235</v>
      </c>
      <c r="AU556" s="254" t="s">
        <v>241</v>
      </c>
      <c r="AV556" s="13" t="s">
        <v>94</v>
      </c>
      <c r="AW556" s="13" t="s">
        <v>40</v>
      </c>
      <c r="AX556" s="13" t="s">
        <v>92</v>
      </c>
      <c r="AY556" s="254" t="s">
        <v>226</v>
      </c>
    </row>
    <row r="557" s="2" customFormat="1" ht="16.5" customHeight="1">
      <c r="A557" s="41"/>
      <c r="B557" s="42"/>
      <c r="C557" s="230" t="s">
        <v>653</v>
      </c>
      <c r="D557" s="230" t="s">
        <v>228</v>
      </c>
      <c r="E557" s="231" t="s">
        <v>4131</v>
      </c>
      <c r="F557" s="232" t="s">
        <v>4132</v>
      </c>
      <c r="G557" s="233" t="s">
        <v>244</v>
      </c>
      <c r="H557" s="234">
        <v>434.5</v>
      </c>
      <c r="I557" s="235"/>
      <c r="J557" s="236">
        <f>ROUND(I557*H557,2)</f>
        <v>0</v>
      </c>
      <c r="K557" s="232" t="s">
        <v>1</v>
      </c>
      <c r="L557" s="47"/>
      <c r="M557" s="237" t="s">
        <v>1</v>
      </c>
      <c r="N557" s="238" t="s">
        <v>52</v>
      </c>
      <c r="O557" s="95"/>
      <c r="P557" s="239">
        <f>O557*H557</f>
        <v>0</v>
      </c>
      <c r="Q557" s="239">
        <v>0.00059000000000000003</v>
      </c>
      <c r="R557" s="239">
        <f>Q557*H557</f>
        <v>0.256355</v>
      </c>
      <c r="S557" s="239">
        <v>0</v>
      </c>
      <c r="T557" s="240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41" t="s">
        <v>307</v>
      </c>
      <c r="AT557" s="241" t="s">
        <v>228</v>
      </c>
      <c r="AU557" s="241" t="s">
        <v>241</v>
      </c>
      <c r="AY557" s="19" t="s">
        <v>226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9" t="s">
        <v>233</v>
      </c>
      <c r="BK557" s="242">
        <f>ROUND(I557*H557,2)</f>
        <v>0</v>
      </c>
      <c r="BL557" s="19" t="s">
        <v>307</v>
      </c>
      <c r="BM557" s="241" t="s">
        <v>4222</v>
      </c>
    </row>
    <row r="558" s="15" customFormat="1">
      <c r="A558" s="15"/>
      <c r="B558" s="280"/>
      <c r="C558" s="281"/>
      <c r="D558" s="245" t="s">
        <v>235</v>
      </c>
      <c r="E558" s="282" t="s">
        <v>1</v>
      </c>
      <c r="F558" s="283" t="s">
        <v>4094</v>
      </c>
      <c r="G558" s="281"/>
      <c r="H558" s="282" t="s">
        <v>1</v>
      </c>
      <c r="I558" s="284"/>
      <c r="J558" s="281"/>
      <c r="K558" s="281"/>
      <c r="L558" s="285"/>
      <c r="M558" s="286"/>
      <c r="N558" s="287"/>
      <c r="O558" s="287"/>
      <c r="P558" s="287"/>
      <c r="Q558" s="287"/>
      <c r="R558" s="287"/>
      <c r="S558" s="287"/>
      <c r="T558" s="28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9" t="s">
        <v>235</v>
      </c>
      <c r="AU558" s="289" t="s">
        <v>241</v>
      </c>
      <c r="AV558" s="15" t="s">
        <v>92</v>
      </c>
      <c r="AW558" s="15" t="s">
        <v>40</v>
      </c>
      <c r="AX558" s="15" t="s">
        <v>85</v>
      </c>
      <c r="AY558" s="289" t="s">
        <v>226</v>
      </c>
    </row>
    <row r="559" s="13" customFormat="1">
      <c r="A559" s="13"/>
      <c r="B559" s="243"/>
      <c r="C559" s="244"/>
      <c r="D559" s="245" t="s">
        <v>235</v>
      </c>
      <c r="E559" s="246" t="s">
        <v>1</v>
      </c>
      <c r="F559" s="247" t="s">
        <v>4223</v>
      </c>
      <c r="G559" s="244"/>
      <c r="H559" s="248">
        <v>434.5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235</v>
      </c>
      <c r="AU559" s="254" t="s">
        <v>241</v>
      </c>
      <c r="AV559" s="13" t="s">
        <v>94</v>
      </c>
      <c r="AW559" s="13" t="s">
        <v>40</v>
      </c>
      <c r="AX559" s="13" t="s">
        <v>92</v>
      </c>
      <c r="AY559" s="254" t="s">
        <v>226</v>
      </c>
    </row>
    <row r="560" s="2" customFormat="1" ht="21.75" customHeight="1">
      <c r="A560" s="41"/>
      <c r="B560" s="42"/>
      <c r="C560" s="230" t="s">
        <v>657</v>
      </c>
      <c r="D560" s="230" t="s">
        <v>228</v>
      </c>
      <c r="E560" s="231" t="s">
        <v>4135</v>
      </c>
      <c r="F560" s="232" t="s">
        <v>4136</v>
      </c>
      <c r="G560" s="233" t="s">
        <v>244</v>
      </c>
      <c r="H560" s="234">
        <v>375</v>
      </c>
      <c r="I560" s="235"/>
      <c r="J560" s="236">
        <f>ROUND(I560*H560,2)</f>
        <v>0</v>
      </c>
      <c r="K560" s="232" t="s">
        <v>1</v>
      </c>
      <c r="L560" s="47"/>
      <c r="M560" s="237" t="s">
        <v>1</v>
      </c>
      <c r="N560" s="238" t="s">
        <v>52</v>
      </c>
      <c r="O560" s="95"/>
      <c r="P560" s="239">
        <f>O560*H560</f>
        <v>0</v>
      </c>
      <c r="Q560" s="239">
        <v>0.00133</v>
      </c>
      <c r="R560" s="239">
        <f>Q560*H560</f>
        <v>0.49875000000000003</v>
      </c>
      <c r="S560" s="239">
        <v>0</v>
      </c>
      <c r="T560" s="240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41" t="s">
        <v>307</v>
      </c>
      <c r="AT560" s="241" t="s">
        <v>228</v>
      </c>
      <c r="AU560" s="241" t="s">
        <v>241</v>
      </c>
      <c r="AY560" s="19" t="s">
        <v>226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9" t="s">
        <v>233</v>
      </c>
      <c r="BK560" s="242">
        <f>ROUND(I560*H560,2)</f>
        <v>0</v>
      </c>
      <c r="BL560" s="19" t="s">
        <v>307</v>
      </c>
      <c r="BM560" s="241" t="s">
        <v>4224</v>
      </c>
    </row>
    <row r="561" s="15" customFormat="1">
      <c r="A561" s="15"/>
      <c r="B561" s="280"/>
      <c r="C561" s="281"/>
      <c r="D561" s="245" t="s">
        <v>235</v>
      </c>
      <c r="E561" s="282" t="s">
        <v>1</v>
      </c>
      <c r="F561" s="283" t="s">
        <v>4115</v>
      </c>
      <c r="G561" s="281"/>
      <c r="H561" s="282" t="s">
        <v>1</v>
      </c>
      <c r="I561" s="284"/>
      <c r="J561" s="281"/>
      <c r="K561" s="281"/>
      <c r="L561" s="285"/>
      <c r="M561" s="286"/>
      <c r="N561" s="287"/>
      <c r="O561" s="287"/>
      <c r="P561" s="287"/>
      <c r="Q561" s="287"/>
      <c r="R561" s="287"/>
      <c r="S561" s="287"/>
      <c r="T561" s="28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89" t="s">
        <v>235</v>
      </c>
      <c r="AU561" s="289" t="s">
        <v>241</v>
      </c>
      <c r="AV561" s="15" t="s">
        <v>92</v>
      </c>
      <c r="AW561" s="15" t="s">
        <v>40</v>
      </c>
      <c r="AX561" s="15" t="s">
        <v>85</v>
      </c>
      <c r="AY561" s="289" t="s">
        <v>226</v>
      </c>
    </row>
    <row r="562" s="15" customFormat="1">
      <c r="A562" s="15"/>
      <c r="B562" s="280"/>
      <c r="C562" s="281"/>
      <c r="D562" s="245" t="s">
        <v>235</v>
      </c>
      <c r="E562" s="282" t="s">
        <v>1</v>
      </c>
      <c r="F562" s="283" t="s">
        <v>4113</v>
      </c>
      <c r="G562" s="281"/>
      <c r="H562" s="282" t="s">
        <v>1</v>
      </c>
      <c r="I562" s="284"/>
      <c r="J562" s="281"/>
      <c r="K562" s="281"/>
      <c r="L562" s="285"/>
      <c r="M562" s="286"/>
      <c r="N562" s="287"/>
      <c r="O562" s="287"/>
      <c r="P562" s="287"/>
      <c r="Q562" s="287"/>
      <c r="R562" s="287"/>
      <c r="S562" s="287"/>
      <c r="T562" s="288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9" t="s">
        <v>235</v>
      </c>
      <c r="AU562" s="289" t="s">
        <v>241</v>
      </c>
      <c r="AV562" s="15" t="s">
        <v>92</v>
      </c>
      <c r="AW562" s="15" t="s">
        <v>40</v>
      </c>
      <c r="AX562" s="15" t="s">
        <v>85</v>
      </c>
      <c r="AY562" s="289" t="s">
        <v>226</v>
      </c>
    </row>
    <row r="563" s="13" customFormat="1">
      <c r="A563" s="13"/>
      <c r="B563" s="243"/>
      <c r="C563" s="244"/>
      <c r="D563" s="245" t="s">
        <v>235</v>
      </c>
      <c r="E563" s="246" t="s">
        <v>1</v>
      </c>
      <c r="F563" s="247" t="s">
        <v>4225</v>
      </c>
      <c r="G563" s="244"/>
      <c r="H563" s="248">
        <v>375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235</v>
      </c>
      <c r="AU563" s="254" t="s">
        <v>241</v>
      </c>
      <c r="AV563" s="13" t="s">
        <v>94</v>
      </c>
      <c r="AW563" s="13" t="s">
        <v>40</v>
      </c>
      <c r="AX563" s="13" t="s">
        <v>92</v>
      </c>
      <c r="AY563" s="254" t="s">
        <v>226</v>
      </c>
    </row>
    <row r="564" s="2" customFormat="1" ht="16.5" customHeight="1">
      <c r="A564" s="41"/>
      <c r="B564" s="42"/>
      <c r="C564" s="230" t="s">
        <v>662</v>
      </c>
      <c r="D564" s="230" t="s">
        <v>228</v>
      </c>
      <c r="E564" s="231" t="s">
        <v>524</v>
      </c>
      <c r="F564" s="232" t="s">
        <v>525</v>
      </c>
      <c r="G564" s="233" t="s">
        <v>526</v>
      </c>
      <c r="H564" s="234">
        <v>270.60000000000002</v>
      </c>
      <c r="I564" s="235"/>
      <c r="J564" s="236">
        <f>ROUND(I564*H564,2)</f>
        <v>0</v>
      </c>
      <c r="K564" s="232" t="s">
        <v>232</v>
      </c>
      <c r="L564" s="47"/>
      <c r="M564" s="237" t="s">
        <v>1</v>
      </c>
      <c r="N564" s="238" t="s">
        <v>52</v>
      </c>
      <c r="O564" s="95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41" t="s">
        <v>233</v>
      </c>
      <c r="AT564" s="241" t="s">
        <v>228</v>
      </c>
      <c r="AU564" s="241" t="s">
        <v>241</v>
      </c>
      <c r="AY564" s="19" t="s">
        <v>226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9" t="s">
        <v>233</v>
      </c>
      <c r="BK564" s="242">
        <f>ROUND(I564*H564,2)</f>
        <v>0</v>
      </c>
      <c r="BL564" s="19" t="s">
        <v>233</v>
      </c>
      <c r="BM564" s="241" t="s">
        <v>4226</v>
      </c>
    </row>
    <row r="565" s="15" customFormat="1">
      <c r="A565" s="15"/>
      <c r="B565" s="280"/>
      <c r="C565" s="281"/>
      <c r="D565" s="245" t="s">
        <v>235</v>
      </c>
      <c r="E565" s="282" t="s">
        <v>1</v>
      </c>
      <c r="F565" s="283" t="s">
        <v>4140</v>
      </c>
      <c r="G565" s="281"/>
      <c r="H565" s="282" t="s">
        <v>1</v>
      </c>
      <c r="I565" s="284"/>
      <c r="J565" s="281"/>
      <c r="K565" s="281"/>
      <c r="L565" s="285"/>
      <c r="M565" s="286"/>
      <c r="N565" s="287"/>
      <c r="O565" s="287"/>
      <c r="P565" s="287"/>
      <c r="Q565" s="287"/>
      <c r="R565" s="287"/>
      <c r="S565" s="287"/>
      <c r="T565" s="288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9" t="s">
        <v>235</v>
      </c>
      <c r="AU565" s="289" t="s">
        <v>241</v>
      </c>
      <c r="AV565" s="15" t="s">
        <v>92</v>
      </c>
      <c r="AW565" s="15" t="s">
        <v>40</v>
      </c>
      <c r="AX565" s="15" t="s">
        <v>85</v>
      </c>
      <c r="AY565" s="289" t="s">
        <v>226</v>
      </c>
    </row>
    <row r="566" s="13" customFormat="1">
      <c r="A566" s="13"/>
      <c r="B566" s="243"/>
      <c r="C566" s="244"/>
      <c r="D566" s="245" t="s">
        <v>235</v>
      </c>
      <c r="E566" s="246" t="s">
        <v>1</v>
      </c>
      <c r="F566" s="247" t="s">
        <v>4227</v>
      </c>
      <c r="G566" s="244"/>
      <c r="H566" s="248">
        <v>90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235</v>
      </c>
      <c r="AU566" s="254" t="s">
        <v>241</v>
      </c>
      <c r="AV566" s="13" t="s">
        <v>94</v>
      </c>
      <c r="AW566" s="13" t="s">
        <v>40</v>
      </c>
      <c r="AX566" s="13" t="s">
        <v>85</v>
      </c>
      <c r="AY566" s="254" t="s">
        <v>226</v>
      </c>
    </row>
    <row r="567" s="15" customFormat="1">
      <c r="A567" s="15"/>
      <c r="B567" s="280"/>
      <c r="C567" s="281"/>
      <c r="D567" s="245" t="s">
        <v>235</v>
      </c>
      <c r="E567" s="282" t="s">
        <v>1</v>
      </c>
      <c r="F567" s="283" t="s">
        <v>4121</v>
      </c>
      <c r="G567" s="281"/>
      <c r="H567" s="282" t="s">
        <v>1</v>
      </c>
      <c r="I567" s="284"/>
      <c r="J567" s="281"/>
      <c r="K567" s="281"/>
      <c r="L567" s="285"/>
      <c r="M567" s="286"/>
      <c r="N567" s="287"/>
      <c r="O567" s="287"/>
      <c r="P567" s="287"/>
      <c r="Q567" s="287"/>
      <c r="R567" s="287"/>
      <c r="S567" s="287"/>
      <c r="T567" s="288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89" t="s">
        <v>235</v>
      </c>
      <c r="AU567" s="289" t="s">
        <v>241</v>
      </c>
      <c r="AV567" s="15" t="s">
        <v>92</v>
      </c>
      <c r="AW567" s="15" t="s">
        <v>40</v>
      </c>
      <c r="AX567" s="15" t="s">
        <v>85</v>
      </c>
      <c r="AY567" s="289" t="s">
        <v>226</v>
      </c>
    </row>
    <row r="568" s="13" customFormat="1">
      <c r="A568" s="13"/>
      <c r="B568" s="243"/>
      <c r="C568" s="244"/>
      <c r="D568" s="245" t="s">
        <v>235</v>
      </c>
      <c r="E568" s="246" t="s">
        <v>1</v>
      </c>
      <c r="F568" s="247" t="s">
        <v>4190</v>
      </c>
      <c r="G568" s="244"/>
      <c r="H568" s="248">
        <v>5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235</v>
      </c>
      <c r="AU568" s="254" t="s">
        <v>241</v>
      </c>
      <c r="AV568" s="13" t="s">
        <v>94</v>
      </c>
      <c r="AW568" s="13" t="s">
        <v>40</v>
      </c>
      <c r="AX568" s="13" t="s">
        <v>85</v>
      </c>
      <c r="AY568" s="254" t="s">
        <v>226</v>
      </c>
    </row>
    <row r="569" s="16" customFormat="1">
      <c r="A569" s="16"/>
      <c r="B569" s="290"/>
      <c r="C569" s="291"/>
      <c r="D569" s="245" t="s">
        <v>235</v>
      </c>
      <c r="E569" s="292" t="s">
        <v>1</v>
      </c>
      <c r="F569" s="293" t="s">
        <v>1434</v>
      </c>
      <c r="G569" s="291"/>
      <c r="H569" s="294">
        <v>95</v>
      </c>
      <c r="I569" s="295"/>
      <c r="J569" s="291"/>
      <c r="K569" s="291"/>
      <c r="L569" s="296"/>
      <c r="M569" s="297"/>
      <c r="N569" s="298"/>
      <c r="O569" s="298"/>
      <c r="P569" s="298"/>
      <c r="Q569" s="298"/>
      <c r="R569" s="298"/>
      <c r="S569" s="298"/>
      <c r="T569" s="299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300" t="s">
        <v>235</v>
      </c>
      <c r="AU569" s="300" t="s">
        <v>241</v>
      </c>
      <c r="AV569" s="16" t="s">
        <v>241</v>
      </c>
      <c r="AW569" s="16" t="s">
        <v>40</v>
      </c>
      <c r="AX569" s="16" t="s">
        <v>85</v>
      </c>
      <c r="AY569" s="300" t="s">
        <v>226</v>
      </c>
    </row>
    <row r="570" s="15" customFormat="1">
      <c r="A570" s="15"/>
      <c r="B570" s="280"/>
      <c r="C570" s="281"/>
      <c r="D570" s="245" t="s">
        <v>235</v>
      </c>
      <c r="E570" s="282" t="s">
        <v>1</v>
      </c>
      <c r="F570" s="283" t="s">
        <v>4143</v>
      </c>
      <c r="G570" s="281"/>
      <c r="H570" s="282" t="s">
        <v>1</v>
      </c>
      <c r="I570" s="284"/>
      <c r="J570" s="281"/>
      <c r="K570" s="281"/>
      <c r="L570" s="285"/>
      <c r="M570" s="286"/>
      <c r="N570" s="287"/>
      <c r="O570" s="287"/>
      <c r="P570" s="287"/>
      <c r="Q570" s="287"/>
      <c r="R570" s="287"/>
      <c r="S570" s="287"/>
      <c r="T570" s="28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9" t="s">
        <v>235</v>
      </c>
      <c r="AU570" s="289" t="s">
        <v>241</v>
      </c>
      <c r="AV570" s="15" t="s">
        <v>92</v>
      </c>
      <c r="AW570" s="15" t="s">
        <v>40</v>
      </c>
      <c r="AX570" s="15" t="s">
        <v>85</v>
      </c>
      <c r="AY570" s="289" t="s">
        <v>226</v>
      </c>
    </row>
    <row r="571" s="15" customFormat="1">
      <c r="A571" s="15"/>
      <c r="B571" s="280"/>
      <c r="C571" s="281"/>
      <c r="D571" s="245" t="s">
        <v>235</v>
      </c>
      <c r="E571" s="282" t="s">
        <v>1</v>
      </c>
      <c r="F571" s="283" t="s">
        <v>4094</v>
      </c>
      <c r="G571" s="281"/>
      <c r="H571" s="282" t="s">
        <v>1</v>
      </c>
      <c r="I571" s="284"/>
      <c r="J571" s="281"/>
      <c r="K571" s="281"/>
      <c r="L571" s="285"/>
      <c r="M571" s="286"/>
      <c r="N571" s="287"/>
      <c r="O571" s="287"/>
      <c r="P571" s="287"/>
      <c r="Q571" s="287"/>
      <c r="R571" s="287"/>
      <c r="S571" s="287"/>
      <c r="T571" s="28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89" t="s">
        <v>235</v>
      </c>
      <c r="AU571" s="289" t="s">
        <v>241</v>
      </c>
      <c r="AV571" s="15" t="s">
        <v>92</v>
      </c>
      <c r="AW571" s="15" t="s">
        <v>40</v>
      </c>
      <c r="AX571" s="15" t="s">
        <v>85</v>
      </c>
      <c r="AY571" s="289" t="s">
        <v>226</v>
      </c>
    </row>
    <row r="572" s="13" customFormat="1">
      <c r="A572" s="13"/>
      <c r="B572" s="243"/>
      <c r="C572" s="244"/>
      <c r="D572" s="245" t="s">
        <v>235</v>
      </c>
      <c r="E572" s="246" t="s">
        <v>1</v>
      </c>
      <c r="F572" s="247" t="s">
        <v>4228</v>
      </c>
      <c r="G572" s="244"/>
      <c r="H572" s="248">
        <v>31.600000000000001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235</v>
      </c>
      <c r="AU572" s="254" t="s">
        <v>241</v>
      </c>
      <c r="AV572" s="13" t="s">
        <v>94</v>
      </c>
      <c r="AW572" s="13" t="s">
        <v>40</v>
      </c>
      <c r="AX572" s="13" t="s">
        <v>85</v>
      </c>
      <c r="AY572" s="254" t="s">
        <v>226</v>
      </c>
    </row>
    <row r="573" s="15" customFormat="1">
      <c r="A573" s="15"/>
      <c r="B573" s="280"/>
      <c r="C573" s="281"/>
      <c r="D573" s="245" t="s">
        <v>235</v>
      </c>
      <c r="E573" s="282" t="s">
        <v>1</v>
      </c>
      <c r="F573" s="283" t="s">
        <v>4096</v>
      </c>
      <c r="G573" s="281"/>
      <c r="H573" s="282" t="s">
        <v>1</v>
      </c>
      <c r="I573" s="284"/>
      <c r="J573" s="281"/>
      <c r="K573" s="281"/>
      <c r="L573" s="285"/>
      <c r="M573" s="286"/>
      <c r="N573" s="287"/>
      <c r="O573" s="287"/>
      <c r="P573" s="287"/>
      <c r="Q573" s="287"/>
      <c r="R573" s="287"/>
      <c r="S573" s="287"/>
      <c r="T573" s="288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9" t="s">
        <v>235</v>
      </c>
      <c r="AU573" s="289" t="s">
        <v>241</v>
      </c>
      <c r="AV573" s="15" t="s">
        <v>92</v>
      </c>
      <c r="AW573" s="15" t="s">
        <v>40</v>
      </c>
      <c r="AX573" s="15" t="s">
        <v>85</v>
      </c>
      <c r="AY573" s="289" t="s">
        <v>226</v>
      </c>
    </row>
    <row r="574" s="13" customFormat="1">
      <c r="A574" s="13"/>
      <c r="B574" s="243"/>
      <c r="C574" s="244"/>
      <c r="D574" s="245" t="s">
        <v>235</v>
      </c>
      <c r="E574" s="246" t="s">
        <v>1</v>
      </c>
      <c r="F574" s="247" t="s">
        <v>4080</v>
      </c>
      <c r="G574" s="244"/>
      <c r="H574" s="248">
        <v>0.40000000000000002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235</v>
      </c>
      <c r="AU574" s="254" t="s">
        <v>241</v>
      </c>
      <c r="AV574" s="13" t="s">
        <v>94</v>
      </c>
      <c r="AW574" s="13" t="s">
        <v>40</v>
      </c>
      <c r="AX574" s="13" t="s">
        <v>85</v>
      </c>
      <c r="AY574" s="254" t="s">
        <v>226</v>
      </c>
    </row>
    <row r="575" s="15" customFormat="1">
      <c r="A575" s="15"/>
      <c r="B575" s="280"/>
      <c r="C575" s="281"/>
      <c r="D575" s="245" t="s">
        <v>235</v>
      </c>
      <c r="E575" s="282" t="s">
        <v>1</v>
      </c>
      <c r="F575" s="283" t="s">
        <v>4098</v>
      </c>
      <c r="G575" s="281"/>
      <c r="H575" s="282" t="s">
        <v>1</v>
      </c>
      <c r="I575" s="284"/>
      <c r="J575" s="281"/>
      <c r="K575" s="281"/>
      <c r="L575" s="285"/>
      <c r="M575" s="286"/>
      <c r="N575" s="287"/>
      <c r="O575" s="287"/>
      <c r="P575" s="287"/>
      <c r="Q575" s="287"/>
      <c r="R575" s="287"/>
      <c r="S575" s="287"/>
      <c r="T575" s="28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9" t="s">
        <v>235</v>
      </c>
      <c r="AU575" s="289" t="s">
        <v>241</v>
      </c>
      <c r="AV575" s="15" t="s">
        <v>92</v>
      </c>
      <c r="AW575" s="15" t="s">
        <v>40</v>
      </c>
      <c r="AX575" s="15" t="s">
        <v>85</v>
      </c>
      <c r="AY575" s="289" t="s">
        <v>226</v>
      </c>
    </row>
    <row r="576" s="13" customFormat="1">
      <c r="A576" s="13"/>
      <c r="B576" s="243"/>
      <c r="C576" s="244"/>
      <c r="D576" s="245" t="s">
        <v>235</v>
      </c>
      <c r="E576" s="246" t="s">
        <v>1</v>
      </c>
      <c r="F576" s="247" t="s">
        <v>4229</v>
      </c>
      <c r="G576" s="244"/>
      <c r="H576" s="248">
        <v>27.199999999999999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235</v>
      </c>
      <c r="AU576" s="254" t="s">
        <v>241</v>
      </c>
      <c r="AV576" s="13" t="s">
        <v>94</v>
      </c>
      <c r="AW576" s="13" t="s">
        <v>40</v>
      </c>
      <c r="AX576" s="13" t="s">
        <v>85</v>
      </c>
      <c r="AY576" s="254" t="s">
        <v>226</v>
      </c>
    </row>
    <row r="577" s="15" customFormat="1">
      <c r="A577" s="15"/>
      <c r="B577" s="280"/>
      <c r="C577" s="281"/>
      <c r="D577" s="245" t="s">
        <v>235</v>
      </c>
      <c r="E577" s="282" t="s">
        <v>1</v>
      </c>
      <c r="F577" s="283" t="s">
        <v>4100</v>
      </c>
      <c r="G577" s="281"/>
      <c r="H577" s="282" t="s">
        <v>1</v>
      </c>
      <c r="I577" s="284"/>
      <c r="J577" s="281"/>
      <c r="K577" s="281"/>
      <c r="L577" s="285"/>
      <c r="M577" s="286"/>
      <c r="N577" s="287"/>
      <c r="O577" s="287"/>
      <c r="P577" s="287"/>
      <c r="Q577" s="287"/>
      <c r="R577" s="287"/>
      <c r="S577" s="287"/>
      <c r="T577" s="28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9" t="s">
        <v>235</v>
      </c>
      <c r="AU577" s="289" t="s">
        <v>241</v>
      </c>
      <c r="AV577" s="15" t="s">
        <v>92</v>
      </c>
      <c r="AW577" s="15" t="s">
        <v>40</v>
      </c>
      <c r="AX577" s="15" t="s">
        <v>85</v>
      </c>
      <c r="AY577" s="289" t="s">
        <v>226</v>
      </c>
    </row>
    <row r="578" s="13" customFormat="1">
      <c r="A578" s="13"/>
      <c r="B578" s="243"/>
      <c r="C578" s="244"/>
      <c r="D578" s="245" t="s">
        <v>235</v>
      </c>
      <c r="E578" s="246" t="s">
        <v>1</v>
      </c>
      <c r="F578" s="247" t="s">
        <v>4192</v>
      </c>
      <c r="G578" s="244"/>
      <c r="H578" s="248">
        <v>16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235</v>
      </c>
      <c r="AU578" s="254" t="s">
        <v>241</v>
      </c>
      <c r="AV578" s="13" t="s">
        <v>94</v>
      </c>
      <c r="AW578" s="13" t="s">
        <v>40</v>
      </c>
      <c r="AX578" s="13" t="s">
        <v>85</v>
      </c>
      <c r="AY578" s="254" t="s">
        <v>226</v>
      </c>
    </row>
    <row r="579" s="15" customFormat="1">
      <c r="A579" s="15"/>
      <c r="B579" s="280"/>
      <c r="C579" s="281"/>
      <c r="D579" s="245" t="s">
        <v>235</v>
      </c>
      <c r="E579" s="282" t="s">
        <v>1</v>
      </c>
      <c r="F579" s="283" t="s">
        <v>4111</v>
      </c>
      <c r="G579" s="281"/>
      <c r="H579" s="282" t="s">
        <v>1</v>
      </c>
      <c r="I579" s="284"/>
      <c r="J579" s="281"/>
      <c r="K579" s="281"/>
      <c r="L579" s="285"/>
      <c r="M579" s="286"/>
      <c r="N579" s="287"/>
      <c r="O579" s="287"/>
      <c r="P579" s="287"/>
      <c r="Q579" s="287"/>
      <c r="R579" s="287"/>
      <c r="S579" s="287"/>
      <c r="T579" s="28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9" t="s">
        <v>235</v>
      </c>
      <c r="AU579" s="289" t="s">
        <v>241</v>
      </c>
      <c r="AV579" s="15" t="s">
        <v>92</v>
      </c>
      <c r="AW579" s="15" t="s">
        <v>40</v>
      </c>
      <c r="AX579" s="15" t="s">
        <v>85</v>
      </c>
      <c r="AY579" s="289" t="s">
        <v>226</v>
      </c>
    </row>
    <row r="580" s="13" customFormat="1">
      <c r="A580" s="13"/>
      <c r="B580" s="243"/>
      <c r="C580" s="244"/>
      <c r="D580" s="245" t="s">
        <v>235</v>
      </c>
      <c r="E580" s="246" t="s">
        <v>1</v>
      </c>
      <c r="F580" s="247" t="s">
        <v>4194</v>
      </c>
      <c r="G580" s="244"/>
      <c r="H580" s="248">
        <v>0.80000000000000004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235</v>
      </c>
      <c r="AU580" s="254" t="s">
        <v>241</v>
      </c>
      <c r="AV580" s="13" t="s">
        <v>94</v>
      </c>
      <c r="AW580" s="13" t="s">
        <v>40</v>
      </c>
      <c r="AX580" s="13" t="s">
        <v>85</v>
      </c>
      <c r="AY580" s="254" t="s">
        <v>226</v>
      </c>
    </row>
    <row r="581" s="16" customFormat="1">
      <c r="A581" s="16"/>
      <c r="B581" s="290"/>
      <c r="C581" s="291"/>
      <c r="D581" s="245" t="s">
        <v>235</v>
      </c>
      <c r="E581" s="292" t="s">
        <v>1</v>
      </c>
      <c r="F581" s="293" t="s">
        <v>1434</v>
      </c>
      <c r="G581" s="291"/>
      <c r="H581" s="294">
        <v>76</v>
      </c>
      <c r="I581" s="295"/>
      <c r="J581" s="291"/>
      <c r="K581" s="291"/>
      <c r="L581" s="296"/>
      <c r="M581" s="297"/>
      <c r="N581" s="298"/>
      <c r="O581" s="298"/>
      <c r="P581" s="298"/>
      <c r="Q581" s="298"/>
      <c r="R581" s="298"/>
      <c r="S581" s="298"/>
      <c r="T581" s="299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300" t="s">
        <v>235</v>
      </c>
      <c r="AU581" s="300" t="s">
        <v>241</v>
      </c>
      <c r="AV581" s="16" t="s">
        <v>241</v>
      </c>
      <c r="AW581" s="16" t="s">
        <v>40</v>
      </c>
      <c r="AX581" s="16" t="s">
        <v>85</v>
      </c>
      <c r="AY581" s="300" t="s">
        <v>226</v>
      </c>
    </row>
    <row r="582" s="15" customFormat="1">
      <c r="A582" s="15"/>
      <c r="B582" s="280"/>
      <c r="C582" s="281"/>
      <c r="D582" s="245" t="s">
        <v>235</v>
      </c>
      <c r="E582" s="282" t="s">
        <v>1</v>
      </c>
      <c r="F582" s="283" t="s">
        <v>4230</v>
      </c>
      <c r="G582" s="281"/>
      <c r="H582" s="282" t="s">
        <v>1</v>
      </c>
      <c r="I582" s="284"/>
      <c r="J582" s="281"/>
      <c r="K582" s="281"/>
      <c r="L582" s="285"/>
      <c r="M582" s="286"/>
      <c r="N582" s="287"/>
      <c r="O582" s="287"/>
      <c r="P582" s="287"/>
      <c r="Q582" s="287"/>
      <c r="R582" s="287"/>
      <c r="S582" s="287"/>
      <c r="T582" s="288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9" t="s">
        <v>235</v>
      </c>
      <c r="AU582" s="289" t="s">
        <v>241</v>
      </c>
      <c r="AV582" s="15" t="s">
        <v>92</v>
      </c>
      <c r="AW582" s="15" t="s">
        <v>40</v>
      </c>
      <c r="AX582" s="15" t="s">
        <v>85</v>
      </c>
      <c r="AY582" s="289" t="s">
        <v>226</v>
      </c>
    </row>
    <row r="583" s="15" customFormat="1">
      <c r="A583" s="15"/>
      <c r="B583" s="280"/>
      <c r="C583" s="281"/>
      <c r="D583" s="245" t="s">
        <v>235</v>
      </c>
      <c r="E583" s="282" t="s">
        <v>1</v>
      </c>
      <c r="F583" s="283" t="s">
        <v>4150</v>
      </c>
      <c r="G583" s="281"/>
      <c r="H583" s="282" t="s">
        <v>1</v>
      </c>
      <c r="I583" s="284"/>
      <c r="J583" s="281"/>
      <c r="K583" s="281"/>
      <c r="L583" s="285"/>
      <c r="M583" s="286"/>
      <c r="N583" s="287"/>
      <c r="O583" s="287"/>
      <c r="P583" s="287"/>
      <c r="Q583" s="287"/>
      <c r="R583" s="287"/>
      <c r="S583" s="287"/>
      <c r="T583" s="28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9" t="s">
        <v>235</v>
      </c>
      <c r="AU583" s="289" t="s">
        <v>241</v>
      </c>
      <c r="AV583" s="15" t="s">
        <v>92</v>
      </c>
      <c r="AW583" s="15" t="s">
        <v>40</v>
      </c>
      <c r="AX583" s="15" t="s">
        <v>85</v>
      </c>
      <c r="AY583" s="289" t="s">
        <v>226</v>
      </c>
    </row>
    <row r="584" s="13" customFormat="1">
      <c r="A584" s="13"/>
      <c r="B584" s="243"/>
      <c r="C584" s="244"/>
      <c r="D584" s="245" t="s">
        <v>235</v>
      </c>
      <c r="E584" s="246" t="s">
        <v>1</v>
      </c>
      <c r="F584" s="247" t="s">
        <v>4205</v>
      </c>
      <c r="G584" s="244"/>
      <c r="H584" s="248">
        <v>21.600000000000001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235</v>
      </c>
      <c r="AU584" s="254" t="s">
        <v>241</v>
      </c>
      <c r="AV584" s="13" t="s">
        <v>94</v>
      </c>
      <c r="AW584" s="13" t="s">
        <v>40</v>
      </c>
      <c r="AX584" s="13" t="s">
        <v>85</v>
      </c>
      <c r="AY584" s="254" t="s">
        <v>226</v>
      </c>
    </row>
    <row r="585" s="15" customFormat="1">
      <c r="A585" s="15"/>
      <c r="B585" s="280"/>
      <c r="C585" s="281"/>
      <c r="D585" s="245" t="s">
        <v>235</v>
      </c>
      <c r="E585" s="282" t="s">
        <v>1</v>
      </c>
      <c r="F585" s="283" t="s">
        <v>4143</v>
      </c>
      <c r="G585" s="281"/>
      <c r="H585" s="282" t="s">
        <v>1</v>
      </c>
      <c r="I585" s="284"/>
      <c r="J585" s="281"/>
      <c r="K585" s="281"/>
      <c r="L585" s="285"/>
      <c r="M585" s="286"/>
      <c r="N585" s="287"/>
      <c r="O585" s="287"/>
      <c r="P585" s="287"/>
      <c r="Q585" s="287"/>
      <c r="R585" s="287"/>
      <c r="S585" s="287"/>
      <c r="T585" s="288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9" t="s">
        <v>235</v>
      </c>
      <c r="AU585" s="289" t="s">
        <v>241</v>
      </c>
      <c r="AV585" s="15" t="s">
        <v>92</v>
      </c>
      <c r="AW585" s="15" t="s">
        <v>40</v>
      </c>
      <c r="AX585" s="15" t="s">
        <v>85</v>
      </c>
      <c r="AY585" s="289" t="s">
        <v>226</v>
      </c>
    </row>
    <row r="586" s="15" customFormat="1">
      <c r="A586" s="15"/>
      <c r="B586" s="280"/>
      <c r="C586" s="281"/>
      <c r="D586" s="245" t="s">
        <v>235</v>
      </c>
      <c r="E586" s="282" t="s">
        <v>1</v>
      </c>
      <c r="F586" s="283" t="s">
        <v>4152</v>
      </c>
      <c r="G586" s="281"/>
      <c r="H586" s="282" t="s">
        <v>1</v>
      </c>
      <c r="I586" s="284"/>
      <c r="J586" s="281"/>
      <c r="K586" s="281"/>
      <c r="L586" s="285"/>
      <c r="M586" s="286"/>
      <c r="N586" s="287"/>
      <c r="O586" s="287"/>
      <c r="P586" s="287"/>
      <c r="Q586" s="287"/>
      <c r="R586" s="287"/>
      <c r="S586" s="287"/>
      <c r="T586" s="288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9" t="s">
        <v>235</v>
      </c>
      <c r="AU586" s="289" t="s">
        <v>241</v>
      </c>
      <c r="AV586" s="15" t="s">
        <v>92</v>
      </c>
      <c r="AW586" s="15" t="s">
        <v>40</v>
      </c>
      <c r="AX586" s="15" t="s">
        <v>85</v>
      </c>
      <c r="AY586" s="289" t="s">
        <v>226</v>
      </c>
    </row>
    <row r="587" s="13" customFormat="1">
      <c r="A587" s="13"/>
      <c r="B587" s="243"/>
      <c r="C587" s="244"/>
      <c r="D587" s="245" t="s">
        <v>235</v>
      </c>
      <c r="E587" s="246" t="s">
        <v>1</v>
      </c>
      <c r="F587" s="247" t="s">
        <v>4196</v>
      </c>
      <c r="G587" s="244"/>
      <c r="H587" s="248">
        <v>2.3999999999999999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235</v>
      </c>
      <c r="AU587" s="254" t="s">
        <v>241</v>
      </c>
      <c r="AV587" s="13" t="s">
        <v>94</v>
      </c>
      <c r="AW587" s="13" t="s">
        <v>40</v>
      </c>
      <c r="AX587" s="13" t="s">
        <v>85</v>
      </c>
      <c r="AY587" s="254" t="s">
        <v>226</v>
      </c>
    </row>
    <row r="588" s="15" customFormat="1">
      <c r="A588" s="15"/>
      <c r="B588" s="280"/>
      <c r="C588" s="281"/>
      <c r="D588" s="245" t="s">
        <v>235</v>
      </c>
      <c r="E588" s="282" t="s">
        <v>1</v>
      </c>
      <c r="F588" s="283" t="s">
        <v>4154</v>
      </c>
      <c r="G588" s="281"/>
      <c r="H588" s="282" t="s">
        <v>1</v>
      </c>
      <c r="I588" s="284"/>
      <c r="J588" s="281"/>
      <c r="K588" s="281"/>
      <c r="L588" s="285"/>
      <c r="M588" s="286"/>
      <c r="N588" s="287"/>
      <c r="O588" s="287"/>
      <c r="P588" s="287"/>
      <c r="Q588" s="287"/>
      <c r="R588" s="287"/>
      <c r="S588" s="287"/>
      <c r="T588" s="28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9" t="s">
        <v>235</v>
      </c>
      <c r="AU588" s="289" t="s">
        <v>241</v>
      </c>
      <c r="AV588" s="15" t="s">
        <v>92</v>
      </c>
      <c r="AW588" s="15" t="s">
        <v>40</v>
      </c>
      <c r="AX588" s="15" t="s">
        <v>85</v>
      </c>
      <c r="AY588" s="289" t="s">
        <v>226</v>
      </c>
    </row>
    <row r="589" s="13" customFormat="1">
      <c r="A589" s="13"/>
      <c r="B589" s="243"/>
      <c r="C589" s="244"/>
      <c r="D589" s="245" t="s">
        <v>235</v>
      </c>
      <c r="E589" s="246" t="s">
        <v>1</v>
      </c>
      <c r="F589" s="247" t="s">
        <v>4198</v>
      </c>
      <c r="G589" s="244"/>
      <c r="H589" s="248">
        <v>3.6000000000000001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235</v>
      </c>
      <c r="AU589" s="254" t="s">
        <v>241</v>
      </c>
      <c r="AV589" s="13" t="s">
        <v>94</v>
      </c>
      <c r="AW589" s="13" t="s">
        <v>40</v>
      </c>
      <c r="AX589" s="13" t="s">
        <v>85</v>
      </c>
      <c r="AY589" s="254" t="s">
        <v>226</v>
      </c>
    </row>
    <row r="590" s="15" customFormat="1">
      <c r="A590" s="15"/>
      <c r="B590" s="280"/>
      <c r="C590" s="281"/>
      <c r="D590" s="245" t="s">
        <v>235</v>
      </c>
      <c r="E590" s="282" t="s">
        <v>1</v>
      </c>
      <c r="F590" s="283" t="s">
        <v>4156</v>
      </c>
      <c r="G590" s="281"/>
      <c r="H590" s="282" t="s">
        <v>1</v>
      </c>
      <c r="I590" s="284"/>
      <c r="J590" s="281"/>
      <c r="K590" s="281"/>
      <c r="L590" s="285"/>
      <c r="M590" s="286"/>
      <c r="N590" s="287"/>
      <c r="O590" s="287"/>
      <c r="P590" s="287"/>
      <c r="Q590" s="287"/>
      <c r="R590" s="287"/>
      <c r="S590" s="287"/>
      <c r="T590" s="288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9" t="s">
        <v>235</v>
      </c>
      <c r="AU590" s="289" t="s">
        <v>241</v>
      </c>
      <c r="AV590" s="15" t="s">
        <v>92</v>
      </c>
      <c r="AW590" s="15" t="s">
        <v>40</v>
      </c>
      <c r="AX590" s="15" t="s">
        <v>85</v>
      </c>
      <c r="AY590" s="289" t="s">
        <v>226</v>
      </c>
    </row>
    <row r="591" s="13" customFormat="1">
      <c r="A591" s="13"/>
      <c r="B591" s="243"/>
      <c r="C591" s="244"/>
      <c r="D591" s="245" t="s">
        <v>235</v>
      </c>
      <c r="E591" s="246" t="s">
        <v>1</v>
      </c>
      <c r="F591" s="247" t="s">
        <v>4196</v>
      </c>
      <c r="G591" s="244"/>
      <c r="H591" s="248">
        <v>2.3999999999999999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235</v>
      </c>
      <c r="AU591" s="254" t="s">
        <v>241</v>
      </c>
      <c r="AV591" s="13" t="s">
        <v>94</v>
      </c>
      <c r="AW591" s="13" t="s">
        <v>40</v>
      </c>
      <c r="AX591" s="13" t="s">
        <v>85</v>
      </c>
      <c r="AY591" s="254" t="s">
        <v>226</v>
      </c>
    </row>
    <row r="592" s="15" customFormat="1">
      <c r="A592" s="15"/>
      <c r="B592" s="280"/>
      <c r="C592" s="281"/>
      <c r="D592" s="245" t="s">
        <v>235</v>
      </c>
      <c r="E592" s="282" t="s">
        <v>1</v>
      </c>
      <c r="F592" s="283" t="s">
        <v>4157</v>
      </c>
      <c r="G592" s="281"/>
      <c r="H592" s="282" t="s">
        <v>1</v>
      </c>
      <c r="I592" s="284"/>
      <c r="J592" s="281"/>
      <c r="K592" s="281"/>
      <c r="L592" s="285"/>
      <c r="M592" s="286"/>
      <c r="N592" s="287"/>
      <c r="O592" s="287"/>
      <c r="P592" s="287"/>
      <c r="Q592" s="287"/>
      <c r="R592" s="287"/>
      <c r="S592" s="287"/>
      <c r="T592" s="28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9" t="s">
        <v>235</v>
      </c>
      <c r="AU592" s="289" t="s">
        <v>241</v>
      </c>
      <c r="AV592" s="15" t="s">
        <v>92</v>
      </c>
      <c r="AW592" s="15" t="s">
        <v>40</v>
      </c>
      <c r="AX592" s="15" t="s">
        <v>85</v>
      </c>
      <c r="AY592" s="289" t="s">
        <v>226</v>
      </c>
    </row>
    <row r="593" s="13" customFormat="1">
      <c r="A593" s="13"/>
      <c r="B593" s="243"/>
      <c r="C593" s="244"/>
      <c r="D593" s="245" t="s">
        <v>235</v>
      </c>
      <c r="E593" s="246" t="s">
        <v>1</v>
      </c>
      <c r="F593" s="247" t="s">
        <v>4200</v>
      </c>
      <c r="G593" s="244"/>
      <c r="H593" s="248">
        <v>4.7999999999999998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235</v>
      </c>
      <c r="AU593" s="254" t="s">
        <v>241</v>
      </c>
      <c r="AV593" s="13" t="s">
        <v>94</v>
      </c>
      <c r="AW593" s="13" t="s">
        <v>40</v>
      </c>
      <c r="AX593" s="13" t="s">
        <v>85</v>
      </c>
      <c r="AY593" s="254" t="s">
        <v>226</v>
      </c>
    </row>
    <row r="594" s="15" customFormat="1">
      <c r="A594" s="15"/>
      <c r="B594" s="280"/>
      <c r="C594" s="281"/>
      <c r="D594" s="245" t="s">
        <v>235</v>
      </c>
      <c r="E594" s="282" t="s">
        <v>1</v>
      </c>
      <c r="F594" s="283" t="s">
        <v>4161</v>
      </c>
      <c r="G594" s="281"/>
      <c r="H594" s="282" t="s">
        <v>1</v>
      </c>
      <c r="I594" s="284"/>
      <c r="J594" s="281"/>
      <c r="K594" s="281"/>
      <c r="L594" s="285"/>
      <c r="M594" s="286"/>
      <c r="N594" s="287"/>
      <c r="O594" s="287"/>
      <c r="P594" s="287"/>
      <c r="Q594" s="287"/>
      <c r="R594" s="287"/>
      <c r="S594" s="287"/>
      <c r="T594" s="28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9" t="s">
        <v>235</v>
      </c>
      <c r="AU594" s="289" t="s">
        <v>241</v>
      </c>
      <c r="AV594" s="15" t="s">
        <v>92</v>
      </c>
      <c r="AW594" s="15" t="s">
        <v>40</v>
      </c>
      <c r="AX594" s="15" t="s">
        <v>85</v>
      </c>
      <c r="AY594" s="289" t="s">
        <v>226</v>
      </c>
    </row>
    <row r="595" s="13" customFormat="1">
      <c r="A595" s="13"/>
      <c r="B595" s="243"/>
      <c r="C595" s="244"/>
      <c r="D595" s="245" t="s">
        <v>235</v>
      </c>
      <c r="E595" s="246" t="s">
        <v>1</v>
      </c>
      <c r="F595" s="247" t="s">
        <v>4201</v>
      </c>
      <c r="G595" s="244"/>
      <c r="H595" s="248">
        <v>4.7999999999999998</v>
      </c>
      <c r="I595" s="249"/>
      <c r="J595" s="244"/>
      <c r="K595" s="244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235</v>
      </c>
      <c r="AU595" s="254" t="s">
        <v>241</v>
      </c>
      <c r="AV595" s="13" t="s">
        <v>94</v>
      </c>
      <c r="AW595" s="13" t="s">
        <v>40</v>
      </c>
      <c r="AX595" s="13" t="s">
        <v>85</v>
      </c>
      <c r="AY595" s="254" t="s">
        <v>226</v>
      </c>
    </row>
    <row r="596" s="15" customFormat="1">
      <c r="A596" s="15"/>
      <c r="B596" s="280"/>
      <c r="C596" s="281"/>
      <c r="D596" s="245" t="s">
        <v>235</v>
      </c>
      <c r="E596" s="282" t="s">
        <v>1</v>
      </c>
      <c r="F596" s="283" t="s">
        <v>4163</v>
      </c>
      <c r="G596" s="281"/>
      <c r="H596" s="282" t="s">
        <v>1</v>
      </c>
      <c r="I596" s="284"/>
      <c r="J596" s="281"/>
      <c r="K596" s="281"/>
      <c r="L596" s="285"/>
      <c r="M596" s="286"/>
      <c r="N596" s="287"/>
      <c r="O596" s="287"/>
      <c r="P596" s="287"/>
      <c r="Q596" s="287"/>
      <c r="R596" s="287"/>
      <c r="S596" s="287"/>
      <c r="T596" s="288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9" t="s">
        <v>235</v>
      </c>
      <c r="AU596" s="289" t="s">
        <v>241</v>
      </c>
      <c r="AV596" s="15" t="s">
        <v>92</v>
      </c>
      <c r="AW596" s="15" t="s">
        <v>40</v>
      </c>
      <c r="AX596" s="15" t="s">
        <v>85</v>
      </c>
      <c r="AY596" s="289" t="s">
        <v>226</v>
      </c>
    </row>
    <row r="597" s="13" customFormat="1">
      <c r="A597" s="13"/>
      <c r="B597" s="243"/>
      <c r="C597" s="244"/>
      <c r="D597" s="245" t="s">
        <v>235</v>
      </c>
      <c r="E597" s="246" t="s">
        <v>1</v>
      </c>
      <c r="F597" s="247" t="s">
        <v>4231</v>
      </c>
      <c r="G597" s="244"/>
      <c r="H597" s="248">
        <v>60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235</v>
      </c>
      <c r="AU597" s="254" t="s">
        <v>241</v>
      </c>
      <c r="AV597" s="13" t="s">
        <v>94</v>
      </c>
      <c r="AW597" s="13" t="s">
        <v>40</v>
      </c>
      <c r="AX597" s="13" t="s">
        <v>85</v>
      </c>
      <c r="AY597" s="254" t="s">
        <v>226</v>
      </c>
    </row>
    <row r="598" s="16" customFormat="1">
      <c r="A598" s="16"/>
      <c r="B598" s="290"/>
      <c r="C598" s="291"/>
      <c r="D598" s="245" t="s">
        <v>235</v>
      </c>
      <c r="E598" s="292" t="s">
        <v>1</v>
      </c>
      <c r="F598" s="293" t="s">
        <v>1434</v>
      </c>
      <c r="G598" s="291"/>
      <c r="H598" s="294">
        <v>99.599999999999994</v>
      </c>
      <c r="I598" s="295"/>
      <c r="J598" s="291"/>
      <c r="K598" s="291"/>
      <c r="L598" s="296"/>
      <c r="M598" s="297"/>
      <c r="N598" s="298"/>
      <c r="O598" s="298"/>
      <c r="P598" s="298"/>
      <c r="Q598" s="298"/>
      <c r="R598" s="298"/>
      <c r="S598" s="298"/>
      <c r="T598" s="299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300" t="s">
        <v>235</v>
      </c>
      <c r="AU598" s="300" t="s">
        <v>241</v>
      </c>
      <c r="AV598" s="16" t="s">
        <v>241</v>
      </c>
      <c r="AW598" s="16" t="s">
        <v>40</v>
      </c>
      <c r="AX598" s="16" t="s">
        <v>85</v>
      </c>
      <c r="AY598" s="300" t="s">
        <v>226</v>
      </c>
    </row>
    <row r="599" s="14" customFormat="1">
      <c r="A599" s="14"/>
      <c r="B599" s="255"/>
      <c r="C599" s="256"/>
      <c r="D599" s="245" t="s">
        <v>235</v>
      </c>
      <c r="E599" s="257" t="s">
        <v>1</v>
      </c>
      <c r="F599" s="258" t="s">
        <v>237</v>
      </c>
      <c r="G599" s="256"/>
      <c r="H599" s="259">
        <v>270.60000000000002</v>
      </c>
      <c r="I599" s="260"/>
      <c r="J599" s="256"/>
      <c r="K599" s="256"/>
      <c r="L599" s="261"/>
      <c r="M599" s="262"/>
      <c r="N599" s="263"/>
      <c r="O599" s="263"/>
      <c r="P599" s="263"/>
      <c r="Q599" s="263"/>
      <c r="R599" s="263"/>
      <c r="S599" s="263"/>
      <c r="T599" s="26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5" t="s">
        <v>235</v>
      </c>
      <c r="AU599" s="265" t="s">
        <v>241</v>
      </c>
      <c r="AV599" s="14" t="s">
        <v>233</v>
      </c>
      <c r="AW599" s="14" t="s">
        <v>40</v>
      </c>
      <c r="AX599" s="14" t="s">
        <v>92</v>
      </c>
      <c r="AY599" s="265" t="s">
        <v>226</v>
      </c>
    </row>
    <row r="600" s="12" customFormat="1" ht="20.88" customHeight="1">
      <c r="A600" s="12"/>
      <c r="B600" s="214"/>
      <c r="C600" s="215"/>
      <c r="D600" s="216" t="s">
        <v>84</v>
      </c>
      <c r="E600" s="228" t="s">
        <v>1592</v>
      </c>
      <c r="F600" s="228" t="s">
        <v>4232</v>
      </c>
      <c r="G600" s="215"/>
      <c r="H600" s="215"/>
      <c r="I600" s="218"/>
      <c r="J600" s="229">
        <f>BK600</f>
        <v>0</v>
      </c>
      <c r="K600" s="215"/>
      <c r="L600" s="220"/>
      <c r="M600" s="221"/>
      <c r="N600" s="222"/>
      <c r="O600" s="222"/>
      <c r="P600" s="223">
        <f>SUM(P601:P636)</f>
        <v>0</v>
      </c>
      <c r="Q600" s="222"/>
      <c r="R600" s="223">
        <f>SUM(R601:R636)</f>
        <v>0.54197000000000006</v>
      </c>
      <c r="S600" s="222"/>
      <c r="T600" s="224">
        <f>SUM(T601:T636)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5" t="s">
        <v>92</v>
      </c>
      <c r="AT600" s="226" t="s">
        <v>84</v>
      </c>
      <c r="AU600" s="226" t="s">
        <v>94</v>
      </c>
      <c r="AY600" s="225" t="s">
        <v>226</v>
      </c>
      <c r="BK600" s="227">
        <f>SUM(BK601:BK636)</f>
        <v>0</v>
      </c>
    </row>
    <row r="601" s="2" customFormat="1" ht="16.5" customHeight="1">
      <c r="A601" s="41"/>
      <c r="B601" s="42"/>
      <c r="C601" s="266" t="s">
        <v>666</v>
      </c>
      <c r="D601" s="266" t="s">
        <v>301</v>
      </c>
      <c r="E601" s="267" t="s">
        <v>2299</v>
      </c>
      <c r="F601" s="268" t="s">
        <v>4233</v>
      </c>
      <c r="G601" s="269" t="s">
        <v>244</v>
      </c>
      <c r="H601" s="270">
        <v>400</v>
      </c>
      <c r="I601" s="271"/>
      <c r="J601" s="272">
        <f>ROUND(I601*H601,2)</f>
        <v>0</v>
      </c>
      <c r="K601" s="268" t="s">
        <v>1</v>
      </c>
      <c r="L601" s="273"/>
      <c r="M601" s="274" t="s">
        <v>1</v>
      </c>
      <c r="N601" s="275" t="s">
        <v>52</v>
      </c>
      <c r="O601" s="95"/>
      <c r="P601" s="239">
        <f>O601*H601</f>
        <v>0</v>
      </c>
      <c r="Q601" s="239">
        <v>8.0000000000000007E-05</v>
      </c>
      <c r="R601" s="239">
        <f>Q601*H601</f>
        <v>0.032000000000000001</v>
      </c>
      <c r="S601" s="239">
        <v>0</v>
      </c>
      <c r="T601" s="240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41" t="s">
        <v>266</v>
      </c>
      <c r="AT601" s="241" t="s">
        <v>301</v>
      </c>
      <c r="AU601" s="241" t="s">
        <v>241</v>
      </c>
      <c r="AY601" s="19" t="s">
        <v>226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9" t="s">
        <v>233</v>
      </c>
      <c r="BK601" s="242">
        <f>ROUND(I601*H601,2)</f>
        <v>0</v>
      </c>
      <c r="BL601" s="19" t="s">
        <v>233</v>
      </c>
      <c r="BM601" s="241" t="s">
        <v>4234</v>
      </c>
    </row>
    <row r="602" s="2" customFormat="1" ht="16.5" customHeight="1">
      <c r="A602" s="41"/>
      <c r="B602" s="42"/>
      <c r="C602" s="266" t="s">
        <v>670</v>
      </c>
      <c r="D602" s="266" t="s">
        <v>301</v>
      </c>
      <c r="E602" s="267" t="s">
        <v>2302</v>
      </c>
      <c r="F602" s="268" t="s">
        <v>4235</v>
      </c>
      <c r="G602" s="269" t="s">
        <v>611</v>
      </c>
      <c r="H602" s="270">
        <v>5</v>
      </c>
      <c r="I602" s="271"/>
      <c r="J602" s="272">
        <f>ROUND(I602*H602,2)</f>
        <v>0</v>
      </c>
      <c r="K602" s="268" t="s">
        <v>1</v>
      </c>
      <c r="L602" s="273"/>
      <c r="M602" s="274" t="s">
        <v>1</v>
      </c>
      <c r="N602" s="275" t="s">
        <v>52</v>
      </c>
      <c r="O602" s="95"/>
      <c r="P602" s="239">
        <f>O602*H602</f>
        <v>0</v>
      </c>
      <c r="Q602" s="239">
        <v>2.0000000000000002E-05</v>
      </c>
      <c r="R602" s="239">
        <f>Q602*H602</f>
        <v>0.00010000000000000001</v>
      </c>
      <c r="S602" s="239">
        <v>0</v>
      </c>
      <c r="T602" s="240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41" t="s">
        <v>266</v>
      </c>
      <c r="AT602" s="241" t="s">
        <v>301</v>
      </c>
      <c r="AU602" s="241" t="s">
        <v>241</v>
      </c>
      <c r="AY602" s="19" t="s">
        <v>226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9" t="s">
        <v>233</v>
      </c>
      <c r="BK602" s="242">
        <f>ROUND(I602*H602,2)</f>
        <v>0</v>
      </c>
      <c r="BL602" s="19" t="s">
        <v>233</v>
      </c>
      <c r="BM602" s="241" t="s">
        <v>4236</v>
      </c>
    </row>
    <row r="603" s="2" customFormat="1" ht="16.5" customHeight="1">
      <c r="A603" s="41"/>
      <c r="B603" s="42"/>
      <c r="C603" s="266" t="s">
        <v>675</v>
      </c>
      <c r="D603" s="266" t="s">
        <v>301</v>
      </c>
      <c r="E603" s="267" t="s">
        <v>2305</v>
      </c>
      <c r="F603" s="268" t="s">
        <v>4237</v>
      </c>
      <c r="G603" s="269" t="s">
        <v>611</v>
      </c>
      <c r="H603" s="270">
        <v>3</v>
      </c>
      <c r="I603" s="271"/>
      <c r="J603" s="272">
        <f>ROUND(I603*H603,2)</f>
        <v>0</v>
      </c>
      <c r="K603" s="268" t="s">
        <v>1</v>
      </c>
      <c r="L603" s="273"/>
      <c r="M603" s="274" t="s">
        <v>1</v>
      </c>
      <c r="N603" s="275" t="s">
        <v>52</v>
      </c>
      <c r="O603" s="95"/>
      <c r="P603" s="239">
        <f>O603*H603</f>
        <v>0</v>
      </c>
      <c r="Q603" s="239">
        <v>2.0000000000000002E-05</v>
      </c>
      <c r="R603" s="239">
        <f>Q603*H603</f>
        <v>6.0000000000000008E-05</v>
      </c>
      <c r="S603" s="239">
        <v>0</v>
      </c>
      <c r="T603" s="240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41" t="s">
        <v>266</v>
      </c>
      <c r="AT603" s="241" t="s">
        <v>301</v>
      </c>
      <c r="AU603" s="241" t="s">
        <v>241</v>
      </c>
      <c r="AY603" s="19" t="s">
        <v>226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9" t="s">
        <v>233</v>
      </c>
      <c r="BK603" s="242">
        <f>ROUND(I603*H603,2)</f>
        <v>0</v>
      </c>
      <c r="BL603" s="19" t="s">
        <v>233</v>
      </c>
      <c r="BM603" s="241" t="s">
        <v>4238</v>
      </c>
    </row>
    <row r="604" s="2" customFormat="1" ht="16.5" customHeight="1">
      <c r="A604" s="41"/>
      <c r="B604" s="42"/>
      <c r="C604" s="266" t="s">
        <v>679</v>
      </c>
      <c r="D604" s="266" t="s">
        <v>301</v>
      </c>
      <c r="E604" s="267" t="s">
        <v>2308</v>
      </c>
      <c r="F604" s="268" t="s">
        <v>4239</v>
      </c>
      <c r="G604" s="269" t="s">
        <v>611</v>
      </c>
      <c r="H604" s="270">
        <v>28</v>
      </c>
      <c r="I604" s="271"/>
      <c r="J604" s="272">
        <f>ROUND(I604*H604,2)</f>
        <v>0</v>
      </c>
      <c r="K604" s="268" t="s">
        <v>1</v>
      </c>
      <c r="L604" s="273"/>
      <c r="M604" s="274" t="s">
        <v>1</v>
      </c>
      <c r="N604" s="275" t="s">
        <v>52</v>
      </c>
      <c r="O604" s="95"/>
      <c r="P604" s="239">
        <f>O604*H604</f>
        <v>0</v>
      </c>
      <c r="Q604" s="239">
        <v>0.0027599999999999999</v>
      </c>
      <c r="R604" s="239">
        <f>Q604*H604</f>
        <v>0.077280000000000001</v>
      </c>
      <c r="S604" s="239">
        <v>0</v>
      </c>
      <c r="T604" s="240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41" t="s">
        <v>266</v>
      </c>
      <c r="AT604" s="241" t="s">
        <v>301</v>
      </c>
      <c r="AU604" s="241" t="s">
        <v>241</v>
      </c>
      <c r="AY604" s="19" t="s">
        <v>226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9" t="s">
        <v>233</v>
      </c>
      <c r="BK604" s="242">
        <f>ROUND(I604*H604,2)</f>
        <v>0</v>
      </c>
      <c r="BL604" s="19" t="s">
        <v>233</v>
      </c>
      <c r="BM604" s="241" t="s">
        <v>4240</v>
      </c>
    </row>
    <row r="605" s="2" customFormat="1" ht="16.5" customHeight="1">
      <c r="A605" s="41"/>
      <c r="B605" s="42"/>
      <c r="C605" s="266" t="s">
        <v>685</v>
      </c>
      <c r="D605" s="266" t="s">
        <v>301</v>
      </c>
      <c r="E605" s="267" t="s">
        <v>1608</v>
      </c>
      <c r="F605" s="268" t="s">
        <v>4115</v>
      </c>
      <c r="G605" s="269" t="s">
        <v>611</v>
      </c>
      <c r="H605" s="270">
        <v>28</v>
      </c>
      <c r="I605" s="271"/>
      <c r="J605" s="272">
        <f>ROUND(I605*H605,2)</f>
        <v>0</v>
      </c>
      <c r="K605" s="268" t="s">
        <v>1</v>
      </c>
      <c r="L605" s="273"/>
      <c r="M605" s="274" t="s">
        <v>1</v>
      </c>
      <c r="N605" s="275" t="s">
        <v>52</v>
      </c>
      <c r="O605" s="95"/>
      <c r="P605" s="239">
        <f>O605*H605</f>
        <v>0</v>
      </c>
      <c r="Q605" s="239">
        <v>6.0000000000000002E-05</v>
      </c>
      <c r="R605" s="239">
        <f>Q605*H605</f>
        <v>0.0016800000000000001</v>
      </c>
      <c r="S605" s="239">
        <v>0</v>
      </c>
      <c r="T605" s="240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41" t="s">
        <v>266</v>
      </c>
      <c r="AT605" s="241" t="s">
        <v>301</v>
      </c>
      <c r="AU605" s="241" t="s">
        <v>241</v>
      </c>
      <c r="AY605" s="19" t="s">
        <v>226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9" t="s">
        <v>233</v>
      </c>
      <c r="BK605" s="242">
        <f>ROUND(I605*H605,2)</f>
        <v>0</v>
      </c>
      <c r="BL605" s="19" t="s">
        <v>233</v>
      </c>
      <c r="BM605" s="241" t="s">
        <v>4241</v>
      </c>
    </row>
    <row r="606" s="2" customFormat="1" ht="16.5" customHeight="1">
      <c r="A606" s="41"/>
      <c r="B606" s="42"/>
      <c r="C606" s="266" t="s">
        <v>689</v>
      </c>
      <c r="D606" s="266" t="s">
        <v>301</v>
      </c>
      <c r="E606" s="267" t="s">
        <v>2324</v>
      </c>
      <c r="F606" s="268" t="s">
        <v>4242</v>
      </c>
      <c r="G606" s="269" t="s">
        <v>611</v>
      </c>
      <c r="H606" s="270">
        <v>50</v>
      </c>
      <c r="I606" s="271"/>
      <c r="J606" s="272">
        <f>ROUND(I606*H606,2)</f>
        <v>0</v>
      </c>
      <c r="K606" s="268" t="s">
        <v>1</v>
      </c>
      <c r="L606" s="273"/>
      <c r="M606" s="274" t="s">
        <v>1</v>
      </c>
      <c r="N606" s="275" t="s">
        <v>52</v>
      </c>
      <c r="O606" s="95"/>
      <c r="P606" s="239">
        <f>O606*H606</f>
        <v>0</v>
      </c>
      <c r="Q606" s="239">
        <v>0.00132</v>
      </c>
      <c r="R606" s="239">
        <f>Q606*H606</f>
        <v>0.066000000000000003</v>
      </c>
      <c r="S606" s="239">
        <v>0</v>
      </c>
      <c r="T606" s="240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41" t="s">
        <v>266</v>
      </c>
      <c r="AT606" s="241" t="s">
        <v>301</v>
      </c>
      <c r="AU606" s="241" t="s">
        <v>241</v>
      </c>
      <c r="AY606" s="19" t="s">
        <v>226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9" t="s">
        <v>233</v>
      </c>
      <c r="BK606" s="242">
        <f>ROUND(I606*H606,2)</f>
        <v>0</v>
      </c>
      <c r="BL606" s="19" t="s">
        <v>233</v>
      </c>
      <c r="BM606" s="241" t="s">
        <v>4243</v>
      </c>
    </row>
    <row r="607" s="2" customFormat="1" ht="16.5" customHeight="1">
      <c r="A607" s="41"/>
      <c r="B607" s="42"/>
      <c r="C607" s="266" t="s">
        <v>693</v>
      </c>
      <c r="D607" s="266" t="s">
        <v>301</v>
      </c>
      <c r="E607" s="267" t="s">
        <v>2327</v>
      </c>
      <c r="F607" s="268" t="s">
        <v>4244</v>
      </c>
      <c r="G607" s="269" t="s">
        <v>611</v>
      </c>
      <c r="H607" s="270">
        <v>50</v>
      </c>
      <c r="I607" s="271"/>
      <c r="J607" s="272">
        <f>ROUND(I607*H607,2)</f>
        <v>0</v>
      </c>
      <c r="K607" s="268" t="s">
        <v>1</v>
      </c>
      <c r="L607" s="273"/>
      <c r="M607" s="274" t="s">
        <v>1</v>
      </c>
      <c r="N607" s="275" t="s">
        <v>52</v>
      </c>
      <c r="O607" s="95"/>
      <c r="P607" s="239">
        <f>O607*H607</f>
        <v>0</v>
      </c>
      <c r="Q607" s="239">
        <v>6.0000000000000002E-05</v>
      </c>
      <c r="R607" s="239">
        <f>Q607*H607</f>
        <v>0.0030000000000000001</v>
      </c>
      <c r="S607" s="239">
        <v>0</v>
      </c>
      <c r="T607" s="240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41" t="s">
        <v>266</v>
      </c>
      <c r="AT607" s="241" t="s">
        <v>301</v>
      </c>
      <c r="AU607" s="241" t="s">
        <v>241</v>
      </c>
      <c r="AY607" s="19" t="s">
        <v>226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9" t="s">
        <v>233</v>
      </c>
      <c r="BK607" s="242">
        <f>ROUND(I607*H607,2)</f>
        <v>0</v>
      </c>
      <c r="BL607" s="19" t="s">
        <v>233</v>
      </c>
      <c r="BM607" s="241" t="s">
        <v>4245</v>
      </c>
    </row>
    <row r="608" s="2" customFormat="1" ht="16.5" customHeight="1">
      <c r="A608" s="41"/>
      <c r="B608" s="42"/>
      <c r="C608" s="266" t="s">
        <v>700</v>
      </c>
      <c r="D608" s="266" t="s">
        <v>301</v>
      </c>
      <c r="E608" s="267" t="s">
        <v>1611</v>
      </c>
      <c r="F608" s="268" t="s">
        <v>4117</v>
      </c>
      <c r="G608" s="269" t="s">
        <v>611</v>
      </c>
      <c r="H608" s="270">
        <v>70</v>
      </c>
      <c r="I608" s="271"/>
      <c r="J608" s="272">
        <f>ROUND(I608*H608,2)</f>
        <v>0</v>
      </c>
      <c r="K608" s="268" t="s">
        <v>1</v>
      </c>
      <c r="L608" s="273"/>
      <c r="M608" s="274" t="s">
        <v>1</v>
      </c>
      <c r="N608" s="275" t="s">
        <v>52</v>
      </c>
      <c r="O608" s="95"/>
      <c r="P608" s="239">
        <f>O608*H608</f>
        <v>0</v>
      </c>
      <c r="Q608" s="239">
        <v>6.0000000000000002E-05</v>
      </c>
      <c r="R608" s="239">
        <f>Q608*H608</f>
        <v>0.0041999999999999997</v>
      </c>
      <c r="S608" s="239">
        <v>0</v>
      </c>
      <c r="T608" s="240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41" t="s">
        <v>266</v>
      </c>
      <c r="AT608" s="241" t="s">
        <v>301</v>
      </c>
      <c r="AU608" s="241" t="s">
        <v>241</v>
      </c>
      <c r="AY608" s="19" t="s">
        <v>226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9" t="s">
        <v>233</v>
      </c>
      <c r="BK608" s="242">
        <f>ROUND(I608*H608,2)</f>
        <v>0</v>
      </c>
      <c r="BL608" s="19" t="s">
        <v>233</v>
      </c>
      <c r="BM608" s="241" t="s">
        <v>4246</v>
      </c>
    </row>
    <row r="609" s="2" customFormat="1" ht="16.5" customHeight="1">
      <c r="A609" s="41"/>
      <c r="B609" s="42"/>
      <c r="C609" s="266" t="s">
        <v>704</v>
      </c>
      <c r="D609" s="266" t="s">
        <v>301</v>
      </c>
      <c r="E609" s="267" t="s">
        <v>1614</v>
      </c>
      <c r="F609" s="268" t="s">
        <v>4119</v>
      </c>
      <c r="G609" s="269" t="s">
        <v>611</v>
      </c>
      <c r="H609" s="270">
        <v>125</v>
      </c>
      <c r="I609" s="271"/>
      <c r="J609" s="272">
        <f>ROUND(I609*H609,2)</f>
        <v>0</v>
      </c>
      <c r="K609" s="268" t="s">
        <v>1</v>
      </c>
      <c r="L609" s="273"/>
      <c r="M609" s="274" t="s">
        <v>1</v>
      </c>
      <c r="N609" s="275" t="s">
        <v>52</v>
      </c>
      <c r="O609" s="95"/>
      <c r="P609" s="239">
        <f>O609*H609</f>
        <v>0</v>
      </c>
      <c r="Q609" s="239">
        <v>6.0000000000000002E-05</v>
      </c>
      <c r="R609" s="239">
        <f>Q609*H609</f>
        <v>0.0075000000000000006</v>
      </c>
      <c r="S609" s="239">
        <v>0</v>
      </c>
      <c r="T609" s="240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41" t="s">
        <v>266</v>
      </c>
      <c r="AT609" s="241" t="s">
        <v>301</v>
      </c>
      <c r="AU609" s="241" t="s">
        <v>241</v>
      </c>
      <c r="AY609" s="19" t="s">
        <v>226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9" t="s">
        <v>233</v>
      </c>
      <c r="BK609" s="242">
        <f>ROUND(I609*H609,2)</f>
        <v>0</v>
      </c>
      <c r="BL609" s="19" t="s">
        <v>233</v>
      </c>
      <c r="BM609" s="241" t="s">
        <v>4247</v>
      </c>
    </row>
    <row r="610" s="2" customFormat="1" ht="16.5" customHeight="1">
      <c r="A610" s="41"/>
      <c r="B610" s="42"/>
      <c r="C610" s="266" t="s">
        <v>708</v>
      </c>
      <c r="D610" s="266" t="s">
        <v>301</v>
      </c>
      <c r="E610" s="267" t="s">
        <v>2293</v>
      </c>
      <c r="F610" s="268" t="s">
        <v>4121</v>
      </c>
      <c r="G610" s="269" t="s">
        <v>611</v>
      </c>
      <c r="H610" s="270">
        <v>10</v>
      </c>
      <c r="I610" s="271"/>
      <c r="J610" s="272">
        <f>ROUND(I610*H610,2)</f>
        <v>0</v>
      </c>
      <c r="K610" s="268" t="s">
        <v>1</v>
      </c>
      <c r="L610" s="273"/>
      <c r="M610" s="274" t="s">
        <v>1</v>
      </c>
      <c r="N610" s="275" t="s">
        <v>52</v>
      </c>
      <c r="O610" s="95"/>
      <c r="P610" s="239">
        <f>O610*H610</f>
        <v>0</v>
      </c>
      <c r="Q610" s="239">
        <v>6.0000000000000002E-05</v>
      </c>
      <c r="R610" s="239">
        <f>Q610*H610</f>
        <v>0.00060000000000000006</v>
      </c>
      <c r="S610" s="239">
        <v>0</v>
      </c>
      <c r="T610" s="240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41" t="s">
        <v>266</v>
      </c>
      <c r="AT610" s="241" t="s">
        <v>301</v>
      </c>
      <c r="AU610" s="241" t="s">
        <v>241</v>
      </c>
      <c r="AY610" s="19" t="s">
        <v>226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9" t="s">
        <v>233</v>
      </c>
      <c r="BK610" s="242">
        <f>ROUND(I610*H610,2)</f>
        <v>0</v>
      </c>
      <c r="BL610" s="19" t="s">
        <v>233</v>
      </c>
      <c r="BM610" s="241" t="s">
        <v>4248</v>
      </c>
    </row>
    <row r="611" s="2" customFormat="1" ht="16.5" customHeight="1">
      <c r="A611" s="41"/>
      <c r="B611" s="42"/>
      <c r="C611" s="266" t="s">
        <v>716</v>
      </c>
      <c r="D611" s="266" t="s">
        <v>301</v>
      </c>
      <c r="E611" s="267" t="s">
        <v>2252</v>
      </c>
      <c r="F611" s="268" t="s">
        <v>4123</v>
      </c>
      <c r="G611" s="269" t="s">
        <v>611</v>
      </c>
      <c r="H611" s="270">
        <v>10</v>
      </c>
      <c r="I611" s="271"/>
      <c r="J611" s="272">
        <f>ROUND(I611*H611,2)</f>
        <v>0</v>
      </c>
      <c r="K611" s="268" t="s">
        <v>1</v>
      </c>
      <c r="L611" s="273"/>
      <c r="M611" s="274" t="s">
        <v>1</v>
      </c>
      <c r="N611" s="275" t="s">
        <v>52</v>
      </c>
      <c r="O611" s="95"/>
      <c r="P611" s="239">
        <f>O611*H611</f>
        <v>0</v>
      </c>
      <c r="Q611" s="239">
        <v>6.0000000000000002E-05</v>
      </c>
      <c r="R611" s="239">
        <f>Q611*H611</f>
        <v>0.00060000000000000006</v>
      </c>
      <c r="S611" s="239">
        <v>0</v>
      </c>
      <c r="T611" s="240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41" t="s">
        <v>266</v>
      </c>
      <c r="AT611" s="241" t="s">
        <v>301</v>
      </c>
      <c r="AU611" s="241" t="s">
        <v>241</v>
      </c>
      <c r="AY611" s="19" t="s">
        <v>226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9" t="s">
        <v>233</v>
      </c>
      <c r="BK611" s="242">
        <f>ROUND(I611*H611,2)</f>
        <v>0</v>
      </c>
      <c r="BL611" s="19" t="s">
        <v>233</v>
      </c>
      <c r="BM611" s="241" t="s">
        <v>4249</v>
      </c>
    </row>
    <row r="612" s="2" customFormat="1" ht="16.5" customHeight="1">
      <c r="A612" s="41"/>
      <c r="B612" s="42"/>
      <c r="C612" s="266" t="s">
        <v>722</v>
      </c>
      <c r="D612" s="266" t="s">
        <v>301</v>
      </c>
      <c r="E612" s="267" t="s">
        <v>2330</v>
      </c>
      <c r="F612" s="268" t="s">
        <v>4250</v>
      </c>
      <c r="G612" s="269" t="s">
        <v>4251</v>
      </c>
      <c r="H612" s="270">
        <v>5</v>
      </c>
      <c r="I612" s="271"/>
      <c r="J612" s="272">
        <f>ROUND(I612*H612,2)</f>
        <v>0</v>
      </c>
      <c r="K612" s="268" t="s">
        <v>1</v>
      </c>
      <c r="L612" s="273"/>
      <c r="M612" s="274" t="s">
        <v>1</v>
      </c>
      <c r="N612" s="275" t="s">
        <v>52</v>
      </c>
      <c r="O612" s="95"/>
      <c r="P612" s="239">
        <f>O612*H612</f>
        <v>0</v>
      </c>
      <c r="Q612" s="239">
        <v>0.00095</v>
      </c>
      <c r="R612" s="239">
        <f>Q612*H612</f>
        <v>0.0047499999999999999</v>
      </c>
      <c r="S612" s="239">
        <v>0</v>
      </c>
      <c r="T612" s="240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41" t="s">
        <v>266</v>
      </c>
      <c r="AT612" s="241" t="s">
        <v>301</v>
      </c>
      <c r="AU612" s="241" t="s">
        <v>241</v>
      </c>
      <c r="AY612" s="19" t="s">
        <v>226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9" t="s">
        <v>233</v>
      </c>
      <c r="BK612" s="242">
        <f>ROUND(I612*H612,2)</f>
        <v>0</v>
      </c>
      <c r="BL612" s="19" t="s">
        <v>233</v>
      </c>
      <c r="BM612" s="241" t="s">
        <v>4252</v>
      </c>
    </row>
    <row r="613" s="2" customFormat="1" ht="16.5" customHeight="1">
      <c r="A613" s="41"/>
      <c r="B613" s="42"/>
      <c r="C613" s="266" t="s">
        <v>726</v>
      </c>
      <c r="D613" s="266" t="s">
        <v>301</v>
      </c>
      <c r="E613" s="267" t="s">
        <v>2333</v>
      </c>
      <c r="F613" s="268" t="s">
        <v>4253</v>
      </c>
      <c r="G613" s="269" t="s">
        <v>327</v>
      </c>
      <c r="H613" s="270">
        <v>8</v>
      </c>
      <c r="I613" s="271"/>
      <c r="J613" s="272">
        <f>ROUND(I613*H613,2)</f>
        <v>0</v>
      </c>
      <c r="K613" s="268" t="s">
        <v>1</v>
      </c>
      <c r="L613" s="273"/>
      <c r="M613" s="274" t="s">
        <v>1</v>
      </c>
      <c r="N613" s="275" t="s">
        <v>52</v>
      </c>
      <c r="O613" s="95"/>
      <c r="P613" s="239">
        <f>O613*H613</f>
        <v>0</v>
      </c>
      <c r="Q613" s="239">
        <v>0.001</v>
      </c>
      <c r="R613" s="239">
        <f>Q613*H613</f>
        <v>0.0080000000000000002</v>
      </c>
      <c r="S613" s="239">
        <v>0</v>
      </c>
      <c r="T613" s="240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41" t="s">
        <v>266</v>
      </c>
      <c r="AT613" s="241" t="s">
        <v>301</v>
      </c>
      <c r="AU613" s="241" t="s">
        <v>241</v>
      </c>
      <c r="AY613" s="19" t="s">
        <v>226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9" t="s">
        <v>233</v>
      </c>
      <c r="BK613" s="242">
        <f>ROUND(I613*H613,2)</f>
        <v>0</v>
      </c>
      <c r="BL613" s="19" t="s">
        <v>233</v>
      </c>
      <c r="BM613" s="241" t="s">
        <v>4254</v>
      </c>
    </row>
    <row r="614" s="2" customFormat="1" ht="21.75" customHeight="1">
      <c r="A614" s="41"/>
      <c r="B614" s="42"/>
      <c r="C614" s="230" t="s">
        <v>731</v>
      </c>
      <c r="D614" s="230" t="s">
        <v>228</v>
      </c>
      <c r="E614" s="231" t="s">
        <v>4135</v>
      </c>
      <c r="F614" s="232" t="s">
        <v>4136</v>
      </c>
      <c r="G614" s="233" t="s">
        <v>244</v>
      </c>
      <c r="H614" s="234">
        <v>140</v>
      </c>
      <c r="I614" s="235"/>
      <c r="J614" s="236">
        <f>ROUND(I614*H614,2)</f>
        <v>0</v>
      </c>
      <c r="K614" s="232" t="s">
        <v>1</v>
      </c>
      <c r="L614" s="47"/>
      <c r="M614" s="237" t="s">
        <v>1</v>
      </c>
      <c r="N614" s="238" t="s">
        <v>52</v>
      </c>
      <c r="O614" s="95"/>
      <c r="P614" s="239">
        <f>O614*H614</f>
        <v>0</v>
      </c>
      <c r="Q614" s="239">
        <v>0.00133</v>
      </c>
      <c r="R614" s="239">
        <f>Q614*H614</f>
        <v>0.1862</v>
      </c>
      <c r="S614" s="239">
        <v>0</v>
      </c>
      <c r="T614" s="240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41" t="s">
        <v>307</v>
      </c>
      <c r="AT614" s="241" t="s">
        <v>228</v>
      </c>
      <c r="AU614" s="241" t="s">
        <v>241</v>
      </c>
      <c r="AY614" s="19" t="s">
        <v>226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233</v>
      </c>
      <c r="BK614" s="242">
        <f>ROUND(I614*H614,2)</f>
        <v>0</v>
      </c>
      <c r="BL614" s="19" t="s">
        <v>307</v>
      </c>
      <c r="BM614" s="241" t="s">
        <v>4255</v>
      </c>
    </row>
    <row r="615" s="15" customFormat="1">
      <c r="A615" s="15"/>
      <c r="B615" s="280"/>
      <c r="C615" s="281"/>
      <c r="D615" s="245" t="s">
        <v>235</v>
      </c>
      <c r="E615" s="282" t="s">
        <v>1</v>
      </c>
      <c r="F615" s="283" t="s">
        <v>4115</v>
      </c>
      <c r="G615" s="281"/>
      <c r="H615" s="282" t="s">
        <v>1</v>
      </c>
      <c r="I615" s="284"/>
      <c r="J615" s="281"/>
      <c r="K615" s="281"/>
      <c r="L615" s="285"/>
      <c r="M615" s="286"/>
      <c r="N615" s="287"/>
      <c r="O615" s="287"/>
      <c r="P615" s="287"/>
      <c r="Q615" s="287"/>
      <c r="R615" s="287"/>
      <c r="S615" s="287"/>
      <c r="T615" s="288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9" t="s">
        <v>235</v>
      </c>
      <c r="AU615" s="289" t="s">
        <v>241</v>
      </c>
      <c r="AV615" s="15" t="s">
        <v>92</v>
      </c>
      <c r="AW615" s="15" t="s">
        <v>40</v>
      </c>
      <c r="AX615" s="15" t="s">
        <v>85</v>
      </c>
      <c r="AY615" s="289" t="s">
        <v>226</v>
      </c>
    </row>
    <row r="616" s="15" customFormat="1">
      <c r="A616" s="15"/>
      <c r="B616" s="280"/>
      <c r="C616" s="281"/>
      <c r="D616" s="245" t="s">
        <v>235</v>
      </c>
      <c r="E616" s="282" t="s">
        <v>1</v>
      </c>
      <c r="F616" s="283" t="s">
        <v>4113</v>
      </c>
      <c r="G616" s="281"/>
      <c r="H616" s="282" t="s">
        <v>1</v>
      </c>
      <c r="I616" s="284"/>
      <c r="J616" s="281"/>
      <c r="K616" s="281"/>
      <c r="L616" s="285"/>
      <c r="M616" s="286"/>
      <c r="N616" s="287"/>
      <c r="O616" s="287"/>
      <c r="P616" s="287"/>
      <c r="Q616" s="287"/>
      <c r="R616" s="287"/>
      <c r="S616" s="287"/>
      <c r="T616" s="288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9" t="s">
        <v>235</v>
      </c>
      <c r="AU616" s="289" t="s">
        <v>241</v>
      </c>
      <c r="AV616" s="15" t="s">
        <v>92</v>
      </c>
      <c r="AW616" s="15" t="s">
        <v>40</v>
      </c>
      <c r="AX616" s="15" t="s">
        <v>85</v>
      </c>
      <c r="AY616" s="289" t="s">
        <v>226</v>
      </c>
    </row>
    <row r="617" s="13" customFormat="1">
      <c r="A617" s="13"/>
      <c r="B617" s="243"/>
      <c r="C617" s="244"/>
      <c r="D617" s="245" t="s">
        <v>235</v>
      </c>
      <c r="E617" s="246" t="s">
        <v>1</v>
      </c>
      <c r="F617" s="247" t="s">
        <v>4256</v>
      </c>
      <c r="G617" s="244"/>
      <c r="H617" s="248">
        <v>140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235</v>
      </c>
      <c r="AU617" s="254" t="s">
        <v>241</v>
      </c>
      <c r="AV617" s="13" t="s">
        <v>94</v>
      </c>
      <c r="AW617" s="13" t="s">
        <v>40</v>
      </c>
      <c r="AX617" s="13" t="s">
        <v>92</v>
      </c>
      <c r="AY617" s="254" t="s">
        <v>226</v>
      </c>
    </row>
    <row r="618" s="2" customFormat="1" ht="21.75" customHeight="1">
      <c r="A618" s="41"/>
      <c r="B618" s="42"/>
      <c r="C618" s="230" t="s">
        <v>738</v>
      </c>
      <c r="D618" s="230" t="s">
        <v>228</v>
      </c>
      <c r="E618" s="231" t="s">
        <v>4257</v>
      </c>
      <c r="F618" s="232" t="s">
        <v>4258</v>
      </c>
      <c r="G618" s="233" t="s">
        <v>244</v>
      </c>
      <c r="H618" s="234">
        <v>250</v>
      </c>
      <c r="I618" s="235"/>
      <c r="J618" s="236">
        <f>ROUND(I618*H618,2)</f>
        <v>0</v>
      </c>
      <c r="K618" s="232" t="s">
        <v>1</v>
      </c>
      <c r="L618" s="47"/>
      <c r="M618" s="237" t="s">
        <v>1</v>
      </c>
      <c r="N618" s="238" t="s">
        <v>52</v>
      </c>
      <c r="O618" s="95"/>
      <c r="P618" s="239">
        <f>O618*H618</f>
        <v>0</v>
      </c>
      <c r="Q618" s="239">
        <v>0.00059999999999999995</v>
      </c>
      <c r="R618" s="239">
        <f>Q618*H618</f>
        <v>0.14999999999999999</v>
      </c>
      <c r="S618" s="239">
        <v>0</v>
      </c>
      <c r="T618" s="240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41" t="s">
        <v>307</v>
      </c>
      <c r="AT618" s="241" t="s">
        <v>228</v>
      </c>
      <c r="AU618" s="241" t="s">
        <v>241</v>
      </c>
      <c r="AY618" s="19" t="s">
        <v>226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9" t="s">
        <v>233</v>
      </c>
      <c r="BK618" s="242">
        <f>ROUND(I618*H618,2)</f>
        <v>0</v>
      </c>
      <c r="BL618" s="19" t="s">
        <v>307</v>
      </c>
      <c r="BM618" s="241" t="s">
        <v>4259</v>
      </c>
    </row>
    <row r="619" s="15" customFormat="1">
      <c r="A619" s="15"/>
      <c r="B619" s="280"/>
      <c r="C619" s="281"/>
      <c r="D619" s="245" t="s">
        <v>235</v>
      </c>
      <c r="E619" s="282" t="s">
        <v>1</v>
      </c>
      <c r="F619" s="283" t="s">
        <v>4242</v>
      </c>
      <c r="G619" s="281"/>
      <c r="H619" s="282" t="s">
        <v>1</v>
      </c>
      <c r="I619" s="284"/>
      <c r="J619" s="281"/>
      <c r="K619" s="281"/>
      <c r="L619" s="285"/>
      <c r="M619" s="286"/>
      <c r="N619" s="287"/>
      <c r="O619" s="287"/>
      <c r="P619" s="287"/>
      <c r="Q619" s="287"/>
      <c r="R619" s="287"/>
      <c r="S619" s="287"/>
      <c r="T619" s="288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9" t="s">
        <v>235</v>
      </c>
      <c r="AU619" s="289" t="s">
        <v>241</v>
      </c>
      <c r="AV619" s="15" t="s">
        <v>92</v>
      </c>
      <c r="AW619" s="15" t="s">
        <v>40</v>
      </c>
      <c r="AX619" s="15" t="s">
        <v>85</v>
      </c>
      <c r="AY619" s="289" t="s">
        <v>226</v>
      </c>
    </row>
    <row r="620" s="15" customFormat="1">
      <c r="A620" s="15"/>
      <c r="B620" s="280"/>
      <c r="C620" s="281"/>
      <c r="D620" s="245" t="s">
        <v>235</v>
      </c>
      <c r="E620" s="282" t="s">
        <v>1</v>
      </c>
      <c r="F620" s="283" t="s">
        <v>4244</v>
      </c>
      <c r="G620" s="281"/>
      <c r="H620" s="282" t="s">
        <v>1</v>
      </c>
      <c r="I620" s="284"/>
      <c r="J620" s="281"/>
      <c r="K620" s="281"/>
      <c r="L620" s="285"/>
      <c r="M620" s="286"/>
      <c r="N620" s="287"/>
      <c r="O620" s="287"/>
      <c r="P620" s="287"/>
      <c r="Q620" s="287"/>
      <c r="R620" s="287"/>
      <c r="S620" s="287"/>
      <c r="T620" s="28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9" t="s">
        <v>235</v>
      </c>
      <c r="AU620" s="289" t="s">
        <v>241</v>
      </c>
      <c r="AV620" s="15" t="s">
        <v>92</v>
      </c>
      <c r="AW620" s="15" t="s">
        <v>40</v>
      </c>
      <c r="AX620" s="15" t="s">
        <v>85</v>
      </c>
      <c r="AY620" s="289" t="s">
        <v>226</v>
      </c>
    </row>
    <row r="621" s="13" customFormat="1">
      <c r="A621" s="13"/>
      <c r="B621" s="243"/>
      <c r="C621" s="244"/>
      <c r="D621" s="245" t="s">
        <v>235</v>
      </c>
      <c r="E621" s="246" t="s">
        <v>1</v>
      </c>
      <c r="F621" s="247" t="s">
        <v>4260</v>
      </c>
      <c r="G621" s="244"/>
      <c r="H621" s="248">
        <v>250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235</v>
      </c>
      <c r="AU621" s="254" t="s">
        <v>241</v>
      </c>
      <c r="AV621" s="13" t="s">
        <v>94</v>
      </c>
      <c r="AW621" s="13" t="s">
        <v>40</v>
      </c>
      <c r="AX621" s="13" t="s">
        <v>92</v>
      </c>
      <c r="AY621" s="254" t="s">
        <v>226</v>
      </c>
    </row>
    <row r="622" s="2" customFormat="1" ht="16.5" customHeight="1">
      <c r="A622" s="41"/>
      <c r="B622" s="42"/>
      <c r="C622" s="230" t="s">
        <v>743</v>
      </c>
      <c r="D622" s="230" t="s">
        <v>228</v>
      </c>
      <c r="E622" s="231" t="s">
        <v>524</v>
      </c>
      <c r="F622" s="232" t="s">
        <v>525</v>
      </c>
      <c r="G622" s="233" t="s">
        <v>526</v>
      </c>
      <c r="H622" s="234">
        <v>289.5</v>
      </c>
      <c r="I622" s="235"/>
      <c r="J622" s="236">
        <f>ROUND(I622*H622,2)</f>
        <v>0</v>
      </c>
      <c r="K622" s="232" t="s">
        <v>232</v>
      </c>
      <c r="L622" s="47"/>
      <c r="M622" s="237" t="s">
        <v>1</v>
      </c>
      <c r="N622" s="238" t="s">
        <v>52</v>
      </c>
      <c r="O622" s="95"/>
      <c r="P622" s="239">
        <f>O622*H622</f>
        <v>0</v>
      </c>
      <c r="Q622" s="239">
        <v>0</v>
      </c>
      <c r="R622" s="239">
        <f>Q622*H622</f>
        <v>0</v>
      </c>
      <c r="S622" s="239">
        <v>0</v>
      </c>
      <c r="T622" s="240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41" t="s">
        <v>233</v>
      </c>
      <c r="AT622" s="241" t="s">
        <v>228</v>
      </c>
      <c r="AU622" s="241" t="s">
        <v>241</v>
      </c>
      <c r="AY622" s="19" t="s">
        <v>226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9" t="s">
        <v>233</v>
      </c>
      <c r="BK622" s="242">
        <f>ROUND(I622*H622,2)</f>
        <v>0</v>
      </c>
      <c r="BL622" s="19" t="s">
        <v>233</v>
      </c>
      <c r="BM622" s="241" t="s">
        <v>4261</v>
      </c>
    </row>
    <row r="623" s="15" customFormat="1">
      <c r="A623" s="15"/>
      <c r="B623" s="280"/>
      <c r="C623" s="281"/>
      <c r="D623" s="245" t="s">
        <v>235</v>
      </c>
      <c r="E623" s="282" t="s">
        <v>1</v>
      </c>
      <c r="F623" s="283" t="s">
        <v>4140</v>
      </c>
      <c r="G623" s="281"/>
      <c r="H623" s="282" t="s">
        <v>1</v>
      </c>
      <c r="I623" s="284"/>
      <c r="J623" s="281"/>
      <c r="K623" s="281"/>
      <c r="L623" s="285"/>
      <c r="M623" s="286"/>
      <c r="N623" s="287"/>
      <c r="O623" s="287"/>
      <c r="P623" s="287"/>
      <c r="Q623" s="287"/>
      <c r="R623" s="287"/>
      <c r="S623" s="287"/>
      <c r="T623" s="288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9" t="s">
        <v>235</v>
      </c>
      <c r="AU623" s="289" t="s">
        <v>241</v>
      </c>
      <c r="AV623" s="15" t="s">
        <v>92</v>
      </c>
      <c r="AW623" s="15" t="s">
        <v>40</v>
      </c>
      <c r="AX623" s="15" t="s">
        <v>85</v>
      </c>
      <c r="AY623" s="289" t="s">
        <v>226</v>
      </c>
    </row>
    <row r="624" s="13" customFormat="1">
      <c r="A624" s="13"/>
      <c r="B624" s="243"/>
      <c r="C624" s="244"/>
      <c r="D624" s="245" t="s">
        <v>235</v>
      </c>
      <c r="E624" s="246" t="s">
        <v>1</v>
      </c>
      <c r="F624" s="247" t="s">
        <v>4262</v>
      </c>
      <c r="G624" s="244"/>
      <c r="H624" s="248">
        <v>35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235</v>
      </c>
      <c r="AU624" s="254" t="s">
        <v>241</v>
      </c>
      <c r="AV624" s="13" t="s">
        <v>94</v>
      </c>
      <c r="AW624" s="13" t="s">
        <v>40</v>
      </c>
      <c r="AX624" s="13" t="s">
        <v>85</v>
      </c>
      <c r="AY624" s="254" t="s">
        <v>226</v>
      </c>
    </row>
    <row r="625" s="15" customFormat="1">
      <c r="A625" s="15"/>
      <c r="B625" s="280"/>
      <c r="C625" s="281"/>
      <c r="D625" s="245" t="s">
        <v>235</v>
      </c>
      <c r="E625" s="282" t="s">
        <v>1</v>
      </c>
      <c r="F625" s="283" t="s">
        <v>4121</v>
      </c>
      <c r="G625" s="281"/>
      <c r="H625" s="282" t="s">
        <v>1</v>
      </c>
      <c r="I625" s="284"/>
      <c r="J625" s="281"/>
      <c r="K625" s="281"/>
      <c r="L625" s="285"/>
      <c r="M625" s="286"/>
      <c r="N625" s="287"/>
      <c r="O625" s="287"/>
      <c r="P625" s="287"/>
      <c r="Q625" s="287"/>
      <c r="R625" s="287"/>
      <c r="S625" s="287"/>
      <c r="T625" s="28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9" t="s">
        <v>235</v>
      </c>
      <c r="AU625" s="289" t="s">
        <v>241</v>
      </c>
      <c r="AV625" s="15" t="s">
        <v>92</v>
      </c>
      <c r="AW625" s="15" t="s">
        <v>40</v>
      </c>
      <c r="AX625" s="15" t="s">
        <v>85</v>
      </c>
      <c r="AY625" s="289" t="s">
        <v>226</v>
      </c>
    </row>
    <row r="626" s="13" customFormat="1">
      <c r="A626" s="13"/>
      <c r="B626" s="243"/>
      <c r="C626" s="244"/>
      <c r="D626" s="245" t="s">
        <v>235</v>
      </c>
      <c r="E626" s="246" t="s">
        <v>1</v>
      </c>
      <c r="F626" s="247" t="s">
        <v>4190</v>
      </c>
      <c r="G626" s="244"/>
      <c r="H626" s="248">
        <v>5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235</v>
      </c>
      <c r="AU626" s="254" t="s">
        <v>241</v>
      </c>
      <c r="AV626" s="13" t="s">
        <v>94</v>
      </c>
      <c r="AW626" s="13" t="s">
        <v>40</v>
      </c>
      <c r="AX626" s="13" t="s">
        <v>85</v>
      </c>
      <c r="AY626" s="254" t="s">
        <v>226</v>
      </c>
    </row>
    <row r="627" s="16" customFormat="1">
      <c r="A627" s="16"/>
      <c r="B627" s="290"/>
      <c r="C627" s="291"/>
      <c r="D627" s="245" t="s">
        <v>235</v>
      </c>
      <c r="E627" s="292" t="s">
        <v>1</v>
      </c>
      <c r="F627" s="293" t="s">
        <v>1434</v>
      </c>
      <c r="G627" s="291"/>
      <c r="H627" s="294">
        <v>40</v>
      </c>
      <c r="I627" s="295"/>
      <c r="J627" s="291"/>
      <c r="K627" s="291"/>
      <c r="L627" s="296"/>
      <c r="M627" s="297"/>
      <c r="N627" s="298"/>
      <c r="O627" s="298"/>
      <c r="P627" s="298"/>
      <c r="Q627" s="298"/>
      <c r="R627" s="298"/>
      <c r="S627" s="298"/>
      <c r="T627" s="299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300" t="s">
        <v>235</v>
      </c>
      <c r="AU627" s="300" t="s">
        <v>241</v>
      </c>
      <c r="AV627" s="16" t="s">
        <v>241</v>
      </c>
      <c r="AW627" s="16" t="s">
        <v>40</v>
      </c>
      <c r="AX627" s="16" t="s">
        <v>85</v>
      </c>
      <c r="AY627" s="300" t="s">
        <v>226</v>
      </c>
    </row>
    <row r="628" s="15" customFormat="1">
      <c r="A628" s="15"/>
      <c r="B628" s="280"/>
      <c r="C628" s="281"/>
      <c r="D628" s="245" t="s">
        <v>235</v>
      </c>
      <c r="E628" s="282" t="s">
        <v>1</v>
      </c>
      <c r="F628" s="283" t="s">
        <v>4263</v>
      </c>
      <c r="G628" s="281"/>
      <c r="H628" s="282" t="s">
        <v>1</v>
      </c>
      <c r="I628" s="284"/>
      <c r="J628" s="281"/>
      <c r="K628" s="281"/>
      <c r="L628" s="285"/>
      <c r="M628" s="286"/>
      <c r="N628" s="287"/>
      <c r="O628" s="287"/>
      <c r="P628" s="287"/>
      <c r="Q628" s="287"/>
      <c r="R628" s="287"/>
      <c r="S628" s="287"/>
      <c r="T628" s="288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9" t="s">
        <v>235</v>
      </c>
      <c r="AU628" s="289" t="s">
        <v>241</v>
      </c>
      <c r="AV628" s="15" t="s">
        <v>92</v>
      </c>
      <c r="AW628" s="15" t="s">
        <v>40</v>
      </c>
      <c r="AX628" s="15" t="s">
        <v>85</v>
      </c>
      <c r="AY628" s="289" t="s">
        <v>226</v>
      </c>
    </row>
    <row r="629" s="15" customFormat="1">
      <c r="A629" s="15"/>
      <c r="B629" s="280"/>
      <c r="C629" s="281"/>
      <c r="D629" s="245" t="s">
        <v>235</v>
      </c>
      <c r="E629" s="282" t="s">
        <v>1</v>
      </c>
      <c r="F629" s="283" t="s">
        <v>4264</v>
      </c>
      <c r="G629" s="281"/>
      <c r="H629" s="282" t="s">
        <v>1</v>
      </c>
      <c r="I629" s="284"/>
      <c r="J629" s="281"/>
      <c r="K629" s="281"/>
      <c r="L629" s="285"/>
      <c r="M629" s="286"/>
      <c r="N629" s="287"/>
      <c r="O629" s="287"/>
      <c r="P629" s="287"/>
      <c r="Q629" s="287"/>
      <c r="R629" s="287"/>
      <c r="S629" s="287"/>
      <c r="T629" s="28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9" t="s">
        <v>235</v>
      </c>
      <c r="AU629" s="289" t="s">
        <v>241</v>
      </c>
      <c r="AV629" s="15" t="s">
        <v>92</v>
      </c>
      <c r="AW629" s="15" t="s">
        <v>40</v>
      </c>
      <c r="AX629" s="15" t="s">
        <v>85</v>
      </c>
      <c r="AY629" s="289" t="s">
        <v>226</v>
      </c>
    </row>
    <row r="630" s="13" customFormat="1">
      <c r="A630" s="13"/>
      <c r="B630" s="243"/>
      <c r="C630" s="244"/>
      <c r="D630" s="245" t="s">
        <v>235</v>
      </c>
      <c r="E630" s="246" t="s">
        <v>1</v>
      </c>
      <c r="F630" s="247" t="s">
        <v>4265</v>
      </c>
      <c r="G630" s="244"/>
      <c r="H630" s="248">
        <v>240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235</v>
      </c>
      <c r="AU630" s="254" t="s">
        <v>241</v>
      </c>
      <c r="AV630" s="13" t="s">
        <v>94</v>
      </c>
      <c r="AW630" s="13" t="s">
        <v>40</v>
      </c>
      <c r="AX630" s="13" t="s">
        <v>85</v>
      </c>
      <c r="AY630" s="254" t="s">
        <v>226</v>
      </c>
    </row>
    <row r="631" s="15" customFormat="1">
      <c r="A631" s="15"/>
      <c r="B631" s="280"/>
      <c r="C631" s="281"/>
      <c r="D631" s="245" t="s">
        <v>235</v>
      </c>
      <c r="E631" s="282" t="s">
        <v>1</v>
      </c>
      <c r="F631" s="283" t="s">
        <v>4266</v>
      </c>
      <c r="G631" s="281"/>
      <c r="H631" s="282" t="s">
        <v>1</v>
      </c>
      <c r="I631" s="284"/>
      <c r="J631" s="281"/>
      <c r="K631" s="281"/>
      <c r="L631" s="285"/>
      <c r="M631" s="286"/>
      <c r="N631" s="287"/>
      <c r="O631" s="287"/>
      <c r="P631" s="287"/>
      <c r="Q631" s="287"/>
      <c r="R631" s="287"/>
      <c r="S631" s="287"/>
      <c r="T631" s="288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89" t="s">
        <v>235</v>
      </c>
      <c r="AU631" s="289" t="s">
        <v>241</v>
      </c>
      <c r="AV631" s="15" t="s">
        <v>92</v>
      </c>
      <c r="AW631" s="15" t="s">
        <v>40</v>
      </c>
      <c r="AX631" s="15" t="s">
        <v>85</v>
      </c>
      <c r="AY631" s="289" t="s">
        <v>226</v>
      </c>
    </row>
    <row r="632" s="13" customFormat="1">
      <c r="A632" s="13"/>
      <c r="B632" s="243"/>
      <c r="C632" s="244"/>
      <c r="D632" s="245" t="s">
        <v>235</v>
      </c>
      <c r="E632" s="246" t="s">
        <v>1</v>
      </c>
      <c r="F632" s="247" t="s">
        <v>4267</v>
      </c>
      <c r="G632" s="244"/>
      <c r="H632" s="248">
        <v>5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235</v>
      </c>
      <c r="AU632" s="254" t="s">
        <v>241</v>
      </c>
      <c r="AV632" s="13" t="s">
        <v>94</v>
      </c>
      <c r="AW632" s="13" t="s">
        <v>40</v>
      </c>
      <c r="AX632" s="13" t="s">
        <v>85</v>
      </c>
      <c r="AY632" s="254" t="s">
        <v>226</v>
      </c>
    </row>
    <row r="633" s="15" customFormat="1">
      <c r="A633" s="15"/>
      <c r="B633" s="280"/>
      <c r="C633" s="281"/>
      <c r="D633" s="245" t="s">
        <v>235</v>
      </c>
      <c r="E633" s="282" t="s">
        <v>1</v>
      </c>
      <c r="F633" s="283" t="s">
        <v>4237</v>
      </c>
      <c r="G633" s="281"/>
      <c r="H633" s="282" t="s">
        <v>1</v>
      </c>
      <c r="I633" s="284"/>
      <c r="J633" s="281"/>
      <c r="K633" s="281"/>
      <c r="L633" s="285"/>
      <c r="M633" s="286"/>
      <c r="N633" s="287"/>
      <c r="O633" s="287"/>
      <c r="P633" s="287"/>
      <c r="Q633" s="287"/>
      <c r="R633" s="287"/>
      <c r="S633" s="287"/>
      <c r="T633" s="28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9" t="s">
        <v>235</v>
      </c>
      <c r="AU633" s="289" t="s">
        <v>241</v>
      </c>
      <c r="AV633" s="15" t="s">
        <v>92</v>
      </c>
      <c r="AW633" s="15" t="s">
        <v>40</v>
      </c>
      <c r="AX633" s="15" t="s">
        <v>85</v>
      </c>
      <c r="AY633" s="289" t="s">
        <v>226</v>
      </c>
    </row>
    <row r="634" s="13" customFormat="1">
      <c r="A634" s="13"/>
      <c r="B634" s="243"/>
      <c r="C634" s="244"/>
      <c r="D634" s="245" t="s">
        <v>235</v>
      </c>
      <c r="E634" s="246" t="s">
        <v>1</v>
      </c>
      <c r="F634" s="247" t="s">
        <v>4268</v>
      </c>
      <c r="G634" s="244"/>
      <c r="H634" s="248">
        <v>4.5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235</v>
      </c>
      <c r="AU634" s="254" t="s">
        <v>241</v>
      </c>
      <c r="AV634" s="13" t="s">
        <v>94</v>
      </c>
      <c r="AW634" s="13" t="s">
        <v>40</v>
      </c>
      <c r="AX634" s="13" t="s">
        <v>85</v>
      </c>
      <c r="AY634" s="254" t="s">
        <v>226</v>
      </c>
    </row>
    <row r="635" s="16" customFormat="1">
      <c r="A635" s="16"/>
      <c r="B635" s="290"/>
      <c r="C635" s="291"/>
      <c r="D635" s="245" t="s">
        <v>235</v>
      </c>
      <c r="E635" s="292" t="s">
        <v>1</v>
      </c>
      <c r="F635" s="293" t="s">
        <v>1434</v>
      </c>
      <c r="G635" s="291"/>
      <c r="H635" s="294">
        <v>249.5</v>
      </c>
      <c r="I635" s="295"/>
      <c r="J635" s="291"/>
      <c r="K635" s="291"/>
      <c r="L635" s="296"/>
      <c r="M635" s="297"/>
      <c r="N635" s="298"/>
      <c r="O635" s="298"/>
      <c r="P635" s="298"/>
      <c r="Q635" s="298"/>
      <c r="R635" s="298"/>
      <c r="S635" s="298"/>
      <c r="T635" s="299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300" t="s">
        <v>235</v>
      </c>
      <c r="AU635" s="300" t="s">
        <v>241</v>
      </c>
      <c r="AV635" s="16" t="s">
        <v>241</v>
      </c>
      <c r="AW635" s="16" t="s">
        <v>40</v>
      </c>
      <c r="AX635" s="16" t="s">
        <v>85</v>
      </c>
      <c r="AY635" s="300" t="s">
        <v>226</v>
      </c>
    </row>
    <row r="636" s="14" customFormat="1">
      <c r="A636" s="14"/>
      <c r="B636" s="255"/>
      <c r="C636" s="256"/>
      <c r="D636" s="245" t="s">
        <v>235</v>
      </c>
      <c r="E636" s="257" t="s">
        <v>1</v>
      </c>
      <c r="F636" s="258" t="s">
        <v>237</v>
      </c>
      <c r="G636" s="256"/>
      <c r="H636" s="259">
        <v>289.5</v>
      </c>
      <c r="I636" s="260"/>
      <c r="J636" s="256"/>
      <c r="K636" s="256"/>
      <c r="L636" s="261"/>
      <c r="M636" s="262"/>
      <c r="N636" s="263"/>
      <c r="O636" s="263"/>
      <c r="P636" s="263"/>
      <c r="Q636" s="263"/>
      <c r="R636" s="263"/>
      <c r="S636" s="263"/>
      <c r="T636" s="26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5" t="s">
        <v>235</v>
      </c>
      <c r="AU636" s="265" t="s">
        <v>241</v>
      </c>
      <c r="AV636" s="14" t="s">
        <v>233</v>
      </c>
      <c r="AW636" s="14" t="s">
        <v>40</v>
      </c>
      <c r="AX636" s="14" t="s">
        <v>92</v>
      </c>
      <c r="AY636" s="265" t="s">
        <v>226</v>
      </c>
    </row>
    <row r="637" s="12" customFormat="1" ht="22.8" customHeight="1">
      <c r="A637" s="12"/>
      <c r="B637" s="214"/>
      <c r="C637" s="215"/>
      <c r="D637" s="216" t="s">
        <v>84</v>
      </c>
      <c r="E637" s="228" t="s">
        <v>4269</v>
      </c>
      <c r="F637" s="228" t="s">
        <v>4270</v>
      </c>
      <c r="G637" s="215"/>
      <c r="H637" s="215"/>
      <c r="I637" s="218"/>
      <c r="J637" s="229">
        <f>BK637</f>
        <v>0</v>
      </c>
      <c r="K637" s="215"/>
      <c r="L637" s="220"/>
      <c r="M637" s="221"/>
      <c r="N637" s="222"/>
      <c r="O637" s="222"/>
      <c r="P637" s="223">
        <f>SUM(P638:P653)</f>
        <v>0</v>
      </c>
      <c r="Q637" s="222"/>
      <c r="R637" s="223">
        <f>SUM(R638:R653)</f>
        <v>1.5297000000000001</v>
      </c>
      <c r="S637" s="222"/>
      <c r="T637" s="224">
        <f>SUM(T638:T653)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5" t="s">
        <v>92</v>
      </c>
      <c r="AT637" s="226" t="s">
        <v>84</v>
      </c>
      <c r="AU637" s="226" t="s">
        <v>92</v>
      </c>
      <c r="AY637" s="225" t="s">
        <v>226</v>
      </c>
      <c r="BK637" s="227">
        <f>SUM(BK638:BK653)</f>
        <v>0</v>
      </c>
    </row>
    <row r="638" s="2" customFormat="1" ht="16.5" customHeight="1">
      <c r="A638" s="41"/>
      <c r="B638" s="42"/>
      <c r="C638" s="230" t="s">
        <v>748</v>
      </c>
      <c r="D638" s="230" t="s">
        <v>228</v>
      </c>
      <c r="E638" s="231" t="s">
        <v>3835</v>
      </c>
      <c r="F638" s="232" t="s">
        <v>4271</v>
      </c>
      <c r="G638" s="233" t="s">
        <v>611</v>
      </c>
      <c r="H638" s="234">
        <v>19</v>
      </c>
      <c r="I638" s="235"/>
      <c r="J638" s="236">
        <f>ROUND(I638*H638,2)</f>
        <v>0</v>
      </c>
      <c r="K638" s="232" t="s">
        <v>1</v>
      </c>
      <c r="L638" s="47"/>
      <c r="M638" s="237" t="s">
        <v>1</v>
      </c>
      <c r="N638" s="238" t="s">
        <v>52</v>
      </c>
      <c r="O638" s="95"/>
      <c r="P638" s="239">
        <f>O638*H638</f>
        <v>0</v>
      </c>
      <c r="Q638" s="239">
        <v>0.0011000000000000001</v>
      </c>
      <c r="R638" s="239">
        <f>Q638*H638</f>
        <v>0.020900000000000002</v>
      </c>
      <c r="S638" s="239">
        <v>0</v>
      </c>
      <c r="T638" s="240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41" t="s">
        <v>233</v>
      </c>
      <c r="AT638" s="241" t="s">
        <v>228</v>
      </c>
      <c r="AU638" s="241" t="s">
        <v>94</v>
      </c>
      <c r="AY638" s="19" t="s">
        <v>226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9" t="s">
        <v>233</v>
      </c>
      <c r="BK638" s="242">
        <f>ROUND(I638*H638,2)</f>
        <v>0</v>
      </c>
      <c r="BL638" s="19" t="s">
        <v>233</v>
      </c>
      <c r="BM638" s="241" t="s">
        <v>4272</v>
      </c>
    </row>
    <row r="639" s="2" customFormat="1">
      <c r="A639" s="41"/>
      <c r="B639" s="42"/>
      <c r="C639" s="43"/>
      <c r="D639" s="245" t="s">
        <v>503</v>
      </c>
      <c r="E639" s="43"/>
      <c r="F639" s="276" t="s">
        <v>4273</v>
      </c>
      <c r="G639" s="43"/>
      <c r="H639" s="43"/>
      <c r="I639" s="277"/>
      <c r="J639" s="43"/>
      <c r="K639" s="43"/>
      <c r="L639" s="47"/>
      <c r="M639" s="278"/>
      <c r="N639" s="279"/>
      <c r="O639" s="95"/>
      <c r="P639" s="95"/>
      <c r="Q639" s="95"/>
      <c r="R639" s="95"/>
      <c r="S639" s="95"/>
      <c r="T639" s="96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19" t="s">
        <v>503</v>
      </c>
      <c r="AU639" s="19" t="s">
        <v>94</v>
      </c>
    </row>
    <row r="640" s="2" customFormat="1" ht="16.5" customHeight="1">
      <c r="A640" s="41"/>
      <c r="B640" s="42"/>
      <c r="C640" s="230" t="s">
        <v>753</v>
      </c>
      <c r="D640" s="230" t="s">
        <v>228</v>
      </c>
      <c r="E640" s="231" t="s">
        <v>3838</v>
      </c>
      <c r="F640" s="232" t="s">
        <v>4274</v>
      </c>
      <c r="G640" s="233" t="s">
        <v>611</v>
      </c>
      <c r="H640" s="234">
        <v>8</v>
      </c>
      <c r="I640" s="235"/>
      <c r="J640" s="236">
        <f>ROUND(I640*H640,2)</f>
        <v>0</v>
      </c>
      <c r="K640" s="232" t="s">
        <v>1</v>
      </c>
      <c r="L640" s="47"/>
      <c r="M640" s="237" t="s">
        <v>1</v>
      </c>
      <c r="N640" s="238" t="s">
        <v>52</v>
      </c>
      <c r="O640" s="95"/>
      <c r="P640" s="239">
        <f>O640*H640</f>
        <v>0</v>
      </c>
      <c r="Q640" s="239">
        <v>0.0020999999999999999</v>
      </c>
      <c r="R640" s="239">
        <f>Q640*H640</f>
        <v>0.016799999999999999</v>
      </c>
      <c r="S640" s="239">
        <v>0</v>
      </c>
      <c r="T640" s="240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41" t="s">
        <v>233</v>
      </c>
      <c r="AT640" s="241" t="s">
        <v>228</v>
      </c>
      <c r="AU640" s="241" t="s">
        <v>94</v>
      </c>
      <c r="AY640" s="19" t="s">
        <v>226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9" t="s">
        <v>233</v>
      </c>
      <c r="BK640" s="242">
        <f>ROUND(I640*H640,2)</f>
        <v>0</v>
      </c>
      <c r="BL640" s="19" t="s">
        <v>233</v>
      </c>
      <c r="BM640" s="241" t="s">
        <v>4275</v>
      </c>
    </row>
    <row r="641" s="2" customFormat="1">
      <c r="A641" s="41"/>
      <c r="B641" s="42"/>
      <c r="C641" s="43"/>
      <c r="D641" s="245" t="s">
        <v>503</v>
      </c>
      <c r="E641" s="43"/>
      <c r="F641" s="276" t="s">
        <v>4273</v>
      </c>
      <c r="G641" s="43"/>
      <c r="H641" s="43"/>
      <c r="I641" s="277"/>
      <c r="J641" s="43"/>
      <c r="K641" s="43"/>
      <c r="L641" s="47"/>
      <c r="M641" s="278"/>
      <c r="N641" s="279"/>
      <c r="O641" s="95"/>
      <c r="P641" s="95"/>
      <c r="Q641" s="95"/>
      <c r="R641" s="95"/>
      <c r="S641" s="95"/>
      <c r="T641" s="96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19" t="s">
        <v>503</v>
      </c>
      <c r="AU641" s="19" t="s">
        <v>94</v>
      </c>
    </row>
    <row r="642" s="2" customFormat="1" ht="21.75" customHeight="1">
      <c r="A642" s="41"/>
      <c r="B642" s="42"/>
      <c r="C642" s="230" t="s">
        <v>758</v>
      </c>
      <c r="D642" s="230" t="s">
        <v>228</v>
      </c>
      <c r="E642" s="231" t="s">
        <v>4276</v>
      </c>
      <c r="F642" s="232" t="s">
        <v>4277</v>
      </c>
      <c r="G642" s="233" t="s">
        <v>611</v>
      </c>
      <c r="H642" s="234">
        <v>45</v>
      </c>
      <c r="I642" s="235"/>
      <c r="J642" s="236">
        <f>ROUND(I642*H642,2)</f>
        <v>0</v>
      </c>
      <c r="K642" s="232" t="s">
        <v>1</v>
      </c>
      <c r="L642" s="47"/>
      <c r="M642" s="237" t="s">
        <v>1</v>
      </c>
      <c r="N642" s="238" t="s">
        <v>52</v>
      </c>
      <c r="O642" s="95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41" t="s">
        <v>233</v>
      </c>
      <c r="AT642" s="241" t="s">
        <v>228</v>
      </c>
      <c r="AU642" s="241" t="s">
        <v>94</v>
      </c>
      <c r="AY642" s="19" t="s">
        <v>226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9" t="s">
        <v>233</v>
      </c>
      <c r="BK642" s="242">
        <f>ROUND(I642*H642,2)</f>
        <v>0</v>
      </c>
      <c r="BL642" s="19" t="s">
        <v>233</v>
      </c>
      <c r="BM642" s="241" t="s">
        <v>4278</v>
      </c>
    </row>
    <row r="643" s="2" customFormat="1">
      <c r="A643" s="41"/>
      <c r="B643" s="42"/>
      <c r="C643" s="43"/>
      <c r="D643" s="245" t="s">
        <v>503</v>
      </c>
      <c r="E643" s="43"/>
      <c r="F643" s="276" t="s">
        <v>4279</v>
      </c>
      <c r="G643" s="43"/>
      <c r="H643" s="43"/>
      <c r="I643" s="277"/>
      <c r="J643" s="43"/>
      <c r="K643" s="43"/>
      <c r="L643" s="47"/>
      <c r="M643" s="278"/>
      <c r="N643" s="279"/>
      <c r="O643" s="95"/>
      <c r="P643" s="95"/>
      <c r="Q643" s="95"/>
      <c r="R643" s="95"/>
      <c r="S643" s="95"/>
      <c r="T643" s="96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19" t="s">
        <v>503</v>
      </c>
      <c r="AU643" s="19" t="s">
        <v>94</v>
      </c>
    </row>
    <row r="644" s="2" customFormat="1" ht="21.75" customHeight="1">
      <c r="A644" s="41"/>
      <c r="B644" s="42"/>
      <c r="C644" s="230" t="s">
        <v>763</v>
      </c>
      <c r="D644" s="230" t="s">
        <v>228</v>
      </c>
      <c r="E644" s="231" t="s">
        <v>4280</v>
      </c>
      <c r="F644" s="232" t="s">
        <v>4281</v>
      </c>
      <c r="G644" s="233" t="s">
        <v>611</v>
      </c>
      <c r="H644" s="234">
        <v>3</v>
      </c>
      <c r="I644" s="235"/>
      <c r="J644" s="236">
        <f>ROUND(I644*H644,2)</f>
        <v>0</v>
      </c>
      <c r="K644" s="232" t="s">
        <v>1</v>
      </c>
      <c r="L644" s="47"/>
      <c r="M644" s="237" t="s">
        <v>1</v>
      </c>
      <c r="N644" s="238" t="s">
        <v>52</v>
      </c>
      <c r="O644" s="95"/>
      <c r="P644" s="239">
        <f>O644*H644</f>
        <v>0</v>
      </c>
      <c r="Q644" s="239">
        <v>0.0060000000000000001</v>
      </c>
      <c r="R644" s="239">
        <f>Q644*H644</f>
        <v>0.018000000000000002</v>
      </c>
      <c r="S644" s="239">
        <v>0</v>
      </c>
      <c r="T644" s="240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41" t="s">
        <v>233</v>
      </c>
      <c r="AT644" s="241" t="s">
        <v>228</v>
      </c>
      <c r="AU644" s="241" t="s">
        <v>94</v>
      </c>
      <c r="AY644" s="19" t="s">
        <v>226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9" t="s">
        <v>233</v>
      </c>
      <c r="BK644" s="242">
        <f>ROUND(I644*H644,2)</f>
        <v>0</v>
      </c>
      <c r="BL644" s="19" t="s">
        <v>233</v>
      </c>
      <c r="BM644" s="241" t="s">
        <v>4282</v>
      </c>
    </row>
    <row r="645" s="2" customFormat="1">
      <c r="A645" s="41"/>
      <c r="B645" s="42"/>
      <c r="C645" s="43"/>
      <c r="D645" s="245" t="s">
        <v>503</v>
      </c>
      <c r="E645" s="43"/>
      <c r="F645" s="276" t="s">
        <v>4283</v>
      </c>
      <c r="G645" s="43"/>
      <c r="H645" s="43"/>
      <c r="I645" s="277"/>
      <c r="J645" s="43"/>
      <c r="K645" s="43"/>
      <c r="L645" s="47"/>
      <c r="M645" s="278"/>
      <c r="N645" s="279"/>
      <c r="O645" s="95"/>
      <c r="P645" s="95"/>
      <c r="Q645" s="95"/>
      <c r="R645" s="95"/>
      <c r="S645" s="95"/>
      <c r="T645" s="96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19" t="s">
        <v>503</v>
      </c>
      <c r="AU645" s="19" t="s">
        <v>94</v>
      </c>
    </row>
    <row r="646" s="2" customFormat="1" ht="21.75" customHeight="1">
      <c r="A646" s="41"/>
      <c r="B646" s="42"/>
      <c r="C646" s="230" t="s">
        <v>768</v>
      </c>
      <c r="D646" s="230" t="s">
        <v>228</v>
      </c>
      <c r="E646" s="231" t="s">
        <v>4284</v>
      </c>
      <c r="F646" s="232" t="s">
        <v>4285</v>
      </c>
      <c r="G646" s="233" t="s">
        <v>611</v>
      </c>
      <c r="H646" s="234">
        <v>12</v>
      </c>
      <c r="I646" s="235"/>
      <c r="J646" s="236">
        <f>ROUND(I646*H646,2)</f>
        <v>0</v>
      </c>
      <c r="K646" s="232" t="s">
        <v>1</v>
      </c>
      <c r="L646" s="47"/>
      <c r="M646" s="237" t="s">
        <v>1</v>
      </c>
      <c r="N646" s="238" t="s">
        <v>52</v>
      </c>
      <c r="O646" s="95"/>
      <c r="P646" s="239">
        <f>O646*H646</f>
        <v>0</v>
      </c>
      <c r="Q646" s="239">
        <v>0.0060000000000000001</v>
      </c>
      <c r="R646" s="239">
        <f>Q646*H646</f>
        <v>0.072000000000000008</v>
      </c>
      <c r="S646" s="239">
        <v>0</v>
      </c>
      <c r="T646" s="240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41" t="s">
        <v>233</v>
      </c>
      <c r="AT646" s="241" t="s">
        <v>228</v>
      </c>
      <c r="AU646" s="241" t="s">
        <v>94</v>
      </c>
      <c r="AY646" s="19" t="s">
        <v>226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9" t="s">
        <v>233</v>
      </c>
      <c r="BK646" s="242">
        <f>ROUND(I646*H646,2)</f>
        <v>0</v>
      </c>
      <c r="BL646" s="19" t="s">
        <v>233</v>
      </c>
      <c r="BM646" s="241" t="s">
        <v>4286</v>
      </c>
    </row>
    <row r="647" s="2" customFormat="1">
      <c r="A647" s="41"/>
      <c r="B647" s="42"/>
      <c r="C647" s="43"/>
      <c r="D647" s="245" t="s">
        <v>503</v>
      </c>
      <c r="E647" s="43"/>
      <c r="F647" s="276" t="s">
        <v>4287</v>
      </c>
      <c r="G647" s="43"/>
      <c r="H647" s="43"/>
      <c r="I647" s="277"/>
      <c r="J647" s="43"/>
      <c r="K647" s="43"/>
      <c r="L647" s="47"/>
      <c r="M647" s="278"/>
      <c r="N647" s="279"/>
      <c r="O647" s="95"/>
      <c r="P647" s="95"/>
      <c r="Q647" s="95"/>
      <c r="R647" s="95"/>
      <c r="S647" s="95"/>
      <c r="T647" s="96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19" t="s">
        <v>503</v>
      </c>
      <c r="AU647" s="19" t="s">
        <v>94</v>
      </c>
    </row>
    <row r="648" s="2" customFormat="1" ht="21.75" customHeight="1">
      <c r="A648" s="41"/>
      <c r="B648" s="42"/>
      <c r="C648" s="230" t="s">
        <v>773</v>
      </c>
      <c r="D648" s="230" t="s">
        <v>228</v>
      </c>
      <c r="E648" s="231" t="s">
        <v>4288</v>
      </c>
      <c r="F648" s="232" t="s">
        <v>4289</v>
      </c>
      <c r="G648" s="233" t="s">
        <v>611</v>
      </c>
      <c r="H648" s="234">
        <v>110</v>
      </c>
      <c r="I648" s="235"/>
      <c r="J648" s="236">
        <f>ROUND(I648*H648,2)</f>
        <v>0</v>
      </c>
      <c r="K648" s="232" t="s">
        <v>1</v>
      </c>
      <c r="L648" s="47"/>
      <c r="M648" s="237" t="s">
        <v>1</v>
      </c>
      <c r="N648" s="238" t="s">
        <v>52</v>
      </c>
      <c r="O648" s="95"/>
      <c r="P648" s="239">
        <f>O648*H648</f>
        <v>0</v>
      </c>
      <c r="Q648" s="239">
        <v>0.01</v>
      </c>
      <c r="R648" s="239">
        <f>Q648*H648</f>
        <v>1.1000000000000001</v>
      </c>
      <c r="S648" s="239">
        <v>0</v>
      </c>
      <c r="T648" s="240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41" t="s">
        <v>233</v>
      </c>
      <c r="AT648" s="241" t="s">
        <v>228</v>
      </c>
      <c r="AU648" s="241" t="s">
        <v>94</v>
      </c>
      <c r="AY648" s="19" t="s">
        <v>226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9" t="s">
        <v>233</v>
      </c>
      <c r="BK648" s="242">
        <f>ROUND(I648*H648,2)</f>
        <v>0</v>
      </c>
      <c r="BL648" s="19" t="s">
        <v>233</v>
      </c>
      <c r="BM648" s="241" t="s">
        <v>4290</v>
      </c>
    </row>
    <row r="649" s="2" customFormat="1">
      <c r="A649" s="41"/>
      <c r="B649" s="42"/>
      <c r="C649" s="43"/>
      <c r="D649" s="245" t="s">
        <v>503</v>
      </c>
      <c r="E649" s="43"/>
      <c r="F649" s="276" t="s">
        <v>4291</v>
      </c>
      <c r="G649" s="43"/>
      <c r="H649" s="43"/>
      <c r="I649" s="277"/>
      <c r="J649" s="43"/>
      <c r="K649" s="43"/>
      <c r="L649" s="47"/>
      <c r="M649" s="278"/>
      <c r="N649" s="279"/>
      <c r="O649" s="95"/>
      <c r="P649" s="95"/>
      <c r="Q649" s="95"/>
      <c r="R649" s="95"/>
      <c r="S649" s="95"/>
      <c r="T649" s="96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19" t="s">
        <v>503</v>
      </c>
      <c r="AU649" s="19" t="s">
        <v>94</v>
      </c>
    </row>
    <row r="650" s="2" customFormat="1" ht="21.75" customHeight="1">
      <c r="A650" s="41"/>
      <c r="B650" s="42"/>
      <c r="C650" s="230" t="s">
        <v>778</v>
      </c>
      <c r="D650" s="230" t="s">
        <v>228</v>
      </c>
      <c r="E650" s="231" t="s">
        <v>4292</v>
      </c>
      <c r="F650" s="232" t="s">
        <v>4293</v>
      </c>
      <c r="G650" s="233" t="s">
        <v>611</v>
      </c>
      <c r="H650" s="234">
        <v>20</v>
      </c>
      <c r="I650" s="235"/>
      <c r="J650" s="236">
        <f>ROUND(I650*H650,2)</f>
        <v>0</v>
      </c>
      <c r="K650" s="232" t="s">
        <v>1</v>
      </c>
      <c r="L650" s="47"/>
      <c r="M650" s="237" t="s">
        <v>1</v>
      </c>
      <c r="N650" s="238" t="s">
        <v>52</v>
      </c>
      <c r="O650" s="95"/>
      <c r="P650" s="239">
        <f>O650*H650</f>
        <v>0</v>
      </c>
      <c r="Q650" s="239">
        <v>0.0070000000000000001</v>
      </c>
      <c r="R650" s="239">
        <f>Q650*H650</f>
        <v>0.14000000000000001</v>
      </c>
      <c r="S650" s="239">
        <v>0</v>
      </c>
      <c r="T650" s="240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41" t="s">
        <v>233</v>
      </c>
      <c r="AT650" s="241" t="s">
        <v>228</v>
      </c>
      <c r="AU650" s="241" t="s">
        <v>94</v>
      </c>
      <c r="AY650" s="19" t="s">
        <v>226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9" t="s">
        <v>233</v>
      </c>
      <c r="BK650" s="242">
        <f>ROUND(I650*H650,2)</f>
        <v>0</v>
      </c>
      <c r="BL650" s="19" t="s">
        <v>233</v>
      </c>
      <c r="BM650" s="241" t="s">
        <v>4294</v>
      </c>
    </row>
    <row r="651" s="2" customFormat="1">
      <c r="A651" s="41"/>
      <c r="B651" s="42"/>
      <c r="C651" s="43"/>
      <c r="D651" s="245" t="s">
        <v>503</v>
      </c>
      <c r="E651" s="43"/>
      <c r="F651" s="276" t="s">
        <v>4295</v>
      </c>
      <c r="G651" s="43"/>
      <c r="H651" s="43"/>
      <c r="I651" s="277"/>
      <c r="J651" s="43"/>
      <c r="K651" s="43"/>
      <c r="L651" s="47"/>
      <c r="M651" s="278"/>
      <c r="N651" s="279"/>
      <c r="O651" s="95"/>
      <c r="P651" s="95"/>
      <c r="Q651" s="95"/>
      <c r="R651" s="95"/>
      <c r="S651" s="95"/>
      <c r="T651" s="96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19" t="s">
        <v>503</v>
      </c>
      <c r="AU651" s="19" t="s">
        <v>94</v>
      </c>
    </row>
    <row r="652" s="2" customFormat="1" ht="16.5" customHeight="1">
      <c r="A652" s="41"/>
      <c r="B652" s="42"/>
      <c r="C652" s="230" t="s">
        <v>784</v>
      </c>
      <c r="D652" s="230" t="s">
        <v>228</v>
      </c>
      <c r="E652" s="231" t="s">
        <v>4296</v>
      </c>
      <c r="F652" s="232" t="s">
        <v>4297</v>
      </c>
      <c r="G652" s="233" t="s">
        <v>611</v>
      </c>
      <c r="H652" s="234">
        <v>27</v>
      </c>
      <c r="I652" s="235"/>
      <c r="J652" s="236">
        <f>ROUND(I652*H652,2)</f>
        <v>0</v>
      </c>
      <c r="K652" s="232" t="s">
        <v>1</v>
      </c>
      <c r="L652" s="47"/>
      <c r="M652" s="237" t="s">
        <v>1</v>
      </c>
      <c r="N652" s="238" t="s">
        <v>52</v>
      </c>
      <c r="O652" s="95"/>
      <c r="P652" s="239">
        <f>O652*H652</f>
        <v>0</v>
      </c>
      <c r="Q652" s="239">
        <v>0.0060000000000000001</v>
      </c>
      <c r="R652" s="239">
        <f>Q652*H652</f>
        <v>0.16200000000000001</v>
      </c>
      <c r="S652" s="239">
        <v>0</v>
      </c>
      <c r="T652" s="240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41" t="s">
        <v>233</v>
      </c>
      <c r="AT652" s="241" t="s">
        <v>228</v>
      </c>
      <c r="AU652" s="241" t="s">
        <v>94</v>
      </c>
      <c r="AY652" s="19" t="s">
        <v>226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9" t="s">
        <v>233</v>
      </c>
      <c r="BK652" s="242">
        <f>ROUND(I652*H652,2)</f>
        <v>0</v>
      </c>
      <c r="BL652" s="19" t="s">
        <v>233</v>
      </c>
      <c r="BM652" s="241" t="s">
        <v>4298</v>
      </c>
    </row>
    <row r="653" s="2" customFormat="1">
      <c r="A653" s="41"/>
      <c r="B653" s="42"/>
      <c r="C653" s="43"/>
      <c r="D653" s="245" t="s">
        <v>503</v>
      </c>
      <c r="E653" s="43"/>
      <c r="F653" s="276" t="s">
        <v>4299</v>
      </c>
      <c r="G653" s="43"/>
      <c r="H653" s="43"/>
      <c r="I653" s="277"/>
      <c r="J653" s="43"/>
      <c r="K653" s="43"/>
      <c r="L653" s="47"/>
      <c r="M653" s="278"/>
      <c r="N653" s="279"/>
      <c r="O653" s="95"/>
      <c r="P653" s="95"/>
      <c r="Q653" s="95"/>
      <c r="R653" s="95"/>
      <c r="S653" s="95"/>
      <c r="T653" s="96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19" t="s">
        <v>503</v>
      </c>
      <c r="AU653" s="19" t="s">
        <v>94</v>
      </c>
    </row>
    <row r="654" s="12" customFormat="1" ht="22.8" customHeight="1">
      <c r="A654" s="12"/>
      <c r="B654" s="214"/>
      <c r="C654" s="215"/>
      <c r="D654" s="216" t="s">
        <v>84</v>
      </c>
      <c r="E654" s="228" t="s">
        <v>683</v>
      </c>
      <c r="F654" s="228" t="s">
        <v>684</v>
      </c>
      <c r="G654" s="215"/>
      <c r="H654" s="215"/>
      <c r="I654" s="218"/>
      <c r="J654" s="229">
        <f>BK654</f>
        <v>0</v>
      </c>
      <c r="K654" s="215"/>
      <c r="L654" s="220"/>
      <c r="M654" s="221"/>
      <c r="N654" s="222"/>
      <c r="O654" s="222"/>
      <c r="P654" s="223">
        <f>SUM(P655:P671)</f>
        <v>0</v>
      </c>
      <c r="Q654" s="222"/>
      <c r="R654" s="223">
        <f>SUM(R655:R671)</f>
        <v>0.014475999999999999</v>
      </c>
      <c r="S654" s="222"/>
      <c r="T654" s="224">
        <f>SUM(T655:T671)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25" t="s">
        <v>92</v>
      </c>
      <c r="AT654" s="226" t="s">
        <v>84</v>
      </c>
      <c r="AU654" s="226" t="s">
        <v>92</v>
      </c>
      <c r="AY654" s="225" t="s">
        <v>226</v>
      </c>
      <c r="BK654" s="227">
        <f>SUM(BK655:BK671)</f>
        <v>0</v>
      </c>
    </row>
    <row r="655" s="2" customFormat="1" ht="16.5" customHeight="1">
      <c r="A655" s="41"/>
      <c r="B655" s="42"/>
      <c r="C655" s="230" t="s">
        <v>792</v>
      </c>
      <c r="D655" s="230" t="s">
        <v>228</v>
      </c>
      <c r="E655" s="231" t="s">
        <v>686</v>
      </c>
      <c r="F655" s="232" t="s">
        <v>4300</v>
      </c>
      <c r="G655" s="233" t="s">
        <v>387</v>
      </c>
      <c r="H655" s="234">
        <v>1</v>
      </c>
      <c r="I655" s="235"/>
      <c r="J655" s="236">
        <f>ROUND(I655*H655,2)</f>
        <v>0</v>
      </c>
      <c r="K655" s="232" t="s">
        <v>1</v>
      </c>
      <c r="L655" s="47"/>
      <c r="M655" s="237" t="s">
        <v>1</v>
      </c>
      <c r="N655" s="238" t="s">
        <v>52</v>
      </c>
      <c r="O655" s="95"/>
      <c r="P655" s="239">
        <f>O655*H655</f>
        <v>0</v>
      </c>
      <c r="Q655" s="239">
        <v>0</v>
      </c>
      <c r="R655" s="239">
        <f>Q655*H655</f>
        <v>0</v>
      </c>
      <c r="S655" s="239">
        <v>0</v>
      </c>
      <c r="T655" s="240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41" t="s">
        <v>233</v>
      </c>
      <c r="AT655" s="241" t="s">
        <v>228</v>
      </c>
      <c r="AU655" s="241" t="s">
        <v>94</v>
      </c>
      <c r="AY655" s="19" t="s">
        <v>226</v>
      </c>
      <c r="BE655" s="242">
        <f>IF(N655="základní",J655,0)</f>
        <v>0</v>
      </c>
      <c r="BF655" s="242">
        <f>IF(N655="snížená",J655,0)</f>
        <v>0</v>
      </c>
      <c r="BG655" s="242">
        <f>IF(N655="zákl. přenesená",J655,0)</f>
        <v>0</v>
      </c>
      <c r="BH655" s="242">
        <f>IF(N655="sníž. přenesená",J655,0)</f>
        <v>0</v>
      </c>
      <c r="BI655" s="242">
        <f>IF(N655="nulová",J655,0)</f>
        <v>0</v>
      </c>
      <c r="BJ655" s="19" t="s">
        <v>233</v>
      </c>
      <c r="BK655" s="242">
        <f>ROUND(I655*H655,2)</f>
        <v>0</v>
      </c>
      <c r="BL655" s="19" t="s">
        <v>233</v>
      </c>
      <c r="BM655" s="241" t="s">
        <v>4301</v>
      </c>
    </row>
    <row r="656" s="2" customFormat="1" ht="16.5" customHeight="1">
      <c r="A656" s="41"/>
      <c r="B656" s="42"/>
      <c r="C656" s="230" t="s">
        <v>797</v>
      </c>
      <c r="D656" s="230" t="s">
        <v>228</v>
      </c>
      <c r="E656" s="231" t="s">
        <v>4302</v>
      </c>
      <c r="F656" s="232" t="s">
        <v>4303</v>
      </c>
      <c r="G656" s="233" t="s">
        <v>387</v>
      </c>
      <c r="H656" s="234">
        <v>1</v>
      </c>
      <c r="I656" s="235"/>
      <c r="J656" s="236">
        <f>ROUND(I656*H656,2)</f>
        <v>0</v>
      </c>
      <c r="K656" s="232" t="s">
        <v>1</v>
      </c>
      <c r="L656" s="47"/>
      <c r="M656" s="237" t="s">
        <v>1</v>
      </c>
      <c r="N656" s="238" t="s">
        <v>52</v>
      </c>
      <c r="O656" s="95"/>
      <c r="P656" s="239">
        <f>O656*H656</f>
        <v>0</v>
      </c>
      <c r="Q656" s="239">
        <v>0</v>
      </c>
      <c r="R656" s="239">
        <f>Q656*H656</f>
        <v>0</v>
      </c>
      <c r="S656" s="239">
        <v>0</v>
      </c>
      <c r="T656" s="240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41" t="s">
        <v>233</v>
      </c>
      <c r="AT656" s="241" t="s">
        <v>228</v>
      </c>
      <c r="AU656" s="241" t="s">
        <v>94</v>
      </c>
      <c r="AY656" s="19" t="s">
        <v>226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9" t="s">
        <v>233</v>
      </c>
      <c r="BK656" s="242">
        <f>ROUND(I656*H656,2)</f>
        <v>0</v>
      </c>
      <c r="BL656" s="19" t="s">
        <v>233</v>
      </c>
      <c r="BM656" s="241" t="s">
        <v>4304</v>
      </c>
    </row>
    <row r="657" s="2" customFormat="1" ht="16.5" customHeight="1">
      <c r="A657" s="41"/>
      <c r="B657" s="42"/>
      <c r="C657" s="230" t="s">
        <v>803</v>
      </c>
      <c r="D657" s="230" t="s">
        <v>228</v>
      </c>
      <c r="E657" s="231" t="s">
        <v>4305</v>
      </c>
      <c r="F657" s="232" t="s">
        <v>4306</v>
      </c>
      <c r="G657" s="233" t="s">
        <v>387</v>
      </c>
      <c r="H657" s="234">
        <v>1</v>
      </c>
      <c r="I657" s="235"/>
      <c r="J657" s="236">
        <f>ROUND(I657*H657,2)</f>
        <v>0</v>
      </c>
      <c r="K657" s="232" t="s">
        <v>1</v>
      </c>
      <c r="L657" s="47"/>
      <c r="M657" s="237" t="s">
        <v>1</v>
      </c>
      <c r="N657" s="238" t="s">
        <v>52</v>
      </c>
      <c r="O657" s="95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41" t="s">
        <v>233</v>
      </c>
      <c r="AT657" s="241" t="s">
        <v>228</v>
      </c>
      <c r="AU657" s="241" t="s">
        <v>94</v>
      </c>
      <c r="AY657" s="19" t="s">
        <v>226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9" t="s">
        <v>233</v>
      </c>
      <c r="BK657" s="242">
        <f>ROUND(I657*H657,2)</f>
        <v>0</v>
      </c>
      <c r="BL657" s="19" t="s">
        <v>233</v>
      </c>
      <c r="BM657" s="241" t="s">
        <v>4307</v>
      </c>
    </row>
    <row r="658" s="2" customFormat="1" ht="16.5" customHeight="1">
      <c r="A658" s="41"/>
      <c r="B658" s="42"/>
      <c r="C658" s="230" t="s">
        <v>807</v>
      </c>
      <c r="D658" s="230" t="s">
        <v>228</v>
      </c>
      <c r="E658" s="231" t="s">
        <v>4308</v>
      </c>
      <c r="F658" s="232" t="s">
        <v>4309</v>
      </c>
      <c r="G658" s="233" t="s">
        <v>611</v>
      </c>
      <c r="H658" s="234">
        <v>1</v>
      </c>
      <c r="I658" s="235"/>
      <c r="J658" s="236">
        <f>ROUND(I658*H658,2)</f>
        <v>0</v>
      </c>
      <c r="K658" s="232" t="s">
        <v>1</v>
      </c>
      <c r="L658" s="47"/>
      <c r="M658" s="237" t="s">
        <v>1</v>
      </c>
      <c r="N658" s="238" t="s">
        <v>52</v>
      </c>
      <c r="O658" s="95"/>
      <c r="P658" s="239">
        <f>O658*H658</f>
        <v>0</v>
      </c>
      <c r="Q658" s="239">
        <v>0</v>
      </c>
      <c r="R658" s="239">
        <f>Q658*H658</f>
        <v>0</v>
      </c>
      <c r="S658" s="239">
        <v>0</v>
      </c>
      <c r="T658" s="240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41" t="s">
        <v>233</v>
      </c>
      <c r="AT658" s="241" t="s">
        <v>228</v>
      </c>
      <c r="AU658" s="241" t="s">
        <v>94</v>
      </c>
      <c r="AY658" s="19" t="s">
        <v>226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9" t="s">
        <v>233</v>
      </c>
      <c r="BK658" s="242">
        <f>ROUND(I658*H658,2)</f>
        <v>0</v>
      </c>
      <c r="BL658" s="19" t="s">
        <v>233</v>
      </c>
      <c r="BM658" s="241" t="s">
        <v>4310</v>
      </c>
    </row>
    <row r="659" s="2" customFormat="1" ht="16.5" customHeight="1">
      <c r="A659" s="41"/>
      <c r="B659" s="42"/>
      <c r="C659" s="230" t="s">
        <v>813</v>
      </c>
      <c r="D659" s="230" t="s">
        <v>228</v>
      </c>
      <c r="E659" s="231" t="s">
        <v>709</v>
      </c>
      <c r="F659" s="232" t="s">
        <v>710</v>
      </c>
      <c r="G659" s="233" t="s">
        <v>231</v>
      </c>
      <c r="H659" s="234">
        <v>289.51999999999998</v>
      </c>
      <c r="I659" s="235"/>
      <c r="J659" s="236">
        <f>ROUND(I659*H659,2)</f>
        <v>0</v>
      </c>
      <c r="K659" s="232" t="s">
        <v>3581</v>
      </c>
      <c r="L659" s="47"/>
      <c r="M659" s="237" t="s">
        <v>1</v>
      </c>
      <c r="N659" s="238" t="s">
        <v>52</v>
      </c>
      <c r="O659" s="95"/>
      <c r="P659" s="239">
        <f>O659*H659</f>
        <v>0</v>
      </c>
      <c r="Q659" s="239">
        <v>5.0000000000000002E-05</v>
      </c>
      <c r="R659" s="239">
        <f>Q659*H659</f>
        <v>0.014475999999999999</v>
      </c>
      <c r="S659" s="239">
        <v>0</v>
      </c>
      <c r="T659" s="240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41" t="s">
        <v>233</v>
      </c>
      <c r="AT659" s="241" t="s">
        <v>228</v>
      </c>
      <c r="AU659" s="241" t="s">
        <v>94</v>
      </c>
      <c r="AY659" s="19" t="s">
        <v>226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9" t="s">
        <v>233</v>
      </c>
      <c r="BK659" s="242">
        <f>ROUND(I659*H659,2)</f>
        <v>0</v>
      </c>
      <c r="BL659" s="19" t="s">
        <v>233</v>
      </c>
      <c r="BM659" s="241" t="s">
        <v>4311</v>
      </c>
    </row>
    <row r="660" s="15" customFormat="1">
      <c r="A660" s="15"/>
      <c r="B660" s="280"/>
      <c r="C660" s="281"/>
      <c r="D660" s="245" t="s">
        <v>235</v>
      </c>
      <c r="E660" s="282" t="s">
        <v>1</v>
      </c>
      <c r="F660" s="283" t="s">
        <v>712</v>
      </c>
      <c r="G660" s="281"/>
      <c r="H660" s="282" t="s">
        <v>1</v>
      </c>
      <c r="I660" s="284"/>
      <c r="J660" s="281"/>
      <c r="K660" s="281"/>
      <c r="L660" s="285"/>
      <c r="M660" s="286"/>
      <c r="N660" s="287"/>
      <c r="O660" s="287"/>
      <c r="P660" s="287"/>
      <c r="Q660" s="287"/>
      <c r="R660" s="287"/>
      <c r="S660" s="287"/>
      <c r="T660" s="288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89" t="s">
        <v>235</v>
      </c>
      <c r="AU660" s="289" t="s">
        <v>94</v>
      </c>
      <c r="AV660" s="15" t="s">
        <v>92</v>
      </c>
      <c r="AW660" s="15" t="s">
        <v>40</v>
      </c>
      <c r="AX660" s="15" t="s">
        <v>85</v>
      </c>
      <c r="AY660" s="289" t="s">
        <v>226</v>
      </c>
    </row>
    <row r="661" s="13" customFormat="1">
      <c r="A661" s="13"/>
      <c r="B661" s="243"/>
      <c r="C661" s="244"/>
      <c r="D661" s="245" t="s">
        <v>235</v>
      </c>
      <c r="E661" s="246" t="s">
        <v>1</v>
      </c>
      <c r="F661" s="247" t="s">
        <v>4312</v>
      </c>
      <c r="G661" s="244"/>
      <c r="H661" s="248">
        <v>289.51999999999998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235</v>
      </c>
      <c r="AU661" s="254" t="s">
        <v>94</v>
      </c>
      <c r="AV661" s="13" t="s">
        <v>94</v>
      </c>
      <c r="AW661" s="13" t="s">
        <v>40</v>
      </c>
      <c r="AX661" s="13" t="s">
        <v>85</v>
      </c>
      <c r="AY661" s="254" t="s">
        <v>226</v>
      </c>
    </row>
    <row r="662" s="14" customFormat="1">
      <c r="A662" s="14"/>
      <c r="B662" s="255"/>
      <c r="C662" s="256"/>
      <c r="D662" s="245" t="s">
        <v>235</v>
      </c>
      <c r="E662" s="257" t="s">
        <v>1</v>
      </c>
      <c r="F662" s="258" t="s">
        <v>237</v>
      </c>
      <c r="G662" s="256"/>
      <c r="H662" s="259">
        <v>289.51999999999998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5" t="s">
        <v>235</v>
      </c>
      <c r="AU662" s="265" t="s">
        <v>94</v>
      </c>
      <c r="AV662" s="14" t="s">
        <v>233</v>
      </c>
      <c r="AW662" s="14" t="s">
        <v>40</v>
      </c>
      <c r="AX662" s="14" t="s">
        <v>92</v>
      </c>
      <c r="AY662" s="265" t="s">
        <v>226</v>
      </c>
    </row>
    <row r="663" s="2" customFormat="1" ht="21.75" customHeight="1">
      <c r="A663" s="41"/>
      <c r="B663" s="42"/>
      <c r="C663" s="230" t="s">
        <v>817</v>
      </c>
      <c r="D663" s="230" t="s">
        <v>228</v>
      </c>
      <c r="E663" s="231" t="s">
        <v>1886</v>
      </c>
      <c r="F663" s="232" t="s">
        <v>1887</v>
      </c>
      <c r="G663" s="233" t="s">
        <v>369</v>
      </c>
      <c r="H663" s="234">
        <v>28</v>
      </c>
      <c r="I663" s="235"/>
      <c r="J663" s="236">
        <f>ROUND(I663*H663,2)</f>
        <v>0</v>
      </c>
      <c r="K663" s="232" t="s">
        <v>232</v>
      </c>
      <c r="L663" s="47"/>
      <c r="M663" s="237" t="s">
        <v>1</v>
      </c>
      <c r="N663" s="238" t="s">
        <v>52</v>
      </c>
      <c r="O663" s="95"/>
      <c r="P663" s="239">
        <f>O663*H663</f>
        <v>0</v>
      </c>
      <c r="Q663" s="239">
        <v>0</v>
      </c>
      <c r="R663" s="239">
        <f>Q663*H663</f>
        <v>0</v>
      </c>
      <c r="S663" s="239">
        <v>0</v>
      </c>
      <c r="T663" s="240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41" t="s">
        <v>233</v>
      </c>
      <c r="AT663" s="241" t="s">
        <v>228</v>
      </c>
      <c r="AU663" s="241" t="s">
        <v>94</v>
      </c>
      <c r="AY663" s="19" t="s">
        <v>226</v>
      </c>
      <c r="BE663" s="242">
        <f>IF(N663="základní",J663,0)</f>
        <v>0</v>
      </c>
      <c r="BF663" s="242">
        <f>IF(N663="snížená",J663,0)</f>
        <v>0</v>
      </c>
      <c r="BG663" s="242">
        <f>IF(N663="zákl. přenesená",J663,0)</f>
        <v>0</v>
      </c>
      <c r="BH663" s="242">
        <f>IF(N663="sníž. přenesená",J663,0)</f>
        <v>0</v>
      </c>
      <c r="BI663" s="242">
        <f>IF(N663="nulová",J663,0)</f>
        <v>0</v>
      </c>
      <c r="BJ663" s="19" t="s">
        <v>233</v>
      </c>
      <c r="BK663" s="242">
        <f>ROUND(I663*H663,2)</f>
        <v>0</v>
      </c>
      <c r="BL663" s="19" t="s">
        <v>233</v>
      </c>
      <c r="BM663" s="241" t="s">
        <v>4313</v>
      </c>
    </row>
    <row r="664" s="15" customFormat="1">
      <c r="A664" s="15"/>
      <c r="B664" s="280"/>
      <c r="C664" s="281"/>
      <c r="D664" s="245" t="s">
        <v>235</v>
      </c>
      <c r="E664" s="282" t="s">
        <v>1</v>
      </c>
      <c r="F664" s="283" t="s">
        <v>1889</v>
      </c>
      <c r="G664" s="281"/>
      <c r="H664" s="282" t="s">
        <v>1</v>
      </c>
      <c r="I664" s="284"/>
      <c r="J664" s="281"/>
      <c r="K664" s="281"/>
      <c r="L664" s="285"/>
      <c r="M664" s="286"/>
      <c r="N664" s="287"/>
      <c r="O664" s="287"/>
      <c r="P664" s="287"/>
      <c r="Q664" s="287"/>
      <c r="R664" s="287"/>
      <c r="S664" s="287"/>
      <c r="T664" s="288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9" t="s">
        <v>235</v>
      </c>
      <c r="AU664" s="289" t="s">
        <v>94</v>
      </c>
      <c r="AV664" s="15" t="s">
        <v>92</v>
      </c>
      <c r="AW664" s="15" t="s">
        <v>40</v>
      </c>
      <c r="AX664" s="15" t="s">
        <v>85</v>
      </c>
      <c r="AY664" s="289" t="s">
        <v>226</v>
      </c>
    </row>
    <row r="665" s="15" customFormat="1">
      <c r="A665" s="15"/>
      <c r="B665" s="280"/>
      <c r="C665" s="281"/>
      <c r="D665" s="245" t="s">
        <v>235</v>
      </c>
      <c r="E665" s="282" t="s">
        <v>1</v>
      </c>
      <c r="F665" s="283" t="s">
        <v>3797</v>
      </c>
      <c r="G665" s="281"/>
      <c r="H665" s="282" t="s">
        <v>1</v>
      </c>
      <c r="I665" s="284"/>
      <c r="J665" s="281"/>
      <c r="K665" s="281"/>
      <c r="L665" s="285"/>
      <c r="M665" s="286"/>
      <c r="N665" s="287"/>
      <c r="O665" s="287"/>
      <c r="P665" s="287"/>
      <c r="Q665" s="287"/>
      <c r="R665" s="287"/>
      <c r="S665" s="287"/>
      <c r="T665" s="288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9" t="s">
        <v>235</v>
      </c>
      <c r="AU665" s="289" t="s">
        <v>94</v>
      </c>
      <c r="AV665" s="15" t="s">
        <v>92</v>
      </c>
      <c r="AW665" s="15" t="s">
        <v>40</v>
      </c>
      <c r="AX665" s="15" t="s">
        <v>85</v>
      </c>
      <c r="AY665" s="289" t="s">
        <v>226</v>
      </c>
    </row>
    <row r="666" s="13" customFormat="1">
      <c r="A666" s="13"/>
      <c r="B666" s="243"/>
      <c r="C666" s="244"/>
      <c r="D666" s="245" t="s">
        <v>235</v>
      </c>
      <c r="E666" s="246" t="s">
        <v>1</v>
      </c>
      <c r="F666" s="247" t="s">
        <v>3798</v>
      </c>
      <c r="G666" s="244"/>
      <c r="H666" s="248">
        <v>28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235</v>
      </c>
      <c r="AU666" s="254" t="s">
        <v>94</v>
      </c>
      <c r="AV666" s="13" t="s">
        <v>94</v>
      </c>
      <c r="AW666" s="13" t="s">
        <v>40</v>
      </c>
      <c r="AX666" s="13" t="s">
        <v>92</v>
      </c>
      <c r="AY666" s="254" t="s">
        <v>226</v>
      </c>
    </row>
    <row r="667" s="2" customFormat="1" ht="16.5" customHeight="1">
      <c r="A667" s="41"/>
      <c r="B667" s="42"/>
      <c r="C667" s="230" t="s">
        <v>823</v>
      </c>
      <c r="D667" s="230" t="s">
        <v>228</v>
      </c>
      <c r="E667" s="231" t="s">
        <v>1882</v>
      </c>
      <c r="F667" s="232" t="s">
        <v>1883</v>
      </c>
      <c r="G667" s="233" t="s">
        <v>369</v>
      </c>
      <c r="H667" s="234">
        <v>4</v>
      </c>
      <c r="I667" s="235"/>
      <c r="J667" s="236">
        <f>ROUND(I667*H667,2)</f>
        <v>0</v>
      </c>
      <c r="K667" s="232" t="s">
        <v>232</v>
      </c>
      <c r="L667" s="47"/>
      <c r="M667" s="237" t="s">
        <v>1</v>
      </c>
      <c r="N667" s="238" t="s">
        <v>52</v>
      </c>
      <c r="O667" s="95"/>
      <c r="P667" s="239">
        <f>O667*H667</f>
        <v>0</v>
      </c>
      <c r="Q667" s="239">
        <v>0</v>
      </c>
      <c r="R667" s="239">
        <f>Q667*H667</f>
        <v>0</v>
      </c>
      <c r="S667" s="239">
        <v>0</v>
      </c>
      <c r="T667" s="240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41" t="s">
        <v>233</v>
      </c>
      <c r="AT667" s="241" t="s">
        <v>228</v>
      </c>
      <c r="AU667" s="241" t="s">
        <v>94</v>
      </c>
      <c r="AY667" s="19" t="s">
        <v>226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9" t="s">
        <v>233</v>
      </c>
      <c r="BK667" s="242">
        <f>ROUND(I667*H667,2)</f>
        <v>0</v>
      </c>
      <c r="BL667" s="19" t="s">
        <v>233</v>
      </c>
      <c r="BM667" s="241" t="s">
        <v>4314</v>
      </c>
    </row>
    <row r="668" s="15" customFormat="1">
      <c r="A668" s="15"/>
      <c r="B668" s="280"/>
      <c r="C668" s="281"/>
      <c r="D668" s="245" t="s">
        <v>235</v>
      </c>
      <c r="E668" s="282" t="s">
        <v>1</v>
      </c>
      <c r="F668" s="283" t="s">
        <v>1885</v>
      </c>
      <c r="G668" s="281"/>
      <c r="H668" s="282" t="s">
        <v>1</v>
      </c>
      <c r="I668" s="284"/>
      <c r="J668" s="281"/>
      <c r="K668" s="281"/>
      <c r="L668" s="285"/>
      <c r="M668" s="286"/>
      <c r="N668" s="287"/>
      <c r="O668" s="287"/>
      <c r="P668" s="287"/>
      <c r="Q668" s="287"/>
      <c r="R668" s="287"/>
      <c r="S668" s="287"/>
      <c r="T668" s="288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89" t="s">
        <v>235</v>
      </c>
      <c r="AU668" s="289" t="s">
        <v>94</v>
      </c>
      <c r="AV668" s="15" t="s">
        <v>92</v>
      </c>
      <c r="AW668" s="15" t="s">
        <v>40</v>
      </c>
      <c r="AX668" s="15" t="s">
        <v>85</v>
      </c>
      <c r="AY668" s="289" t="s">
        <v>226</v>
      </c>
    </row>
    <row r="669" s="13" customFormat="1">
      <c r="A669" s="13"/>
      <c r="B669" s="243"/>
      <c r="C669" s="244"/>
      <c r="D669" s="245" t="s">
        <v>235</v>
      </c>
      <c r="E669" s="246" t="s">
        <v>1</v>
      </c>
      <c r="F669" s="247" t="s">
        <v>1792</v>
      </c>
      <c r="G669" s="244"/>
      <c r="H669" s="248">
        <v>4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235</v>
      </c>
      <c r="AU669" s="254" t="s">
        <v>94</v>
      </c>
      <c r="AV669" s="13" t="s">
        <v>94</v>
      </c>
      <c r="AW669" s="13" t="s">
        <v>40</v>
      </c>
      <c r="AX669" s="13" t="s">
        <v>92</v>
      </c>
      <c r="AY669" s="254" t="s">
        <v>226</v>
      </c>
    </row>
    <row r="670" s="2" customFormat="1" ht="21.75" customHeight="1">
      <c r="A670" s="41"/>
      <c r="B670" s="42"/>
      <c r="C670" s="230" t="s">
        <v>828</v>
      </c>
      <c r="D670" s="230" t="s">
        <v>228</v>
      </c>
      <c r="E670" s="231" t="s">
        <v>1892</v>
      </c>
      <c r="F670" s="232" t="s">
        <v>1893</v>
      </c>
      <c r="G670" s="233" t="s">
        <v>369</v>
      </c>
      <c r="H670" s="234">
        <v>4</v>
      </c>
      <c r="I670" s="235"/>
      <c r="J670" s="236">
        <f>ROUND(I670*H670,2)</f>
        <v>0</v>
      </c>
      <c r="K670" s="232" t="s">
        <v>232</v>
      </c>
      <c r="L670" s="47"/>
      <c r="M670" s="237" t="s">
        <v>1</v>
      </c>
      <c r="N670" s="238" t="s">
        <v>52</v>
      </c>
      <c r="O670" s="95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41" t="s">
        <v>233</v>
      </c>
      <c r="AT670" s="241" t="s">
        <v>228</v>
      </c>
      <c r="AU670" s="241" t="s">
        <v>94</v>
      </c>
      <c r="AY670" s="19" t="s">
        <v>226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9" t="s">
        <v>233</v>
      </c>
      <c r="BK670" s="242">
        <f>ROUND(I670*H670,2)</f>
        <v>0</v>
      </c>
      <c r="BL670" s="19" t="s">
        <v>233</v>
      </c>
      <c r="BM670" s="241" t="s">
        <v>4315</v>
      </c>
    </row>
    <row r="671" s="13" customFormat="1">
      <c r="A671" s="13"/>
      <c r="B671" s="243"/>
      <c r="C671" s="244"/>
      <c r="D671" s="245" t="s">
        <v>235</v>
      </c>
      <c r="E671" s="246" t="s">
        <v>1</v>
      </c>
      <c r="F671" s="247" t="s">
        <v>1792</v>
      </c>
      <c r="G671" s="244"/>
      <c r="H671" s="248">
        <v>4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235</v>
      </c>
      <c r="AU671" s="254" t="s">
        <v>94</v>
      </c>
      <c r="AV671" s="13" t="s">
        <v>94</v>
      </c>
      <c r="AW671" s="13" t="s">
        <v>40</v>
      </c>
      <c r="AX671" s="13" t="s">
        <v>92</v>
      </c>
      <c r="AY671" s="254" t="s">
        <v>226</v>
      </c>
    </row>
    <row r="672" s="12" customFormat="1" ht="25.92" customHeight="1">
      <c r="A672" s="12"/>
      <c r="B672" s="214"/>
      <c r="C672" s="215"/>
      <c r="D672" s="216" t="s">
        <v>84</v>
      </c>
      <c r="E672" s="217" t="s">
        <v>782</v>
      </c>
      <c r="F672" s="217" t="s">
        <v>783</v>
      </c>
      <c r="G672" s="215"/>
      <c r="H672" s="215"/>
      <c r="I672" s="218"/>
      <c r="J672" s="219">
        <f>BK672</f>
        <v>0</v>
      </c>
      <c r="K672" s="215"/>
      <c r="L672" s="220"/>
      <c r="M672" s="221"/>
      <c r="N672" s="222"/>
      <c r="O672" s="222"/>
      <c r="P672" s="223">
        <f>SUM(P673:P674)</f>
        <v>0</v>
      </c>
      <c r="Q672" s="222"/>
      <c r="R672" s="223">
        <f>SUM(R673:R674)</f>
        <v>0</v>
      </c>
      <c r="S672" s="222"/>
      <c r="T672" s="224">
        <f>SUM(T673:T674)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25" t="s">
        <v>92</v>
      </c>
      <c r="AT672" s="226" t="s">
        <v>84</v>
      </c>
      <c r="AU672" s="226" t="s">
        <v>85</v>
      </c>
      <c r="AY672" s="225" t="s">
        <v>226</v>
      </c>
      <c r="BK672" s="227">
        <f>SUM(BK673:BK674)</f>
        <v>0</v>
      </c>
    </row>
    <row r="673" s="2" customFormat="1" ht="16.5" customHeight="1">
      <c r="A673" s="41"/>
      <c r="B673" s="42"/>
      <c r="C673" s="230" t="s">
        <v>835</v>
      </c>
      <c r="D673" s="230" t="s">
        <v>228</v>
      </c>
      <c r="E673" s="231" t="s">
        <v>4316</v>
      </c>
      <c r="F673" s="232" t="s">
        <v>4317</v>
      </c>
      <c r="G673" s="233" t="s">
        <v>304</v>
      </c>
      <c r="H673" s="234">
        <v>19.292000000000002</v>
      </c>
      <c r="I673" s="235"/>
      <c r="J673" s="236">
        <f>ROUND(I673*H673,2)</f>
        <v>0</v>
      </c>
      <c r="K673" s="232" t="s">
        <v>232</v>
      </c>
      <c r="L673" s="47"/>
      <c r="M673" s="237" t="s">
        <v>1</v>
      </c>
      <c r="N673" s="238" t="s">
        <v>52</v>
      </c>
      <c r="O673" s="95"/>
      <c r="P673" s="239">
        <f>O673*H673</f>
        <v>0</v>
      </c>
      <c r="Q673" s="239">
        <v>0</v>
      </c>
      <c r="R673" s="239">
        <f>Q673*H673</f>
        <v>0</v>
      </c>
      <c r="S673" s="239">
        <v>0</v>
      </c>
      <c r="T673" s="240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41" t="s">
        <v>233</v>
      </c>
      <c r="AT673" s="241" t="s">
        <v>228</v>
      </c>
      <c r="AU673" s="241" t="s">
        <v>92</v>
      </c>
      <c r="AY673" s="19" t="s">
        <v>226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9" t="s">
        <v>233</v>
      </c>
      <c r="BK673" s="242">
        <f>ROUND(I673*H673,2)</f>
        <v>0</v>
      </c>
      <c r="BL673" s="19" t="s">
        <v>233</v>
      </c>
      <c r="BM673" s="241" t="s">
        <v>4318</v>
      </c>
    </row>
    <row r="674" s="2" customFormat="1" ht="21.75" customHeight="1">
      <c r="A674" s="41"/>
      <c r="B674" s="42"/>
      <c r="C674" s="230" t="s">
        <v>839</v>
      </c>
      <c r="D674" s="230" t="s">
        <v>228</v>
      </c>
      <c r="E674" s="231" t="s">
        <v>4319</v>
      </c>
      <c r="F674" s="232" t="s">
        <v>4320</v>
      </c>
      <c r="G674" s="233" t="s">
        <v>304</v>
      </c>
      <c r="H674" s="234">
        <v>19.292000000000002</v>
      </c>
      <c r="I674" s="235"/>
      <c r="J674" s="236">
        <f>ROUND(I674*H674,2)</f>
        <v>0</v>
      </c>
      <c r="K674" s="232" t="s">
        <v>232</v>
      </c>
      <c r="L674" s="47"/>
      <c r="M674" s="308" t="s">
        <v>1</v>
      </c>
      <c r="N674" s="309" t="s">
        <v>52</v>
      </c>
      <c r="O674" s="310"/>
      <c r="P674" s="311">
        <f>O674*H674</f>
        <v>0</v>
      </c>
      <c r="Q674" s="311">
        <v>0</v>
      </c>
      <c r="R674" s="311">
        <f>Q674*H674</f>
        <v>0</v>
      </c>
      <c r="S674" s="311">
        <v>0</v>
      </c>
      <c r="T674" s="312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41" t="s">
        <v>233</v>
      </c>
      <c r="AT674" s="241" t="s">
        <v>228</v>
      </c>
      <c r="AU674" s="241" t="s">
        <v>92</v>
      </c>
      <c r="AY674" s="19" t="s">
        <v>226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9" t="s">
        <v>233</v>
      </c>
      <c r="BK674" s="242">
        <f>ROUND(I674*H674,2)</f>
        <v>0</v>
      </c>
      <c r="BL674" s="19" t="s">
        <v>233</v>
      </c>
      <c r="BM674" s="241" t="s">
        <v>4321</v>
      </c>
    </row>
    <row r="675" s="2" customFormat="1" ht="6.96" customHeight="1">
      <c r="A675" s="41"/>
      <c r="B675" s="70"/>
      <c r="C675" s="71"/>
      <c r="D675" s="71"/>
      <c r="E675" s="71"/>
      <c r="F675" s="71"/>
      <c r="G675" s="71"/>
      <c r="H675" s="71"/>
      <c r="I675" s="71"/>
      <c r="J675" s="71"/>
      <c r="K675" s="71"/>
      <c r="L675" s="47"/>
      <c r="M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</row>
  </sheetData>
  <sheetProtection sheet="1" autoFilter="0" formatColumns="0" formatRows="0" objects="1" scenarios="1" spinCount="100000" saltValue="Y9EG8ryxOuJSQd9hV+B24Nf5iHQnsyZJ+VkZiVaavA9VbcppIO+61W/Q6kxwaeRYnz0xNuV76iK+27CdWTcbeg==" hashValue="FU+xFJq9SHjyWISr7ZRrriHzvBS06K8vvC10TnfexlxAMLg2dsz2EzRKxn5n3idikJwFZVxR/mYXp/KGC2LaeA==" algorithmName="SHA-512" password="CF7A"/>
  <autoFilter ref="C129:K6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  <c r="AZ2" s="307" t="s">
        <v>4322</v>
      </c>
      <c r="BA2" s="307" t="s">
        <v>4323</v>
      </c>
      <c r="BB2" s="307" t="s">
        <v>611</v>
      </c>
      <c r="BC2" s="307" t="s">
        <v>256</v>
      </c>
      <c r="BD2" s="307" t="s">
        <v>94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  <c r="AZ3" s="307" t="s">
        <v>4324</v>
      </c>
      <c r="BA3" s="307" t="s">
        <v>4325</v>
      </c>
      <c r="BB3" s="307" t="s">
        <v>1</v>
      </c>
      <c r="BC3" s="307" t="s">
        <v>233</v>
      </c>
      <c r="BD3" s="307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  <c r="AZ4" s="307" t="s">
        <v>4326</v>
      </c>
      <c r="BA4" s="307" t="s">
        <v>4327</v>
      </c>
      <c r="BB4" s="307" t="s">
        <v>1</v>
      </c>
      <c r="BC4" s="307" t="s">
        <v>233</v>
      </c>
      <c r="BD4" s="307" t="s">
        <v>94</v>
      </c>
    </row>
    <row r="5" hidden="1" s="1" customFormat="1" ht="6.96" customHeight="1">
      <c r="B5" s="22"/>
      <c r="L5" s="22"/>
      <c r="AZ5" s="307" t="s">
        <v>4328</v>
      </c>
      <c r="BA5" s="307" t="s">
        <v>4329</v>
      </c>
      <c r="BB5" s="307" t="s">
        <v>611</v>
      </c>
      <c r="BC5" s="307" t="s">
        <v>295</v>
      </c>
      <c r="BD5" s="307" t="s">
        <v>94</v>
      </c>
    </row>
    <row r="6" hidden="1" s="1" customFormat="1" ht="12" customHeight="1">
      <c r="B6" s="22"/>
      <c r="D6" s="154" t="s">
        <v>16</v>
      </c>
      <c r="L6" s="22"/>
      <c r="AZ6" s="307" t="s">
        <v>4330</v>
      </c>
      <c r="BA6" s="307" t="s">
        <v>4331</v>
      </c>
      <c r="BB6" s="307" t="s">
        <v>231</v>
      </c>
      <c r="BC6" s="307" t="s">
        <v>251</v>
      </c>
      <c r="BD6" s="307" t="s">
        <v>94</v>
      </c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3840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4332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ROUND(J141,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ROUND((SUM(BE141:BE514)),  2)</f>
        <v>0</v>
      </c>
      <c r="G35" s="41"/>
      <c r="H35" s="41"/>
      <c r="I35" s="168">
        <v>0.20999999999999999</v>
      </c>
      <c r="J35" s="167">
        <f>ROUND(((SUM(BE141:BE514))*I35),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ROUND((SUM(BF141:BF514)),  2)</f>
        <v>0</v>
      </c>
      <c r="G36" s="41"/>
      <c r="H36" s="41"/>
      <c r="I36" s="168">
        <v>0.14999999999999999</v>
      </c>
      <c r="J36" s="167">
        <f>ROUND(((SUM(BF141:BF514))*I36),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ROUND((SUM(BG141:BG514)),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ROUND((SUM(BH141:BH514)),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ROUND((SUM(BI141:BI514)),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3840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PS01.2 - Měrný objekt, strojní část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J141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4333</v>
      </c>
      <c r="E99" s="195"/>
      <c r="F99" s="195"/>
      <c r="G99" s="195"/>
      <c r="H99" s="195"/>
      <c r="I99" s="195"/>
      <c r="J99" s="196">
        <f>J142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4334</v>
      </c>
      <c r="E100" s="200"/>
      <c r="F100" s="200"/>
      <c r="G100" s="200"/>
      <c r="H100" s="200"/>
      <c r="I100" s="200"/>
      <c r="J100" s="201">
        <f>J156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4335</v>
      </c>
      <c r="E101" s="200"/>
      <c r="F101" s="200"/>
      <c r="G101" s="200"/>
      <c r="H101" s="200"/>
      <c r="I101" s="200"/>
      <c r="J101" s="201">
        <f>J163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7"/>
      <c r="D102" s="199" t="s">
        <v>4336</v>
      </c>
      <c r="E102" s="200"/>
      <c r="F102" s="200"/>
      <c r="G102" s="200"/>
      <c r="H102" s="200"/>
      <c r="I102" s="200"/>
      <c r="J102" s="201">
        <f>J173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1646</v>
      </c>
      <c r="E103" s="195"/>
      <c r="F103" s="195"/>
      <c r="G103" s="195"/>
      <c r="H103" s="195"/>
      <c r="I103" s="195"/>
      <c r="J103" s="196">
        <f>J206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37"/>
      <c r="D104" s="199" t="s">
        <v>4337</v>
      </c>
      <c r="E104" s="200"/>
      <c r="F104" s="200"/>
      <c r="G104" s="200"/>
      <c r="H104" s="200"/>
      <c r="I104" s="200"/>
      <c r="J104" s="201">
        <f>J207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7"/>
      <c r="D105" s="199" t="s">
        <v>4338</v>
      </c>
      <c r="E105" s="200"/>
      <c r="F105" s="200"/>
      <c r="G105" s="200"/>
      <c r="H105" s="200"/>
      <c r="I105" s="200"/>
      <c r="J105" s="201">
        <f>J235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7"/>
      <c r="D106" s="199" t="s">
        <v>4339</v>
      </c>
      <c r="E106" s="200"/>
      <c r="F106" s="200"/>
      <c r="G106" s="200"/>
      <c r="H106" s="200"/>
      <c r="I106" s="200"/>
      <c r="J106" s="201">
        <f>J238</f>
        <v>0</v>
      </c>
      <c r="K106" s="13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7"/>
      <c r="D107" s="199" t="s">
        <v>4340</v>
      </c>
      <c r="E107" s="200"/>
      <c r="F107" s="200"/>
      <c r="G107" s="200"/>
      <c r="H107" s="200"/>
      <c r="I107" s="200"/>
      <c r="J107" s="201">
        <f>J263</f>
        <v>0</v>
      </c>
      <c r="K107" s="13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8"/>
      <c r="C108" s="137"/>
      <c r="D108" s="199" t="s">
        <v>4341</v>
      </c>
      <c r="E108" s="200"/>
      <c r="F108" s="200"/>
      <c r="G108" s="200"/>
      <c r="H108" s="200"/>
      <c r="I108" s="200"/>
      <c r="J108" s="201">
        <f>J264</f>
        <v>0</v>
      </c>
      <c r="K108" s="13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8"/>
      <c r="C109" s="137"/>
      <c r="D109" s="199" t="s">
        <v>4342</v>
      </c>
      <c r="E109" s="200"/>
      <c r="F109" s="200"/>
      <c r="G109" s="200"/>
      <c r="H109" s="200"/>
      <c r="I109" s="200"/>
      <c r="J109" s="201">
        <f>J279</f>
        <v>0</v>
      </c>
      <c r="K109" s="137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7"/>
      <c r="D110" s="199" t="s">
        <v>4343</v>
      </c>
      <c r="E110" s="200"/>
      <c r="F110" s="200"/>
      <c r="G110" s="200"/>
      <c r="H110" s="200"/>
      <c r="I110" s="200"/>
      <c r="J110" s="201">
        <f>J341</f>
        <v>0</v>
      </c>
      <c r="K110" s="137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7"/>
      <c r="D111" s="199" t="s">
        <v>1974</v>
      </c>
      <c r="E111" s="200"/>
      <c r="F111" s="200"/>
      <c r="G111" s="200"/>
      <c r="H111" s="200"/>
      <c r="I111" s="200"/>
      <c r="J111" s="201">
        <f>J396</f>
        <v>0</v>
      </c>
      <c r="K111" s="137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7"/>
      <c r="D112" s="199" t="s">
        <v>4344</v>
      </c>
      <c r="E112" s="200"/>
      <c r="F112" s="200"/>
      <c r="G112" s="200"/>
      <c r="H112" s="200"/>
      <c r="I112" s="200"/>
      <c r="J112" s="201">
        <f>J407</f>
        <v>0</v>
      </c>
      <c r="K112" s="137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7"/>
      <c r="D113" s="199" t="s">
        <v>4345</v>
      </c>
      <c r="E113" s="200"/>
      <c r="F113" s="200"/>
      <c r="G113" s="200"/>
      <c r="H113" s="200"/>
      <c r="I113" s="200"/>
      <c r="J113" s="201">
        <f>J412</f>
        <v>0</v>
      </c>
      <c r="K113" s="137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7"/>
      <c r="D114" s="199" t="s">
        <v>4346</v>
      </c>
      <c r="E114" s="200"/>
      <c r="F114" s="200"/>
      <c r="G114" s="200"/>
      <c r="H114" s="200"/>
      <c r="I114" s="200"/>
      <c r="J114" s="201">
        <f>J414</f>
        <v>0</v>
      </c>
      <c r="K114" s="137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8"/>
      <c r="C115" s="137"/>
      <c r="D115" s="199" t="s">
        <v>4347</v>
      </c>
      <c r="E115" s="200"/>
      <c r="F115" s="200"/>
      <c r="G115" s="200"/>
      <c r="H115" s="200"/>
      <c r="I115" s="200"/>
      <c r="J115" s="201">
        <f>J426</f>
        <v>0</v>
      </c>
      <c r="K115" s="137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8"/>
      <c r="C116" s="137"/>
      <c r="D116" s="199" t="s">
        <v>4348</v>
      </c>
      <c r="E116" s="200"/>
      <c r="F116" s="200"/>
      <c r="G116" s="200"/>
      <c r="H116" s="200"/>
      <c r="I116" s="200"/>
      <c r="J116" s="201">
        <f>J453</f>
        <v>0</v>
      </c>
      <c r="K116" s="137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7"/>
      <c r="D117" s="199" t="s">
        <v>185</v>
      </c>
      <c r="E117" s="200"/>
      <c r="F117" s="200"/>
      <c r="G117" s="200"/>
      <c r="H117" s="200"/>
      <c r="I117" s="200"/>
      <c r="J117" s="201">
        <f>J470</f>
        <v>0</v>
      </c>
      <c r="K117" s="137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2"/>
      <c r="C118" s="193"/>
      <c r="D118" s="194" t="s">
        <v>1652</v>
      </c>
      <c r="E118" s="195"/>
      <c r="F118" s="195"/>
      <c r="G118" s="195"/>
      <c r="H118" s="195"/>
      <c r="I118" s="195"/>
      <c r="J118" s="196">
        <f>J503</f>
        <v>0</v>
      </c>
      <c r="K118" s="193"/>
      <c r="L118" s="197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2"/>
      <c r="C119" s="193"/>
      <c r="D119" s="194" t="s">
        <v>1651</v>
      </c>
      <c r="E119" s="195"/>
      <c r="F119" s="195"/>
      <c r="G119" s="195"/>
      <c r="H119" s="195"/>
      <c r="I119" s="195"/>
      <c r="J119" s="196">
        <f>J509</f>
        <v>0</v>
      </c>
      <c r="K119" s="193"/>
      <c r="L119" s="197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2"/>
      <c r="C125" s="73"/>
      <c r="D125" s="73"/>
      <c r="E125" s="73"/>
      <c r="F125" s="73"/>
      <c r="G125" s="73"/>
      <c r="H125" s="73"/>
      <c r="I125" s="73"/>
      <c r="J125" s="73"/>
      <c r="K125" s="7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5" t="s">
        <v>211</v>
      </c>
      <c r="D126" s="43"/>
      <c r="E126" s="43"/>
      <c r="F126" s="43"/>
      <c r="G126" s="43"/>
      <c r="H126" s="43"/>
      <c r="I126" s="43"/>
      <c r="J126" s="43"/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16</v>
      </c>
      <c r="D128" s="43"/>
      <c r="E128" s="43"/>
      <c r="F128" s="43"/>
      <c r="G128" s="43"/>
      <c r="H128" s="43"/>
      <c r="I128" s="43"/>
      <c r="J128" s="43"/>
      <c r="K128" s="43"/>
      <c r="L128" s="6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187" t="str">
        <f>E7</f>
        <v>Změna způsobu dezinfekce</v>
      </c>
      <c r="F129" s="34"/>
      <c r="G129" s="34"/>
      <c r="H129" s="34"/>
      <c r="I129" s="43"/>
      <c r="J129" s="43"/>
      <c r="K129" s="43"/>
      <c r="L129" s="67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3"/>
      <c r="C130" s="34" t="s">
        <v>168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="2" customFormat="1" ht="16.5" customHeight="1">
      <c r="A131" s="41"/>
      <c r="B131" s="42"/>
      <c r="C131" s="43"/>
      <c r="D131" s="43"/>
      <c r="E131" s="187" t="s">
        <v>3840</v>
      </c>
      <c r="F131" s="43"/>
      <c r="G131" s="43"/>
      <c r="H131" s="43"/>
      <c r="I131" s="43"/>
      <c r="J131" s="43"/>
      <c r="K131" s="43"/>
      <c r="L131" s="6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170</v>
      </c>
      <c r="D132" s="43"/>
      <c r="E132" s="43"/>
      <c r="F132" s="43"/>
      <c r="G132" s="43"/>
      <c r="H132" s="43"/>
      <c r="I132" s="43"/>
      <c r="J132" s="43"/>
      <c r="K132" s="43"/>
      <c r="L132" s="6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80" t="str">
        <f>E11</f>
        <v>PS01.2 - Měrný objekt, strojní část</v>
      </c>
      <c r="F133" s="43"/>
      <c r="G133" s="43"/>
      <c r="H133" s="43"/>
      <c r="I133" s="43"/>
      <c r="J133" s="43"/>
      <c r="K133" s="43"/>
      <c r="L133" s="6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7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20</v>
      </c>
      <c r="D135" s="43"/>
      <c r="E135" s="43"/>
      <c r="F135" s="29" t="str">
        <f>F14</f>
        <v>Areál úpravny vody Želivka, Hulice 106</v>
      </c>
      <c r="G135" s="43"/>
      <c r="H135" s="43"/>
      <c r="I135" s="34" t="s">
        <v>22</v>
      </c>
      <c r="J135" s="83" t="str">
        <f>IF(J14="","",J14)</f>
        <v>31. 8. 2021</v>
      </c>
      <c r="K135" s="43"/>
      <c r="L135" s="67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7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40.05" customHeight="1">
      <c r="A137" s="41"/>
      <c r="B137" s="42"/>
      <c r="C137" s="34" t="s">
        <v>28</v>
      </c>
      <c r="D137" s="43"/>
      <c r="E137" s="43"/>
      <c r="F137" s="29" t="str">
        <f>E17</f>
        <v>Úpravna vody Želivka, a.s.</v>
      </c>
      <c r="G137" s="43"/>
      <c r="H137" s="43"/>
      <c r="I137" s="34" t="s">
        <v>36</v>
      </c>
      <c r="J137" s="39" t="str">
        <f>E23</f>
        <v>ERMEX ENGINEERING, spol. s r.o.</v>
      </c>
      <c r="K137" s="43"/>
      <c r="L137" s="6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34</v>
      </c>
      <c r="D138" s="43"/>
      <c r="E138" s="43"/>
      <c r="F138" s="29" t="str">
        <f>IF(E20="","",E20)</f>
        <v>Vyplň údaj</v>
      </c>
      <c r="G138" s="43"/>
      <c r="H138" s="43"/>
      <c r="I138" s="34" t="s">
        <v>41</v>
      </c>
      <c r="J138" s="39" t="str">
        <f>E26</f>
        <v xml:space="preserve"> </v>
      </c>
      <c r="K138" s="43"/>
      <c r="L138" s="6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7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03"/>
      <c r="B140" s="204"/>
      <c r="C140" s="205" t="s">
        <v>212</v>
      </c>
      <c r="D140" s="206" t="s">
        <v>70</v>
      </c>
      <c r="E140" s="206" t="s">
        <v>66</v>
      </c>
      <c r="F140" s="206" t="s">
        <v>67</v>
      </c>
      <c r="G140" s="206" t="s">
        <v>213</v>
      </c>
      <c r="H140" s="206" t="s">
        <v>214</v>
      </c>
      <c r="I140" s="206" t="s">
        <v>215</v>
      </c>
      <c r="J140" s="206" t="s">
        <v>175</v>
      </c>
      <c r="K140" s="207" t="s">
        <v>216</v>
      </c>
      <c r="L140" s="208"/>
      <c r="M140" s="104" t="s">
        <v>1</v>
      </c>
      <c r="N140" s="105" t="s">
        <v>49</v>
      </c>
      <c r="O140" s="105" t="s">
        <v>217</v>
      </c>
      <c r="P140" s="105" t="s">
        <v>218</v>
      </c>
      <c r="Q140" s="105" t="s">
        <v>219</v>
      </c>
      <c r="R140" s="105" t="s">
        <v>220</v>
      </c>
      <c r="S140" s="105" t="s">
        <v>221</v>
      </c>
      <c r="T140" s="106" t="s">
        <v>222</v>
      </c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</row>
    <row r="141" s="2" customFormat="1" ht="22.8" customHeight="1">
      <c r="A141" s="41"/>
      <c r="B141" s="42"/>
      <c r="C141" s="111" t="s">
        <v>223</v>
      </c>
      <c r="D141" s="43"/>
      <c r="E141" s="43"/>
      <c r="F141" s="43"/>
      <c r="G141" s="43"/>
      <c r="H141" s="43"/>
      <c r="I141" s="43"/>
      <c r="J141" s="209">
        <f>BK141</f>
        <v>0</v>
      </c>
      <c r="K141" s="43"/>
      <c r="L141" s="47"/>
      <c r="M141" s="107"/>
      <c r="N141" s="210"/>
      <c r="O141" s="108"/>
      <c r="P141" s="211">
        <f>P142+P206+P503+P509</f>
        <v>0</v>
      </c>
      <c r="Q141" s="108"/>
      <c r="R141" s="211">
        <f>R142+R206+R503+R509</f>
        <v>4.2498381099999998</v>
      </c>
      <c r="S141" s="108"/>
      <c r="T141" s="212">
        <f>T142+T206+T503+T509</f>
        <v>2.5407999999999999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84</v>
      </c>
      <c r="AU141" s="19" t="s">
        <v>177</v>
      </c>
      <c r="BK141" s="213">
        <f>BK142+BK206+BK503+BK509</f>
        <v>0</v>
      </c>
    </row>
    <row r="142" s="12" customFormat="1" ht="25.92" customHeight="1">
      <c r="A142" s="12"/>
      <c r="B142" s="214"/>
      <c r="C142" s="215"/>
      <c r="D142" s="216" t="s">
        <v>84</v>
      </c>
      <c r="E142" s="217" t="s">
        <v>4349</v>
      </c>
      <c r="F142" s="217" t="s">
        <v>4350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P143+SUM(P144:P156)+P163+P173</f>
        <v>0</v>
      </c>
      <c r="Q142" s="222"/>
      <c r="R142" s="223">
        <f>R143+SUM(R144:R156)+R163+R173</f>
        <v>0.0066899999999999998</v>
      </c>
      <c r="S142" s="222"/>
      <c r="T142" s="224">
        <f>T143+SUM(T144:T156)+T163+T173</f>
        <v>1.0608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92</v>
      </c>
      <c r="AT142" s="226" t="s">
        <v>84</v>
      </c>
      <c r="AU142" s="226" t="s">
        <v>85</v>
      </c>
      <c r="AY142" s="225" t="s">
        <v>226</v>
      </c>
      <c r="BK142" s="227">
        <f>BK143+SUM(BK144:BK156)+BK163+BK173</f>
        <v>0</v>
      </c>
    </row>
    <row r="143" s="2" customFormat="1" ht="16.5" customHeight="1">
      <c r="A143" s="41"/>
      <c r="B143" s="42"/>
      <c r="C143" s="230" t="s">
        <v>92</v>
      </c>
      <c r="D143" s="230" t="s">
        <v>228</v>
      </c>
      <c r="E143" s="231" t="s">
        <v>3138</v>
      </c>
      <c r="F143" s="232" t="s">
        <v>3139</v>
      </c>
      <c r="G143" s="233" t="s">
        <v>259</v>
      </c>
      <c r="H143" s="234">
        <v>0.217</v>
      </c>
      <c r="I143" s="235"/>
      <c r="J143" s="236">
        <f>ROUND(I143*H143,2)</f>
        <v>0</v>
      </c>
      <c r="K143" s="232" t="s">
        <v>232</v>
      </c>
      <c r="L143" s="47"/>
      <c r="M143" s="237" t="s">
        <v>1</v>
      </c>
      <c r="N143" s="238" t="s">
        <v>52</v>
      </c>
      <c r="O143" s="95"/>
      <c r="P143" s="239">
        <f>O143*H143</f>
        <v>0</v>
      </c>
      <c r="Q143" s="239">
        <v>0</v>
      </c>
      <c r="R143" s="239">
        <f>Q143*H143</f>
        <v>0</v>
      </c>
      <c r="S143" s="239">
        <v>2.3999999999999999</v>
      </c>
      <c r="T143" s="240">
        <f>S143*H143</f>
        <v>0.52079999999999993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1" t="s">
        <v>233</v>
      </c>
      <c r="AT143" s="241" t="s">
        <v>228</v>
      </c>
      <c r="AU143" s="241" t="s">
        <v>92</v>
      </c>
      <c r="AY143" s="19" t="s">
        <v>226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233</v>
      </c>
      <c r="BK143" s="242">
        <f>ROUND(I143*H143,2)</f>
        <v>0</v>
      </c>
      <c r="BL143" s="19" t="s">
        <v>233</v>
      </c>
      <c r="BM143" s="241" t="s">
        <v>4351</v>
      </c>
    </row>
    <row r="144" s="15" customFormat="1">
      <c r="A144" s="15"/>
      <c r="B144" s="280"/>
      <c r="C144" s="281"/>
      <c r="D144" s="245" t="s">
        <v>235</v>
      </c>
      <c r="E144" s="282" t="s">
        <v>1</v>
      </c>
      <c r="F144" s="283" t="s">
        <v>4352</v>
      </c>
      <c r="G144" s="281"/>
      <c r="H144" s="282" t="s">
        <v>1</v>
      </c>
      <c r="I144" s="284"/>
      <c r="J144" s="281"/>
      <c r="K144" s="281"/>
      <c r="L144" s="285"/>
      <c r="M144" s="286"/>
      <c r="N144" s="287"/>
      <c r="O144" s="287"/>
      <c r="P144" s="287"/>
      <c r="Q144" s="287"/>
      <c r="R144" s="287"/>
      <c r="S144" s="287"/>
      <c r="T144" s="28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9" t="s">
        <v>235</v>
      </c>
      <c r="AU144" s="289" t="s">
        <v>92</v>
      </c>
      <c r="AV144" s="15" t="s">
        <v>92</v>
      </c>
      <c r="AW144" s="15" t="s">
        <v>40</v>
      </c>
      <c r="AX144" s="15" t="s">
        <v>85</v>
      </c>
      <c r="AY144" s="289" t="s">
        <v>226</v>
      </c>
    </row>
    <row r="145" s="13" customFormat="1">
      <c r="A145" s="13"/>
      <c r="B145" s="243"/>
      <c r="C145" s="244"/>
      <c r="D145" s="245" t="s">
        <v>235</v>
      </c>
      <c r="E145" s="246" t="s">
        <v>1</v>
      </c>
      <c r="F145" s="247" t="s">
        <v>4353</v>
      </c>
      <c r="G145" s="244"/>
      <c r="H145" s="248">
        <v>0.11700000000000001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235</v>
      </c>
      <c r="AU145" s="254" t="s">
        <v>92</v>
      </c>
      <c r="AV145" s="13" t="s">
        <v>94</v>
      </c>
      <c r="AW145" s="13" t="s">
        <v>40</v>
      </c>
      <c r="AX145" s="13" t="s">
        <v>85</v>
      </c>
      <c r="AY145" s="254" t="s">
        <v>226</v>
      </c>
    </row>
    <row r="146" s="15" customFormat="1">
      <c r="A146" s="15"/>
      <c r="B146" s="280"/>
      <c r="C146" s="281"/>
      <c r="D146" s="245" t="s">
        <v>235</v>
      </c>
      <c r="E146" s="282" t="s">
        <v>1</v>
      </c>
      <c r="F146" s="283" t="s">
        <v>4354</v>
      </c>
      <c r="G146" s="281"/>
      <c r="H146" s="282" t="s">
        <v>1</v>
      </c>
      <c r="I146" s="284"/>
      <c r="J146" s="281"/>
      <c r="K146" s="281"/>
      <c r="L146" s="285"/>
      <c r="M146" s="286"/>
      <c r="N146" s="287"/>
      <c r="O146" s="287"/>
      <c r="P146" s="287"/>
      <c r="Q146" s="287"/>
      <c r="R146" s="287"/>
      <c r="S146" s="287"/>
      <c r="T146" s="28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9" t="s">
        <v>235</v>
      </c>
      <c r="AU146" s="289" t="s">
        <v>92</v>
      </c>
      <c r="AV146" s="15" t="s">
        <v>92</v>
      </c>
      <c r="AW146" s="15" t="s">
        <v>40</v>
      </c>
      <c r="AX146" s="15" t="s">
        <v>85</v>
      </c>
      <c r="AY146" s="289" t="s">
        <v>226</v>
      </c>
    </row>
    <row r="147" s="13" customFormat="1">
      <c r="A147" s="13"/>
      <c r="B147" s="243"/>
      <c r="C147" s="244"/>
      <c r="D147" s="245" t="s">
        <v>235</v>
      </c>
      <c r="E147" s="246" t="s">
        <v>1</v>
      </c>
      <c r="F147" s="247" t="s">
        <v>4355</v>
      </c>
      <c r="G147" s="244"/>
      <c r="H147" s="248">
        <v>0.10000000000000001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235</v>
      </c>
      <c r="AU147" s="254" t="s">
        <v>92</v>
      </c>
      <c r="AV147" s="13" t="s">
        <v>94</v>
      </c>
      <c r="AW147" s="13" t="s">
        <v>40</v>
      </c>
      <c r="AX147" s="13" t="s">
        <v>85</v>
      </c>
      <c r="AY147" s="254" t="s">
        <v>226</v>
      </c>
    </row>
    <row r="148" s="14" customFormat="1">
      <c r="A148" s="14"/>
      <c r="B148" s="255"/>
      <c r="C148" s="256"/>
      <c r="D148" s="245" t="s">
        <v>235</v>
      </c>
      <c r="E148" s="257" t="s">
        <v>1</v>
      </c>
      <c r="F148" s="258" t="s">
        <v>237</v>
      </c>
      <c r="G148" s="256"/>
      <c r="H148" s="259">
        <v>0.217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235</v>
      </c>
      <c r="AU148" s="265" t="s">
        <v>92</v>
      </c>
      <c r="AV148" s="14" t="s">
        <v>233</v>
      </c>
      <c r="AW148" s="14" t="s">
        <v>40</v>
      </c>
      <c r="AX148" s="14" t="s">
        <v>92</v>
      </c>
      <c r="AY148" s="265" t="s">
        <v>226</v>
      </c>
    </row>
    <row r="149" s="2" customFormat="1" ht="24.15" customHeight="1">
      <c r="A149" s="41"/>
      <c r="B149" s="42"/>
      <c r="C149" s="230" t="s">
        <v>94</v>
      </c>
      <c r="D149" s="230" t="s">
        <v>228</v>
      </c>
      <c r="E149" s="231" t="s">
        <v>705</v>
      </c>
      <c r="F149" s="232" t="s">
        <v>706</v>
      </c>
      <c r="G149" s="233" t="s">
        <v>387</v>
      </c>
      <c r="H149" s="234">
        <v>1</v>
      </c>
      <c r="I149" s="235"/>
      <c r="J149" s="236">
        <f>ROUND(I149*H149,2)</f>
        <v>0</v>
      </c>
      <c r="K149" s="232" t="s">
        <v>1</v>
      </c>
      <c r="L149" s="47"/>
      <c r="M149" s="237" t="s">
        <v>1</v>
      </c>
      <c r="N149" s="238" t="s">
        <v>52</v>
      </c>
      <c r="O149" s="9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1" t="s">
        <v>233</v>
      </c>
      <c r="AT149" s="241" t="s">
        <v>228</v>
      </c>
      <c r="AU149" s="241" t="s">
        <v>92</v>
      </c>
      <c r="AY149" s="19" t="s">
        <v>226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233</v>
      </c>
      <c r="BK149" s="242">
        <f>ROUND(I149*H149,2)</f>
        <v>0</v>
      </c>
      <c r="BL149" s="19" t="s">
        <v>233</v>
      </c>
      <c r="BM149" s="241" t="s">
        <v>4356</v>
      </c>
    </row>
    <row r="150" s="2" customFormat="1" ht="16.5" customHeight="1">
      <c r="A150" s="41"/>
      <c r="B150" s="42"/>
      <c r="C150" s="230" t="s">
        <v>241</v>
      </c>
      <c r="D150" s="230" t="s">
        <v>228</v>
      </c>
      <c r="E150" s="231" t="s">
        <v>4357</v>
      </c>
      <c r="F150" s="232" t="s">
        <v>4358</v>
      </c>
      <c r="G150" s="233" t="s">
        <v>369</v>
      </c>
      <c r="H150" s="234">
        <v>1</v>
      </c>
      <c r="I150" s="235"/>
      <c r="J150" s="236">
        <f>ROUND(I150*H150,2)</f>
        <v>0</v>
      </c>
      <c r="K150" s="232" t="s">
        <v>1877</v>
      </c>
      <c r="L150" s="47"/>
      <c r="M150" s="237" t="s">
        <v>1</v>
      </c>
      <c r="N150" s="238" t="s">
        <v>52</v>
      </c>
      <c r="O150" s="9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1" t="s">
        <v>233</v>
      </c>
      <c r="AT150" s="241" t="s">
        <v>228</v>
      </c>
      <c r="AU150" s="241" t="s">
        <v>92</v>
      </c>
      <c r="AY150" s="19" t="s">
        <v>226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233</v>
      </c>
      <c r="BK150" s="242">
        <f>ROUND(I150*H150,2)</f>
        <v>0</v>
      </c>
      <c r="BL150" s="19" t="s">
        <v>233</v>
      </c>
      <c r="BM150" s="241" t="s">
        <v>4359</v>
      </c>
    </row>
    <row r="151" s="2" customFormat="1" ht="21.75" customHeight="1">
      <c r="A151" s="41"/>
      <c r="B151" s="42"/>
      <c r="C151" s="230" t="s">
        <v>233</v>
      </c>
      <c r="D151" s="230" t="s">
        <v>228</v>
      </c>
      <c r="E151" s="231" t="s">
        <v>4360</v>
      </c>
      <c r="F151" s="232" t="s">
        <v>4361</v>
      </c>
      <c r="G151" s="233" t="s">
        <v>369</v>
      </c>
      <c r="H151" s="234">
        <v>3</v>
      </c>
      <c r="I151" s="235"/>
      <c r="J151" s="236">
        <f>ROUND(I151*H151,2)</f>
        <v>0</v>
      </c>
      <c r="K151" s="232" t="s">
        <v>1877</v>
      </c>
      <c r="L151" s="47"/>
      <c r="M151" s="237" t="s">
        <v>1</v>
      </c>
      <c r="N151" s="238" t="s">
        <v>52</v>
      </c>
      <c r="O151" s="9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1" t="s">
        <v>233</v>
      </c>
      <c r="AT151" s="241" t="s">
        <v>228</v>
      </c>
      <c r="AU151" s="241" t="s">
        <v>92</v>
      </c>
      <c r="AY151" s="19" t="s">
        <v>226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233</v>
      </c>
      <c r="BK151" s="242">
        <f>ROUND(I151*H151,2)</f>
        <v>0</v>
      </c>
      <c r="BL151" s="19" t="s">
        <v>233</v>
      </c>
      <c r="BM151" s="241" t="s">
        <v>4362</v>
      </c>
    </row>
    <row r="152" s="15" customFormat="1">
      <c r="A152" s="15"/>
      <c r="B152" s="280"/>
      <c r="C152" s="281"/>
      <c r="D152" s="245" t="s">
        <v>235</v>
      </c>
      <c r="E152" s="282" t="s">
        <v>1</v>
      </c>
      <c r="F152" s="283" t="s">
        <v>4363</v>
      </c>
      <c r="G152" s="281"/>
      <c r="H152" s="282" t="s">
        <v>1</v>
      </c>
      <c r="I152" s="284"/>
      <c r="J152" s="281"/>
      <c r="K152" s="281"/>
      <c r="L152" s="285"/>
      <c r="M152" s="286"/>
      <c r="N152" s="287"/>
      <c r="O152" s="287"/>
      <c r="P152" s="287"/>
      <c r="Q152" s="287"/>
      <c r="R152" s="287"/>
      <c r="S152" s="287"/>
      <c r="T152" s="28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9" t="s">
        <v>235</v>
      </c>
      <c r="AU152" s="289" t="s">
        <v>92</v>
      </c>
      <c r="AV152" s="15" t="s">
        <v>92</v>
      </c>
      <c r="AW152" s="15" t="s">
        <v>40</v>
      </c>
      <c r="AX152" s="15" t="s">
        <v>85</v>
      </c>
      <c r="AY152" s="289" t="s">
        <v>226</v>
      </c>
    </row>
    <row r="153" s="15" customFormat="1">
      <c r="A153" s="15"/>
      <c r="B153" s="280"/>
      <c r="C153" s="281"/>
      <c r="D153" s="245" t="s">
        <v>235</v>
      </c>
      <c r="E153" s="282" t="s">
        <v>1</v>
      </c>
      <c r="F153" s="283" t="s">
        <v>4364</v>
      </c>
      <c r="G153" s="281"/>
      <c r="H153" s="282" t="s">
        <v>1</v>
      </c>
      <c r="I153" s="284"/>
      <c r="J153" s="281"/>
      <c r="K153" s="281"/>
      <c r="L153" s="285"/>
      <c r="M153" s="286"/>
      <c r="N153" s="287"/>
      <c r="O153" s="287"/>
      <c r="P153" s="287"/>
      <c r="Q153" s="287"/>
      <c r="R153" s="287"/>
      <c r="S153" s="287"/>
      <c r="T153" s="28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9" t="s">
        <v>235</v>
      </c>
      <c r="AU153" s="289" t="s">
        <v>92</v>
      </c>
      <c r="AV153" s="15" t="s">
        <v>92</v>
      </c>
      <c r="AW153" s="15" t="s">
        <v>40</v>
      </c>
      <c r="AX153" s="15" t="s">
        <v>85</v>
      </c>
      <c r="AY153" s="289" t="s">
        <v>226</v>
      </c>
    </row>
    <row r="154" s="13" customFormat="1">
      <c r="A154" s="13"/>
      <c r="B154" s="243"/>
      <c r="C154" s="244"/>
      <c r="D154" s="245" t="s">
        <v>235</v>
      </c>
      <c r="E154" s="246" t="s">
        <v>1</v>
      </c>
      <c r="F154" s="247" t="s">
        <v>4365</v>
      </c>
      <c r="G154" s="244"/>
      <c r="H154" s="248">
        <v>3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235</v>
      </c>
      <c r="AU154" s="254" t="s">
        <v>92</v>
      </c>
      <c r="AV154" s="13" t="s">
        <v>94</v>
      </c>
      <c r="AW154" s="13" t="s">
        <v>40</v>
      </c>
      <c r="AX154" s="13" t="s">
        <v>92</v>
      </c>
      <c r="AY154" s="254" t="s">
        <v>226</v>
      </c>
    </row>
    <row r="155" s="2" customFormat="1" ht="16.5" customHeight="1">
      <c r="A155" s="41"/>
      <c r="B155" s="42"/>
      <c r="C155" s="230" t="s">
        <v>251</v>
      </c>
      <c r="D155" s="230" t="s">
        <v>228</v>
      </c>
      <c r="E155" s="231" t="s">
        <v>4366</v>
      </c>
      <c r="F155" s="232" t="s">
        <v>4367</v>
      </c>
      <c r="G155" s="233" t="s">
        <v>369</v>
      </c>
      <c r="H155" s="234">
        <v>1</v>
      </c>
      <c r="I155" s="235"/>
      <c r="J155" s="236">
        <f>ROUND(I155*H155,2)</f>
        <v>0</v>
      </c>
      <c r="K155" s="232" t="s">
        <v>1877</v>
      </c>
      <c r="L155" s="47"/>
      <c r="M155" s="237" t="s">
        <v>1</v>
      </c>
      <c r="N155" s="238" t="s">
        <v>52</v>
      </c>
      <c r="O155" s="95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1" t="s">
        <v>233</v>
      </c>
      <c r="AT155" s="241" t="s">
        <v>228</v>
      </c>
      <c r="AU155" s="241" t="s">
        <v>92</v>
      </c>
      <c r="AY155" s="19" t="s">
        <v>226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233</v>
      </c>
      <c r="BK155" s="242">
        <f>ROUND(I155*H155,2)</f>
        <v>0</v>
      </c>
      <c r="BL155" s="19" t="s">
        <v>233</v>
      </c>
      <c r="BM155" s="241" t="s">
        <v>4368</v>
      </c>
    </row>
    <row r="156" s="12" customFormat="1" ht="22.8" customHeight="1">
      <c r="A156" s="12"/>
      <c r="B156" s="214"/>
      <c r="C156" s="215"/>
      <c r="D156" s="216" t="s">
        <v>84</v>
      </c>
      <c r="E156" s="228" t="s">
        <v>4369</v>
      </c>
      <c r="F156" s="228" t="s">
        <v>4370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SUM(P157:P162)</f>
        <v>0</v>
      </c>
      <c r="Q156" s="222"/>
      <c r="R156" s="223">
        <f>SUM(R157:R162)</f>
        <v>0</v>
      </c>
      <c r="S156" s="222"/>
      <c r="T156" s="224">
        <f>SUM(T157:T162)</f>
        <v>0.54000000000000004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92</v>
      </c>
      <c r="AT156" s="226" t="s">
        <v>84</v>
      </c>
      <c r="AU156" s="226" t="s">
        <v>92</v>
      </c>
      <c r="AY156" s="225" t="s">
        <v>226</v>
      </c>
      <c r="BK156" s="227">
        <f>SUM(BK157:BK162)</f>
        <v>0</v>
      </c>
    </row>
    <row r="157" s="2" customFormat="1" ht="16.5" customHeight="1">
      <c r="A157" s="41"/>
      <c r="B157" s="42"/>
      <c r="C157" s="230" t="s">
        <v>256</v>
      </c>
      <c r="D157" s="230" t="s">
        <v>228</v>
      </c>
      <c r="E157" s="231" t="s">
        <v>524</v>
      </c>
      <c r="F157" s="232" t="s">
        <v>525</v>
      </c>
      <c r="G157" s="233" t="s">
        <v>526</v>
      </c>
      <c r="H157" s="234">
        <v>120</v>
      </c>
      <c r="I157" s="235"/>
      <c r="J157" s="236">
        <f>ROUND(I157*H157,2)</f>
        <v>0</v>
      </c>
      <c r="K157" s="232" t="s">
        <v>232</v>
      </c>
      <c r="L157" s="47"/>
      <c r="M157" s="237" t="s">
        <v>1</v>
      </c>
      <c r="N157" s="238" t="s">
        <v>52</v>
      </c>
      <c r="O157" s="95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1" t="s">
        <v>233</v>
      </c>
      <c r="AT157" s="241" t="s">
        <v>228</v>
      </c>
      <c r="AU157" s="241" t="s">
        <v>94</v>
      </c>
      <c r="AY157" s="19" t="s">
        <v>226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233</v>
      </c>
      <c r="BK157" s="242">
        <f>ROUND(I157*H157,2)</f>
        <v>0</v>
      </c>
      <c r="BL157" s="19" t="s">
        <v>233</v>
      </c>
      <c r="BM157" s="241" t="s">
        <v>4371</v>
      </c>
    </row>
    <row r="158" s="15" customFormat="1">
      <c r="A158" s="15"/>
      <c r="B158" s="280"/>
      <c r="C158" s="281"/>
      <c r="D158" s="245" t="s">
        <v>235</v>
      </c>
      <c r="E158" s="282" t="s">
        <v>1</v>
      </c>
      <c r="F158" s="283" t="s">
        <v>4372</v>
      </c>
      <c r="G158" s="281"/>
      <c r="H158" s="282" t="s">
        <v>1</v>
      </c>
      <c r="I158" s="284"/>
      <c r="J158" s="281"/>
      <c r="K158" s="281"/>
      <c r="L158" s="285"/>
      <c r="M158" s="286"/>
      <c r="N158" s="287"/>
      <c r="O158" s="287"/>
      <c r="P158" s="287"/>
      <c r="Q158" s="287"/>
      <c r="R158" s="287"/>
      <c r="S158" s="287"/>
      <c r="T158" s="28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9" t="s">
        <v>235</v>
      </c>
      <c r="AU158" s="289" t="s">
        <v>94</v>
      </c>
      <c r="AV158" s="15" t="s">
        <v>92</v>
      </c>
      <c r="AW158" s="15" t="s">
        <v>40</v>
      </c>
      <c r="AX158" s="15" t="s">
        <v>85</v>
      </c>
      <c r="AY158" s="289" t="s">
        <v>226</v>
      </c>
    </row>
    <row r="159" s="13" customFormat="1">
      <c r="A159" s="13"/>
      <c r="B159" s="243"/>
      <c r="C159" s="244"/>
      <c r="D159" s="245" t="s">
        <v>235</v>
      </c>
      <c r="E159" s="246" t="s">
        <v>1</v>
      </c>
      <c r="F159" s="247" t="s">
        <v>4373</v>
      </c>
      <c r="G159" s="244"/>
      <c r="H159" s="248">
        <v>120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235</v>
      </c>
      <c r="AU159" s="254" t="s">
        <v>94</v>
      </c>
      <c r="AV159" s="13" t="s">
        <v>94</v>
      </c>
      <c r="AW159" s="13" t="s">
        <v>40</v>
      </c>
      <c r="AX159" s="13" t="s">
        <v>92</v>
      </c>
      <c r="AY159" s="254" t="s">
        <v>226</v>
      </c>
    </row>
    <row r="160" s="2" customFormat="1" ht="16.5" customHeight="1">
      <c r="A160" s="41"/>
      <c r="B160" s="42"/>
      <c r="C160" s="230" t="s">
        <v>263</v>
      </c>
      <c r="D160" s="230" t="s">
        <v>228</v>
      </c>
      <c r="E160" s="231" t="s">
        <v>4374</v>
      </c>
      <c r="F160" s="232" t="s">
        <v>4375</v>
      </c>
      <c r="G160" s="233" t="s">
        <v>327</v>
      </c>
      <c r="H160" s="234">
        <v>540</v>
      </c>
      <c r="I160" s="235"/>
      <c r="J160" s="236">
        <f>ROUND(I160*H160,2)</f>
        <v>0</v>
      </c>
      <c r="K160" s="232" t="s">
        <v>232</v>
      </c>
      <c r="L160" s="47"/>
      <c r="M160" s="237" t="s">
        <v>1</v>
      </c>
      <c r="N160" s="238" t="s">
        <v>52</v>
      </c>
      <c r="O160" s="95"/>
      <c r="P160" s="239">
        <f>O160*H160</f>
        <v>0</v>
      </c>
      <c r="Q160" s="239">
        <v>0</v>
      </c>
      <c r="R160" s="239">
        <f>Q160*H160</f>
        <v>0</v>
      </c>
      <c r="S160" s="239">
        <v>0.001</v>
      </c>
      <c r="T160" s="240">
        <f>S160*H160</f>
        <v>0.54000000000000004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1" t="s">
        <v>307</v>
      </c>
      <c r="AT160" s="241" t="s">
        <v>228</v>
      </c>
      <c r="AU160" s="241" t="s">
        <v>94</v>
      </c>
      <c r="AY160" s="19" t="s">
        <v>226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233</v>
      </c>
      <c r="BK160" s="242">
        <f>ROUND(I160*H160,2)</f>
        <v>0</v>
      </c>
      <c r="BL160" s="19" t="s">
        <v>307</v>
      </c>
      <c r="BM160" s="241" t="s">
        <v>4376</v>
      </c>
    </row>
    <row r="161" s="15" customFormat="1">
      <c r="A161" s="15"/>
      <c r="B161" s="280"/>
      <c r="C161" s="281"/>
      <c r="D161" s="245" t="s">
        <v>235</v>
      </c>
      <c r="E161" s="282" t="s">
        <v>1</v>
      </c>
      <c r="F161" s="283" t="s">
        <v>4377</v>
      </c>
      <c r="G161" s="281"/>
      <c r="H161" s="282" t="s">
        <v>1</v>
      </c>
      <c r="I161" s="284"/>
      <c r="J161" s="281"/>
      <c r="K161" s="281"/>
      <c r="L161" s="285"/>
      <c r="M161" s="286"/>
      <c r="N161" s="287"/>
      <c r="O161" s="287"/>
      <c r="P161" s="287"/>
      <c r="Q161" s="287"/>
      <c r="R161" s="287"/>
      <c r="S161" s="287"/>
      <c r="T161" s="28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9" t="s">
        <v>235</v>
      </c>
      <c r="AU161" s="289" t="s">
        <v>94</v>
      </c>
      <c r="AV161" s="15" t="s">
        <v>92</v>
      </c>
      <c r="AW161" s="15" t="s">
        <v>40</v>
      </c>
      <c r="AX161" s="15" t="s">
        <v>85</v>
      </c>
      <c r="AY161" s="289" t="s">
        <v>226</v>
      </c>
    </row>
    <row r="162" s="13" customFormat="1">
      <c r="A162" s="13"/>
      <c r="B162" s="243"/>
      <c r="C162" s="244"/>
      <c r="D162" s="245" t="s">
        <v>235</v>
      </c>
      <c r="E162" s="246" t="s">
        <v>1</v>
      </c>
      <c r="F162" s="247" t="s">
        <v>4378</v>
      </c>
      <c r="G162" s="244"/>
      <c r="H162" s="248">
        <v>540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235</v>
      </c>
      <c r="AU162" s="254" t="s">
        <v>94</v>
      </c>
      <c r="AV162" s="13" t="s">
        <v>94</v>
      </c>
      <c r="AW162" s="13" t="s">
        <v>40</v>
      </c>
      <c r="AX162" s="13" t="s">
        <v>92</v>
      </c>
      <c r="AY162" s="254" t="s">
        <v>226</v>
      </c>
    </row>
    <row r="163" s="12" customFormat="1" ht="22.8" customHeight="1">
      <c r="A163" s="12"/>
      <c r="B163" s="214"/>
      <c r="C163" s="215"/>
      <c r="D163" s="216" t="s">
        <v>84</v>
      </c>
      <c r="E163" s="228" t="s">
        <v>4379</v>
      </c>
      <c r="F163" s="228" t="s">
        <v>4380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SUM(P164:P172)</f>
        <v>0</v>
      </c>
      <c r="Q163" s="222"/>
      <c r="R163" s="223">
        <f>SUM(R164:R172)</f>
        <v>0.00231</v>
      </c>
      <c r="S163" s="222"/>
      <c r="T163" s="224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92</v>
      </c>
      <c r="AT163" s="226" t="s">
        <v>84</v>
      </c>
      <c r="AU163" s="226" t="s">
        <v>92</v>
      </c>
      <c r="AY163" s="225" t="s">
        <v>226</v>
      </c>
      <c r="BK163" s="227">
        <f>SUM(BK164:BK172)</f>
        <v>0</v>
      </c>
    </row>
    <row r="164" s="2" customFormat="1" ht="16.5" customHeight="1">
      <c r="A164" s="41"/>
      <c r="B164" s="42"/>
      <c r="C164" s="230" t="s">
        <v>266</v>
      </c>
      <c r="D164" s="230" t="s">
        <v>228</v>
      </c>
      <c r="E164" s="231" t="s">
        <v>4381</v>
      </c>
      <c r="F164" s="232" t="s">
        <v>4382</v>
      </c>
      <c r="G164" s="233" t="s">
        <v>369</v>
      </c>
      <c r="H164" s="234">
        <v>8</v>
      </c>
      <c r="I164" s="235"/>
      <c r="J164" s="236">
        <f>ROUND(I164*H164,2)</f>
        <v>0</v>
      </c>
      <c r="K164" s="232" t="s">
        <v>232</v>
      </c>
      <c r="L164" s="47"/>
      <c r="M164" s="237" t="s">
        <v>1</v>
      </c>
      <c r="N164" s="238" t="s">
        <v>52</v>
      </c>
      <c r="O164" s="95"/>
      <c r="P164" s="239">
        <f>O164*H164</f>
        <v>0</v>
      </c>
      <c r="Q164" s="239">
        <v>0.00017000000000000001</v>
      </c>
      <c r="R164" s="239">
        <f>Q164*H164</f>
        <v>0.0013600000000000001</v>
      </c>
      <c r="S164" s="239">
        <v>0</v>
      </c>
      <c r="T164" s="240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1" t="s">
        <v>557</v>
      </c>
      <c r="AT164" s="241" t="s">
        <v>228</v>
      </c>
      <c r="AU164" s="241" t="s">
        <v>94</v>
      </c>
      <c r="AY164" s="19" t="s">
        <v>226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233</v>
      </c>
      <c r="BK164" s="242">
        <f>ROUND(I164*H164,2)</f>
        <v>0</v>
      </c>
      <c r="BL164" s="19" t="s">
        <v>557</v>
      </c>
      <c r="BM164" s="241" t="s">
        <v>4383</v>
      </c>
    </row>
    <row r="165" s="15" customFormat="1">
      <c r="A165" s="15"/>
      <c r="B165" s="280"/>
      <c r="C165" s="281"/>
      <c r="D165" s="245" t="s">
        <v>235</v>
      </c>
      <c r="E165" s="282" t="s">
        <v>1</v>
      </c>
      <c r="F165" s="283" t="s">
        <v>4384</v>
      </c>
      <c r="G165" s="281"/>
      <c r="H165" s="282" t="s">
        <v>1</v>
      </c>
      <c r="I165" s="284"/>
      <c r="J165" s="281"/>
      <c r="K165" s="281"/>
      <c r="L165" s="285"/>
      <c r="M165" s="286"/>
      <c r="N165" s="287"/>
      <c r="O165" s="287"/>
      <c r="P165" s="287"/>
      <c r="Q165" s="287"/>
      <c r="R165" s="287"/>
      <c r="S165" s="287"/>
      <c r="T165" s="28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9" t="s">
        <v>235</v>
      </c>
      <c r="AU165" s="289" t="s">
        <v>94</v>
      </c>
      <c r="AV165" s="15" t="s">
        <v>92</v>
      </c>
      <c r="AW165" s="15" t="s">
        <v>40</v>
      </c>
      <c r="AX165" s="15" t="s">
        <v>85</v>
      </c>
      <c r="AY165" s="289" t="s">
        <v>226</v>
      </c>
    </row>
    <row r="166" s="13" customFormat="1">
      <c r="A166" s="13"/>
      <c r="B166" s="243"/>
      <c r="C166" s="244"/>
      <c r="D166" s="245" t="s">
        <v>235</v>
      </c>
      <c r="E166" s="246" t="s">
        <v>1</v>
      </c>
      <c r="F166" s="247" t="s">
        <v>266</v>
      </c>
      <c r="G166" s="244"/>
      <c r="H166" s="248">
        <v>8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235</v>
      </c>
      <c r="AU166" s="254" t="s">
        <v>94</v>
      </c>
      <c r="AV166" s="13" t="s">
        <v>94</v>
      </c>
      <c r="AW166" s="13" t="s">
        <v>40</v>
      </c>
      <c r="AX166" s="13" t="s">
        <v>92</v>
      </c>
      <c r="AY166" s="254" t="s">
        <v>226</v>
      </c>
    </row>
    <row r="167" s="2" customFormat="1" ht="16.5" customHeight="1">
      <c r="A167" s="41"/>
      <c r="B167" s="42"/>
      <c r="C167" s="230" t="s">
        <v>271</v>
      </c>
      <c r="D167" s="230" t="s">
        <v>228</v>
      </c>
      <c r="E167" s="231" t="s">
        <v>4385</v>
      </c>
      <c r="F167" s="232" t="s">
        <v>4386</v>
      </c>
      <c r="G167" s="233" t="s">
        <v>369</v>
      </c>
      <c r="H167" s="234">
        <v>3</v>
      </c>
      <c r="I167" s="235"/>
      <c r="J167" s="236">
        <f>ROUND(I167*H167,2)</f>
        <v>0</v>
      </c>
      <c r="K167" s="232" t="s">
        <v>1877</v>
      </c>
      <c r="L167" s="47"/>
      <c r="M167" s="237" t="s">
        <v>1</v>
      </c>
      <c r="N167" s="238" t="s">
        <v>52</v>
      </c>
      <c r="O167" s="95"/>
      <c r="P167" s="239">
        <f>O167*H167</f>
        <v>0</v>
      </c>
      <c r="Q167" s="239">
        <v>0.00017000000000000001</v>
      </c>
      <c r="R167" s="239">
        <f>Q167*H167</f>
        <v>0.00051000000000000004</v>
      </c>
      <c r="S167" s="239">
        <v>0</v>
      </c>
      <c r="T167" s="240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1" t="s">
        <v>557</v>
      </c>
      <c r="AT167" s="241" t="s">
        <v>228</v>
      </c>
      <c r="AU167" s="241" t="s">
        <v>94</v>
      </c>
      <c r="AY167" s="19" t="s">
        <v>226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233</v>
      </c>
      <c r="BK167" s="242">
        <f>ROUND(I167*H167,2)</f>
        <v>0</v>
      </c>
      <c r="BL167" s="19" t="s">
        <v>557</v>
      </c>
      <c r="BM167" s="241" t="s">
        <v>4387</v>
      </c>
    </row>
    <row r="168" s="15" customFormat="1">
      <c r="A168" s="15"/>
      <c r="B168" s="280"/>
      <c r="C168" s="281"/>
      <c r="D168" s="245" t="s">
        <v>235</v>
      </c>
      <c r="E168" s="282" t="s">
        <v>1</v>
      </c>
      <c r="F168" s="283" t="s">
        <v>4388</v>
      </c>
      <c r="G168" s="281"/>
      <c r="H168" s="282" t="s">
        <v>1</v>
      </c>
      <c r="I168" s="284"/>
      <c r="J168" s="281"/>
      <c r="K168" s="281"/>
      <c r="L168" s="285"/>
      <c r="M168" s="286"/>
      <c r="N168" s="287"/>
      <c r="O168" s="287"/>
      <c r="P168" s="287"/>
      <c r="Q168" s="287"/>
      <c r="R168" s="287"/>
      <c r="S168" s="287"/>
      <c r="T168" s="28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9" t="s">
        <v>235</v>
      </c>
      <c r="AU168" s="289" t="s">
        <v>94</v>
      </c>
      <c r="AV168" s="15" t="s">
        <v>92</v>
      </c>
      <c r="AW168" s="15" t="s">
        <v>40</v>
      </c>
      <c r="AX168" s="15" t="s">
        <v>85</v>
      </c>
      <c r="AY168" s="289" t="s">
        <v>226</v>
      </c>
    </row>
    <row r="169" s="13" customFormat="1">
      <c r="A169" s="13"/>
      <c r="B169" s="243"/>
      <c r="C169" s="244"/>
      <c r="D169" s="245" t="s">
        <v>235</v>
      </c>
      <c r="E169" s="246" t="s">
        <v>1</v>
      </c>
      <c r="F169" s="247" t="s">
        <v>241</v>
      </c>
      <c r="G169" s="244"/>
      <c r="H169" s="248">
        <v>3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235</v>
      </c>
      <c r="AU169" s="254" t="s">
        <v>94</v>
      </c>
      <c r="AV169" s="13" t="s">
        <v>94</v>
      </c>
      <c r="AW169" s="13" t="s">
        <v>40</v>
      </c>
      <c r="AX169" s="13" t="s">
        <v>92</v>
      </c>
      <c r="AY169" s="254" t="s">
        <v>226</v>
      </c>
    </row>
    <row r="170" s="2" customFormat="1" ht="16.5" customHeight="1">
      <c r="A170" s="41"/>
      <c r="B170" s="42"/>
      <c r="C170" s="230" t="s">
        <v>275</v>
      </c>
      <c r="D170" s="230" t="s">
        <v>228</v>
      </c>
      <c r="E170" s="231" t="s">
        <v>4389</v>
      </c>
      <c r="F170" s="232" t="s">
        <v>4390</v>
      </c>
      <c r="G170" s="233" t="s">
        <v>369</v>
      </c>
      <c r="H170" s="234">
        <v>2</v>
      </c>
      <c r="I170" s="235"/>
      <c r="J170" s="236">
        <f>ROUND(I170*H170,2)</f>
        <v>0</v>
      </c>
      <c r="K170" s="232" t="s">
        <v>232</v>
      </c>
      <c r="L170" s="47"/>
      <c r="M170" s="237" t="s">
        <v>1</v>
      </c>
      <c r="N170" s="238" t="s">
        <v>52</v>
      </c>
      <c r="O170" s="95"/>
      <c r="P170" s="239">
        <f>O170*H170</f>
        <v>0</v>
      </c>
      <c r="Q170" s="239">
        <v>0.00022000000000000001</v>
      </c>
      <c r="R170" s="239">
        <f>Q170*H170</f>
        <v>0.00044000000000000002</v>
      </c>
      <c r="S170" s="239">
        <v>0</v>
      </c>
      <c r="T170" s="24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1" t="s">
        <v>557</v>
      </c>
      <c r="AT170" s="241" t="s">
        <v>228</v>
      </c>
      <c r="AU170" s="241" t="s">
        <v>94</v>
      </c>
      <c r="AY170" s="19" t="s">
        <v>226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233</v>
      </c>
      <c r="BK170" s="242">
        <f>ROUND(I170*H170,2)</f>
        <v>0</v>
      </c>
      <c r="BL170" s="19" t="s">
        <v>557</v>
      </c>
      <c r="BM170" s="241" t="s">
        <v>4391</v>
      </c>
    </row>
    <row r="171" s="15" customFormat="1">
      <c r="A171" s="15"/>
      <c r="B171" s="280"/>
      <c r="C171" s="281"/>
      <c r="D171" s="245" t="s">
        <v>235</v>
      </c>
      <c r="E171" s="282" t="s">
        <v>1</v>
      </c>
      <c r="F171" s="283" t="s">
        <v>4392</v>
      </c>
      <c r="G171" s="281"/>
      <c r="H171" s="282" t="s">
        <v>1</v>
      </c>
      <c r="I171" s="284"/>
      <c r="J171" s="281"/>
      <c r="K171" s="281"/>
      <c r="L171" s="285"/>
      <c r="M171" s="286"/>
      <c r="N171" s="287"/>
      <c r="O171" s="287"/>
      <c r="P171" s="287"/>
      <c r="Q171" s="287"/>
      <c r="R171" s="287"/>
      <c r="S171" s="287"/>
      <c r="T171" s="28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9" t="s">
        <v>235</v>
      </c>
      <c r="AU171" s="289" t="s">
        <v>94</v>
      </c>
      <c r="AV171" s="15" t="s">
        <v>92</v>
      </c>
      <c r="AW171" s="15" t="s">
        <v>40</v>
      </c>
      <c r="AX171" s="15" t="s">
        <v>85</v>
      </c>
      <c r="AY171" s="289" t="s">
        <v>226</v>
      </c>
    </row>
    <row r="172" s="13" customFormat="1">
      <c r="A172" s="13"/>
      <c r="B172" s="243"/>
      <c r="C172" s="244"/>
      <c r="D172" s="245" t="s">
        <v>235</v>
      </c>
      <c r="E172" s="246" t="s">
        <v>1</v>
      </c>
      <c r="F172" s="247" t="s">
        <v>94</v>
      </c>
      <c r="G172" s="244"/>
      <c r="H172" s="248">
        <v>2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235</v>
      </c>
      <c r="AU172" s="254" t="s">
        <v>94</v>
      </c>
      <c r="AV172" s="13" t="s">
        <v>94</v>
      </c>
      <c r="AW172" s="13" t="s">
        <v>40</v>
      </c>
      <c r="AX172" s="13" t="s">
        <v>92</v>
      </c>
      <c r="AY172" s="254" t="s">
        <v>226</v>
      </c>
    </row>
    <row r="173" s="12" customFormat="1" ht="22.8" customHeight="1">
      <c r="A173" s="12"/>
      <c r="B173" s="214"/>
      <c r="C173" s="215"/>
      <c r="D173" s="216" t="s">
        <v>84</v>
      </c>
      <c r="E173" s="228" t="s">
        <v>4393</v>
      </c>
      <c r="F173" s="228" t="s">
        <v>4394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SUM(P174:P205)</f>
        <v>0</v>
      </c>
      <c r="Q173" s="222"/>
      <c r="R173" s="223">
        <f>SUM(R174:R205)</f>
        <v>0.0043800000000000002</v>
      </c>
      <c r="S173" s="222"/>
      <c r="T173" s="224">
        <f>SUM(T174:T205)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92</v>
      </c>
      <c r="AT173" s="226" t="s">
        <v>84</v>
      </c>
      <c r="AU173" s="226" t="s">
        <v>92</v>
      </c>
      <c r="AY173" s="225" t="s">
        <v>226</v>
      </c>
      <c r="BK173" s="227">
        <f>SUM(BK174:BK205)</f>
        <v>0</v>
      </c>
    </row>
    <row r="174" s="2" customFormat="1" ht="16.5" customHeight="1">
      <c r="A174" s="41"/>
      <c r="B174" s="42"/>
      <c r="C174" s="230" t="s">
        <v>280</v>
      </c>
      <c r="D174" s="230" t="s">
        <v>228</v>
      </c>
      <c r="E174" s="231" t="s">
        <v>4395</v>
      </c>
      <c r="F174" s="232" t="s">
        <v>4396</v>
      </c>
      <c r="G174" s="233" t="s">
        <v>369</v>
      </c>
      <c r="H174" s="234">
        <v>6</v>
      </c>
      <c r="I174" s="235"/>
      <c r="J174" s="236">
        <f>ROUND(I174*H174,2)</f>
        <v>0</v>
      </c>
      <c r="K174" s="232" t="s">
        <v>232</v>
      </c>
      <c r="L174" s="47"/>
      <c r="M174" s="237" t="s">
        <v>1</v>
      </c>
      <c r="N174" s="238" t="s">
        <v>52</v>
      </c>
      <c r="O174" s="95"/>
      <c r="P174" s="239">
        <f>O174*H174</f>
        <v>0</v>
      </c>
      <c r="Q174" s="239">
        <v>0.00019000000000000001</v>
      </c>
      <c r="R174" s="239">
        <f>Q174*H174</f>
        <v>0.00114</v>
      </c>
      <c r="S174" s="239">
        <v>0</v>
      </c>
      <c r="T174" s="24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1" t="s">
        <v>557</v>
      </c>
      <c r="AT174" s="241" t="s">
        <v>228</v>
      </c>
      <c r="AU174" s="241" t="s">
        <v>94</v>
      </c>
      <c r="AY174" s="19" t="s">
        <v>226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233</v>
      </c>
      <c r="BK174" s="242">
        <f>ROUND(I174*H174,2)</f>
        <v>0</v>
      </c>
      <c r="BL174" s="19" t="s">
        <v>557</v>
      </c>
      <c r="BM174" s="241" t="s">
        <v>4397</v>
      </c>
    </row>
    <row r="175" s="15" customFormat="1">
      <c r="A175" s="15"/>
      <c r="B175" s="280"/>
      <c r="C175" s="281"/>
      <c r="D175" s="245" t="s">
        <v>235</v>
      </c>
      <c r="E175" s="282" t="s">
        <v>1</v>
      </c>
      <c r="F175" s="283" t="s">
        <v>4398</v>
      </c>
      <c r="G175" s="281"/>
      <c r="H175" s="282" t="s">
        <v>1</v>
      </c>
      <c r="I175" s="284"/>
      <c r="J175" s="281"/>
      <c r="K175" s="281"/>
      <c r="L175" s="285"/>
      <c r="M175" s="286"/>
      <c r="N175" s="287"/>
      <c r="O175" s="287"/>
      <c r="P175" s="287"/>
      <c r="Q175" s="287"/>
      <c r="R175" s="287"/>
      <c r="S175" s="287"/>
      <c r="T175" s="28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9" t="s">
        <v>235</v>
      </c>
      <c r="AU175" s="289" t="s">
        <v>94</v>
      </c>
      <c r="AV175" s="15" t="s">
        <v>92</v>
      </c>
      <c r="AW175" s="15" t="s">
        <v>40</v>
      </c>
      <c r="AX175" s="15" t="s">
        <v>85</v>
      </c>
      <c r="AY175" s="289" t="s">
        <v>226</v>
      </c>
    </row>
    <row r="176" s="13" customFormat="1">
      <c r="A176" s="13"/>
      <c r="B176" s="243"/>
      <c r="C176" s="244"/>
      <c r="D176" s="245" t="s">
        <v>235</v>
      </c>
      <c r="E176" s="246" t="s">
        <v>1</v>
      </c>
      <c r="F176" s="247" t="s">
        <v>4399</v>
      </c>
      <c r="G176" s="244"/>
      <c r="H176" s="248">
        <v>6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235</v>
      </c>
      <c r="AU176" s="254" t="s">
        <v>94</v>
      </c>
      <c r="AV176" s="13" t="s">
        <v>94</v>
      </c>
      <c r="AW176" s="13" t="s">
        <v>40</v>
      </c>
      <c r="AX176" s="13" t="s">
        <v>85</v>
      </c>
      <c r="AY176" s="254" t="s">
        <v>226</v>
      </c>
    </row>
    <row r="177" s="15" customFormat="1">
      <c r="A177" s="15"/>
      <c r="B177" s="280"/>
      <c r="C177" s="281"/>
      <c r="D177" s="245" t="s">
        <v>235</v>
      </c>
      <c r="E177" s="282" t="s">
        <v>1</v>
      </c>
      <c r="F177" s="283" t="s">
        <v>4400</v>
      </c>
      <c r="G177" s="281"/>
      <c r="H177" s="282" t="s">
        <v>1</v>
      </c>
      <c r="I177" s="284"/>
      <c r="J177" s="281"/>
      <c r="K177" s="281"/>
      <c r="L177" s="285"/>
      <c r="M177" s="286"/>
      <c r="N177" s="287"/>
      <c r="O177" s="287"/>
      <c r="P177" s="287"/>
      <c r="Q177" s="287"/>
      <c r="R177" s="287"/>
      <c r="S177" s="287"/>
      <c r="T177" s="28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9" t="s">
        <v>235</v>
      </c>
      <c r="AU177" s="289" t="s">
        <v>94</v>
      </c>
      <c r="AV177" s="15" t="s">
        <v>92</v>
      </c>
      <c r="AW177" s="15" t="s">
        <v>40</v>
      </c>
      <c r="AX177" s="15" t="s">
        <v>85</v>
      </c>
      <c r="AY177" s="289" t="s">
        <v>226</v>
      </c>
    </row>
    <row r="178" s="13" customFormat="1">
      <c r="A178" s="13"/>
      <c r="B178" s="243"/>
      <c r="C178" s="244"/>
      <c r="D178" s="245" t="s">
        <v>235</v>
      </c>
      <c r="E178" s="246" t="s">
        <v>4322</v>
      </c>
      <c r="F178" s="247" t="s">
        <v>256</v>
      </c>
      <c r="G178" s="244"/>
      <c r="H178" s="248">
        <v>6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235</v>
      </c>
      <c r="AU178" s="254" t="s">
        <v>94</v>
      </c>
      <c r="AV178" s="13" t="s">
        <v>94</v>
      </c>
      <c r="AW178" s="13" t="s">
        <v>40</v>
      </c>
      <c r="AX178" s="13" t="s">
        <v>92</v>
      </c>
      <c r="AY178" s="254" t="s">
        <v>226</v>
      </c>
    </row>
    <row r="179" s="2" customFormat="1" ht="16.5" customHeight="1">
      <c r="A179" s="41"/>
      <c r="B179" s="42"/>
      <c r="C179" s="230" t="s">
        <v>285</v>
      </c>
      <c r="D179" s="230" t="s">
        <v>228</v>
      </c>
      <c r="E179" s="231" t="s">
        <v>4401</v>
      </c>
      <c r="F179" s="232" t="s">
        <v>4402</v>
      </c>
      <c r="G179" s="233" t="s">
        <v>369</v>
      </c>
      <c r="H179" s="234">
        <v>4</v>
      </c>
      <c r="I179" s="235"/>
      <c r="J179" s="236">
        <f>ROUND(I179*H179,2)</f>
        <v>0</v>
      </c>
      <c r="K179" s="232" t="s">
        <v>232</v>
      </c>
      <c r="L179" s="47"/>
      <c r="M179" s="237" t="s">
        <v>1</v>
      </c>
      <c r="N179" s="238" t="s">
        <v>52</v>
      </c>
      <c r="O179" s="95"/>
      <c r="P179" s="239">
        <f>O179*H179</f>
        <v>0</v>
      </c>
      <c r="Q179" s="239">
        <v>0.00016000000000000001</v>
      </c>
      <c r="R179" s="239">
        <f>Q179*H179</f>
        <v>0.00064000000000000005</v>
      </c>
      <c r="S179" s="239">
        <v>0</v>
      </c>
      <c r="T179" s="240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1" t="s">
        <v>557</v>
      </c>
      <c r="AT179" s="241" t="s">
        <v>228</v>
      </c>
      <c r="AU179" s="241" t="s">
        <v>94</v>
      </c>
      <c r="AY179" s="19" t="s">
        <v>226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233</v>
      </c>
      <c r="BK179" s="242">
        <f>ROUND(I179*H179,2)</f>
        <v>0</v>
      </c>
      <c r="BL179" s="19" t="s">
        <v>557</v>
      </c>
      <c r="BM179" s="241" t="s">
        <v>4403</v>
      </c>
    </row>
    <row r="180" s="15" customFormat="1">
      <c r="A180" s="15"/>
      <c r="B180" s="280"/>
      <c r="C180" s="281"/>
      <c r="D180" s="245" t="s">
        <v>235</v>
      </c>
      <c r="E180" s="282" t="s">
        <v>1</v>
      </c>
      <c r="F180" s="283" t="s">
        <v>4404</v>
      </c>
      <c r="G180" s="281"/>
      <c r="H180" s="282" t="s">
        <v>1</v>
      </c>
      <c r="I180" s="284"/>
      <c r="J180" s="281"/>
      <c r="K180" s="281"/>
      <c r="L180" s="285"/>
      <c r="M180" s="286"/>
      <c r="N180" s="287"/>
      <c r="O180" s="287"/>
      <c r="P180" s="287"/>
      <c r="Q180" s="287"/>
      <c r="R180" s="287"/>
      <c r="S180" s="287"/>
      <c r="T180" s="28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9" t="s">
        <v>235</v>
      </c>
      <c r="AU180" s="289" t="s">
        <v>94</v>
      </c>
      <c r="AV180" s="15" t="s">
        <v>92</v>
      </c>
      <c r="AW180" s="15" t="s">
        <v>40</v>
      </c>
      <c r="AX180" s="15" t="s">
        <v>85</v>
      </c>
      <c r="AY180" s="289" t="s">
        <v>226</v>
      </c>
    </row>
    <row r="181" s="13" customFormat="1">
      <c r="A181" s="13"/>
      <c r="B181" s="243"/>
      <c r="C181" s="244"/>
      <c r="D181" s="245" t="s">
        <v>235</v>
      </c>
      <c r="E181" s="246" t="s">
        <v>1</v>
      </c>
      <c r="F181" s="247" t="s">
        <v>4405</v>
      </c>
      <c r="G181" s="244"/>
      <c r="H181" s="248">
        <v>4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235</v>
      </c>
      <c r="AU181" s="254" t="s">
        <v>94</v>
      </c>
      <c r="AV181" s="13" t="s">
        <v>94</v>
      </c>
      <c r="AW181" s="13" t="s">
        <v>40</v>
      </c>
      <c r="AX181" s="13" t="s">
        <v>85</v>
      </c>
      <c r="AY181" s="254" t="s">
        <v>226</v>
      </c>
    </row>
    <row r="182" s="15" customFormat="1">
      <c r="A182" s="15"/>
      <c r="B182" s="280"/>
      <c r="C182" s="281"/>
      <c r="D182" s="245" t="s">
        <v>235</v>
      </c>
      <c r="E182" s="282" t="s">
        <v>1</v>
      </c>
      <c r="F182" s="283" t="s">
        <v>4400</v>
      </c>
      <c r="G182" s="281"/>
      <c r="H182" s="282" t="s">
        <v>1</v>
      </c>
      <c r="I182" s="284"/>
      <c r="J182" s="281"/>
      <c r="K182" s="281"/>
      <c r="L182" s="285"/>
      <c r="M182" s="286"/>
      <c r="N182" s="287"/>
      <c r="O182" s="287"/>
      <c r="P182" s="287"/>
      <c r="Q182" s="287"/>
      <c r="R182" s="287"/>
      <c r="S182" s="287"/>
      <c r="T182" s="28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9" t="s">
        <v>235</v>
      </c>
      <c r="AU182" s="289" t="s">
        <v>94</v>
      </c>
      <c r="AV182" s="15" t="s">
        <v>92</v>
      </c>
      <c r="AW182" s="15" t="s">
        <v>40</v>
      </c>
      <c r="AX182" s="15" t="s">
        <v>85</v>
      </c>
      <c r="AY182" s="289" t="s">
        <v>226</v>
      </c>
    </row>
    <row r="183" s="13" customFormat="1">
      <c r="A183" s="13"/>
      <c r="B183" s="243"/>
      <c r="C183" s="244"/>
      <c r="D183" s="245" t="s">
        <v>235</v>
      </c>
      <c r="E183" s="246" t="s">
        <v>4324</v>
      </c>
      <c r="F183" s="247" t="s">
        <v>233</v>
      </c>
      <c r="G183" s="244"/>
      <c r="H183" s="248">
        <v>4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235</v>
      </c>
      <c r="AU183" s="254" t="s">
        <v>94</v>
      </c>
      <c r="AV183" s="13" t="s">
        <v>94</v>
      </c>
      <c r="AW183" s="13" t="s">
        <v>40</v>
      </c>
      <c r="AX183" s="13" t="s">
        <v>92</v>
      </c>
      <c r="AY183" s="254" t="s">
        <v>226</v>
      </c>
    </row>
    <row r="184" s="2" customFormat="1" ht="16.5" customHeight="1">
      <c r="A184" s="41"/>
      <c r="B184" s="42"/>
      <c r="C184" s="230" t="s">
        <v>290</v>
      </c>
      <c r="D184" s="230" t="s">
        <v>228</v>
      </c>
      <c r="E184" s="231" t="s">
        <v>4406</v>
      </c>
      <c r="F184" s="232" t="s">
        <v>4407</v>
      </c>
      <c r="G184" s="233" t="s">
        <v>369</v>
      </c>
      <c r="H184" s="234">
        <v>4</v>
      </c>
      <c r="I184" s="235"/>
      <c r="J184" s="236">
        <f>ROUND(I184*H184,2)</f>
        <v>0</v>
      </c>
      <c r="K184" s="232" t="s">
        <v>232</v>
      </c>
      <c r="L184" s="47"/>
      <c r="M184" s="237" t="s">
        <v>1</v>
      </c>
      <c r="N184" s="238" t="s">
        <v>52</v>
      </c>
      <c r="O184" s="95"/>
      <c r="P184" s="239">
        <f>O184*H184</f>
        <v>0</v>
      </c>
      <c r="Q184" s="239">
        <v>0.00016000000000000001</v>
      </c>
      <c r="R184" s="239">
        <f>Q184*H184</f>
        <v>0.00064000000000000005</v>
      </c>
      <c r="S184" s="239">
        <v>0</v>
      </c>
      <c r="T184" s="24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1" t="s">
        <v>557</v>
      </c>
      <c r="AT184" s="241" t="s">
        <v>228</v>
      </c>
      <c r="AU184" s="241" t="s">
        <v>94</v>
      </c>
      <c r="AY184" s="19" t="s">
        <v>226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233</v>
      </c>
      <c r="BK184" s="242">
        <f>ROUND(I184*H184,2)</f>
        <v>0</v>
      </c>
      <c r="BL184" s="19" t="s">
        <v>557</v>
      </c>
      <c r="BM184" s="241" t="s">
        <v>4408</v>
      </c>
    </row>
    <row r="185" s="15" customFormat="1">
      <c r="A185" s="15"/>
      <c r="B185" s="280"/>
      <c r="C185" s="281"/>
      <c r="D185" s="245" t="s">
        <v>235</v>
      </c>
      <c r="E185" s="282" t="s">
        <v>1</v>
      </c>
      <c r="F185" s="283" t="s">
        <v>4409</v>
      </c>
      <c r="G185" s="281"/>
      <c r="H185" s="282" t="s">
        <v>1</v>
      </c>
      <c r="I185" s="284"/>
      <c r="J185" s="281"/>
      <c r="K185" s="281"/>
      <c r="L185" s="285"/>
      <c r="M185" s="286"/>
      <c r="N185" s="287"/>
      <c r="O185" s="287"/>
      <c r="P185" s="287"/>
      <c r="Q185" s="287"/>
      <c r="R185" s="287"/>
      <c r="S185" s="287"/>
      <c r="T185" s="28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9" t="s">
        <v>235</v>
      </c>
      <c r="AU185" s="289" t="s">
        <v>94</v>
      </c>
      <c r="AV185" s="15" t="s">
        <v>92</v>
      </c>
      <c r="AW185" s="15" t="s">
        <v>40</v>
      </c>
      <c r="AX185" s="15" t="s">
        <v>85</v>
      </c>
      <c r="AY185" s="289" t="s">
        <v>226</v>
      </c>
    </row>
    <row r="186" s="13" customFormat="1">
      <c r="A186" s="13"/>
      <c r="B186" s="243"/>
      <c r="C186" s="244"/>
      <c r="D186" s="245" t="s">
        <v>235</v>
      </c>
      <c r="E186" s="246" t="s">
        <v>1</v>
      </c>
      <c r="F186" s="247" t="s">
        <v>4405</v>
      </c>
      <c r="G186" s="244"/>
      <c r="H186" s="248">
        <v>4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235</v>
      </c>
      <c r="AU186" s="254" t="s">
        <v>94</v>
      </c>
      <c r="AV186" s="13" t="s">
        <v>94</v>
      </c>
      <c r="AW186" s="13" t="s">
        <v>40</v>
      </c>
      <c r="AX186" s="13" t="s">
        <v>85</v>
      </c>
      <c r="AY186" s="254" t="s">
        <v>226</v>
      </c>
    </row>
    <row r="187" s="15" customFormat="1">
      <c r="A187" s="15"/>
      <c r="B187" s="280"/>
      <c r="C187" s="281"/>
      <c r="D187" s="245" t="s">
        <v>235</v>
      </c>
      <c r="E187" s="282" t="s">
        <v>1</v>
      </c>
      <c r="F187" s="283" t="s">
        <v>4400</v>
      </c>
      <c r="G187" s="281"/>
      <c r="H187" s="282" t="s">
        <v>1</v>
      </c>
      <c r="I187" s="284"/>
      <c r="J187" s="281"/>
      <c r="K187" s="281"/>
      <c r="L187" s="285"/>
      <c r="M187" s="286"/>
      <c r="N187" s="287"/>
      <c r="O187" s="287"/>
      <c r="P187" s="287"/>
      <c r="Q187" s="287"/>
      <c r="R187" s="287"/>
      <c r="S187" s="287"/>
      <c r="T187" s="28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9" t="s">
        <v>235</v>
      </c>
      <c r="AU187" s="289" t="s">
        <v>94</v>
      </c>
      <c r="AV187" s="15" t="s">
        <v>92</v>
      </c>
      <c r="AW187" s="15" t="s">
        <v>40</v>
      </c>
      <c r="AX187" s="15" t="s">
        <v>85</v>
      </c>
      <c r="AY187" s="289" t="s">
        <v>226</v>
      </c>
    </row>
    <row r="188" s="13" customFormat="1">
      <c r="A188" s="13"/>
      <c r="B188" s="243"/>
      <c r="C188" s="244"/>
      <c r="D188" s="245" t="s">
        <v>235</v>
      </c>
      <c r="E188" s="246" t="s">
        <v>4326</v>
      </c>
      <c r="F188" s="247" t="s">
        <v>233</v>
      </c>
      <c r="G188" s="244"/>
      <c r="H188" s="248">
        <v>4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235</v>
      </c>
      <c r="AU188" s="254" t="s">
        <v>94</v>
      </c>
      <c r="AV188" s="13" t="s">
        <v>94</v>
      </c>
      <c r="AW188" s="13" t="s">
        <v>40</v>
      </c>
      <c r="AX188" s="13" t="s">
        <v>92</v>
      </c>
      <c r="AY188" s="254" t="s">
        <v>226</v>
      </c>
    </row>
    <row r="189" s="2" customFormat="1" ht="16.5" customHeight="1">
      <c r="A189" s="41"/>
      <c r="B189" s="42"/>
      <c r="C189" s="230" t="s">
        <v>295</v>
      </c>
      <c r="D189" s="230" t="s">
        <v>228</v>
      </c>
      <c r="E189" s="231" t="s">
        <v>4410</v>
      </c>
      <c r="F189" s="232" t="s">
        <v>4411</v>
      </c>
      <c r="G189" s="233" t="s">
        <v>369</v>
      </c>
      <c r="H189" s="234">
        <v>14</v>
      </c>
      <c r="I189" s="235"/>
      <c r="J189" s="236">
        <f>ROUND(I189*H189,2)</f>
        <v>0</v>
      </c>
      <c r="K189" s="232" t="s">
        <v>232</v>
      </c>
      <c r="L189" s="47"/>
      <c r="M189" s="237" t="s">
        <v>1</v>
      </c>
      <c r="N189" s="238" t="s">
        <v>52</v>
      </c>
      <c r="O189" s="95"/>
      <c r="P189" s="239">
        <f>O189*H189</f>
        <v>0</v>
      </c>
      <c r="Q189" s="239">
        <v>0.00013999999999999999</v>
      </c>
      <c r="R189" s="239">
        <f>Q189*H189</f>
        <v>0.0019599999999999999</v>
      </c>
      <c r="S189" s="239">
        <v>0</v>
      </c>
      <c r="T189" s="240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1" t="s">
        <v>557</v>
      </c>
      <c r="AT189" s="241" t="s">
        <v>228</v>
      </c>
      <c r="AU189" s="241" t="s">
        <v>94</v>
      </c>
      <c r="AY189" s="19" t="s">
        <v>226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233</v>
      </c>
      <c r="BK189" s="242">
        <f>ROUND(I189*H189,2)</f>
        <v>0</v>
      </c>
      <c r="BL189" s="19" t="s">
        <v>557</v>
      </c>
      <c r="BM189" s="241" t="s">
        <v>4412</v>
      </c>
    </row>
    <row r="190" s="15" customFormat="1">
      <c r="A190" s="15"/>
      <c r="B190" s="280"/>
      <c r="C190" s="281"/>
      <c r="D190" s="245" t="s">
        <v>235</v>
      </c>
      <c r="E190" s="282" t="s">
        <v>1</v>
      </c>
      <c r="F190" s="283" t="s">
        <v>4413</v>
      </c>
      <c r="G190" s="281"/>
      <c r="H190" s="282" t="s">
        <v>1</v>
      </c>
      <c r="I190" s="284"/>
      <c r="J190" s="281"/>
      <c r="K190" s="281"/>
      <c r="L190" s="285"/>
      <c r="M190" s="286"/>
      <c r="N190" s="287"/>
      <c r="O190" s="287"/>
      <c r="P190" s="287"/>
      <c r="Q190" s="287"/>
      <c r="R190" s="287"/>
      <c r="S190" s="287"/>
      <c r="T190" s="28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9" t="s">
        <v>235</v>
      </c>
      <c r="AU190" s="289" t="s">
        <v>94</v>
      </c>
      <c r="AV190" s="15" t="s">
        <v>92</v>
      </c>
      <c r="AW190" s="15" t="s">
        <v>40</v>
      </c>
      <c r="AX190" s="15" t="s">
        <v>85</v>
      </c>
      <c r="AY190" s="289" t="s">
        <v>226</v>
      </c>
    </row>
    <row r="191" s="13" customFormat="1">
      <c r="A191" s="13"/>
      <c r="B191" s="243"/>
      <c r="C191" s="244"/>
      <c r="D191" s="245" t="s">
        <v>235</v>
      </c>
      <c r="E191" s="246" t="s">
        <v>1</v>
      </c>
      <c r="F191" s="247" t="s">
        <v>4414</v>
      </c>
      <c r="G191" s="244"/>
      <c r="H191" s="248">
        <v>13.333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235</v>
      </c>
      <c r="AU191" s="254" t="s">
        <v>94</v>
      </c>
      <c r="AV191" s="13" t="s">
        <v>94</v>
      </c>
      <c r="AW191" s="13" t="s">
        <v>40</v>
      </c>
      <c r="AX191" s="13" t="s">
        <v>85</v>
      </c>
      <c r="AY191" s="254" t="s">
        <v>226</v>
      </c>
    </row>
    <row r="192" s="15" customFormat="1">
      <c r="A192" s="15"/>
      <c r="B192" s="280"/>
      <c r="C192" s="281"/>
      <c r="D192" s="245" t="s">
        <v>235</v>
      </c>
      <c r="E192" s="282" t="s">
        <v>1</v>
      </c>
      <c r="F192" s="283" t="s">
        <v>4400</v>
      </c>
      <c r="G192" s="281"/>
      <c r="H192" s="282" t="s">
        <v>1</v>
      </c>
      <c r="I192" s="284"/>
      <c r="J192" s="281"/>
      <c r="K192" s="281"/>
      <c r="L192" s="285"/>
      <c r="M192" s="286"/>
      <c r="N192" s="287"/>
      <c r="O192" s="287"/>
      <c r="P192" s="287"/>
      <c r="Q192" s="287"/>
      <c r="R192" s="287"/>
      <c r="S192" s="287"/>
      <c r="T192" s="28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9" t="s">
        <v>235</v>
      </c>
      <c r="AU192" s="289" t="s">
        <v>94</v>
      </c>
      <c r="AV192" s="15" t="s">
        <v>92</v>
      </c>
      <c r="AW192" s="15" t="s">
        <v>40</v>
      </c>
      <c r="AX192" s="15" t="s">
        <v>85</v>
      </c>
      <c r="AY192" s="289" t="s">
        <v>226</v>
      </c>
    </row>
    <row r="193" s="13" customFormat="1">
      <c r="A193" s="13"/>
      <c r="B193" s="243"/>
      <c r="C193" s="244"/>
      <c r="D193" s="245" t="s">
        <v>235</v>
      </c>
      <c r="E193" s="246" t="s">
        <v>4328</v>
      </c>
      <c r="F193" s="247" t="s">
        <v>295</v>
      </c>
      <c r="G193" s="244"/>
      <c r="H193" s="248">
        <v>14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235</v>
      </c>
      <c r="AU193" s="254" t="s">
        <v>94</v>
      </c>
      <c r="AV193" s="13" t="s">
        <v>94</v>
      </c>
      <c r="AW193" s="13" t="s">
        <v>40</v>
      </c>
      <c r="AX193" s="13" t="s">
        <v>92</v>
      </c>
      <c r="AY193" s="254" t="s">
        <v>226</v>
      </c>
    </row>
    <row r="194" s="2" customFormat="1" ht="16.5" customHeight="1">
      <c r="A194" s="41"/>
      <c r="B194" s="42"/>
      <c r="C194" s="230" t="s">
        <v>8</v>
      </c>
      <c r="D194" s="230" t="s">
        <v>228</v>
      </c>
      <c r="E194" s="231" t="s">
        <v>3686</v>
      </c>
      <c r="F194" s="232" t="s">
        <v>3687</v>
      </c>
      <c r="G194" s="233" t="s">
        <v>244</v>
      </c>
      <c r="H194" s="234">
        <v>8</v>
      </c>
      <c r="I194" s="235"/>
      <c r="J194" s="236">
        <f>ROUND(I194*H194,2)</f>
        <v>0</v>
      </c>
      <c r="K194" s="232" t="s">
        <v>232</v>
      </c>
      <c r="L194" s="47"/>
      <c r="M194" s="237" t="s">
        <v>1</v>
      </c>
      <c r="N194" s="238" t="s">
        <v>52</v>
      </c>
      <c r="O194" s="95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1" t="s">
        <v>557</v>
      </c>
      <c r="AT194" s="241" t="s">
        <v>228</v>
      </c>
      <c r="AU194" s="241" t="s">
        <v>94</v>
      </c>
      <c r="AY194" s="19" t="s">
        <v>226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233</v>
      </c>
      <c r="BK194" s="242">
        <f>ROUND(I194*H194,2)</f>
        <v>0</v>
      </c>
      <c r="BL194" s="19" t="s">
        <v>557</v>
      </c>
      <c r="BM194" s="241" t="s">
        <v>4415</v>
      </c>
    </row>
    <row r="195" s="15" customFormat="1">
      <c r="A195" s="15"/>
      <c r="B195" s="280"/>
      <c r="C195" s="281"/>
      <c r="D195" s="245" t="s">
        <v>235</v>
      </c>
      <c r="E195" s="282" t="s">
        <v>1</v>
      </c>
      <c r="F195" s="283" t="s">
        <v>4416</v>
      </c>
      <c r="G195" s="281"/>
      <c r="H195" s="282" t="s">
        <v>1</v>
      </c>
      <c r="I195" s="284"/>
      <c r="J195" s="281"/>
      <c r="K195" s="281"/>
      <c r="L195" s="285"/>
      <c r="M195" s="286"/>
      <c r="N195" s="287"/>
      <c r="O195" s="287"/>
      <c r="P195" s="287"/>
      <c r="Q195" s="287"/>
      <c r="R195" s="287"/>
      <c r="S195" s="287"/>
      <c r="T195" s="28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9" t="s">
        <v>235</v>
      </c>
      <c r="AU195" s="289" t="s">
        <v>94</v>
      </c>
      <c r="AV195" s="15" t="s">
        <v>92</v>
      </c>
      <c r="AW195" s="15" t="s">
        <v>40</v>
      </c>
      <c r="AX195" s="15" t="s">
        <v>85</v>
      </c>
      <c r="AY195" s="289" t="s">
        <v>226</v>
      </c>
    </row>
    <row r="196" s="13" customFormat="1">
      <c r="A196" s="13"/>
      <c r="B196" s="243"/>
      <c r="C196" s="244"/>
      <c r="D196" s="245" t="s">
        <v>235</v>
      </c>
      <c r="E196" s="246" t="s">
        <v>1</v>
      </c>
      <c r="F196" s="247" t="s">
        <v>266</v>
      </c>
      <c r="G196" s="244"/>
      <c r="H196" s="248">
        <v>8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235</v>
      </c>
      <c r="AU196" s="254" t="s">
        <v>94</v>
      </c>
      <c r="AV196" s="13" t="s">
        <v>94</v>
      </c>
      <c r="AW196" s="13" t="s">
        <v>40</v>
      </c>
      <c r="AX196" s="13" t="s">
        <v>92</v>
      </c>
      <c r="AY196" s="254" t="s">
        <v>226</v>
      </c>
    </row>
    <row r="197" s="2" customFormat="1" ht="16.5" customHeight="1">
      <c r="A197" s="41"/>
      <c r="B197" s="42"/>
      <c r="C197" s="230" t="s">
        <v>307</v>
      </c>
      <c r="D197" s="230" t="s">
        <v>228</v>
      </c>
      <c r="E197" s="231" t="s">
        <v>4417</v>
      </c>
      <c r="F197" s="232" t="s">
        <v>4418</v>
      </c>
      <c r="G197" s="233" t="s">
        <v>369</v>
      </c>
      <c r="H197" s="234">
        <v>26</v>
      </c>
      <c r="I197" s="235"/>
      <c r="J197" s="236">
        <f>ROUND(I197*H197,2)</f>
        <v>0</v>
      </c>
      <c r="K197" s="232" t="s">
        <v>1877</v>
      </c>
      <c r="L197" s="47"/>
      <c r="M197" s="237" t="s">
        <v>1</v>
      </c>
      <c r="N197" s="238" t="s">
        <v>52</v>
      </c>
      <c r="O197" s="95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1" t="s">
        <v>233</v>
      </c>
      <c r="AT197" s="241" t="s">
        <v>228</v>
      </c>
      <c r="AU197" s="241" t="s">
        <v>94</v>
      </c>
      <c r="AY197" s="19" t="s">
        <v>226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233</v>
      </c>
      <c r="BK197" s="242">
        <f>ROUND(I197*H197,2)</f>
        <v>0</v>
      </c>
      <c r="BL197" s="19" t="s">
        <v>233</v>
      </c>
      <c r="BM197" s="241" t="s">
        <v>4419</v>
      </c>
    </row>
    <row r="198" s="13" customFormat="1">
      <c r="A198" s="13"/>
      <c r="B198" s="243"/>
      <c r="C198" s="244"/>
      <c r="D198" s="245" t="s">
        <v>235</v>
      </c>
      <c r="E198" s="246" t="s">
        <v>1</v>
      </c>
      <c r="F198" s="247" t="s">
        <v>4328</v>
      </c>
      <c r="G198" s="244"/>
      <c r="H198" s="248">
        <v>14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235</v>
      </c>
      <c r="AU198" s="254" t="s">
        <v>94</v>
      </c>
      <c r="AV198" s="13" t="s">
        <v>94</v>
      </c>
      <c r="AW198" s="13" t="s">
        <v>40</v>
      </c>
      <c r="AX198" s="13" t="s">
        <v>85</v>
      </c>
      <c r="AY198" s="254" t="s">
        <v>226</v>
      </c>
    </row>
    <row r="199" s="13" customFormat="1">
      <c r="A199" s="13"/>
      <c r="B199" s="243"/>
      <c r="C199" s="244"/>
      <c r="D199" s="245" t="s">
        <v>235</v>
      </c>
      <c r="E199" s="246" t="s">
        <v>1</v>
      </c>
      <c r="F199" s="247" t="s">
        <v>4326</v>
      </c>
      <c r="G199" s="244"/>
      <c r="H199" s="248">
        <v>4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235</v>
      </c>
      <c r="AU199" s="254" t="s">
        <v>94</v>
      </c>
      <c r="AV199" s="13" t="s">
        <v>94</v>
      </c>
      <c r="AW199" s="13" t="s">
        <v>40</v>
      </c>
      <c r="AX199" s="13" t="s">
        <v>85</v>
      </c>
      <c r="AY199" s="254" t="s">
        <v>226</v>
      </c>
    </row>
    <row r="200" s="13" customFormat="1">
      <c r="A200" s="13"/>
      <c r="B200" s="243"/>
      <c r="C200" s="244"/>
      <c r="D200" s="245" t="s">
        <v>235</v>
      </c>
      <c r="E200" s="246" t="s">
        <v>1</v>
      </c>
      <c r="F200" s="247" t="s">
        <v>4324</v>
      </c>
      <c r="G200" s="244"/>
      <c r="H200" s="248">
        <v>4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235</v>
      </c>
      <c r="AU200" s="254" t="s">
        <v>94</v>
      </c>
      <c r="AV200" s="13" t="s">
        <v>94</v>
      </c>
      <c r="AW200" s="13" t="s">
        <v>40</v>
      </c>
      <c r="AX200" s="13" t="s">
        <v>85</v>
      </c>
      <c r="AY200" s="254" t="s">
        <v>226</v>
      </c>
    </row>
    <row r="201" s="15" customFormat="1">
      <c r="A201" s="15"/>
      <c r="B201" s="280"/>
      <c r="C201" s="281"/>
      <c r="D201" s="245" t="s">
        <v>235</v>
      </c>
      <c r="E201" s="282" t="s">
        <v>1</v>
      </c>
      <c r="F201" s="283" t="s">
        <v>4416</v>
      </c>
      <c r="G201" s="281"/>
      <c r="H201" s="282" t="s">
        <v>1</v>
      </c>
      <c r="I201" s="284"/>
      <c r="J201" s="281"/>
      <c r="K201" s="281"/>
      <c r="L201" s="285"/>
      <c r="M201" s="286"/>
      <c r="N201" s="287"/>
      <c r="O201" s="287"/>
      <c r="P201" s="287"/>
      <c r="Q201" s="287"/>
      <c r="R201" s="287"/>
      <c r="S201" s="287"/>
      <c r="T201" s="28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9" t="s">
        <v>235</v>
      </c>
      <c r="AU201" s="289" t="s">
        <v>94</v>
      </c>
      <c r="AV201" s="15" t="s">
        <v>92</v>
      </c>
      <c r="AW201" s="15" t="s">
        <v>40</v>
      </c>
      <c r="AX201" s="15" t="s">
        <v>85</v>
      </c>
      <c r="AY201" s="289" t="s">
        <v>226</v>
      </c>
    </row>
    <row r="202" s="13" customFormat="1">
      <c r="A202" s="13"/>
      <c r="B202" s="243"/>
      <c r="C202" s="244"/>
      <c r="D202" s="245" t="s">
        <v>235</v>
      </c>
      <c r="E202" s="246" t="s">
        <v>1</v>
      </c>
      <c r="F202" s="247" t="s">
        <v>233</v>
      </c>
      <c r="G202" s="244"/>
      <c r="H202" s="248">
        <v>4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235</v>
      </c>
      <c r="AU202" s="254" t="s">
        <v>94</v>
      </c>
      <c r="AV202" s="13" t="s">
        <v>94</v>
      </c>
      <c r="AW202" s="13" t="s">
        <v>40</v>
      </c>
      <c r="AX202" s="13" t="s">
        <v>85</v>
      </c>
      <c r="AY202" s="254" t="s">
        <v>226</v>
      </c>
    </row>
    <row r="203" s="14" customFormat="1">
      <c r="A203" s="14"/>
      <c r="B203" s="255"/>
      <c r="C203" s="256"/>
      <c r="D203" s="245" t="s">
        <v>235</v>
      </c>
      <c r="E203" s="257" t="s">
        <v>1</v>
      </c>
      <c r="F203" s="258" t="s">
        <v>237</v>
      </c>
      <c r="G203" s="256"/>
      <c r="H203" s="259">
        <v>26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235</v>
      </c>
      <c r="AU203" s="265" t="s">
        <v>94</v>
      </c>
      <c r="AV203" s="14" t="s">
        <v>233</v>
      </c>
      <c r="AW203" s="14" t="s">
        <v>40</v>
      </c>
      <c r="AX203" s="14" t="s">
        <v>92</v>
      </c>
      <c r="AY203" s="265" t="s">
        <v>226</v>
      </c>
    </row>
    <row r="204" s="2" customFormat="1" ht="16.5" customHeight="1">
      <c r="A204" s="41"/>
      <c r="B204" s="42"/>
      <c r="C204" s="230" t="s">
        <v>312</v>
      </c>
      <c r="D204" s="230" t="s">
        <v>228</v>
      </c>
      <c r="E204" s="231" t="s">
        <v>4420</v>
      </c>
      <c r="F204" s="232" t="s">
        <v>4421</v>
      </c>
      <c r="G204" s="233" t="s">
        <v>369</v>
      </c>
      <c r="H204" s="234">
        <v>6</v>
      </c>
      <c r="I204" s="235"/>
      <c r="J204" s="236">
        <f>ROUND(I204*H204,2)</f>
        <v>0</v>
      </c>
      <c r="K204" s="232" t="s">
        <v>232</v>
      </c>
      <c r="L204" s="47"/>
      <c r="M204" s="237" t="s">
        <v>1</v>
      </c>
      <c r="N204" s="238" t="s">
        <v>52</v>
      </c>
      <c r="O204" s="95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1" t="s">
        <v>233</v>
      </c>
      <c r="AT204" s="241" t="s">
        <v>228</v>
      </c>
      <c r="AU204" s="241" t="s">
        <v>94</v>
      </c>
      <c r="AY204" s="19" t="s">
        <v>226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233</v>
      </c>
      <c r="BK204" s="242">
        <f>ROUND(I204*H204,2)</f>
        <v>0</v>
      </c>
      <c r="BL204" s="19" t="s">
        <v>233</v>
      </c>
      <c r="BM204" s="241" t="s">
        <v>4422</v>
      </c>
    </row>
    <row r="205" s="13" customFormat="1">
      <c r="A205" s="13"/>
      <c r="B205" s="243"/>
      <c r="C205" s="244"/>
      <c r="D205" s="245" t="s">
        <v>235</v>
      </c>
      <c r="E205" s="246" t="s">
        <v>1</v>
      </c>
      <c r="F205" s="247" t="s">
        <v>4322</v>
      </c>
      <c r="G205" s="244"/>
      <c r="H205" s="248">
        <v>6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235</v>
      </c>
      <c r="AU205" s="254" t="s">
        <v>94</v>
      </c>
      <c r="AV205" s="13" t="s">
        <v>94</v>
      </c>
      <c r="AW205" s="13" t="s">
        <v>40</v>
      </c>
      <c r="AX205" s="13" t="s">
        <v>92</v>
      </c>
      <c r="AY205" s="254" t="s">
        <v>226</v>
      </c>
    </row>
    <row r="206" s="12" customFormat="1" ht="25.92" customHeight="1">
      <c r="A206" s="12"/>
      <c r="B206" s="214"/>
      <c r="C206" s="215"/>
      <c r="D206" s="216" t="s">
        <v>84</v>
      </c>
      <c r="E206" s="217" t="s">
        <v>1676</v>
      </c>
      <c r="F206" s="217" t="s">
        <v>1677</v>
      </c>
      <c r="G206" s="215"/>
      <c r="H206" s="215"/>
      <c r="I206" s="218"/>
      <c r="J206" s="219">
        <f>BK206</f>
        <v>0</v>
      </c>
      <c r="K206" s="215"/>
      <c r="L206" s="220"/>
      <c r="M206" s="221"/>
      <c r="N206" s="222"/>
      <c r="O206" s="222"/>
      <c r="P206" s="223">
        <f>P207+P235+P396+P407+P412+P470</f>
        <v>0</v>
      </c>
      <c r="Q206" s="222"/>
      <c r="R206" s="223">
        <f>R207+R235+R396+R407+R412+R470</f>
        <v>4.2431481099999999</v>
      </c>
      <c r="S206" s="222"/>
      <c r="T206" s="224">
        <f>T207+T235+T396+T407+T412+T470</f>
        <v>1.48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92</v>
      </c>
      <c r="AT206" s="226" t="s">
        <v>84</v>
      </c>
      <c r="AU206" s="226" t="s">
        <v>85</v>
      </c>
      <c r="AY206" s="225" t="s">
        <v>226</v>
      </c>
      <c r="BK206" s="227">
        <f>BK207+BK235+BK396+BK407+BK412+BK470</f>
        <v>0</v>
      </c>
    </row>
    <row r="207" s="12" customFormat="1" ht="22.8" customHeight="1">
      <c r="A207" s="12"/>
      <c r="B207" s="214"/>
      <c r="C207" s="215"/>
      <c r="D207" s="216" t="s">
        <v>84</v>
      </c>
      <c r="E207" s="228" t="s">
        <v>3849</v>
      </c>
      <c r="F207" s="228" t="s">
        <v>4423</v>
      </c>
      <c r="G207" s="215"/>
      <c r="H207" s="215"/>
      <c r="I207" s="218"/>
      <c r="J207" s="229">
        <f>BK207</f>
        <v>0</v>
      </c>
      <c r="K207" s="215"/>
      <c r="L207" s="220"/>
      <c r="M207" s="221"/>
      <c r="N207" s="222"/>
      <c r="O207" s="222"/>
      <c r="P207" s="223">
        <f>SUM(P208:P234)</f>
        <v>0</v>
      </c>
      <c r="Q207" s="222"/>
      <c r="R207" s="223">
        <f>SUM(R208:R234)</f>
        <v>0.99876000000000009</v>
      </c>
      <c r="S207" s="222"/>
      <c r="T207" s="224">
        <f>SUM(T208:T234)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92</v>
      </c>
      <c r="AT207" s="226" t="s">
        <v>84</v>
      </c>
      <c r="AU207" s="226" t="s">
        <v>92</v>
      </c>
      <c r="AY207" s="225" t="s">
        <v>226</v>
      </c>
      <c r="BK207" s="227">
        <f>SUM(BK208:BK234)</f>
        <v>0</v>
      </c>
    </row>
    <row r="208" s="2" customFormat="1" ht="24.15" customHeight="1">
      <c r="A208" s="41"/>
      <c r="B208" s="42"/>
      <c r="C208" s="266" t="s">
        <v>316</v>
      </c>
      <c r="D208" s="266" t="s">
        <v>301</v>
      </c>
      <c r="E208" s="267" t="s">
        <v>1533</v>
      </c>
      <c r="F208" s="268" t="s">
        <v>4424</v>
      </c>
      <c r="G208" s="269" t="s">
        <v>611</v>
      </c>
      <c r="H208" s="270">
        <v>3</v>
      </c>
      <c r="I208" s="271"/>
      <c r="J208" s="272">
        <f>ROUND(I208*H208,2)</f>
        <v>0</v>
      </c>
      <c r="K208" s="268" t="s">
        <v>1</v>
      </c>
      <c r="L208" s="273"/>
      <c r="M208" s="274" t="s">
        <v>1</v>
      </c>
      <c r="N208" s="275" t="s">
        <v>52</v>
      </c>
      <c r="O208" s="95"/>
      <c r="P208" s="239">
        <f>O208*H208</f>
        <v>0</v>
      </c>
      <c r="Q208" s="239">
        <v>0.069000000000000006</v>
      </c>
      <c r="R208" s="239">
        <f>Q208*H208</f>
        <v>0.20700000000000002</v>
      </c>
      <c r="S208" s="239">
        <v>0</v>
      </c>
      <c r="T208" s="240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1" t="s">
        <v>266</v>
      </c>
      <c r="AT208" s="241" t="s">
        <v>301</v>
      </c>
      <c r="AU208" s="241" t="s">
        <v>94</v>
      </c>
      <c r="AY208" s="19" t="s">
        <v>226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233</v>
      </c>
      <c r="BK208" s="242">
        <f>ROUND(I208*H208,2)</f>
        <v>0</v>
      </c>
      <c r="BL208" s="19" t="s">
        <v>233</v>
      </c>
      <c r="BM208" s="241" t="s">
        <v>4425</v>
      </c>
    </row>
    <row r="209" s="2" customFormat="1">
      <c r="A209" s="41"/>
      <c r="B209" s="42"/>
      <c r="C209" s="43"/>
      <c r="D209" s="245" t="s">
        <v>503</v>
      </c>
      <c r="E209" s="43"/>
      <c r="F209" s="276" t="s">
        <v>4426</v>
      </c>
      <c r="G209" s="43"/>
      <c r="H209" s="43"/>
      <c r="I209" s="277"/>
      <c r="J209" s="43"/>
      <c r="K209" s="43"/>
      <c r="L209" s="47"/>
      <c r="M209" s="278"/>
      <c r="N209" s="279"/>
      <c r="O209" s="95"/>
      <c r="P209" s="95"/>
      <c r="Q209" s="95"/>
      <c r="R209" s="95"/>
      <c r="S209" s="95"/>
      <c r="T209" s="96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503</v>
      </c>
      <c r="AU209" s="19" t="s">
        <v>94</v>
      </c>
    </row>
    <row r="210" s="2" customFormat="1" ht="16.5" customHeight="1">
      <c r="A210" s="41"/>
      <c r="B210" s="42"/>
      <c r="C210" s="266" t="s">
        <v>320</v>
      </c>
      <c r="D210" s="266" t="s">
        <v>301</v>
      </c>
      <c r="E210" s="267" t="s">
        <v>4427</v>
      </c>
      <c r="F210" s="268" t="s">
        <v>4428</v>
      </c>
      <c r="G210" s="269" t="s">
        <v>611</v>
      </c>
      <c r="H210" s="270">
        <v>12</v>
      </c>
      <c r="I210" s="271"/>
      <c r="J210" s="272">
        <f>ROUND(I210*H210,2)</f>
        <v>0</v>
      </c>
      <c r="K210" s="268" t="s">
        <v>1</v>
      </c>
      <c r="L210" s="273"/>
      <c r="M210" s="274" t="s">
        <v>1</v>
      </c>
      <c r="N210" s="275" t="s">
        <v>52</v>
      </c>
      <c r="O210" s="95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1" t="s">
        <v>266</v>
      </c>
      <c r="AT210" s="241" t="s">
        <v>301</v>
      </c>
      <c r="AU210" s="241" t="s">
        <v>94</v>
      </c>
      <c r="AY210" s="19" t="s">
        <v>226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233</v>
      </c>
      <c r="BK210" s="242">
        <f>ROUND(I210*H210,2)</f>
        <v>0</v>
      </c>
      <c r="BL210" s="19" t="s">
        <v>233</v>
      </c>
      <c r="BM210" s="241" t="s">
        <v>4429</v>
      </c>
    </row>
    <row r="211" s="13" customFormat="1">
      <c r="A211" s="13"/>
      <c r="B211" s="243"/>
      <c r="C211" s="244"/>
      <c r="D211" s="245" t="s">
        <v>235</v>
      </c>
      <c r="E211" s="246" t="s">
        <v>1</v>
      </c>
      <c r="F211" s="247" t="s">
        <v>4430</v>
      </c>
      <c r="G211" s="244"/>
      <c r="H211" s="248">
        <v>12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235</v>
      </c>
      <c r="AU211" s="254" t="s">
        <v>94</v>
      </c>
      <c r="AV211" s="13" t="s">
        <v>94</v>
      </c>
      <c r="AW211" s="13" t="s">
        <v>40</v>
      </c>
      <c r="AX211" s="13" t="s">
        <v>92</v>
      </c>
      <c r="AY211" s="254" t="s">
        <v>226</v>
      </c>
    </row>
    <row r="212" s="2" customFormat="1" ht="16.5" customHeight="1">
      <c r="A212" s="41"/>
      <c r="B212" s="42"/>
      <c r="C212" s="230" t="s">
        <v>324</v>
      </c>
      <c r="D212" s="230" t="s">
        <v>228</v>
      </c>
      <c r="E212" s="231" t="s">
        <v>4431</v>
      </c>
      <c r="F212" s="232" t="s">
        <v>4432</v>
      </c>
      <c r="G212" s="233" t="s">
        <v>611</v>
      </c>
      <c r="H212" s="234">
        <v>3</v>
      </c>
      <c r="I212" s="235"/>
      <c r="J212" s="236">
        <f>ROUND(I212*H212,2)</f>
        <v>0</v>
      </c>
      <c r="K212" s="232" t="s">
        <v>1</v>
      </c>
      <c r="L212" s="47"/>
      <c r="M212" s="237" t="s">
        <v>1</v>
      </c>
      <c r="N212" s="238" t="s">
        <v>52</v>
      </c>
      <c r="O212" s="95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1" t="s">
        <v>233</v>
      </c>
      <c r="AT212" s="241" t="s">
        <v>228</v>
      </c>
      <c r="AU212" s="241" t="s">
        <v>94</v>
      </c>
      <c r="AY212" s="19" t="s">
        <v>226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233</v>
      </c>
      <c r="BK212" s="242">
        <f>ROUND(I212*H212,2)</f>
        <v>0</v>
      </c>
      <c r="BL212" s="19" t="s">
        <v>233</v>
      </c>
      <c r="BM212" s="241" t="s">
        <v>4433</v>
      </c>
    </row>
    <row r="213" s="2" customFormat="1" ht="16.5" customHeight="1">
      <c r="A213" s="41"/>
      <c r="B213" s="42"/>
      <c r="C213" s="230" t="s">
        <v>7</v>
      </c>
      <c r="D213" s="230" t="s">
        <v>228</v>
      </c>
      <c r="E213" s="231" t="s">
        <v>4434</v>
      </c>
      <c r="F213" s="232" t="s">
        <v>4435</v>
      </c>
      <c r="G213" s="233" t="s">
        <v>526</v>
      </c>
      <c r="H213" s="234">
        <v>72</v>
      </c>
      <c r="I213" s="235"/>
      <c r="J213" s="236">
        <f>ROUND(I213*H213,2)</f>
        <v>0</v>
      </c>
      <c r="K213" s="232" t="s">
        <v>1</v>
      </c>
      <c r="L213" s="47"/>
      <c r="M213" s="237" t="s">
        <v>1</v>
      </c>
      <c r="N213" s="238" t="s">
        <v>52</v>
      </c>
      <c r="O213" s="95"/>
      <c r="P213" s="239">
        <f>O213*H213</f>
        <v>0</v>
      </c>
      <c r="Q213" s="239">
        <v>0.01</v>
      </c>
      <c r="R213" s="239">
        <f>Q213*H213</f>
        <v>0.71999999999999997</v>
      </c>
      <c r="S213" s="239">
        <v>0</v>
      </c>
      <c r="T213" s="240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1" t="s">
        <v>233</v>
      </c>
      <c r="AT213" s="241" t="s">
        <v>228</v>
      </c>
      <c r="AU213" s="241" t="s">
        <v>94</v>
      </c>
      <c r="AY213" s="19" t="s">
        <v>226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233</v>
      </c>
      <c r="BK213" s="242">
        <f>ROUND(I213*H213,2)</f>
        <v>0</v>
      </c>
      <c r="BL213" s="19" t="s">
        <v>233</v>
      </c>
      <c r="BM213" s="241" t="s">
        <v>4436</v>
      </c>
    </row>
    <row r="214" s="15" customFormat="1">
      <c r="A214" s="15"/>
      <c r="B214" s="280"/>
      <c r="C214" s="281"/>
      <c r="D214" s="245" t="s">
        <v>235</v>
      </c>
      <c r="E214" s="282" t="s">
        <v>1</v>
      </c>
      <c r="F214" s="283" t="s">
        <v>4437</v>
      </c>
      <c r="G214" s="281"/>
      <c r="H214" s="282" t="s">
        <v>1</v>
      </c>
      <c r="I214" s="284"/>
      <c r="J214" s="281"/>
      <c r="K214" s="281"/>
      <c r="L214" s="285"/>
      <c r="M214" s="286"/>
      <c r="N214" s="287"/>
      <c r="O214" s="287"/>
      <c r="P214" s="287"/>
      <c r="Q214" s="287"/>
      <c r="R214" s="287"/>
      <c r="S214" s="287"/>
      <c r="T214" s="28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9" t="s">
        <v>235</v>
      </c>
      <c r="AU214" s="289" t="s">
        <v>94</v>
      </c>
      <c r="AV214" s="15" t="s">
        <v>92</v>
      </c>
      <c r="AW214" s="15" t="s">
        <v>40</v>
      </c>
      <c r="AX214" s="15" t="s">
        <v>85</v>
      </c>
      <c r="AY214" s="289" t="s">
        <v>226</v>
      </c>
    </row>
    <row r="215" s="13" customFormat="1">
      <c r="A215" s="13"/>
      <c r="B215" s="243"/>
      <c r="C215" s="244"/>
      <c r="D215" s="245" t="s">
        <v>235</v>
      </c>
      <c r="E215" s="246" t="s">
        <v>1</v>
      </c>
      <c r="F215" s="247" t="s">
        <v>4438</v>
      </c>
      <c r="G215" s="244"/>
      <c r="H215" s="248">
        <v>24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235</v>
      </c>
      <c r="AU215" s="254" t="s">
        <v>94</v>
      </c>
      <c r="AV215" s="13" t="s">
        <v>94</v>
      </c>
      <c r="AW215" s="13" t="s">
        <v>40</v>
      </c>
      <c r="AX215" s="13" t="s">
        <v>85</v>
      </c>
      <c r="AY215" s="254" t="s">
        <v>226</v>
      </c>
    </row>
    <row r="216" s="15" customFormat="1">
      <c r="A216" s="15"/>
      <c r="B216" s="280"/>
      <c r="C216" s="281"/>
      <c r="D216" s="245" t="s">
        <v>235</v>
      </c>
      <c r="E216" s="282" t="s">
        <v>1</v>
      </c>
      <c r="F216" s="283" t="s">
        <v>4439</v>
      </c>
      <c r="G216" s="281"/>
      <c r="H216" s="282" t="s">
        <v>1</v>
      </c>
      <c r="I216" s="284"/>
      <c r="J216" s="281"/>
      <c r="K216" s="281"/>
      <c r="L216" s="285"/>
      <c r="M216" s="286"/>
      <c r="N216" s="287"/>
      <c r="O216" s="287"/>
      <c r="P216" s="287"/>
      <c r="Q216" s="287"/>
      <c r="R216" s="287"/>
      <c r="S216" s="287"/>
      <c r="T216" s="28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9" t="s">
        <v>235</v>
      </c>
      <c r="AU216" s="289" t="s">
        <v>94</v>
      </c>
      <c r="AV216" s="15" t="s">
        <v>92</v>
      </c>
      <c r="AW216" s="15" t="s">
        <v>40</v>
      </c>
      <c r="AX216" s="15" t="s">
        <v>85</v>
      </c>
      <c r="AY216" s="289" t="s">
        <v>226</v>
      </c>
    </row>
    <row r="217" s="15" customFormat="1">
      <c r="A217" s="15"/>
      <c r="B217" s="280"/>
      <c r="C217" s="281"/>
      <c r="D217" s="245" t="s">
        <v>235</v>
      </c>
      <c r="E217" s="282" t="s">
        <v>1</v>
      </c>
      <c r="F217" s="283" t="s">
        <v>4440</v>
      </c>
      <c r="G217" s="281"/>
      <c r="H217" s="282" t="s">
        <v>1</v>
      </c>
      <c r="I217" s="284"/>
      <c r="J217" s="281"/>
      <c r="K217" s="281"/>
      <c r="L217" s="285"/>
      <c r="M217" s="286"/>
      <c r="N217" s="287"/>
      <c r="O217" s="287"/>
      <c r="P217" s="287"/>
      <c r="Q217" s="287"/>
      <c r="R217" s="287"/>
      <c r="S217" s="287"/>
      <c r="T217" s="28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9" t="s">
        <v>235</v>
      </c>
      <c r="AU217" s="289" t="s">
        <v>94</v>
      </c>
      <c r="AV217" s="15" t="s">
        <v>92</v>
      </c>
      <c r="AW217" s="15" t="s">
        <v>40</v>
      </c>
      <c r="AX217" s="15" t="s">
        <v>85</v>
      </c>
      <c r="AY217" s="289" t="s">
        <v>226</v>
      </c>
    </row>
    <row r="218" s="13" customFormat="1">
      <c r="A218" s="13"/>
      <c r="B218" s="243"/>
      <c r="C218" s="244"/>
      <c r="D218" s="245" t="s">
        <v>235</v>
      </c>
      <c r="E218" s="246" t="s">
        <v>1</v>
      </c>
      <c r="F218" s="247" t="s">
        <v>4441</v>
      </c>
      <c r="G218" s="244"/>
      <c r="H218" s="248">
        <v>72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235</v>
      </c>
      <c r="AU218" s="254" t="s">
        <v>94</v>
      </c>
      <c r="AV218" s="13" t="s">
        <v>94</v>
      </c>
      <c r="AW218" s="13" t="s">
        <v>40</v>
      </c>
      <c r="AX218" s="13" t="s">
        <v>92</v>
      </c>
      <c r="AY218" s="254" t="s">
        <v>226</v>
      </c>
    </row>
    <row r="219" s="2" customFormat="1" ht="24.15" customHeight="1">
      <c r="A219" s="41"/>
      <c r="B219" s="42"/>
      <c r="C219" s="230" t="s">
        <v>335</v>
      </c>
      <c r="D219" s="230" t="s">
        <v>228</v>
      </c>
      <c r="E219" s="231" t="s">
        <v>4442</v>
      </c>
      <c r="F219" s="232" t="s">
        <v>4443</v>
      </c>
      <c r="G219" s="233" t="s">
        <v>387</v>
      </c>
      <c r="H219" s="234">
        <v>3</v>
      </c>
      <c r="I219" s="235"/>
      <c r="J219" s="236">
        <f>ROUND(I219*H219,2)</f>
        <v>0</v>
      </c>
      <c r="K219" s="232" t="s">
        <v>1</v>
      </c>
      <c r="L219" s="47"/>
      <c r="M219" s="237" t="s">
        <v>1</v>
      </c>
      <c r="N219" s="238" t="s">
        <v>52</v>
      </c>
      <c r="O219" s="95"/>
      <c r="P219" s="239">
        <f>O219*H219</f>
        <v>0</v>
      </c>
      <c r="Q219" s="239">
        <v>0.01</v>
      </c>
      <c r="R219" s="239">
        <f>Q219*H219</f>
        <v>0.029999999999999999</v>
      </c>
      <c r="S219" s="239">
        <v>0</v>
      </c>
      <c r="T219" s="240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1" t="s">
        <v>233</v>
      </c>
      <c r="AT219" s="241" t="s">
        <v>228</v>
      </c>
      <c r="AU219" s="241" t="s">
        <v>94</v>
      </c>
      <c r="AY219" s="19" t="s">
        <v>226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233</v>
      </c>
      <c r="BK219" s="242">
        <f>ROUND(I219*H219,2)</f>
        <v>0</v>
      </c>
      <c r="BL219" s="19" t="s">
        <v>233</v>
      </c>
      <c r="BM219" s="241" t="s">
        <v>4444</v>
      </c>
    </row>
    <row r="220" s="2" customFormat="1" ht="16.5" customHeight="1">
      <c r="A220" s="41"/>
      <c r="B220" s="42"/>
      <c r="C220" s="266" t="s">
        <v>340</v>
      </c>
      <c r="D220" s="266" t="s">
        <v>301</v>
      </c>
      <c r="E220" s="267" t="s">
        <v>4445</v>
      </c>
      <c r="F220" s="268" t="s">
        <v>4446</v>
      </c>
      <c r="G220" s="269" t="s">
        <v>611</v>
      </c>
      <c r="H220" s="270">
        <v>3</v>
      </c>
      <c r="I220" s="271"/>
      <c r="J220" s="272">
        <f>ROUND(I220*H220,2)</f>
        <v>0</v>
      </c>
      <c r="K220" s="268" t="s">
        <v>1</v>
      </c>
      <c r="L220" s="273"/>
      <c r="M220" s="274" t="s">
        <v>1</v>
      </c>
      <c r="N220" s="275" t="s">
        <v>52</v>
      </c>
      <c r="O220" s="95"/>
      <c r="P220" s="239">
        <f>O220*H220</f>
        <v>0</v>
      </c>
      <c r="Q220" s="239">
        <v>0.01</v>
      </c>
      <c r="R220" s="239">
        <f>Q220*H220</f>
        <v>0.029999999999999999</v>
      </c>
      <c r="S220" s="239">
        <v>0</v>
      </c>
      <c r="T220" s="240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1" t="s">
        <v>266</v>
      </c>
      <c r="AT220" s="241" t="s">
        <v>301</v>
      </c>
      <c r="AU220" s="241" t="s">
        <v>94</v>
      </c>
      <c r="AY220" s="19" t="s">
        <v>226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233</v>
      </c>
      <c r="BK220" s="242">
        <f>ROUND(I220*H220,2)</f>
        <v>0</v>
      </c>
      <c r="BL220" s="19" t="s">
        <v>233</v>
      </c>
      <c r="BM220" s="241" t="s">
        <v>4447</v>
      </c>
    </row>
    <row r="221" s="2" customFormat="1">
      <c r="A221" s="41"/>
      <c r="B221" s="42"/>
      <c r="C221" s="43"/>
      <c r="D221" s="245" t="s">
        <v>503</v>
      </c>
      <c r="E221" s="43"/>
      <c r="F221" s="276" t="s">
        <v>4448</v>
      </c>
      <c r="G221" s="43"/>
      <c r="H221" s="43"/>
      <c r="I221" s="277"/>
      <c r="J221" s="43"/>
      <c r="K221" s="43"/>
      <c r="L221" s="47"/>
      <c r="M221" s="278"/>
      <c r="N221" s="279"/>
      <c r="O221" s="95"/>
      <c r="P221" s="95"/>
      <c r="Q221" s="95"/>
      <c r="R221" s="95"/>
      <c r="S221" s="95"/>
      <c r="T221" s="96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503</v>
      </c>
      <c r="AU221" s="19" t="s">
        <v>94</v>
      </c>
    </row>
    <row r="222" s="2" customFormat="1" ht="16.5" customHeight="1">
      <c r="A222" s="41"/>
      <c r="B222" s="42"/>
      <c r="C222" s="230" t="s">
        <v>345</v>
      </c>
      <c r="D222" s="230" t="s">
        <v>228</v>
      </c>
      <c r="E222" s="231" t="s">
        <v>4449</v>
      </c>
      <c r="F222" s="232" t="s">
        <v>4450</v>
      </c>
      <c r="G222" s="233" t="s">
        <v>369</v>
      </c>
      <c r="H222" s="234">
        <v>3</v>
      </c>
      <c r="I222" s="235"/>
      <c r="J222" s="236">
        <f>ROUND(I222*H222,2)</f>
        <v>0</v>
      </c>
      <c r="K222" s="232" t="s">
        <v>232</v>
      </c>
      <c r="L222" s="47"/>
      <c r="M222" s="237" t="s">
        <v>1</v>
      </c>
      <c r="N222" s="238" t="s">
        <v>52</v>
      </c>
      <c r="O222" s="95"/>
      <c r="P222" s="239">
        <f>O222*H222</f>
        <v>0</v>
      </c>
      <c r="Q222" s="239">
        <v>0.0032000000000000002</v>
      </c>
      <c r="R222" s="239">
        <f>Q222*H222</f>
        <v>0.0096000000000000009</v>
      </c>
      <c r="S222" s="239">
        <v>0</v>
      </c>
      <c r="T222" s="240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1" t="s">
        <v>307</v>
      </c>
      <c r="AT222" s="241" t="s">
        <v>228</v>
      </c>
      <c r="AU222" s="241" t="s">
        <v>94</v>
      </c>
      <c r="AY222" s="19" t="s">
        <v>226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233</v>
      </c>
      <c r="BK222" s="242">
        <f>ROUND(I222*H222,2)</f>
        <v>0</v>
      </c>
      <c r="BL222" s="19" t="s">
        <v>307</v>
      </c>
      <c r="BM222" s="241" t="s">
        <v>4451</v>
      </c>
    </row>
    <row r="223" s="2" customFormat="1" ht="16.5" customHeight="1">
      <c r="A223" s="41"/>
      <c r="B223" s="42"/>
      <c r="C223" s="230" t="s">
        <v>350</v>
      </c>
      <c r="D223" s="230" t="s">
        <v>228</v>
      </c>
      <c r="E223" s="231" t="s">
        <v>4452</v>
      </c>
      <c r="F223" s="232" t="s">
        <v>4453</v>
      </c>
      <c r="G223" s="233" t="s">
        <v>611</v>
      </c>
      <c r="H223" s="234">
        <v>3</v>
      </c>
      <c r="I223" s="235"/>
      <c r="J223" s="236">
        <f>ROUND(I223*H223,2)</f>
        <v>0</v>
      </c>
      <c r="K223" s="232" t="s">
        <v>1</v>
      </c>
      <c r="L223" s="47"/>
      <c r="M223" s="237" t="s">
        <v>1</v>
      </c>
      <c r="N223" s="238" t="s">
        <v>52</v>
      </c>
      <c r="O223" s="95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1" t="s">
        <v>307</v>
      </c>
      <c r="AT223" s="241" t="s">
        <v>228</v>
      </c>
      <c r="AU223" s="241" t="s">
        <v>94</v>
      </c>
      <c r="AY223" s="19" t="s">
        <v>226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233</v>
      </c>
      <c r="BK223" s="242">
        <f>ROUND(I223*H223,2)</f>
        <v>0</v>
      </c>
      <c r="BL223" s="19" t="s">
        <v>307</v>
      </c>
      <c r="BM223" s="241" t="s">
        <v>4454</v>
      </c>
    </row>
    <row r="224" s="2" customFormat="1" ht="16.5" customHeight="1">
      <c r="A224" s="41"/>
      <c r="B224" s="42"/>
      <c r="C224" s="266" t="s">
        <v>356</v>
      </c>
      <c r="D224" s="266" t="s">
        <v>301</v>
      </c>
      <c r="E224" s="267" t="s">
        <v>1539</v>
      </c>
      <c r="F224" s="268" t="s">
        <v>4455</v>
      </c>
      <c r="G224" s="269" t="s">
        <v>611</v>
      </c>
      <c r="H224" s="270">
        <v>2</v>
      </c>
      <c r="I224" s="271"/>
      <c r="J224" s="272">
        <f>ROUND(I224*H224,2)</f>
        <v>0</v>
      </c>
      <c r="K224" s="268" t="s">
        <v>1</v>
      </c>
      <c r="L224" s="273"/>
      <c r="M224" s="274" t="s">
        <v>1</v>
      </c>
      <c r="N224" s="275" t="s">
        <v>52</v>
      </c>
      <c r="O224" s="95"/>
      <c r="P224" s="239">
        <f>O224*H224</f>
        <v>0</v>
      </c>
      <c r="Q224" s="239">
        <v>0.001</v>
      </c>
      <c r="R224" s="239">
        <f>Q224*H224</f>
        <v>0.002</v>
      </c>
      <c r="S224" s="239">
        <v>0</v>
      </c>
      <c r="T224" s="240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1" t="s">
        <v>266</v>
      </c>
      <c r="AT224" s="241" t="s">
        <v>301</v>
      </c>
      <c r="AU224" s="241" t="s">
        <v>94</v>
      </c>
      <c r="AY224" s="19" t="s">
        <v>226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233</v>
      </c>
      <c r="BK224" s="242">
        <f>ROUND(I224*H224,2)</f>
        <v>0</v>
      </c>
      <c r="BL224" s="19" t="s">
        <v>233</v>
      </c>
      <c r="BM224" s="241" t="s">
        <v>4456</v>
      </c>
    </row>
    <row r="225" s="2" customFormat="1" ht="16.5" customHeight="1">
      <c r="A225" s="41"/>
      <c r="B225" s="42"/>
      <c r="C225" s="230" t="s">
        <v>361</v>
      </c>
      <c r="D225" s="230" t="s">
        <v>228</v>
      </c>
      <c r="E225" s="231" t="s">
        <v>4457</v>
      </c>
      <c r="F225" s="232" t="s">
        <v>4458</v>
      </c>
      <c r="G225" s="233" t="s">
        <v>369</v>
      </c>
      <c r="H225" s="234">
        <v>8</v>
      </c>
      <c r="I225" s="235"/>
      <c r="J225" s="236">
        <f>ROUND(I225*H225,2)</f>
        <v>0</v>
      </c>
      <c r="K225" s="232" t="s">
        <v>232</v>
      </c>
      <c r="L225" s="47"/>
      <c r="M225" s="237" t="s">
        <v>1</v>
      </c>
      <c r="N225" s="238" t="s">
        <v>52</v>
      </c>
      <c r="O225" s="95"/>
      <c r="P225" s="239">
        <f>O225*H225</f>
        <v>0</v>
      </c>
      <c r="Q225" s="239">
        <v>2.0000000000000002E-05</v>
      </c>
      <c r="R225" s="239">
        <f>Q225*H225</f>
        <v>0.00016000000000000001</v>
      </c>
      <c r="S225" s="239">
        <v>0</v>
      </c>
      <c r="T225" s="240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1" t="s">
        <v>307</v>
      </c>
      <c r="AT225" s="241" t="s">
        <v>228</v>
      </c>
      <c r="AU225" s="241" t="s">
        <v>94</v>
      </c>
      <c r="AY225" s="19" t="s">
        <v>226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233</v>
      </c>
      <c r="BK225" s="242">
        <f>ROUND(I225*H225,2)</f>
        <v>0</v>
      </c>
      <c r="BL225" s="19" t="s">
        <v>307</v>
      </c>
      <c r="BM225" s="241" t="s">
        <v>4459</v>
      </c>
    </row>
    <row r="226" s="15" customFormat="1">
      <c r="A226" s="15"/>
      <c r="B226" s="280"/>
      <c r="C226" s="281"/>
      <c r="D226" s="245" t="s">
        <v>235</v>
      </c>
      <c r="E226" s="282" t="s">
        <v>1</v>
      </c>
      <c r="F226" s="283" t="s">
        <v>4460</v>
      </c>
      <c r="G226" s="281"/>
      <c r="H226" s="282" t="s">
        <v>1</v>
      </c>
      <c r="I226" s="284"/>
      <c r="J226" s="281"/>
      <c r="K226" s="281"/>
      <c r="L226" s="285"/>
      <c r="M226" s="286"/>
      <c r="N226" s="287"/>
      <c r="O226" s="287"/>
      <c r="P226" s="287"/>
      <c r="Q226" s="287"/>
      <c r="R226" s="287"/>
      <c r="S226" s="287"/>
      <c r="T226" s="28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9" t="s">
        <v>235</v>
      </c>
      <c r="AU226" s="289" t="s">
        <v>94</v>
      </c>
      <c r="AV226" s="15" t="s">
        <v>92</v>
      </c>
      <c r="AW226" s="15" t="s">
        <v>40</v>
      </c>
      <c r="AX226" s="15" t="s">
        <v>85</v>
      </c>
      <c r="AY226" s="289" t="s">
        <v>226</v>
      </c>
    </row>
    <row r="227" s="13" customFormat="1">
      <c r="A227" s="13"/>
      <c r="B227" s="243"/>
      <c r="C227" s="244"/>
      <c r="D227" s="245" t="s">
        <v>235</v>
      </c>
      <c r="E227" s="246" t="s">
        <v>1</v>
      </c>
      <c r="F227" s="247" t="s">
        <v>1661</v>
      </c>
      <c r="G227" s="244"/>
      <c r="H227" s="248">
        <v>2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235</v>
      </c>
      <c r="AU227" s="254" t="s">
        <v>94</v>
      </c>
      <c r="AV227" s="13" t="s">
        <v>94</v>
      </c>
      <c r="AW227" s="13" t="s">
        <v>40</v>
      </c>
      <c r="AX227" s="13" t="s">
        <v>85</v>
      </c>
      <c r="AY227" s="254" t="s">
        <v>226</v>
      </c>
    </row>
    <row r="228" s="15" customFormat="1">
      <c r="A228" s="15"/>
      <c r="B228" s="280"/>
      <c r="C228" s="281"/>
      <c r="D228" s="245" t="s">
        <v>235</v>
      </c>
      <c r="E228" s="282" t="s">
        <v>1</v>
      </c>
      <c r="F228" s="283" t="s">
        <v>4461</v>
      </c>
      <c r="G228" s="281"/>
      <c r="H228" s="282" t="s">
        <v>1</v>
      </c>
      <c r="I228" s="284"/>
      <c r="J228" s="281"/>
      <c r="K228" s="281"/>
      <c r="L228" s="285"/>
      <c r="M228" s="286"/>
      <c r="N228" s="287"/>
      <c r="O228" s="287"/>
      <c r="P228" s="287"/>
      <c r="Q228" s="287"/>
      <c r="R228" s="287"/>
      <c r="S228" s="287"/>
      <c r="T228" s="28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9" t="s">
        <v>235</v>
      </c>
      <c r="AU228" s="289" t="s">
        <v>94</v>
      </c>
      <c r="AV228" s="15" t="s">
        <v>92</v>
      </c>
      <c r="AW228" s="15" t="s">
        <v>40</v>
      </c>
      <c r="AX228" s="15" t="s">
        <v>85</v>
      </c>
      <c r="AY228" s="289" t="s">
        <v>226</v>
      </c>
    </row>
    <row r="229" s="13" customFormat="1">
      <c r="A229" s="13"/>
      <c r="B229" s="243"/>
      <c r="C229" s="244"/>
      <c r="D229" s="245" t="s">
        <v>235</v>
      </c>
      <c r="E229" s="246" t="s">
        <v>1</v>
      </c>
      <c r="F229" s="247" t="s">
        <v>1661</v>
      </c>
      <c r="G229" s="244"/>
      <c r="H229" s="248">
        <v>2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235</v>
      </c>
      <c r="AU229" s="254" t="s">
        <v>94</v>
      </c>
      <c r="AV229" s="13" t="s">
        <v>94</v>
      </c>
      <c r="AW229" s="13" t="s">
        <v>40</v>
      </c>
      <c r="AX229" s="13" t="s">
        <v>85</v>
      </c>
      <c r="AY229" s="254" t="s">
        <v>226</v>
      </c>
    </row>
    <row r="230" s="15" customFormat="1">
      <c r="A230" s="15"/>
      <c r="B230" s="280"/>
      <c r="C230" s="281"/>
      <c r="D230" s="245" t="s">
        <v>235</v>
      </c>
      <c r="E230" s="282" t="s">
        <v>1</v>
      </c>
      <c r="F230" s="283" t="s">
        <v>4462</v>
      </c>
      <c r="G230" s="281"/>
      <c r="H230" s="282" t="s">
        <v>1</v>
      </c>
      <c r="I230" s="284"/>
      <c r="J230" s="281"/>
      <c r="K230" s="281"/>
      <c r="L230" s="285"/>
      <c r="M230" s="286"/>
      <c r="N230" s="287"/>
      <c r="O230" s="287"/>
      <c r="P230" s="287"/>
      <c r="Q230" s="287"/>
      <c r="R230" s="287"/>
      <c r="S230" s="287"/>
      <c r="T230" s="28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9" t="s">
        <v>235</v>
      </c>
      <c r="AU230" s="289" t="s">
        <v>94</v>
      </c>
      <c r="AV230" s="15" t="s">
        <v>92</v>
      </c>
      <c r="AW230" s="15" t="s">
        <v>40</v>
      </c>
      <c r="AX230" s="15" t="s">
        <v>85</v>
      </c>
      <c r="AY230" s="289" t="s">
        <v>226</v>
      </c>
    </row>
    <row r="231" s="13" customFormat="1">
      <c r="A231" s="13"/>
      <c r="B231" s="243"/>
      <c r="C231" s="244"/>
      <c r="D231" s="245" t="s">
        <v>235</v>
      </c>
      <c r="E231" s="246" t="s">
        <v>1</v>
      </c>
      <c r="F231" s="247" t="s">
        <v>1661</v>
      </c>
      <c r="G231" s="244"/>
      <c r="H231" s="248">
        <v>2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235</v>
      </c>
      <c r="AU231" s="254" t="s">
        <v>94</v>
      </c>
      <c r="AV231" s="13" t="s">
        <v>94</v>
      </c>
      <c r="AW231" s="13" t="s">
        <v>40</v>
      </c>
      <c r="AX231" s="13" t="s">
        <v>85</v>
      </c>
      <c r="AY231" s="254" t="s">
        <v>226</v>
      </c>
    </row>
    <row r="232" s="15" customFormat="1">
      <c r="A232" s="15"/>
      <c r="B232" s="280"/>
      <c r="C232" s="281"/>
      <c r="D232" s="245" t="s">
        <v>235</v>
      </c>
      <c r="E232" s="282" t="s">
        <v>1</v>
      </c>
      <c r="F232" s="283" t="s">
        <v>4463</v>
      </c>
      <c r="G232" s="281"/>
      <c r="H232" s="282" t="s">
        <v>1</v>
      </c>
      <c r="I232" s="284"/>
      <c r="J232" s="281"/>
      <c r="K232" s="281"/>
      <c r="L232" s="285"/>
      <c r="M232" s="286"/>
      <c r="N232" s="287"/>
      <c r="O232" s="287"/>
      <c r="P232" s="287"/>
      <c r="Q232" s="287"/>
      <c r="R232" s="287"/>
      <c r="S232" s="287"/>
      <c r="T232" s="28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9" t="s">
        <v>235</v>
      </c>
      <c r="AU232" s="289" t="s">
        <v>94</v>
      </c>
      <c r="AV232" s="15" t="s">
        <v>92</v>
      </c>
      <c r="AW232" s="15" t="s">
        <v>40</v>
      </c>
      <c r="AX232" s="15" t="s">
        <v>85</v>
      </c>
      <c r="AY232" s="289" t="s">
        <v>226</v>
      </c>
    </row>
    <row r="233" s="13" customFormat="1">
      <c r="A233" s="13"/>
      <c r="B233" s="243"/>
      <c r="C233" s="244"/>
      <c r="D233" s="245" t="s">
        <v>235</v>
      </c>
      <c r="E233" s="246" t="s">
        <v>1</v>
      </c>
      <c r="F233" s="247" t="s">
        <v>1661</v>
      </c>
      <c r="G233" s="244"/>
      <c r="H233" s="248">
        <v>2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235</v>
      </c>
      <c r="AU233" s="254" t="s">
        <v>94</v>
      </c>
      <c r="AV233" s="13" t="s">
        <v>94</v>
      </c>
      <c r="AW233" s="13" t="s">
        <v>40</v>
      </c>
      <c r="AX233" s="13" t="s">
        <v>85</v>
      </c>
      <c r="AY233" s="254" t="s">
        <v>226</v>
      </c>
    </row>
    <row r="234" s="14" customFormat="1">
      <c r="A234" s="14"/>
      <c r="B234" s="255"/>
      <c r="C234" s="256"/>
      <c r="D234" s="245" t="s">
        <v>235</v>
      </c>
      <c r="E234" s="257" t="s">
        <v>1</v>
      </c>
      <c r="F234" s="258" t="s">
        <v>237</v>
      </c>
      <c r="G234" s="256"/>
      <c r="H234" s="259">
        <v>8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235</v>
      </c>
      <c r="AU234" s="265" t="s">
        <v>94</v>
      </c>
      <c r="AV234" s="14" t="s">
        <v>233</v>
      </c>
      <c r="AW234" s="14" t="s">
        <v>40</v>
      </c>
      <c r="AX234" s="14" t="s">
        <v>92</v>
      </c>
      <c r="AY234" s="265" t="s">
        <v>226</v>
      </c>
    </row>
    <row r="235" s="12" customFormat="1" ht="22.8" customHeight="1">
      <c r="A235" s="12"/>
      <c r="B235" s="214"/>
      <c r="C235" s="215"/>
      <c r="D235" s="216" t="s">
        <v>84</v>
      </c>
      <c r="E235" s="228" t="s">
        <v>4464</v>
      </c>
      <c r="F235" s="228" t="s">
        <v>4465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P236+P237+P238+P263+P341</f>
        <v>0</v>
      </c>
      <c r="Q235" s="222"/>
      <c r="R235" s="223">
        <f>R236+R237+R238+R263+R341</f>
        <v>0.80840400000000001</v>
      </c>
      <c r="S235" s="222"/>
      <c r="T235" s="224">
        <f>T236+T237+T238+T263+T341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92</v>
      </c>
      <c r="AT235" s="226" t="s">
        <v>84</v>
      </c>
      <c r="AU235" s="226" t="s">
        <v>92</v>
      </c>
      <c r="AY235" s="225" t="s">
        <v>226</v>
      </c>
      <c r="BK235" s="227">
        <f>BK236+BK237+BK238+BK263+BK341</f>
        <v>0</v>
      </c>
    </row>
    <row r="236" s="2" customFormat="1" ht="24.15" customHeight="1">
      <c r="A236" s="41"/>
      <c r="B236" s="42"/>
      <c r="C236" s="230" t="s">
        <v>366</v>
      </c>
      <c r="D236" s="230" t="s">
        <v>228</v>
      </c>
      <c r="E236" s="231" t="s">
        <v>1542</v>
      </c>
      <c r="F236" s="232" t="s">
        <v>4466</v>
      </c>
      <c r="G236" s="233" t="s">
        <v>611</v>
      </c>
      <c r="H236" s="234">
        <v>2</v>
      </c>
      <c r="I236" s="235"/>
      <c r="J236" s="236">
        <f>ROUND(I236*H236,2)</f>
        <v>0</v>
      </c>
      <c r="K236" s="232" t="s">
        <v>1</v>
      </c>
      <c r="L236" s="47"/>
      <c r="M236" s="237" t="s">
        <v>1</v>
      </c>
      <c r="N236" s="238" t="s">
        <v>52</v>
      </c>
      <c r="O236" s="95"/>
      <c r="P236" s="239">
        <f>O236*H236</f>
        <v>0</v>
      </c>
      <c r="Q236" s="239">
        <v>0.0030000000000000001</v>
      </c>
      <c r="R236" s="239">
        <f>Q236*H236</f>
        <v>0.0060000000000000001</v>
      </c>
      <c r="S236" s="239">
        <v>0</v>
      </c>
      <c r="T236" s="240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1" t="s">
        <v>233</v>
      </c>
      <c r="AT236" s="241" t="s">
        <v>228</v>
      </c>
      <c r="AU236" s="241" t="s">
        <v>94</v>
      </c>
      <c r="AY236" s="19" t="s">
        <v>226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233</v>
      </c>
      <c r="BK236" s="242">
        <f>ROUND(I236*H236,2)</f>
        <v>0</v>
      </c>
      <c r="BL236" s="19" t="s">
        <v>233</v>
      </c>
      <c r="BM236" s="241" t="s">
        <v>4467</v>
      </c>
    </row>
    <row r="237" s="2" customFormat="1" ht="24.15" customHeight="1">
      <c r="A237" s="41"/>
      <c r="B237" s="42"/>
      <c r="C237" s="230" t="s">
        <v>372</v>
      </c>
      <c r="D237" s="230" t="s">
        <v>228</v>
      </c>
      <c r="E237" s="231" t="s">
        <v>1545</v>
      </c>
      <c r="F237" s="232" t="s">
        <v>4468</v>
      </c>
      <c r="G237" s="233" t="s">
        <v>611</v>
      </c>
      <c r="H237" s="234">
        <v>1</v>
      </c>
      <c r="I237" s="235"/>
      <c r="J237" s="236">
        <f>ROUND(I237*H237,2)</f>
        <v>0</v>
      </c>
      <c r="K237" s="232" t="s">
        <v>1</v>
      </c>
      <c r="L237" s="47"/>
      <c r="M237" s="237" t="s">
        <v>1</v>
      </c>
      <c r="N237" s="238" t="s">
        <v>52</v>
      </c>
      <c r="O237" s="95"/>
      <c r="P237" s="239">
        <f>O237*H237</f>
        <v>0</v>
      </c>
      <c r="Q237" s="239">
        <v>0.0030000000000000001</v>
      </c>
      <c r="R237" s="239">
        <f>Q237*H237</f>
        <v>0.0030000000000000001</v>
      </c>
      <c r="S237" s="239">
        <v>0</v>
      </c>
      <c r="T237" s="240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1" t="s">
        <v>233</v>
      </c>
      <c r="AT237" s="241" t="s">
        <v>228</v>
      </c>
      <c r="AU237" s="241" t="s">
        <v>94</v>
      </c>
      <c r="AY237" s="19" t="s">
        <v>226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233</v>
      </c>
      <c r="BK237" s="242">
        <f>ROUND(I237*H237,2)</f>
        <v>0</v>
      </c>
      <c r="BL237" s="19" t="s">
        <v>233</v>
      </c>
      <c r="BM237" s="241" t="s">
        <v>4469</v>
      </c>
    </row>
    <row r="238" s="12" customFormat="1" ht="20.88" customHeight="1">
      <c r="A238" s="12"/>
      <c r="B238" s="214"/>
      <c r="C238" s="215"/>
      <c r="D238" s="216" t="s">
        <v>84</v>
      </c>
      <c r="E238" s="228" t="s">
        <v>1606</v>
      </c>
      <c r="F238" s="228" t="s">
        <v>4470</v>
      </c>
      <c r="G238" s="215"/>
      <c r="H238" s="215"/>
      <c r="I238" s="218"/>
      <c r="J238" s="229">
        <f>BK238</f>
        <v>0</v>
      </c>
      <c r="K238" s="215"/>
      <c r="L238" s="220"/>
      <c r="M238" s="221"/>
      <c r="N238" s="222"/>
      <c r="O238" s="222"/>
      <c r="P238" s="223">
        <f>SUM(P239:P262)</f>
        <v>0</v>
      </c>
      <c r="Q238" s="222"/>
      <c r="R238" s="223">
        <f>SUM(R239:R262)</f>
        <v>0.035269999999999996</v>
      </c>
      <c r="S238" s="222"/>
      <c r="T238" s="224">
        <f>SUM(T239:T262)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5" t="s">
        <v>92</v>
      </c>
      <c r="AT238" s="226" t="s">
        <v>84</v>
      </c>
      <c r="AU238" s="226" t="s">
        <v>94</v>
      </c>
      <c r="AY238" s="225" t="s">
        <v>226</v>
      </c>
      <c r="BK238" s="227">
        <f>SUM(BK239:BK262)</f>
        <v>0</v>
      </c>
    </row>
    <row r="239" s="2" customFormat="1" ht="16.5" customHeight="1">
      <c r="A239" s="41"/>
      <c r="B239" s="42"/>
      <c r="C239" s="266" t="s">
        <v>378</v>
      </c>
      <c r="D239" s="266" t="s">
        <v>301</v>
      </c>
      <c r="E239" s="267" t="s">
        <v>4471</v>
      </c>
      <c r="F239" s="268" t="s">
        <v>4472</v>
      </c>
      <c r="G239" s="269" t="s">
        <v>611</v>
      </c>
      <c r="H239" s="270">
        <v>2</v>
      </c>
      <c r="I239" s="271"/>
      <c r="J239" s="272">
        <f>ROUND(I239*H239,2)</f>
        <v>0</v>
      </c>
      <c r="K239" s="268" t="s">
        <v>1</v>
      </c>
      <c r="L239" s="273"/>
      <c r="M239" s="274" t="s">
        <v>1</v>
      </c>
      <c r="N239" s="275" t="s">
        <v>52</v>
      </c>
      <c r="O239" s="95"/>
      <c r="P239" s="239">
        <f>O239*H239</f>
        <v>0</v>
      </c>
      <c r="Q239" s="239">
        <v>0.00089999999999999998</v>
      </c>
      <c r="R239" s="239">
        <f>Q239*H239</f>
        <v>0.0018</v>
      </c>
      <c r="S239" s="239">
        <v>0</v>
      </c>
      <c r="T239" s="240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1" t="s">
        <v>266</v>
      </c>
      <c r="AT239" s="241" t="s">
        <v>301</v>
      </c>
      <c r="AU239" s="241" t="s">
        <v>241</v>
      </c>
      <c r="AY239" s="19" t="s">
        <v>226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233</v>
      </c>
      <c r="BK239" s="242">
        <f>ROUND(I239*H239,2)</f>
        <v>0</v>
      </c>
      <c r="BL239" s="19" t="s">
        <v>233</v>
      </c>
      <c r="BM239" s="241" t="s">
        <v>4473</v>
      </c>
    </row>
    <row r="240" s="2" customFormat="1" ht="16.5" customHeight="1">
      <c r="A240" s="41"/>
      <c r="B240" s="42"/>
      <c r="C240" s="266" t="s">
        <v>384</v>
      </c>
      <c r="D240" s="266" t="s">
        <v>301</v>
      </c>
      <c r="E240" s="267" t="s">
        <v>4474</v>
      </c>
      <c r="F240" s="268" t="s">
        <v>4475</v>
      </c>
      <c r="G240" s="269" t="s">
        <v>611</v>
      </c>
      <c r="H240" s="270">
        <v>2</v>
      </c>
      <c r="I240" s="271"/>
      <c r="J240" s="272">
        <f>ROUND(I240*H240,2)</f>
        <v>0</v>
      </c>
      <c r="K240" s="268" t="s">
        <v>1</v>
      </c>
      <c r="L240" s="273"/>
      <c r="M240" s="274" t="s">
        <v>1</v>
      </c>
      <c r="N240" s="275" t="s">
        <v>52</v>
      </c>
      <c r="O240" s="95"/>
      <c r="P240" s="239">
        <f>O240*H240</f>
        <v>0</v>
      </c>
      <c r="Q240" s="239">
        <v>0.00089999999999999998</v>
      </c>
      <c r="R240" s="239">
        <f>Q240*H240</f>
        <v>0.0018</v>
      </c>
      <c r="S240" s="239">
        <v>0</v>
      </c>
      <c r="T240" s="240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1" t="s">
        <v>266</v>
      </c>
      <c r="AT240" s="241" t="s">
        <v>301</v>
      </c>
      <c r="AU240" s="241" t="s">
        <v>241</v>
      </c>
      <c r="AY240" s="19" t="s">
        <v>226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233</v>
      </c>
      <c r="BK240" s="242">
        <f>ROUND(I240*H240,2)</f>
        <v>0</v>
      </c>
      <c r="BL240" s="19" t="s">
        <v>233</v>
      </c>
      <c r="BM240" s="241" t="s">
        <v>4476</v>
      </c>
    </row>
    <row r="241" s="2" customFormat="1" ht="16.5" customHeight="1">
      <c r="A241" s="41"/>
      <c r="B241" s="42"/>
      <c r="C241" s="266" t="s">
        <v>389</v>
      </c>
      <c r="D241" s="266" t="s">
        <v>301</v>
      </c>
      <c r="E241" s="267" t="s">
        <v>4477</v>
      </c>
      <c r="F241" s="268" t="s">
        <v>4478</v>
      </c>
      <c r="G241" s="269" t="s">
        <v>611</v>
      </c>
      <c r="H241" s="270">
        <v>2</v>
      </c>
      <c r="I241" s="271"/>
      <c r="J241" s="272">
        <f>ROUND(I241*H241,2)</f>
        <v>0</v>
      </c>
      <c r="K241" s="268" t="s">
        <v>1</v>
      </c>
      <c r="L241" s="273"/>
      <c r="M241" s="274" t="s">
        <v>1</v>
      </c>
      <c r="N241" s="275" t="s">
        <v>52</v>
      </c>
      <c r="O241" s="95"/>
      <c r="P241" s="239">
        <f>O241*H241</f>
        <v>0</v>
      </c>
      <c r="Q241" s="239">
        <v>0.00014999999999999999</v>
      </c>
      <c r="R241" s="239">
        <f>Q241*H241</f>
        <v>0.00029999999999999997</v>
      </c>
      <c r="S241" s="239">
        <v>0</v>
      </c>
      <c r="T241" s="240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1" t="s">
        <v>266</v>
      </c>
      <c r="AT241" s="241" t="s">
        <v>301</v>
      </c>
      <c r="AU241" s="241" t="s">
        <v>241</v>
      </c>
      <c r="AY241" s="19" t="s">
        <v>226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233</v>
      </c>
      <c r="BK241" s="242">
        <f>ROUND(I241*H241,2)</f>
        <v>0</v>
      </c>
      <c r="BL241" s="19" t="s">
        <v>233</v>
      </c>
      <c r="BM241" s="241" t="s">
        <v>4479</v>
      </c>
    </row>
    <row r="242" s="2" customFormat="1" ht="16.5" customHeight="1">
      <c r="A242" s="41"/>
      <c r="B242" s="42"/>
      <c r="C242" s="266" t="s">
        <v>393</v>
      </c>
      <c r="D242" s="266" t="s">
        <v>301</v>
      </c>
      <c r="E242" s="267" t="s">
        <v>4480</v>
      </c>
      <c r="F242" s="268" t="s">
        <v>4481</v>
      </c>
      <c r="G242" s="269" t="s">
        <v>611</v>
      </c>
      <c r="H242" s="270">
        <v>2</v>
      </c>
      <c r="I242" s="271"/>
      <c r="J242" s="272">
        <f>ROUND(I242*H242,2)</f>
        <v>0</v>
      </c>
      <c r="K242" s="268" t="s">
        <v>1</v>
      </c>
      <c r="L242" s="273"/>
      <c r="M242" s="274" t="s">
        <v>1</v>
      </c>
      <c r="N242" s="275" t="s">
        <v>52</v>
      </c>
      <c r="O242" s="95"/>
      <c r="P242" s="239">
        <f>O242*H242</f>
        <v>0</v>
      </c>
      <c r="Q242" s="239">
        <v>0.00014999999999999999</v>
      </c>
      <c r="R242" s="239">
        <f>Q242*H242</f>
        <v>0.00029999999999999997</v>
      </c>
      <c r="S242" s="239">
        <v>0</v>
      </c>
      <c r="T242" s="240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1" t="s">
        <v>266</v>
      </c>
      <c r="AT242" s="241" t="s">
        <v>301</v>
      </c>
      <c r="AU242" s="241" t="s">
        <v>241</v>
      </c>
      <c r="AY242" s="19" t="s">
        <v>226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9" t="s">
        <v>233</v>
      </c>
      <c r="BK242" s="242">
        <f>ROUND(I242*H242,2)</f>
        <v>0</v>
      </c>
      <c r="BL242" s="19" t="s">
        <v>233</v>
      </c>
      <c r="BM242" s="241" t="s">
        <v>4482</v>
      </c>
    </row>
    <row r="243" s="2" customFormat="1" ht="16.5" customHeight="1">
      <c r="A243" s="41"/>
      <c r="B243" s="42"/>
      <c r="C243" s="266" t="s">
        <v>400</v>
      </c>
      <c r="D243" s="266" t="s">
        <v>301</v>
      </c>
      <c r="E243" s="267" t="s">
        <v>4483</v>
      </c>
      <c r="F243" s="268" t="s">
        <v>4484</v>
      </c>
      <c r="G243" s="269" t="s">
        <v>611</v>
      </c>
      <c r="H243" s="270">
        <v>2</v>
      </c>
      <c r="I243" s="271"/>
      <c r="J243" s="272">
        <f>ROUND(I243*H243,2)</f>
        <v>0</v>
      </c>
      <c r="K243" s="268" t="s">
        <v>1</v>
      </c>
      <c r="L243" s="273"/>
      <c r="M243" s="274" t="s">
        <v>1</v>
      </c>
      <c r="N243" s="275" t="s">
        <v>52</v>
      </c>
      <c r="O243" s="95"/>
      <c r="P243" s="239">
        <f>O243*H243</f>
        <v>0</v>
      </c>
      <c r="Q243" s="239">
        <v>1.0000000000000001E-05</v>
      </c>
      <c r="R243" s="239">
        <f>Q243*H243</f>
        <v>2.0000000000000002E-05</v>
      </c>
      <c r="S243" s="239">
        <v>0</v>
      </c>
      <c r="T243" s="240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1" t="s">
        <v>266</v>
      </c>
      <c r="AT243" s="241" t="s">
        <v>301</v>
      </c>
      <c r="AU243" s="241" t="s">
        <v>241</v>
      </c>
      <c r="AY243" s="19" t="s">
        <v>226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233</v>
      </c>
      <c r="BK243" s="242">
        <f>ROUND(I243*H243,2)</f>
        <v>0</v>
      </c>
      <c r="BL243" s="19" t="s">
        <v>233</v>
      </c>
      <c r="BM243" s="241" t="s">
        <v>4485</v>
      </c>
    </row>
    <row r="244" s="2" customFormat="1" ht="16.5" customHeight="1">
      <c r="A244" s="41"/>
      <c r="B244" s="42"/>
      <c r="C244" s="266" t="s">
        <v>405</v>
      </c>
      <c r="D244" s="266" t="s">
        <v>301</v>
      </c>
      <c r="E244" s="267" t="s">
        <v>4486</v>
      </c>
      <c r="F244" s="268" t="s">
        <v>4487</v>
      </c>
      <c r="G244" s="269" t="s">
        <v>611</v>
      </c>
      <c r="H244" s="270">
        <v>1</v>
      </c>
      <c r="I244" s="271"/>
      <c r="J244" s="272">
        <f>ROUND(I244*H244,2)</f>
        <v>0</v>
      </c>
      <c r="K244" s="268" t="s">
        <v>1</v>
      </c>
      <c r="L244" s="273"/>
      <c r="M244" s="274" t="s">
        <v>1</v>
      </c>
      <c r="N244" s="275" t="s">
        <v>52</v>
      </c>
      <c r="O244" s="95"/>
      <c r="P244" s="239">
        <f>O244*H244</f>
        <v>0</v>
      </c>
      <c r="Q244" s="239">
        <v>0.00014999999999999999</v>
      </c>
      <c r="R244" s="239">
        <f>Q244*H244</f>
        <v>0.00014999999999999999</v>
      </c>
      <c r="S244" s="239">
        <v>0</v>
      </c>
      <c r="T244" s="240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1" t="s">
        <v>266</v>
      </c>
      <c r="AT244" s="241" t="s">
        <v>301</v>
      </c>
      <c r="AU244" s="241" t="s">
        <v>241</v>
      </c>
      <c r="AY244" s="19" t="s">
        <v>226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233</v>
      </c>
      <c r="BK244" s="242">
        <f>ROUND(I244*H244,2)</f>
        <v>0</v>
      </c>
      <c r="BL244" s="19" t="s">
        <v>233</v>
      </c>
      <c r="BM244" s="241" t="s">
        <v>4488</v>
      </c>
    </row>
    <row r="245" s="2" customFormat="1" ht="16.5" customHeight="1">
      <c r="A245" s="41"/>
      <c r="B245" s="42"/>
      <c r="C245" s="266" t="s">
        <v>410</v>
      </c>
      <c r="D245" s="266" t="s">
        <v>301</v>
      </c>
      <c r="E245" s="267" t="s">
        <v>4489</v>
      </c>
      <c r="F245" s="268" t="s">
        <v>4490</v>
      </c>
      <c r="G245" s="269" t="s">
        <v>244</v>
      </c>
      <c r="H245" s="270">
        <v>5</v>
      </c>
      <c r="I245" s="271"/>
      <c r="J245" s="272">
        <f>ROUND(I245*H245,2)</f>
        <v>0</v>
      </c>
      <c r="K245" s="268" t="s">
        <v>1</v>
      </c>
      <c r="L245" s="273"/>
      <c r="M245" s="274" t="s">
        <v>1</v>
      </c>
      <c r="N245" s="275" t="s">
        <v>52</v>
      </c>
      <c r="O245" s="95"/>
      <c r="P245" s="239">
        <f>O245*H245</f>
        <v>0</v>
      </c>
      <c r="Q245" s="239">
        <v>0.00080000000000000004</v>
      </c>
      <c r="R245" s="239">
        <f>Q245*H245</f>
        <v>0.0040000000000000001</v>
      </c>
      <c r="S245" s="239">
        <v>0</v>
      </c>
      <c r="T245" s="240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1" t="s">
        <v>266</v>
      </c>
      <c r="AT245" s="241" t="s">
        <v>301</v>
      </c>
      <c r="AU245" s="241" t="s">
        <v>241</v>
      </c>
      <c r="AY245" s="19" t="s">
        <v>226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233</v>
      </c>
      <c r="BK245" s="242">
        <f>ROUND(I245*H245,2)</f>
        <v>0</v>
      </c>
      <c r="BL245" s="19" t="s">
        <v>233</v>
      </c>
      <c r="BM245" s="241" t="s">
        <v>4491</v>
      </c>
    </row>
    <row r="246" s="2" customFormat="1" ht="16.5" customHeight="1">
      <c r="A246" s="41"/>
      <c r="B246" s="42"/>
      <c r="C246" s="230" t="s">
        <v>416</v>
      </c>
      <c r="D246" s="230" t="s">
        <v>228</v>
      </c>
      <c r="E246" s="231" t="s">
        <v>2242</v>
      </c>
      <c r="F246" s="232" t="s">
        <v>4492</v>
      </c>
      <c r="G246" s="233" t="s">
        <v>369</v>
      </c>
      <c r="H246" s="234">
        <v>11</v>
      </c>
      <c r="I246" s="235"/>
      <c r="J246" s="236">
        <f>ROUND(I246*H246,2)</f>
        <v>0</v>
      </c>
      <c r="K246" s="232" t="s">
        <v>232</v>
      </c>
      <c r="L246" s="47"/>
      <c r="M246" s="237" t="s">
        <v>1</v>
      </c>
      <c r="N246" s="238" t="s">
        <v>52</v>
      </c>
      <c r="O246" s="95"/>
      <c r="P246" s="239">
        <f>O246*H246</f>
        <v>0</v>
      </c>
      <c r="Q246" s="239">
        <v>0.0019</v>
      </c>
      <c r="R246" s="239">
        <f>Q246*H246</f>
        <v>0.020899999999999998</v>
      </c>
      <c r="S246" s="239">
        <v>0</v>
      </c>
      <c r="T246" s="240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1" t="s">
        <v>307</v>
      </c>
      <c r="AT246" s="241" t="s">
        <v>228</v>
      </c>
      <c r="AU246" s="241" t="s">
        <v>241</v>
      </c>
      <c r="AY246" s="19" t="s">
        <v>226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233</v>
      </c>
      <c r="BK246" s="242">
        <f>ROUND(I246*H246,2)</f>
        <v>0</v>
      </c>
      <c r="BL246" s="19" t="s">
        <v>307</v>
      </c>
      <c r="BM246" s="241" t="s">
        <v>4493</v>
      </c>
    </row>
    <row r="247" s="15" customFormat="1">
      <c r="A247" s="15"/>
      <c r="B247" s="280"/>
      <c r="C247" s="281"/>
      <c r="D247" s="245" t="s">
        <v>235</v>
      </c>
      <c r="E247" s="282" t="s">
        <v>1</v>
      </c>
      <c r="F247" s="283" t="s">
        <v>4472</v>
      </c>
      <c r="G247" s="281"/>
      <c r="H247" s="282" t="s">
        <v>1</v>
      </c>
      <c r="I247" s="284"/>
      <c r="J247" s="281"/>
      <c r="K247" s="281"/>
      <c r="L247" s="285"/>
      <c r="M247" s="286"/>
      <c r="N247" s="287"/>
      <c r="O247" s="287"/>
      <c r="P247" s="287"/>
      <c r="Q247" s="287"/>
      <c r="R247" s="287"/>
      <c r="S247" s="287"/>
      <c r="T247" s="28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9" t="s">
        <v>235</v>
      </c>
      <c r="AU247" s="289" t="s">
        <v>241</v>
      </c>
      <c r="AV247" s="15" t="s">
        <v>92</v>
      </c>
      <c r="AW247" s="15" t="s">
        <v>40</v>
      </c>
      <c r="AX247" s="15" t="s">
        <v>85</v>
      </c>
      <c r="AY247" s="289" t="s">
        <v>226</v>
      </c>
    </row>
    <row r="248" s="13" customFormat="1">
      <c r="A248" s="13"/>
      <c r="B248" s="243"/>
      <c r="C248" s="244"/>
      <c r="D248" s="245" t="s">
        <v>235</v>
      </c>
      <c r="E248" s="246" t="s">
        <v>1</v>
      </c>
      <c r="F248" s="247" t="s">
        <v>94</v>
      </c>
      <c r="G248" s="244"/>
      <c r="H248" s="248">
        <v>2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235</v>
      </c>
      <c r="AU248" s="254" t="s">
        <v>241</v>
      </c>
      <c r="AV248" s="13" t="s">
        <v>94</v>
      </c>
      <c r="AW248" s="13" t="s">
        <v>40</v>
      </c>
      <c r="AX248" s="13" t="s">
        <v>85</v>
      </c>
      <c r="AY248" s="254" t="s">
        <v>226</v>
      </c>
    </row>
    <row r="249" s="15" customFormat="1">
      <c r="A249" s="15"/>
      <c r="B249" s="280"/>
      <c r="C249" s="281"/>
      <c r="D249" s="245" t="s">
        <v>235</v>
      </c>
      <c r="E249" s="282" t="s">
        <v>1</v>
      </c>
      <c r="F249" s="283" t="s">
        <v>4475</v>
      </c>
      <c r="G249" s="281"/>
      <c r="H249" s="282" t="s">
        <v>1</v>
      </c>
      <c r="I249" s="284"/>
      <c r="J249" s="281"/>
      <c r="K249" s="281"/>
      <c r="L249" s="285"/>
      <c r="M249" s="286"/>
      <c r="N249" s="287"/>
      <c r="O249" s="287"/>
      <c r="P249" s="287"/>
      <c r="Q249" s="287"/>
      <c r="R249" s="287"/>
      <c r="S249" s="287"/>
      <c r="T249" s="28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9" t="s">
        <v>235</v>
      </c>
      <c r="AU249" s="289" t="s">
        <v>241</v>
      </c>
      <c r="AV249" s="15" t="s">
        <v>92</v>
      </c>
      <c r="AW249" s="15" t="s">
        <v>40</v>
      </c>
      <c r="AX249" s="15" t="s">
        <v>85</v>
      </c>
      <c r="AY249" s="289" t="s">
        <v>226</v>
      </c>
    </row>
    <row r="250" s="13" customFormat="1">
      <c r="A250" s="13"/>
      <c r="B250" s="243"/>
      <c r="C250" s="244"/>
      <c r="D250" s="245" t="s">
        <v>235</v>
      </c>
      <c r="E250" s="246" t="s">
        <v>1</v>
      </c>
      <c r="F250" s="247" t="s">
        <v>94</v>
      </c>
      <c r="G250" s="244"/>
      <c r="H250" s="248">
        <v>2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235</v>
      </c>
      <c r="AU250" s="254" t="s">
        <v>241</v>
      </c>
      <c r="AV250" s="13" t="s">
        <v>94</v>
      </c>
      <c r="AW250" s="13" t="s">
        <v>40</v>
      </c>
      <c r="AX250" s="13" t="s">
        <v>85</v>
      </c>
      <c r="AY250" s="254" t="s">
        <v>226</v>
      </c>
    </row>
    <row r="251" s="15" customFormat="1">
      <c r="A251" s="15"/>
      <c r="B251" s="280"/>
      <c r="C251" s="281"/>
      <c r="D251" s="245" t="s">
        <v>235</v>
      </c>
      <c r="E251" s="282" t="s">
        <v>1</v>
      </c>
      <c r="F251" s="283" t="s">
        <v>4478</v>
      </c>
      <c r="G251" s="281"/>
      <c r="H251" s="282" t="s">
        <v>1</v>
      </c>
      <c r="I251" s="284"/>
      <c r="J251" s="281"/>
      <c r="K251" s="281"/>
      <c r="L251" s="285"/>
      <c r="M251" s="286"/>
      <c r="N251" s="287"/>
      <c r="O251" s="287"/>
      <c r="P251" s="287"/>
      <c r="Q251" s="287"/>
      <c r="R251" s="287"/>
      <c r="S251" s="287"/>
      <c r="T251" s="28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9" t="s">
        <v>235</v>
      </c>
      <c r="AU251" s="289" t="s">
        <v>241</v>
      </c>
      <c r="AV251" s="15" t="s">
        <v>92</v>
      </c>
      <c r="AW251" s="15" t="s">
        <v>40</v>
      </c>
      <c r="AX251" s="15" t="s">
        <v>85</v>
      </c>
      <c r="AY251" s="289" t="s">
        <v>226</v>
      </c>
    </row>
    <row r="252" s="13" customFormat="1">
      <c r="A252" s="13"/>
      <c r="B252" s="243"/>
      <c r="C252" s="244"/>
      <c r="D252" s="245" t="s">
        <v>235</v>
      </c>
      <c r="E252" s="246" t="s">
        <v>1</v>
      </c>
      <c r="F252" s="247" t="s">
        <v>94</v>
      </c>
      <c r="G252" s="244"/>
      <c r="H252" s="248">
        <v>2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235</v>
      </c>
      <c r="AU252" s="254" t="s">
        <v>241</v>
      </c>
      <c r="AV252" s="13" t="s">
        <v>94</v>
      </c>
      <c r="AW252" s="13" t="s">
        <v>40</v>
      </c>
      <c r="AX252" s="13" t="s">
        <v>85</v>
      </c>
      <c r="AY252" s="254" t="s">
        <v>226</v>
      </c>
    </row>
    <row r="253" s="15" customFormat="1">
      <c r="A253" s="15"/>
      <c r="B253" s="280"/>
      <c r="C253" s="281"/>
      <c r="D253" s="245" t="s">
        <v>235</v>
      </c>
      <c r="E253" s="282" t="s">
        <v>1</v>
      </c>
      <c r="F253" s="283" t="s">
        <v>4481</v>
      </c>
      <c r="G253" s="281"/>
      <c r="H253" s="282" t="s">
        <v>1</v>
      </c>
      <c r="I253" s="284"/>
      <c r="J253" s="281"/>
      <c r="K253" s="281"/>
      <c r="L253" s="285"/>
      <c r="M253" s="286"/>
      <c r="N253" s="287"/>
      <c r="O253" s="287"/>
      <c r="P253" s="287"/>
      <c r="Q253" s="287"/>
      <c r="R253" s="287"/>
      <c r="S253" s="287"/>
      <c r="T253" s="28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9" t="s">
        <v>235</v>
      </c>
      <c r="AU253" s="289" t="s">
        <v>241</v>
      </c>
      <c r="AV253" s="15" t="s">
        <v>92</v>
      </c>
      <c r="AW253" s="15" t="s">
        <v>40</v>
      </c>
      <c r="AX253" s="15" t="s">
        <v>85</v>
      </c>
      <c r="AY253" s="289" t="s">
        <v>226</v>
      </c>
    </row>
    <row r="254" s="13" customFormat="1">
      <c r="A254" s="13"/>
      <c r="B254" s="243"/>
      <c r="C254" s="244"/>
      <c r="D254" s="245" t="s">
        <v>235</v>
      </c>
      <c r="E254" s="246" t="s">
        <v>1</v>
      </c>
      <c r="F254" s="247" t="s">
        <v>94</v>
      </c>
      <c r="G254" s="244"/>
      <c r="H254" s="248">
        <v>2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235</v>
      </c>
      <c r="AU254" s="254" t="s">
        <v>241</v>
      </c>
      <c r="AV254" s="13" t="s">
        <v>94</v>
      </c>
      <c r="AW254" s="13" t="s">
        <v>40</v>
      </c>
      <c r="AX254" s="13" t="s">
        <v>85</v>
      </c>
      <c r="AY254" s="254" t="s">
        <v>226</v>
      </c>
    </row>
    <row r="255" s="15" customFormat="1">
      <c r="A255" s="15"/>
      <c r="B255" s="280"/>
      <c r="C255" s="281"/>
      <c r="D255" s="245" t="s">
        <v>235</v>
      </c>
      <c r="E255" s="282" t="s">
        <v>1</v>
      </c>
      <c r="F255" s="283" t="s">
        <v>4484</v>
      </c>
      <c r="G255" s="281"/>
      <c r="H255" s="282" t="s">
        <v>1</v>
      </c>
      <c r="I255" s="284"/>
      <c r="J255" s="281"/>
      <c r="K255" s="281"/>
      <c r="L255" s="285"/>
      <c r="M255" s="286"/>
      <c r="N255" s="287"/>
      <c r="O255" s="287"/>
      <c r="P255" s="287"/>
      <c r="Q255" s="287"/>
      <c r="R255" s="287"/>
      <c r="S255" s="287"/>
      <c r="T255" s="28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9" t="s">
        <v>235</v>
      </c>
      <c r="AU255" s="289" t="s">
        <v>241</v>
      </c>
      <c r="AV255" s="15" t="s">
        <v>92</v>
      </c>
      <c r="AW255" s="15" t="s">
        <v>40</v>
      </c>
      <c r="AX255" s="15" t="s">
        <v>85</v>
      </c>
      <c r="AY255" s="289" t="s">
        <v>226</v>
      </c>
    </row>
    <row r="256" s="13" customFormat="1">
      <c r="A256" s="13"/>
      <c r="B256" s="243"/>
      <c r="C256" s="244"/>
      <c r="D256" s="245" t="s">
        <v>235</v>
      </c>
      <c r="E256" s="246" t="s">
        <v>1</v>
      </c>
      <c r="F256" s="247" t="s">
        <v>94</v>
      </c>
      <c r="G256" s="244"/>
      <c r="H256" s="248">
        <v>2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235</v>
      </c>
      <c r="AU256" s="254" t="s">
        <v>241</v>
      </c>
      <c r="AV256" s="13" t="s">
        <v>94</v>
      </c>
      <c r="AW256" s="13" t="s">
        <v>40</v>
      </c>
      <c r="AX256" s="13" t="s">
        <v>85</v>
      </c>
      <c r="AY256" s="254" t="s">
        <v>226</v>
      </c>
    </row>
    <row r="257" s="15" customFormat="1">
      <c r="A257" s="15"/>
      <c r="B257" s="280"/>
      <c r="C257" s="281"/>
      <c r="D257" s="245" t="s">
        <v>235</v>
      </c>
      <c r="E257" s="282" t="s">
        <v>1</v>
      </c>
      <c r="F257" s="283" t="s">
        <v>4487</v>
      </c>
      <c r="G257" s="281"/>
      <c r="H257" s="282" t="s">
        <v>1</v>
      </c>
      <c r="I257" s="284"/>
      <c r="J257" s="281"/>
      <c r="K257" s="281"/>
      <c r="L257" s="285"/>
      <c r="M257" s="286"/>
      <c r="N257" s="287"/>
      <c r="O257" s="287"/>
      <c r="P257" s="287"/>
      <c r="Q257" s="287"/>
      <c r="R257" s="287"/>
      <c r="S257" s="287"/>
      <c r="T257" s="28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9" t="s">
        <v>235</v>
      </c>
      <c r="AU257" s="289" t="s">
        <v>241</v>
      </c>
      <c r="AV257" s="15" t="s">
        <v>92</v>
      </c>
      <c r="AW257" s="15" t="s">
        <v>40</v>
      </c>
      <c r="AX257" s="15" t="s">
        <v>85</v>
      </c>
      <c r="AY257" s="289" t="s">
        <v>226</v>
      </c>
    </row>
    <row r="258" s="13" customFormat="1">
      <c r="A258" s="13"/>
      <c r="B258" s="243"/>
      <c r="C258" s="244"/>
      <c r="D258" s="245" t="s">
        <v>235</v>
      </c>
      <c r="E258" s="246" t="s">
        <v>1</v>
      </c>
      <c r="F258" s="247" t="s">
        <v>92</v>
      </c>
      <c r="G258" s="244"/>
      <c r="H258" s="248">
        <v>1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235</v>
      </c>
      <c r="AU258" s="254" t="s">
        <v>241</v>
      </c>
      <c r="AV258" s="13" t="s">
        <v>94</v>
      </c>
      <c r="AW258" s="13" t="s">
        <v>40</v>
      </c>
      <c r="AX258" s="13" t="s">
        <v>85</v>
      </c>
      <c r="AY258" s="254" t="s">
        <v>226</v>
      </c>
    </row>
    <row r="259" s="14" customFormat="1">
      <c r="A259" s="14"/>
      <c r="B259" s="255"/>
      <c r="C259" s="256"/>
      <c r="D259" s="245" t="s">
        <v>235</v>
      </c>
      <c r="E259" s="257" t="s">
        <v>1</v>
      </c>
      <c r="F259" s="258" t="s">
        <v>237</v>
      </c>
      <c r="G259" s="256"/>
      <c r="H259" s="259">
        <v>11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235</v>
      </c>
      <c r="AU259" s="265" t="s">
        <v>241</v>
      </c>
      <c r="AV259" s="14" t="s">
        <v>233</v>
      </c>
      <c r="AW259" s="14" t="s">
        <v>40</v>
      </c>
      <c r="AX259" s="14" t="s">
        <v>92</v>
      </c>
      <c r="AY259" s="265" t="s">
        <v>226</v>
      </c>
    </row>
    <row r="260" s="2" customFormat="1" ht="16.5" customHeight="1">
      <c r="A260" s="41"/>
      <c r="B260" s="42"/>
      <c r="C260" s="230" t="s">
        <v>421</v>
      </c>
      <c r="D260" s="230" t="s">
        <v>228</v>
      </c>
      <c r="E260" s="231" t="s">
        <v>2216</v>
      </c>
      <c r="F260" s="232" t="s">
        <v>4494</v>
      </c>
      <c r="G260" s="233" t="s">
        <v>244</v>
      </c>
      <c r="H260" s="234">
        <v>5</v>
      </c>
      <c r="I260" s="235"/>
      <c r="J260" s="236">
        <f>ROUND(I260*H260,2)</f>
        <v>0</v>
      </c>
      <c r="K260" s="232" t="s">
        <v>232</v>
      </c>
      <c r="L260" s="47"/>
      <c r="M260" s="237" t="s">
        <v>1</v>
      </c>
      <c r="N260" s="238" t="s">
        <v>52</v>
      </c>
      <c r="O260" s="95"/>
      <c r="P260" s="239">
        <f>O260*H260</f>
        <v>0</v>
      </c>
      <c r="Q260" s="239">
        <v>0.0011999999999999999</v>
      </c>
      <c r="R260" s="239">
        <f>Q260*H260</f>
        <v>0.0059999999999999993</v>
      </c>
      <c r="S260" s="239">
        <v>0</v>
      </c>
      <c r="T260" s="240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1" t="s">
        <v>307</v>
      </c>
      <c r="AT260" s="241" t="s">
        <v>228</v>
      </c>
      <c r="AU260" s="241" t="s">
        <v>241</v>
      </c>
      <c r="AY260" s="19" t="s">
        <v>226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233</v>
      </c>
      <c r="BK260" s="242">
        <f>ROUND(I260*H260,2)</f>
        <v>0</v>
      </c>
      <c r="BL260" s="19" t="s">
        <v>307</v>
      </c>
      <c r="BM260" s="241" t="s">
        <v>4495</v>
      </c>
    </row>
    <row r="261" s="15" customFormat="1">
      <c r="A261" s="15"/>
      <c r="B261" s="280"/>
      <c r="C261" s="281"/>
      <c r="D261" s="245" t="s">
        <v>235</v>
      </c>
      <c r="E261" s="282" t="s">
        <v>1</v>
      </c>
      <c r="F261" s="283" t="s">
        <v>4490</v>
      </c>
      <c r="G261" s="281"/>
      <c r="H261" s="282" t="s">
        <v>1</v>
      </c>
      <c r="I261" s="284"/>
      <c r="J261" s="281"/>
      <c r="K261" s="281"/>
      <c r="L261" s="285"/>
      <c r="M261" s="286"/>
      <c r="N261" s="287"/>
      <c r="O261" s="287"/>
      <c r="P261" s="287"/>
      <c r="Q261" s="287"/>
      <c r="R261" s="287"/>
      <c r="S261" s="287"/>
      <c r="T261" s="28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9" t="s">
        <v>235</v>
      </c>
      <c r="AU261" s="289" t="s">
        <v>241</v>
      </c>
      <c r="AV261" s="15" t="s">
        <v>92</v>
      </c>
      <c r="AW261" s="15" t="s">
        <v>40</v>
      </c>
      <c r="AX261" s="15" t="s">
        <v>85</v>
      </c>
      <c r="AY261" s="289" t="s">
        <v>226</v>
      </c>
    </row>
    <row r="262" s="13" customFormat="1">
      <c r="A262" s="13"/>
      <c r="B262" s="243"/>
      <c r="C262" s="244"/>
      <c r="D262" s="245" t="s">
        <v>235</v>
      </c>
      <c r="E262" s="246" t="s">
        <v>1</v>
      </c>
      <c r="F262" s="247" t="s">
        <v>251</v>
      </c>
      <c r="G262" s="244"/>
      <c r="H262" s="248">
        <v>5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235</v>
      </c>
      <c r="AU262" s="254" t="s">
        <v>241</v>
      </c>
      <c r="AV262" s="13" t="s">
        <v>94</v>
      </c>
      <c r="AW262" s="13" t="s">
        <v>40</v>
      </c>
      <c r="AX262" s="13" t="s">
        <v>92</v>
      </c>
      <c r="AY262" s="254" t="s">
        <v>226</v>
      </c>
    </row>
    <row r="263" s="12" customFormat="1" ht="20.88" customHeight="1">
      <c r="A263" s="12"/>
      <c r="B263" s="214"/>
      <c r="C263" s="215"/>
      <c r="D263" s="216" t="s">
        <v>84</v>
      </c>
      <c r="E263" s="228" t="s">
        <v>1459</v>
      </c>
      <c r="F263" s="228" t="s">
        <v>4496</v>
      </c>
      <c r="G263" s="215"/>
      <c r="H263" s="215"/>
      <c r="I263" s="218"/>
      <c r="J263" s="229">
        <f>BK263</f>
        <v>0</v>
      </c>
      <c r="K263" s="215"/>
      <c r="L263" s="220"/>
      <c r="M263" s="221"/>
      <c r="N263" s="222"/>
      <c r="O263" s="222"/>
      <c r="P263" s="223">
        <f>P264+P279</f>
        <v>0</v>
      </c>
      <c r="Q263" s="222"/>
      <c r="R263" s="223">
        <f>R264+R279</f>
        <v>0.642814</v>
      </c>
      <c r="S263" s="222"/>
      <c r="T263" s="224">
        <f>T264+T279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5" t="s">
        <v>92</v>
      </c>
      <c r="AT263" s="226" t="s">
        <v>84</v>
      </c>
      <c r="AU263" s="226" t="s">
        <v>94</v>
      </c>
      <c r="AY263" s="225" t="s">
        <v>226</v>
      </c>
      <c r="BK263" s="227">
        <f>BK264+BK279</f>
        <v>0</v>
      </c>
    </row>
    <row r="264" s="17" customFormat="1" ht="20.88" customHeight="1">
      <c r="A264" s="17"/>
      <c r="B264" s="316"/>
      <c r="C264" s="317"/>
      <c r="D264" s="318" t="s">
        <v>84</v>
      </c>
      <c r="E264" s="318" t="s">
        <v>4497</v>
      </c>
      <c r="F264" s="318" t="s">
        <v>4498</v>
      </c>
      <c r="G264" s="317"/>
      <c r="H264" s="317"/>
      <c r="I264" s="319"/>
      <c r="J264" s="320">
        <f>BK264</f>
        <v>0</v>
      </c>
      <c r="K264" s="317"/>
      <c r="L264" s="321"/>
      <c r="M264" s="322"/>
      <c r="N264" s="323"/>
      <c r="O264" s="323"/>
      <c r="P264" s="324">
        <f>SUM(P265:P278)</f>
        <v>0</v>
      </c>
      <c r="Q264" s="323"/>
      <c r="R264" s="324">
        <f>SUM(R265:R278)</f>
        <v>0.41361000000000003</v>
      </c>
      <c r="S264" s="323"/>
      <c r="T264" s="325">
        <f>SUM(T265:T278)</f>
        <v>0</v>
      </c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R264" s="326" t="s">
        <v>92</v>
      </c>
      <c r="AT264" s="327" t="s">
        <v>84</v>
      </c>
      <c r="AU264" s="327" t="s">
        <v>241</v>
      </c>
      <c r="AY264" s="326" t="s">
        <v>226</v>
      </c>
      <c r="BK264" s="328">
        <f>SUM(BK265:BK278)</f>
        <v>0</v>
      </c>
    </row>
    <row r="265" s="2" customFormat="1" ht="24.15" customHeight="1">
      <c r="A265" s="41"/>
      <c r="B265" s="42"/>
      <c r="C265" s="266" t="s">
        <v>425</v>
      </c>
      <c r="D265" s="266" t="s">
        <v>301</v>
      </c>
      <c r="E265" s="267" t="s">
        <v>1571</v>
      </c>
      <c r="F265" s="268" t="s">
        <v>4499</v>
      </c>
      <c r="G265" s="269" t="s">
        <v>611</v>
      </c>
      <c r="H265" s="270">
        <v>1</v>
      </c>
      <c r="I265" s="271"/>
      <c r="J265" s="272">
        <f>ROUND(I265*H265,2)</f>
        <v>0</v>
      </c>
      <c r="K265" s="268" t="s">
        <v>1</v>
      </c>
      <c r="L265" s="273"/>
      <c r="M265" s="274" t="s">
        <v>1</v>
      </c>
      <c r="N265" s="275" t="s">
        <v>52</v>
      </c>
      <c r="O265" s="95"/>
      <c r="P265" s="239">
        <f>O265*H265</f>
        <v>0</v>
      </c>
      <c r="Q265" s="239">
        <v>0.14699999999999999</v>
      </c>
      <c r="R265" s="239">
        <f>Q265*H265</f>
        <v>0.14699999999999999</v>
      </c>
      <c r="S265" s="239">
        <v>0</v>
      </c>
      <c r="T265" s="240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1" t="s">
        <v>266</v>
      </c>
      <c r="AT265" s="241" t="s">
        <v>301</v>
      </c>
      <c r="AU265" s="241" t="s">
        <v>233</v>
      </c>
      <c r="AY265" s="19" t="s">
        <v>226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233</v>
      </c>
      <c r="BK265" s="242">
        <f>ROUND(I265*H265,2)</f>
        <v>0</v>
      </c>
      <c r="BL265" s="19" t="s">
        <v>233</v>
      </c>
      <c r="BM265" s="241" t="s">
        <v>4500</v>
      </c>
    </row>
    <row r="266" s="2" customFormat="1">
      <c r="A266" s="41"/>
      <c r="B266" s="42"/>
      <c r="C266" s="43"/>
      <c r="D266" s="245" t="s">
        <v>503</v>
      </c>
      <c r="E266" s="43"/>
      <c r="F266" s="276" t="s">
        <v>4501</v>
      </c>
      <c r="G266" s="43"/>
      <c r="H266" s="43"/>
      <c r="I266" s="277"/>
      <c r="J266" s="43"/>
      <c r="K266" s="43"/>
      <c r="L266" s="47"/>
      <c r="M266" s="278"/>
      <c r="N266" s="279"/>
      <c r="O266" s="95"/>
      <c r="P266" s="95"/>
      <c r="Q266" s="95"/>
      <c r="R266" s="95"/>
      <c r="S266" s="95"/>
      <c r="T266" s="96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503</v>
      </c>
      <c r="AU266" s="19" t="s">
        <v>233</v>
      </c>
    </row>
    <row r="267" s="2" customFormat="1" ht="16.5" customHeight="1">
      <c r="A267" s="41"/>
      <c r="B267" s="42"/>
      <c r="C267" s="266" t="s">
        <v>429</v>
      </c>
      <c r="D267" s="266" t="s">
        <v>301</v>
      </c>
      <c r="E267" s="267" t="s">
        <v>1577</v>
      </c>
      <c r="F267" s="268" t="s">
        <v>4502</v>
      </c>
      <c r="G267" s="269" t="s">
        <v>611</v>
      </c>
      <c r="H267" s="270">
        <v>1</v>
      </c>
      <c r="I267" s="271"/>
      <c r="J267" s="272">
        <f>ROUND(I267*H267,2)</f>
        <v>0</v>
      </c>
      <c r="K267" s="268" t="s">
        <v>1</v>
      </c>
      <c r="L267" s="273"/>
      <c r="M267" s="274" t="s">
        <v>1</v>
      </c>
      <c r="N267" s="275" t="s">
        <v>52</v>
      </c>
      <c r="O267" s="95"/>
      <c r="P267" s="239">
        <f>O267*H267</f>
        <v>0</v>
      </c>
      <c r="Q267" s="239">
        <v>0.14699999999999999</v>
      </c>
      <c r="R267" s="239">
        <f>Q267*H267</f>
        <v>0.14699999999999999</v>
      </c>
      <c r="S267" s="239">
        <v>0</v>
      </c>
      <c r="T267" s="240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1" t="s">
        <v>266</v>
      </c>
      <c r="AT267" s="241" t="s">
        <v>301</v>
      </c>
      <c r="AU267" s="241" t="s">
        <v>233</v>
      </c>
      <c r="AY267" s="19" t="s">
        <v>226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9" t="s">
        <v>233</v>
      </c>
      <c r="BK267" s="242">
        <f>ROUND(I267*H267,2)</f>
        <v>0</v>
      </c>
      <c r="BL267" s="19" t="s">
        <v>233</v>
      </c>
      <c r="BM267" s="241" t="s">
        <v>4503</v>
      </c>
    </row>
    <row r="268" s="2" customFormat="1">
      <c r="A268" s="41"/>
      <c r="B268" s="42"/>
      <c r="C268" s="43"/>
      <c r="D268" s="245" t="s">
        <v>503</v>
      </c>
      <c r="E268" s="43"/>
      <c r="F268" s="276" t="s">
        <v>4501</v>
      </c>
      <c r="G268" s="43"/>
      <c r="H268" s="43"/>
      <c r="I268" s="277"/>
      <c r="J268" s="43"/>
      <c r="K268" s="43"/>
      <c r="L268" s="47"/>
      <c r="M268" s="278"/>
      <c r="N268" s="279"/>
      <c r="O268" s="95"/>
      <c r="P268" s="95"/>
      <c r="Q268" s="95"/>
      <c r="R268" s="95"/>
      <c r="S268" s="95"/>
      <c r="T268" s="96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503</v>
      </c>
      <c r="AU268" s="19" t="s">
        <v>233</v>
      </c>
    </row>
    <row r="269" s="2" customFormat="1" ht="16.5" customHeight="1">
      <c r="A269" s="41"/>
      <c r="B269" s="42"/>
      <c r="C269" s="266" t="s">
        <v>434</v>
      </c>
      <c r="D269" s="266" t="s">
        <v>301</v>
      </c>
      <c r="E269" s="267" t="s">
        <v>1581</v>
      </c>
      <c r="F269" s="268" t="s">
        <v>4504</v>
      </c>
      <c r="G269" s="269" t="s">
        <v>611</v>
      </c>
      <c r="H269" s="270">
        <v>3</v>
      </c>
      <c r="I269" s="271"/>
      <c r="J269" s="272">
        <f>ROUND(I269*H269,2)</f>
        <v>0</v>
      </c>
      <c r="K269" s="268" t="s">
        <v>1</v>
      </c>
      <c r="L269" s="273"/>
      <c r="M269" s="274" t="s">
        <v>1</v>
      </c>
      <c r="N269" s="275" t="s">
        <v>52</v>
      </c>
      <c r="O269" s="95"/>
      <c r="P269" s="239">
        <f>O269*H269</f>
        <v>0</v>
      </c>
      <c r="Q269" s="239">
        <v>0.021000000000000001</v>
      </c>
      <c r="R269" s="239">
        <f>Q269*H269</f>
        <v>0.063</v>
      </c>
      <c r="S269" s="239">
        <v>0</v>
      </c>
      <c r="T269" s="240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1" t="s">
        <v>266</v>
      </c>
      <c r="AT269" s="241" t="s">
        <v>301</v>
      </c>
      <c r="AU269" s="241" t="s">
        <v>233</v>
      </c>
      <c r="AY269" s="19" t="s">
        <v>226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233</v>
      </c>
      <c r="BK269" s="242">
        <f>ROUND(I269*H269,2)</f>
        <v>0</v>
      </c>
      <c r="BL269" s="19" t="s">
        <v>233</v>
      </c>
      <c r="BM269" s="241" t="s">
        <v>4505</v>
      </c>
    </row>
    <row r="270" s="2" customFormat="1">
      <c r="A270" s="41"/>
      <c r="B270" s="42"/>
      <c r="C270" s="43"/>
      <c r="D270" s="245" t="s">
        <v>503</v>
      </c>
      <c r="E270" s="43"/>
      <c r="F270" s="276" t="s">
        <v>4501</v>
      </c>
      <c r="G270" s="43"/>
      <c r="H270" s="43"/>
      <c r="I270" s="277"/>
      <c r="J270" s="43"/>
      <c r="K270" s="43"/>
      <c r="L270" s="47"/>
      <c r="M270" s="278"/>
      <c r="N270" s="279"/>
      <c r="O270" s="95"/>
      <c r="P270" s="95"/>
      <c r="Q270" s="95"/>
      <c r="R270" s="95"/>
      <c r="S270" s="95"/>
      <c r="T270" s="96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503</v>
      </c>
      <c r="AU270" s="19" t="s">
        <v>233</v>
      </c>
    </row>
    <row r="271" s="2" customFormat="1" ht="16.5" customHeight="1">
      <c r="A271" s="41"/>
      <c r="B271" s="42"/>
      <c r="C271" s="266" t="s">
        <v>443</v>
      </c>
      <c r="D271" s="266" t="s">
        <v>301</v>
      </c>
      <c r="E271" s="267" t="s">
        <v>1586</v>
      </c>
      <c r="F271" s="268" t="s">
        <v>4506</v>
      </c>
      <c r="G271" s="269" t="s">
        <v>611</v>
      </c>
      <c r="H271" s="270">
        <v>1</v>
      </c>
      <c r="I271" s="271"/>
      <c r="J271" s="272">
        <f>ROUND(I271*H271,2)</f>
        <v>0</v>
      </c>
      <c r="K271" s="268" t="s">
        <v>1</v>
      </c>
      <c r="L271" s="273"/>
      <c r="M271" s="274" t="s">
        <v>1</v>
      </c>
      <c r="N271" s="275" t="s">
        <v>52</v>
      </c>
      <c r="O271" s="95"/>
      <c r="P271" s="239">
        <f>O271*H271</f>
        <v>0</v>
      </c>
      <c r="Q271" s="239">
        <v>0.035000000000000003</v>
      </c>
      <c r="R271" s="239">
        <f>Q271*H271</f>
        <v>0.035000000000000003</v>
      </c>
      <c r="S271" s="239">
        <v>0</v>
      </c>
      <c r="T271" s="240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1" t="s">
        <v>266</v>
      </c>
      <c r="AT271" s="241" t="s">
        <v>301</v>
      </c>
      <c r="AU271" s="241" t="s">
        <v>233</v>
      </c>
      <c r="AY271" s="19" t="s">
        <v>226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233</v>
      </c>
      <c r="BK271" s="242">
        <f>ROUND(I271*H271,2)</f>
        <v>0</v>
      </c>
      <c r="BL271" s="19" t="s">
        <v>233</v>
      </c>
      <c r="BM271" s="241" t="s">
        <v>4507</v>
      </c>
    </row>
    <row r="272" s="2" customFormat="1" ht="16.5" customHeight="1">
      <c r="A272" s="41"/>
      <c r="B272" s="42"/>
      <c r="C272" s="230" t="s">
        <v>447</v>
      </c>
      <c r="D272" s="230" t="s">
        <v>228</v>
      </c>
      <c r="E272" s="231" t="s">
        <v>2092</v>
      </c>
      <c r="F272" s="232" t="s">
        <v>2093</v>
      </c>
      <c r="G272" s="233" t="s">
        <v>369</v>
      </c>
      <c r="H272" s="234">
        <v>5</v>
      </c>
      <c r="I272" s="235"/>
      <c r="J272" s="236">
        <f>ROUND(I272*H272,2)</f>
        <v>0</v>
      </c>
      <c r="K272" s="232" t="s">
        <v>232</v>
      </c>
      <c r="L272" s="47"/>
      <c r="M272" s="237" t="s">
        <v>1</v>
      </c>
      <c r="N272" s="238" t="s">
        <v>52</v>
      </c>
      <c r="O272" s="95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1" t="s">
        <v>233</v>
      </c>
      <c r="AT272" s="241" t="s">
        <v>228</v>
      </c>
      <c r="AU272" s="241" t="s">
        <v>233</v>
      </c>
      <c r="AY272" s="19" t="s">
        <v>226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233</v>
      </c>
      <c r="BK272" s="242">
        <f>ROUND(I272*H272,2)</f>
        <v>0</v>
      </c>
      <c r="BL272" s="19" t="s">
        <v>233</v>
      </c>
      <c r="BM272" s="241" t="s">
        <v>4508</v>
      </c>
    </row>
    <row r="273" s="2" customFormat="1" ht="16.5" customHeight="1">
      <c r="A273" s="41"/>
      <c r="B273" s="42"/>
      <c r="C273" s="230" t="s">
        <v>456</v>
      </c>
      <c r="D273" s="230" t="s">
        <v>228</v>
      </c>
      <c r="E273" s="231" t="s">
        <v>4509</v>
      </c>
      <c r="F273" s="232" t="s">
        <v>4510</v>
      </c>
      <c r="G273" s="233" t="s">
        <v>369</v>
      </c>
      <c r="H273" s="234">
        <v>1</v>
      </c>
      <c r="I273" s="235"/>
      <c r="J273" s="236">
        <f>ROUND(I273*H273,2)</f>
        <v>0</v>
      </c>
      <c r="K273" s="232" t="s">
        <v>232</v>
      </c>
      <c r="L273" s="47"/>
      <c r="M273" s="237" t="s">
        <v>1</v>
      </c>
      <c r="N273" s="238" t="s">
        <v>52</v>
      </c>
      <c r="O273" s="95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1" t="s">
        <v>233</v>
      </c>
      <c r="AT273" s="241" t="s">
        <v>228</v>
      </c>
      <c r="AU273" s="241" t="s">
        <v>233</v>
      </c>
      <c r="AY273" s="19" t="s">
        <v>226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233</v>
      </c>
      <c r="BK273" s="242">
        <f>ROUND(I273*H273,2)</f>
        <v>0</v>
      </c>
      <c r="BL273" s="19" t="s">
        <v>233</v>
      </c>
      <c r="BM273" s="241" t="s">
        <v>4511</v>
      </c>
    </row>
    <row r="274" s="2" customFormat="1" ht="16.5" customHeight="1">
      <c r="A274" s="41"/>
      <c r="B274" s="42"/>
      <c r="C274" s="230" t="s">
        <v>461</v>
      </c>
      <c r="D274" s="230" t="s">
        <v>228</v>
      </c>
      <c r="E274" s="231" t="s">
        <v>4512</v>
      </c>
      <c r="F274" s="232" t="s">
        <v>4513</v>
      </c>
      <c r="G274" s="233" t="s">
        <v>369</v>
      </c>
      <c r="H274" s="234">
        <v>3</v>
      </c>
      <c r="I274" s="235"/>
      <c r="J274" s="236">
        <f>ROUND(I274*H274,2)</f>
        <v>0</v>
      </c>
      <c r="K274" s="232" t="s">
        <v>232</v>
      </c>
      <c r="L274" s="47"/>
      <c r="M274" s="237" t="s">
        <v>1</v>
      </c>
      <c r="N274" s="238" t="s">
        <v>52</v>
      </c>
      <c r="O274" s="95"/>
      <c r="P274" s="239">
        <f>O274*H274</f>
        <v>0</v>
      </c>
      <c r="Q274" s="239">
        <v>0.0016199999999999999</v>
      </c>
      <c r="R274" s="239">
        <f>Q274*H274</f>
        <v>0.0048599999999999997</v>
      </c>
      <c r="S274" s="239">
        <v>0</v>
      </c>
      <c r="T274" s="24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1" t="s">
        <v>233</v>
      </c>
      <c r="AT274" s="241" t="s">
        <v>228</v>
      </c>
      <c r="AU274" s="241" t="s">
        <v>233</v>
      </c>
      <c r="AY274" s="19" t="s">
        <v>226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233</v>
      </c>
      <c r="BK274" s="242">
        <f>ROUND(I274*H274,2)</f>
        <v>0</v>
      </c>
      <c r="BL274" s="19" t="s">
        <v>233</v>
      </c>
      <c r="BM274" s="241" t="s">
        <v>4514</v>
      </c>
    </row>
    <row r="275" s="2" customFormat="1" ht="16.5" customHeight="1">
      <c r="A275" s="41"/>
      <c r="B275" s="42"/>
      <c r="C275" s="230" t="s">
        <v>466</v>
      </c>
      <c r="D275" s="230" t="s">
        <v>228</v>
      </c>
      <c r="E275" s="231" t="s">
        <v>4515</v>
      </c>
      <c r="F275" s="232" t="s">
        <v>4516</v>
      </c>
      <c r="G275" s="233" t="s">
        <v>369</v>
      </c>
      <c r="H275" s="234">
        <v>1</v>
      </c>
      <c r="I275" s="235"/>
      <c r="J275" s="236">
        <f>ROUND(I275*H275,2)</f>
        <v>0</v>
      </c>
      <c r="K275" s="232" t="s">
        <v>232</v>
      </c>
      <c r="L275" s="47"/>
      <c r="M275" s="237" t="s">
        <v>1</v>
      </c>
      <c r="N275" s="238" t="s">
        <v>52</v>
      </c>
      <c r="O275" s="95"/>
      <c r="P275" s="239">
        <f>O275*H275</f>
        <v>0</v>
      </c>
      <c r="Q275" s="239">
        <v>0.00296</v>
      </c>
      <c r="R275" s="239">
        <f>Q275*H275</f>
        <v>0.00296</v>
      </c>
      <c r="S275" s="239">
        <v>0</v>
      </c>
      <c r="T275" s="240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1" t="s">
        <v>233</v>
      </c>
      <c r="AT275" s="241" t="s">
        <v>228</v>
      </c>
      <c r="AU275" s="241" t="s">
        <v>233</v>
      </c>
      <c r="AY275" s="19" t="s">
        <v>226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233</v>
      </c>
      <c r="BK275" s="242">
        <f>ROUND(I275*H275,2)</f>
        <v>0</v>
      </c>
      <c r="BL275" s="19" t="s">
        <v>233</v>
      </c>
      <c r="BM275" s="241" t="s">
        <v>4517</v>
      </c>
    </row>
    <row r="276" s="2" customFormat="1" ht="16.5" customHeight="1">
      <c r="A276" s="41"/>
      <c r="B276" s="42"/>
      <c r="C276" s="230" t="s">
        <v>471</v>
      </c>
      <c r="D276" s="230" t="s">
        <v>228</v>
      </c>
      <c r="E276" s="231" t="s">
        <v>4518</v>
      </c>
      <c r="F276" s="232" t="s">
        <v>4519</v>
      </c>
      <c r="G276" s="233" t="s">
        <v>369</v>
      </c>
      <c r="H276" s="234">
        <v>1</v>
      </c>
      <c r="I276" s="235"/>
      <c r="J276" s="236">
        <f>ROUND(I276*H276,2)</f>
        <v>0</v>
      </c>
      <c r="K276" s="232" t="s">
        <v>232</v>
      </c>
      <c r="L276" s="47"/>
      <c r="M276" s="237" t="s">
        <v>1</v>
      </c>
      <c r="N276" s="238" t="s">
        <v>52</v>
      </c>
      <c r="O276" s="95"/>
      <c r="P276" s="239">
        <f>O276*H276</f>
        <v>0</v>
      </c>
      <c r="Q276" s="239">
        <v>0.0028900000000000002</v>
      </c>
      <c r="R276" s="239">
        <f>Q276*H276</f>
        <v>0.0028900000000000002</v>
      </c>
      <c r="S276" s="239">
        <v>0</v>
      </c>
      <c r="T276" s="240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1" t="s">
        <v>233</v>
      </c>
      <c r="AT276" s="241" t="s">
        <v>228</v>
      </c>
      <c r="AU276" s="241" t="s">
        <v>233</v>
      </c>
      <c r="AY276" s="19" t="s">
        <v>226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233</v>
      </c>
      <c r="BK276" s="242">
        <f>ROUND(I276*H276,2)</f>
        <v>0</v>
      </c>
      <c r="BL276" s="19" t="s">
        <v>233</v>
      </c>
      <c r="BM276" s="241" t="s">
        <v>4520</v>
      </c>
    </row>
    <row r="277" s="2" customFormat="1" ht="16.5" customHeight="1">
      <c r="A277" s="41"/>
      <c r="B277" s="42"/>
      <c r="C277" s="230" t="s">
        <v>476</v>
      </c>
      <c r="D277" s="230" t="s">
        <v>228</v>
      </c>
      <c r="E277" s="231" t="s">
        <v>4521</v>
      </c>
      <c r="F277" s="232" t="s">
        <v>4522</v>
      </c>
      <c r="G277" s="233" t="s">
        <v>369</v>
      </c>
      <c r="H277" s="234">
        <v>1</v>
      </c>
      <c r="I277" s="235"/>
      <c r="J277" s="236">
        <f>ROUND(I277*H277,2)</f>
        <v>0</v>
      </c>
      <c r="K277" s="232" t="s">
        <v>232</v>
      </c>
      <c r="L277" s="47"/>
      <c r="M277" s="237" t="s">
        <v>1</v>
      </c>
      <c r="N277" s="238" t="s">
        <v>52</v>
      </c>
      <c r="O277" s="95"/>
      <c r="P277" s="239">
        <f>O277*H277</f>
        <v>0</v>
      </c>
      <c r="Q277" s="239">
        <v>0.00545</v>
      </c>
      <c r="R277" s="239">
        <f>Q277*H277</f>
        <v>0.00545</v>
      </c>
      <c r="S277" s="239">
        <v>0</v>
      </c>
      <c r="T277" s="240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1" t="s">
        <v>233</v>
      </c>
      <c r="AT277" s="241" t="s">
        <v>228</v>
      </c>
      <c r="AU277" s="241" t="s">
        <v>233</v>
      </c>
      <c r="AY277" s="19" t="s">
        <v>226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9" t="s">
        <v>233</v>
      </c>
      <c r="BK277" s="242">
        <f>ROUND(I277*H277,2)</f>
        <v>0</v>
      </c>
      <c r="BL277" s="19" t="s">
        <v>233</v>
      </c>
      <c r="BM277" s="241" t="s">
        <v>4523</v>
      </c>
    </row>
    <row r="278" s="2" customFormat="1" ht="16.5" customHeight="1">
      <c r="A278" s="41"/>
      <c r="B278" s="42"/>
      <c r="C278" s="230" t="s">
        <v>480</v>
      </c>
      <c r="D278" s="230" t="s">
        <v>228</v>
      </c>
      <c r="E278" s="231" t="s">
        <v>4524</v>
      </c>
      <c r="F278" s="232" t="s">
        <v>4525</v>
      </c>
      <c r="G278" s="233" t="s">
        <v>369</v>
      </c>
      <c r="H278" s="234">
        <v>1</v>
      </c>
      <c r="I278" s="235"/>
      <c r="J278" s="236">
        <f>ROUND(I278*H278,2)</f>
        <v>0</v>
      </c>
      <c r="K278" s="232" t="s">
        <v>232</v>
      </c>
      <c r="L278" s="47"/>
      <c r="M278" s="237" t="s">
        <v>1</v>
      </c>
      <c r="N278" s="238" t="s">
        <v>52</v>
      </c>
      <c r="O278" s="95"/>
      <c r="P278" s="239">
        <f>O278*H278</f>
        <v>0</v>
      </c>
      <c r="Q278" s="239">
        <v>0.00545</v>
      </c>
      <c r="R278" s="239">
        <f>Q278*H278</f>
        <v>0.00545</v>
      </c>
      <c r="S278" s="239">
        <v>0</v>
      </c>
      <c r="T278" s="240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1" t="s">
        <v>233</v>
      </c>
      <c r="AT278" s="241" t="s">
        <v>228</v>
      </c>
      <c r="AU278" s="241" t="s">
        <v>233</v>
      </c>
      <c r="AY278" s="19" t="s">
        <v>226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233</v>
      </c>
      <c r="BK278" s="242">
        <f>ROUND(I278*H278,2)</f>
        <v>0</v>
      </c>
      <c r="BL278" s="19" t="s">
        <v>233</v>
      </c>
      <c r="BM278" s="241" t="s">
        <v>4526</v>
      </c>
    </row>
    <row r="279" s="17" customFormat="1" ht="20.88" customHeight="1">
      <c r="A279" s="17"/>
      <c r="B279" s="316"/>
      <c r="C279" s="317"/>
      <c r="D279" s="318" t="s">
        <v>84</v>
      </c>
      <c r="E279" s="318" t="s">
        <v>1592</v>
      </c>
      <c r="F279" s="318" t="s">
        <v>4527</v>
      </c>
      <c r="G279" s="317"/>
      <c r="H279" s="317"/>
      <c r="I279" s="319"/>
      <c r="J279" s="320">
        <f>BK279</f>
        <v>0</v>
      </c>
      <c r="K279" s="317"/>
      <c r="L279" s="321"/>
      <c r="M279" s="322"/>
      <c r="N279" s="323"/>
      <c r="O279" s="323"/>
      <c r="P279" s="324">
        <f>SUM(P280:P340)</f>
        <v>0</v>
      </c>
      <c r="Q279" s="323"/>
      <c r="R279" s="324">
        <f>SUM(R280:R340)</f>
        <v>0.22920400000000002</v>
      </c>
      <c r="S279" s="323"/>
      <c r="T279" s="325">
        <f>SUM(T280:T340)</f>
        <v>0</v>
      </c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R279" s="326" t="s">
        <v>92</v>
      </c>
      <c r="AT279" s="327" t="s">
        <v>84</v>
      </c>
      <c r="AU279" s="327" t="s">
        <v>241</v>
      </c>
      <c r="AY279" s="326" t="s">
        <v>226</v>
      </c>
      <c r="BK279" s="328">
        <f>SUM(BK280:BK340)</f>
        <v>0</v>
      </c>
    </row>
    <row r="280" s="2" customFormat="1" ht="16.5" customHeight="1">
      <c r="A280" s="41"/>
      <c r="B280" s="42"/>
      <c r="C280" s="266" t="s">
        <v>486</v>
      </c>
      <c r="D280" s="266" t="s">
        <v>301</v>
      </c>
      <c r="E280" s="267" t="s">
        <v>1594</v>
      </c>
      <c r="F280" s="268" t="s">
        <v>4528</v>
      </c>
      <c r="G280" s="269" t="s">
        <v>244</v>
      </c>
      <c r="H280" s="270">
        <v>2</v>
      </c>
      <c r="I280" s="271"/>
      <c r="J280" s="272">
        <f>ROUND(I280*H280,2)</f>
        <v>0</v>
      </c>
      <c r="K280" s="268" t="s">
        <v>1</v>
      </c>
      <c r="L280" s="273"/>
      <c r="M280" s="274" t="s">
        <v>1</v>
      </c>
      <c r="N280" s="275" t="s">
        <v>52</v>
      </c>
      <c r="O280" s="95"/>
      <c r="P280" s="239">
        <f>O280*H280</f>
        <v>0</v>
      </c>
      <c r="Q280" s="239">
        <v>0.027040000000000002</v>
      </c>
      <c r="R280" s="239">
        <f>Q280*H280</f>
        <v>0.054080000000000003</v>
      </c>
      <c r="S280" s="239">
        <v>0</v>
      </c>
      <c r="T280" s="240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1" t="s">
        <v>266</v>
      </c>
      <c r="AT280" s="241" t="s">
        <v>301</v>
      </c>
      <c r="AU280" s="241" t="s">
        <v>233</v>
      </c>
      <c r="AY280" s="19" t="s">
        <v>226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233</v>
      </c>
      <c r="BK280" s="242">
        <f>ROUND(I280*H280,2)</f>
        <v>0</v>
      </c>
      <c r="BL280" s="19" t="s">
        <v>233</v>
      </c>
      <c r="BM280" s="241" t="s">
        <v>4529</v>
      </c>
    </row>
    <row r="281" s="2" customFormat="1" ht="16.5" customHeight="1">
      <c r="A281" s="41"/>
      <c r="B281" s="42"/>
      <c r="C281" s="266" t="s">
        <v>491</v>
      </c>
      <c r="D281" s="266" t="s">
        <v>301</v>
      </c>
      <c r="E281" s="267" t="s">
        <v>1599</v>
      </c>
      <c r="F281" s="268" t="s">
        <v>4530</v>
      </c>
      <c r="G281" s="269" t="s">
        <v>244</v>
      </c>
      <c r="H281" s="270">
        <v>6</v>
      </c>
      <c r="I281" s="271"/>
      <c r="J281" s="272">
        <f>ROUND(I281*H281,2)</f>
        <v>0</v>
      </c>
      <c r="K281" s="268" t="s">
        <v>1</v>
      </c>
      <c r="L281" s="273"/>
      <c r="M281" s="274" t="s">
        <v>1</v>
      </c>
      <c r="N281" s="275" t="s">
        <v>52</v>
      </c>
      <c r="O281" s="95"/>
      <c r="P281" s="239">
        <f>O281*H281</f>
        <v>0</v>
      </c>
      <c r="Q281" s="239">
        <v>0.0083999999999999995</v>
      </c>
      <c r="R281" s="239">
        <f>Q281*H281</f>
        <v>0.0504</v>
      </c>
      <c r="S281" s="239">
        <v>0</v>
      </c>
      <c r="T281" s="24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1" t="s">
        <v>266</v>
      </c>
      <c r="AT281" s="241" t="s">
        <v>301</v>
      </c>
      <c r="AU281" s="241" t="s">
        <v>233</v>
      </c>
      <c r="AY281" s="19" t="s">
        <v>226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233</v>
      </c>
      <c r="BK281" s="242">
        <f>ROUND(I281*H281,2)</f>
        <v>0</v>
      </c>
      <c r="BL281" s="19" t="s">
        <v>233</v>
      </c>
      <c r="BM281" s="241" t="s">
        <v>4531</v>
      </c>
    </row>
    <row r="282" s="2" customFormat="1" ht="16.5" customHeight="1">
      <c r="A282" s="41"/>
      <c r="B282" s="42"/>
      <c r="C282" s="266" t="s">
        <v>495</v>
      </c>
      <c r="D282" s="266" t="s">
        <v>301</v>
      </c>
      <c r="E282" s="267" t="s">
        <v>1602</v>
      </c>
      <c r="F282" s="268" t="s">
        <v>4532</v>
      </c>
      <c r="G282" s="269" t="s">
        <v>244</v>
      </c>
      <c r="H282" s="270">
        <v>6</v>
      </c>
      <c r="I282" s="271"/>
      <c r="J282" s="272">
        <f>ROUND(I282*H282,2)</f>
        <v>0</v>
      </c>
      <c r="K282" s="268" t="s">
        <v>1</v>
      </c>
      <c r="L282" s="273"/>
      <c r="M282" s="274" t="s">
        <v>1</v>
      </c>
      <c r="N282" s="275" t="s">
        <v>52</v>
      </c>
      <c r="O282" s="95"/>
      <c r="P282" s="239">
        <f>O282*H282</f>
        <v>0</v>
      </c>
      <c r="Q282" s="239">
        <v>0.0044000000000000003</v>
      </c>
      <c r="R282" s="239">
        <f>Q282*H282</f>
        <v>0.0264</v>
      </c>
      <c r="S282" s="239">
        <v>0</v>
      </c>
      <c r="T282" s="240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1" t="s">
        <v>266</v>
      </c>
      <c r="AT282" s="241" t="s">
        <v>301</v>
      </c>
      <c r="AU282" s="241" t="s">
        <v>233</v>
      </c>
      <c r="AY282" s="19" t="s">
        <v>226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233</v>
      </c>
      <c r="BK282" s="242">
        <f>ROUND(I282*H282,2)</f>
        <v>0</v>
      </c>
      <c r="BL282" s="19" t="s">
        <v>233</v>
      </c>
      <c r="BM282" s="241" t="s">
        <v>4533</v>
      </c>
    </row>
    <row r="283" s="2" customFormat="1" ht="16.5" customHeight="1">
      <c r="A283" s="41"/>
      <c r="B283" s="42"/>
      <c r="C283" s="266" t="s">
        <v>499</v>
      </c>
      <c r="D283" s="266" t="s">
        <v>301</v>
      </c>
      <c r="E283" s="267" t="s">
        <v>1608</v>
      </c>
      <c r="F283" s="268" t="s">
        <v>4534</v>
      </c>
      <c r="G283" s="269" t="s">
        <v>611</v>
      </c>
      <c r="H283" s="270">
        <v>1</v>
      </c>
      <c r="I283" s="271"/>
      <c r="J283" s="272">
        <f>ROUND(I283*H283,2)</f>
        <v>0</v>
      </c>
      <c r="K283" s="268" t="s">
        <v>1</v>
      </c>
      <c r="L283" s="273"/>
      <c r="M283" s="274" t="s">
        <v>1</v>
      </c>
      <c r="N283" s="275" t="s">
        <v>52</v>
      </c>
      <c r="O283" s="95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1" t="s">
        <v>266</v>
      </c>
      <c r="AT283" s="241" t="s">
        <v>301</v>
      </c>
      <c r="AU283" s="241" t="s">
        <v>233</v>
      </c>
      <c r="AY283" s="19" t="s">
        <v>226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9" t="s">
        <v>233</v>
      </c>
      <c r="BK283" s="242">
        <f>ROUND(I283*H283,2)</f>
        <v>0</v>
      </c>
      <c r="BL283" s="19" t="s">
        <v>233</v>
      </c>
      <c r="BM283" s="241" t="s">
        <v>4535</v>
      </c>
    </row>
    <row r="284" s="2" customFormat="1" ht="16.5" customHeight="1">
      <c r="A284" s="41"/>
      <c r="B284" s="42"/>
      <c r="C284" s="266" t="s">
        <v>505</v>
      </c>
      <c r="D284" s="266" t="s">
        <v>301</v>
      </c>
      <c r="E284" s="267" t="s">
        <v>1611</v>
      </c>
      <c r="F284" s="268" t="s">
        <v>4536</v>
      </c>
      <c r="G284" s="269" t="s">
        <v>611</v>
      </c>
      <c r="H284" s="270">
        <v>1</v>
      </c>
      <c r="I284" s="271"/>
      <c r="J284" s="272">
        <f>ROUND(I284*H284,2)</f>
        <v>0</v>
      </c>
      <c r="K284" s="268" t="s">
        <v>1</v>
      </c>
      <c r="L284" s="273"/>
      <c r="M284" s="274" t="s">
        <v>1</v>
      </c>
      <c r="N284" s="275" t="s">
        <v>52</v>
      </c>
      <c r="O284" s="95"/>
      <c r="P284" s="239">
        <f>O284*H284</f>
        <v>0</v>
      </c>
      <c r="Q284" s="239">
        <v>0.012</v>
      </c>
      <c r="R284" s="239">
        <f>Q284*H284</f>
        <v>0.012</v>
      </c>
      <c r="S284" s="239">
        <v>0</v>
      </c>
      <c r="T284" s="240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1" t="s">
        <v>266</v>
      </c>
      <c r="AT284" s="241" t="s">
        <v>301</v>
      </c>
      <c r="AU284" s="241" t="s">
        <v>233</v>
      </c>
      <c r="AY284" s="19" t="s">
        <v>226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9" t="s">
        <v>233</v>
      </c>
      <c r="BK284" s="242">
        <f>ROUND(I284*H284,2)</f>
        <v>0</v>
      </c>
      <c r="BL284" s="19" t="s">
        <v>233</v>
      </c>
      <c r="BM284" s="241" t="s">
        <v>4537</v>
      </c>
    </row>
    <row r="285" s="2" customFormat="1" ht="16.5" customHeight="1">
      <c r="A285" s="41"/>
      <c r="B285" s="42"/>
      <c r="C285" s="266" t="s">
        <v>509</v>
      </c>
      <c r="D285" s="266" t="s">
        <v>301</v>
      </c>
      <c r="E285" s="267" t="s">
        <v>1614</v>
      </c>
      <c r="F285" s="268" t="s">
        <v>4538</v>
      </c>
      <c r="G285" s="269" t="s">
        <v>611</v>
      </c>
      <c r="H285" s="270">
        <v>2</v>
      </c>
      <c r="I285" s="271"/>
      <c r="J285" s="272">
        <f>ROUND(I285*H285,2)</f>
        <v>0</v>
      </c>
      <c r="K285" s="268" t="s">
        <v>1</v>
      </c>
      <c r="L285" s="273"/>
      <c r="M285" s="274" t="s">
        <v>1</v>
      </c>
      <c r="N285" s="275" t="s">
        <v>52</v>
      </c>
      <c r="O285" s="95"/>
      <c r="P285" s="239">
        <f>O285*H285</f>
        <v>0</v>
      </c>
      <c r="Q285" s="239">
        <v>0.014999999999999999</v>
      </c>
      <c r="R285" s="239">
        <f>Q285*H285</f>
        <v>0.029999999999999999</v>
      </c>
      <c r="S285" s="239">
        <v>0</v>
      </c>
      <c r="T285" s="240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1" t="s">
        <v>266</v>
      </c>
      <c r="AT285" s="241" t="s">
        <v>301</v>
      </c>
      <c r="AU285" s="241" t="s">
        <v>233</v>
      </c>
      <c r="AY285" s="19" t="s">
        <v>226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233</v>
      </c>
      <c r="BK285" s="242">
        <f>ROUND(I285*H285,2)</f>
        <v>0</v>
      </c>
      <c r="BL285" s="19" t="s">
        <v>233</v>
      </c>
      <c r="BM285" s="241" t="s">
        <v>4539</v>
      </c>
    </row>
    <row r="286" s="2" customFormat="1" ht="16.5" customHeight="1">
      <c r="A286" s="41"/>
      <c r="B286" s="42"/>
      <c r="C286" s="266" t="s">
        <v>514</v>
      </c>
      <c r="D286" s="266" t="s">
        <v>301</v>
      </c>
      <c r="E286" s="267" t="s">
        <v>1618</v>
      </c>
      <c r="F286" s="268" t="s">
        <v>4540</v>
      </c>
      <c r="G286" s="269" t="s">
        <v>611</v>
      </c>
      <c r="H286" s="270">
        <v>2</v>
      </c>
      <c r="I286" s="271"/>
      <c r="J286" s="272">
        <f>ROUND(I286*H286,2)</f>
        <v>0</v>
      </c>
      <c r="K286" s="268" t="s">
        <v>1</v>
      </c>
      <c r="L286" s="273"/>
      <c r="M286" s="274" t="s">
        <v>1</v>
      </c>
      <c r="N286" s="275" t="s">
        <v>52</v>
      </c>
      <c r="O286" s="95"/>
      <c r="P286" s="239">
        <f>O286*H286</f>
        <v>0</v>
      </c>
      <c r="Q286" s="239">
        <v>0.0070000000000000001</v>
      </c>
      <c r="R286" s="239">
        <f>Q286*H286</f>
        <v>0.014</v>
      </c>
      <c r="S286" s="239">
        <v>0</v>
      </c>
      <c r="T286" s="240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1" t="s">
        <v>266</v>
      </c>
      <c r="AT286" s="241" t="s">
        <v>301</v>
      </c>
      <c r="AU286" s="241" t="s">
        <v>233</v>
      </c>
      <c r="AY286" s="19" t="s">
        <v>226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9" t="s">
        <v>233</v>
      </c>
      <c r="BK286" s="242">
        <f>ROUND(I286*H286,2)</f>
        <v>0</v>
      </c>
      <c r="BL286" s="19" t="s">
        <v>233</v>
      </c>
      <c r="BM286" s="241" t="s">
        <v>4541</v>
      </c>
    </row>
    <row r="287" s="2" customFormat="1" ht="16.5" customHeight="1">
      <c r="A287" s="41"/>
      <c r="B287" s="42"/>
      <c r="C287" s="266" t="s">
        <v>518</v>
      </c>
      <c r="D287" s="266" t="s">
        <v>301</v>
      </c>
      <c r="E287" s="267" t="s">
        <v>2252</v>
      </c>
      <c r="F287" s="268" t="s">
        <v>4542</v>
      </c>
      <c r="G287" s="269" t="s">
        <v>611</v>
      </c>
      <c r="H287" s="270">
        <v>6</v>
      </c>
      <c r="I287" s="271"/>
      <c r="J287" s="272">
        <f>ROUND(I287*H287,2)</f>
        <v>0</v>
      </c>
      <c r="K287" s="268" t="s">
        <v>1</v>
      </c>
      <c r="L287" s="273"/>
      <c r="M287" s="274" t="s">
        <v>1</v>
      </c>
      <c r="N287" s="275" t="s">
        <v>52</v>
      </c>
      <c r="O287" s="95"/>
      <c r="P287" s="239">
        <f>O287*H287</f>
        <v>0</v>
      </c>
      <c r="Q287" s="239">
        <v>0.0040000000000000001</v>
      </c>
      <c r="R287" s="239">
        <f>Q287*H287</f>
        <v>0.024</v>
      </c>
      <c r="S287" s="239">
        <v>0</v>
      </c>
      <c r="T287" s="240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1" t="s">
        <v>266</v>
      </c>
      <c r="AT287" s="241" t="s">
        <v>301</v>
      </c>
      <c r="AU287" s="241" t="s">
        <v>233</v>
      </c>
      <c r="AY287" s="19" t="s">
        <v>226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233</v>
      </c>
      <c r="BK287" s="242">
        <f>ROUND(I287*H287,2)</f>
        <v>0</v>
      </c>
      <c r="BL287" s="19" t="s">
        <v>233</v>
      </c>
      <c r="BM287" s="241" t="s">
        <v>4543</v>
      </c>
    </row>
    <row r="288" s="2" customFormat="1" ht="16.5" customHeight="1">
      <c r="A288" s="41"/>
      <c r="B288" s="42"/>
      <c r="C288" s="266" t="s">
        <v>523</v>
      </c>
      <c r="D288" s="266" t="s">
        <v>301</v>
      </c>
      <c r="E288" s="267" t="s">
        <v>2258</v>
      </c>
      <c r="F288" s="268" t="s">
        <v>4544</v>
      </c>
      <c r="G288" s="269" t="s">
        <v>611</v>
      </c>
      <c r="H288" s="270">
        <v>3</v>
      </c>
      <c r="I288" s="271"/>
      <c r="J288" s="272">
        <f>ROUND(I288*H288,2)</f>
        <v>0</v>
      </c>
      <c r="K288" s="268" t="s">
        <v>1</v>
      </c>
      <c r="L288" s="273"/>
      <c r="M288" s="274" t="s">
        <v>1</v>
      </c>
      <c r="N288" s="275" t="s">
        <v>52</v>
      </c>
      <c r="O288" s="95"/>
      <c r="P288" s="239">
        <f>O288*H288</f>
        <v>0</v>
      </c>
      <c r="Q288" s="239">
        <v>0.0035000000000000001</v>
      </c>
      <c r="R288" s="239">
        <f>Q288*H288</f>
        <v>0.010500000000000001</v>
      </c>
      <c r="S288" s="239">
        <v>0</v>
      </c>
      <c r="T288" s="240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1" t="s">
        <v>266</v>
      </c>
      <c r="AT288" s="241" t="s">
        <v>301</v>
      </c>
      <c r="AU288" s="241" t="s">
        <v>233</v>
      </c>
      <c r="AY288" s="19" t="s">
        <v>226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9" t="s">
        <v>233</v>
      </c>
      <c r="BK288" s="242">
        <f>ROUND(I288*H288,2)</f>
        <v>0</v>
      </c>
      <c r="BL288" s="19" t="s">
        <v>233</v>
      </c>
      <c r="BM288" s="241" t="s">
        <v>4545</v>
      </c>
    </row>
    <row r="289" s="2" customFormat="1" ht="16.5" customHeight="1">
      <c r="A289" s="41"/>
      <c r="B289" s="42"/>
      <c r="C289" s="266" t="s">
        <v>531</v>
      </c>
      <c r="D289" s="266" t="s">
        <v>301</v>
      </c>
      <c r="E289" s="267" t="s">
        <v>2281</v>
      </c>
      <c r="F289" s="268" t="s">
        <v>4546</v>
      </c>
      <c r="G289" s="269" t="s">
        <v>611</v>
      </c>
      <c r="H289" s="270">
        <v>1</v>
      </c>
      <c r="I289" s="271"/>
      <c r="J289" s="272">
        <f>ROUND(I289*H289,2)</f>
        <v>0</v>
      </c>
      <c r="K289" s="268" t="s">
        <v>1</v>
      </c>
      <c r="L289" s="273"/>
      <c r="M289" s="274" t="s">
        <v>1</v>
      </c>
      <c r="N289" s="275" t="s">
        <v>52</v>
      </c>
      <c r="O289" s="95"/>
      <c r="P289" s="239">
        <f>O289*H289</f>
        <v>0</v>
      </c>
      <c r="Q289" s="239">
        <v>0.0014</v>
      </c>
      <c r="R289" s="239">
        <f>Q289*H289</f>
        <v>0.0014</v>
      </c>
      <c r="S289" s="239">
        <v>0</v>
      </c>
      <c r="T289" s="240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1" t="s">
        <v>266</v>
      </c>
      <c r="AT289" s="241" t="s">
        <v>301</v>
      </c>
      <c r="AU289" s="241" t="s">
        <v>233</v>
      </c>
      <c r="AY289" s="19" t="s">
        <v>226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9" t="s">
        <v>233</v>
      </c>
      <c r="BK289" s="242">
        <f>ROUND(I289*H289,2)</f>
        <v>0</v>
      </c>
      <c r="BL289" s="19" t="s">
        <v>233</v>
      </c>
      <c r="BM289" s="241" t="s">
        <v>4547</v>
      </c>
    </row>
    <row r="290" s="2" customFormat="1" ht="16.5" customHeight="1">
      <c r="A290" s="41"/>
      <c r="B290" s="42"/>
      <c r="C290" s="266" t="s">
        <v>535</v>
      </c>
      <c r="D290" s="266" t="s">
        <v>301</v>
      </c>
      <c r="E290" s="267" t="s">
        <v>2284</v>
      </c>
      <c r="F290" s="268" t="s">
        <v>4548</v>
      </c>
      <c r="G290" s="269" t="s">
        <v>611</v>
      </c>
      <c r="H290" s="270">
        <v>3</v>
      </c>
      <c r="I290" s="271"/>
      <c r="J290" s="272">
        <f>ROUND(I290*H290,2)</f>
        <v>0</v>
      </c>
      <c r="K290" s="268" t="s">
        <v>1</v>
      </c>
      <c r="L290" s="273"/>
      <c r="M290" s="274" t="s">
        <v>1</v>
      </c>
      <c r="N290" s="275" t="s">
        <v>52</v>
      </c>
      <c r="O290" s="95"/>
      <c r="P290" s="239">
        <f>O290*H290</f>
        <v>0</v>
      </c>
      <c r="Q290" s="239">
        <v>0.0015</v>
      </c>
      <c r="R290" s="239">
        <f>Q290*H290</f>
        <v>0.0045000000000000005</v>
      </c>
      <c r="S290" s="239">
        <v>0</v>
      </c>
      <c r="T290" s="240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1" t="s">
        <v>266</v>
      </c>
      <c r="AT290" s="241" t="s">
        <v>301</v>
      </c>
      <c r="AU290" s="241" t="s">
        <v>233</v>
      </c>
      <c r="AY290" s="19" t="s">
        <v>226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9" t="s">
        <v>233</v>
      </c>
      <c r="BK290" s="242">
        <f>ROUND(I290*H290,2)</f>
        <v>0</v>
      </c>
      <c r="BL290" s="19" t="s">
        <v>233</v>
      </c>
      <c r="BM290" s="241" t="s">
        <v>4549</v>
      </c>
    </row>
    <row r="291" s="2" customFormat="1" ht="16.5" customHeight="1">
      <c r="A291" s="41"/>
      <c r="B291" s="42"/>
      <c r="C291" s="230" t="s">
        <v>541</v>
      </c>
      <c r="D291" s="230" t="s">
        <v>228</v>
      </c>
      <c r="E291" s="231" t="s">
        <v>4550</v>
      </c>
      <c r="F291" s="232" t="s">
        <v>4551</v>
      </c>
      <c r="G291" s="233" t="s">
        <v>369</v>
      </c>
      <c r="H291" s="234">
        <v>30</v>
      </c>
      <c r="I291" s="235"/>
      <c r="J291" s="236">
        <f>ROUND(I291*H291,2)</f>
        <v>0</v>
      </c>
      <c r="K291" s="232" t="s">
        <v>232</v>
      </c>
      <c r="L291" s="47"/>
      <c r="M291" s="237" t="s">
        <v>1</v>
      </c>
      <c r="N291" s="238" t="s">
        <v>52</v>
      </c>
      <c r="O291" s="95"/>
      <c r="P291" s="239">
        <f>O291*H291</f>
        <v>0</v>
      </c>
      <c r="Q291" s="239">
        <v>1.0000000000000001E-05</v>
      </c>
      <c r="R291" s="239">
        <f>Q291*H291</f>
        <v>0.00030000000000000003</v>
      </c>
      <c r="S291" s="239">
        <v>0</v>
      </c>
      <c r="T291" s="240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1" t="s">
        <v>557</v>
      </c>
      <c r="AT291" s="241" t="s">
        <v>228</v>
      </c>
      <c r="AU291" s="241" t="s">
        <v>233</v>
      </c>
      <c r="AY291" s="19" t="s">
        <v>226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9" t="s">
        <v>233</v>
      </c>
      <c r="BK291" s="242">
        <f>ROUND(I291*H291,2)</f>
        <v>0</v>
      </c>
      <c r="BL291" s="19" t="s">
        <v>557</v>
      </c>
      <c r="BM291" s="241" t="s">
        <v>4552</v>
      </c>
    </row>
    <row r="292" s="15" customFormat="1">
      <c r="A292" s="15"/>
      <c r="B292" s="280"/>
      <c r="C292" s="281"/>
      <c r="D292" s="245" t="s">
        <v>235</v>
      </c>
      <c r="E292" s="282" t="s">
        <v>1</v>
      </c>
      <c r="F292" s="283" t="s">
        <v>4532</v>
      </c>
      <c r="G292" s="281"/>
      <c r="H292" s="282" t="s">
        <v>1</v>
      </c>
      <c r="I292" s="284"/>
      <c r="J292" s="281"/>
      <c r="K292" s="281"/>
      <c r="L292" s="285"/>
      <c r="M292" s="286"/>
      <c r="N292" s="287"/>
      <c r="O292" s="287"/>
      <c r="P292" s="287"/>
      <c r="Q292" s="287"/>
      <c r="R292" s="287"/>
      <c r="S292" s="287"/>
      <c r="T292" s="28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9" t="s">
        <v>235</v>
      </c>
      <c r="AU292" s="289" t="s">
        <v>233</v>
      </c>
      <c r="AV292" s="15" t="s">
        <v>92</v>
      </c>
      <c r="AW292" s="15" t="s">
        <v>40</v>
      </c>
      <c r="AX292" s="15" t="s">
        <v>85</v>
      </c>
      <c r="AY292" s="289" t="s">
        <v>226</v>
      </c>
    </row>
    <row r="293" s="13" customFormat="1">
      <c r="A293" s="13"/>
      <c r="B293" s="243"/>
      <c r="C293" s="244"/>
      <c r="D293" s="245" t="s">
        <v>235</v>
      </c>
      <c r="E293" s="246" t="s">
        <v>1</v>
      </c>
      <c r="F293" s="247" t="s">
        <v>3713</v>
      </c>
      <c r="G293" s="244"/>
      <c r="H293" s="248">
        <v>9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235</v>
      </c>
      <c r="AU293" s="254" t="s">
        <v>233</v>
      </c>
      <c r="AV293" s="13" t="s">
        <v>94</v>
      </c>
      <c r="AW293" s="13" t="s">
        <v>40</v>
      </c>
      <c r="AX293" s="13" t="s">
        <v>85</v>
      </c>
      <c r="AY293" s="254" t="s">
        <v>226</v>
      </c>
    </row>
    <row r="294" s="15" customFormat="1">
      <c r="A294" s="15"/>
      <c r="B294" s="280"/>
      <c r="C294" s="281"/>
      <c r="D294" s="245" t="s">
        <v>235</v>
      </c>
      <c r="E294" s="282" t="s">
        <v>1</v>
      </c>
      <c r="F294" s="283" t="s">
        <v>4544</v>
      </c>
      <c r="G294" s="281"/>
      <c r="H294" s="282" t="s">
        <v>1</v>
      </c>
      <c r="I294" s="284"/>
      <c r="J294" s="281"/>
      <c r="K294" s="281"/>
      <c r="L294" s="285"/>
      <c r="M294" s="286"/>
      <c r="N294" s="287"/>
      <c r="O294" s="287"/>
      <c r="P294" s="287"/>
      <c r="Q294" s="287"/>
      <c r="R294" s="287"/>
      <c r="S294" s="287"/>
      <c r="T294" s="28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9" t="s">
        <v>235</v>
      </c>
      <c r="AU294" s="289" t="s">
        <v>233</v>
      </c>
      <c r="AV294" s="15" t="s">
        <v>92</v>
      </c>
      <c r="AW294" s="15" t="s">
        <v>40</v>
      </c>
      <c r="AX294" s="15" t="s">
        <v>85</v>
      </c>
      <c r="AY294" s="289" t="s">
        <v>226</v>
      </c>
    </row>
    <row r="295" s="13" customFormat="1">
      <c r="A295" s="13"/>
      <c r="B295" s="243"/>
      <c r="C295" s="244"/>
      <c r="D295" s="245" t="s">
        <v>235</v>
      </c>
      <c r="E295" s="246" t="s">
        <v>1</v>
      </c>
      <c r="F295" s="247" t="s">
        <v>241</v>
      </c>
      <c r="G295" s="244"/>
      <c r="H295" s="248">
        <v>3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235</v>
      </c>
      <c r="AU295" s="254" t="s">
        <v>233</v>
      </c>
      <c r="AV295" s="13" t="s">
        <v>94</v>
      </c>
      <c r="AW295" s="13" t="s">
        <v>40</v>
      </c>
      <c r="AX295" s="13" t="s">
        <v>85</v>
      </c>
      <c r="AY295" s="254" t="s">
        <v>226</v>
      </c>
    </row>
    <row r="296" s="15" customFormat="1">
      <c r="A296" s="15"/>
      <c r="B296" s="280"/>
      <c r="C296" s="281"/>
      <c r="D296" s="245" t="s">
        <v>235</v>
      </c>
      <c r="E296" s="282" t="s">
        <v>1</v>
      </c>
      <c r="F296" s="283" t="s">
        <v>4548</v>
      </c>
      <c r="G296" s="281"/>
      <c r="H296" s="282" t="s">
        <v>1</v>
      </c>
      <c r="I296" s="284"/>
      <c r="J296" s="281"/>
      <c r="K296" s="281"/>
      <c r="L296" s="285"/>
      <c r="M296" s="286"/>
      <c r="N296" s="287"/>
      <c r="O296" s="287"/>
      <c r="P296" s="287"/>
      <c r="Q296" s="287"/>
      <c r="R296" s="287"/>
      <c r="S296" s="287"/>
      <c r="T296" s="28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9" t="s">
        <v>235</v>
      </c>
      <c r="AU296" s="289" t="s">
        <v>233</v>
      </c>
      <c r="AV296" s="15" t="s">
        <v>92</v>
      </c>
      <c r="AW296" s="15" t="s">
        <v>40</v>
      </c>
      <c r="AX296" s="15" t="s">
        <v>85</v>
      </c>
      <c r="AY296" s="289" t="s">
        <v>226</v>
      </c>
    </row>
    <row r="297" s="13" customFormat="1">
      <c r="A297" s="13"/>
      <c r="B297" s="243"/>
      <c r="C297" s="244"/>
      <c r="D297" s="245" t="s">
        <v>235</v>
      </c>
      <c r="E297" s="246" t="s">
        <v>1</v>
      </c>
      <c r="F297" s="247" t="s">
        <v>1659</v>
      </c>
      <c r="G297" s="244"/>
      <c r="H297" s="248">
        <v>6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235</v>
      </c>
      <c r="AU297" s="254" t="s">
        <v>233</v>
      </c>
      <c r="AV297" s="13" t="s">
        <v>94</v>
      </c>
      <c r="AW297" s="13" t="s">
        <v>40</v>
      </c>
      <c r="AX297" s="13" t="s">
        <v>85</v>
      </c>
      <c r="AY297" s="254" t="s">
        <v>226</v>
      </c>
    </row>
    <row r="298" s="15" customFormat="1">
      <c r="A298" s="15"/>
      <c r="B298" s="280"/>
      <c r="C298" s="281"/>
      <c r="D298" s="245" t="s">
        <v>235</v>
      </c>
      <c r="E298" s="282" t="s">
        <v>1</v>
      </c>
      <c r="F298" s="283" t="s">
        <v>4542</v>
      </c>
      <c r="G298" s="281"/>
      <c r="H298" s="282" t="s">
        <v>1</v>
      </c>
      <c r="I298" s="284"/>
      <c r="J298" s="281"/>
      <c r="K298" s="281"/>
      <c r="L298" s="285"/>
      <c r="M298" s="286"/>
      <c r="N298" s="287"/>
      <c r="O298" s="287"/>
      <c r="P298" s="287"/>
      <c r="Q298" s="287"/>
      <c r="R298" s="287"/>
      <c r="S298" s="287"/>
      <c r="T298" s="28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9" t="s">
        <v>235</v>
      </c>
      <c r="AU298" s="289" t="s">
        <v>233</v>
      </c>
      <c r="AV298" s="15" t="s">
        <v>92</v>
      </c>
      <c r="AW298" s="15" t="s">
        <v>40</v>
      </c>
      <c r="AX298" s="15" t="s">
        <v>85</v>
      </c>
      <c r="AY298" s="289" t="s">
        <v>226</v>
      </c>
    </row>
    <row r="299" s="15" customFormat="1">
      <c r="A299" s="15"/>
      <c r="B299" s="280"/>
      <c r="C299" s="281"/>
      <c r="D299" s="245" t="s">
        <v>235</v>
      </c>
      <c r="E299" s="282" t="s">
        <v>1</v>
      </c>
      <c r="F299" s="283" t="s">
        <v>4553</v>
      </c>
      <c r="G299" s="281"/>
      <c r="H299" s="282" t="s">
        <v>1</v>
      </c>
      <c r="I299" s="284"/>
      <c r="J299" s="281"/>
      <c r="K299" s="281"/>
      <c r="L299" s="285"/>
      <c r="M299" s="286"/>
      <c r="N299" s="287"/>
      <c r="O299" s="287"/>
      <c r="P299" s="287"/>
      <c r="Q299" s="287"/>
      <c r="R299" s="287"/>
      <c r="S299" s="287"/>
      <c r="T299" s="28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9" t="s">
        <v>235</v>
      </c>
      <c r="AU299" s="289" t="s">
        <v>233</v>
      </c>
      <c r="AV299" s="15" t="s">
        <v>92</v>
      </c>
      <c r="AW299" s="15" t="s">
        <v>40</v>
      </c>
      <c r="AX299" s="15" t="s">
        <v>85</v>
      </c>
      <c r="AY299" s="289" t="s">
        <v>226</v>
      </c>
    </row>
    <row r="300" s="13" customFormat="1">
      <c r="A300" s="13"/>
      <c r="B300" s="243"/>
      <c r="C300" s="244"/>
      <c r="D300" s="245" t="s">
        <v>235</v>
      </c>
      <c r="E300" s="246" t="s">
        <v>1</v>
      </c>
      <c r="F300" s="247" t="s">
        <v>4554</v>
      </c>
      <c r="G300" s="244"/>
      <c r="H300" s="248">
        <v>12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235</v>
      </c>
      <c r="AU300" s="254" t="s">
        <v>233</v>
      </c>
      <c r="AV300" s="13" t="s">
        <v>94</v>
      </c>
      <c r="AW300" s="13" t="s">
        <v>40</v>
      </c>
      <c r="AX300" s="13" t="s">
        <v>85</v>
      </c>
      <c r="AY300" s="254" t="s">
        <v>226</v>
      </c>
    </row>
    <row r="301" s="14" customFormat="1">
      <c r="A301" s="14"/>
      <c r="B301" s="255"/>
      <c r="C301" s="256"/>
      <c r="D301" s="245" t="s">
        <v>235</v>
      </c>
      <c r="E301" s="257" t="s">
        <v>1</v>
      </c>
      <c r="F301" s="258" t="s">
        <v>237</v>
      </c>
      <c r="G301" s="256"/>
      <c r="H301" s="259">
        <v>30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235</v>
      </c>
      <c r="AU301" s="265" t="s">
        <v>233</v>
      </c>
      <c r="AV301" s="14" t="s">
        <v>233</v>
      </c>
      <c r="AW301" s="14" t="s">
        <v>40</v>
      </c>
      <c r="AX301" s="14" t="s">
        <v>92</v>
      </c>
      <c r="AY301" s="265" t="s">
        <v>226</v>
      </c>
    </row>
    <row r="302" s="2" customFormat="1" ht="16.5" customHeight="1">
      <c r="A302" s="41"/>
      <c r="B302" s="42"/>
      <c r="C302" s="230" t="s">
        <v>547</v>
      </c>
      <c r="D302" s="230" t="s">
        <v>228</v>
      </c>
      <c r="E302" s="231" t="s">
        <v>4555</v>
      </c>
      <c r="F302" s="232" t="s">
        <v>4556</v>
      </c>
      <c r="G302" s="233" t="s">
        <v>369</v>
      </c>
      <c r="H302" s="234">
        <v>14</v>
      </c>
      <c r="I302" s="235"/>
      <c r="J302" s="236">
        <f>ROUND(I302*H302,2)</f>
        <v>0</v>
      </c>
      <c r="K302" s="232" t="s">
        <v>232</v>
      </c>
      <c r="L302" s="47"/>
      <c r="M302" s="237" t="s">
        <v>1</v>
      </c>
      <c r="N302" s="238" t="s">
        <v>52</v>
      </c>
      <c r="O302" s="95"/>
      <c r="P302" s="239">
        <f>O302*H302</f>
        <v>0</v>
      </c>
      <c r="Q302" s="239">
        <v>1.0000000000000001E-05</v>
      </c>
      <c r="R302" s="239">
        <f>Q302*H302</f>
        <v>0.00014000000000000002</v>
      </c>
      <c r="S302" s="239">
        <v>0</v>
      </c>
      <c r="T302" s="240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1" t="s">
        <v>557</v>
      </c>
      <c r="AT302" s="241" t="s">
        <v>228</v>
      </c>
      <c r="AU302" s="241" t="s">
        <v>233</v>
      </c>
      <c r="AY302" s="19" t="s">
        <v>226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9" t="s">
        <v>233</v>
      </c>
      <c r="BK302" s="242">
        <f>ROUND(I302*H302,2)</f>
        <v>0</v>
      </c>
      <c r="BL302" s="19" t="s">
        <v>557</v>
      </c>
      <c r="BM302" s="241" t="s">
        <v>4557</v>
      </c>
    </row>
    <row r="303" s="15" customFormat="1">
      <c r="A303" s="15"/>
      <c r="B303" s="280"/>
      <c r="C303" s="281"/>
      <c r="D303" s="245" t="s">
        <v>235</v>
      </c>
      <c r="E303" s="282" t="s">
        <v>1</v>
      </c>
      <c r="F303" s="283" t="s">
        <v>4530</v>
      </c>
      <c r="G303" s="281"/>
      <c r="H303" s="282" t="s">
        <v>1</v>
      </c>
      <c r="I303" s="284"/>
      <c r="J303" s="281"/>
      <c r="K303" s="281"/>
      <c r="L303" s="285"/>
      <c r="M303" s="286"/>
      <c r="N303" s="287"/>
      <c r="O303" s="287"/>
      <c r="P303" s="287"/>
      <c r="Q303" s="287"/>
      <c r="R303" s="287"/>
      <c r="S303" s="287"/>
      <c r="T303" s="28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9" t="s">
        <v>235</v>
      </c>
      <c r="AU303" s="289" t="s">
        <v>233</v>
      </c>
      <c r="AV303" s="15" t="s">
        <v>92</v>
      </c>
      <c r="AW303" s="15" t="s">
        <v>40</v>
      </c>
      <c r="AX303" s="15" t="s">
        <v>85</v>
      </c>
      <c r="AY303" s="289" t="s">
        <v>226</v>
      </c>
    </row>
    <row r="304" s="13" customFormat="1">
      <c r="A304" s="13"/>
      <c r="B304" s="243"/>
      <c r="C304" s="244"/>
      <c r="D304" s="245" t="s">
        <v>235</v>
      </c>
      <c r="E304" s="246" t="s">
        <v>1</v>
      </c>
      <c r="F304" s="247" t="s">
        <v>241</v>
      </c>
      <c r="G304" s="244"/>
      <c r="H304" s="248">
        <v>3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235</v>
      </c>
      <c r="AU304" s="254" t="s">
        <v>233</v>
      </c>
      <c r="AV304" s="13" t="s">
        <v>94</v>
      </c>
      <c r="AW304" s="13" t="s">
        <v>40</v>
      </c>
      <c r="AX304" s="13" t="s">
        <v>85</v>
      </c>
      <c r="AY304" s="254" t="s">
        <v>226</v>
      </c>
    </row>
    <row r="305" s="15" customFormat="1">
      <c r="A305" s="15"/>
      <c r="B305" s="280"/>
      <c r="C305" s="281"/>
      <c r="D305" s="245" t="s">
        <v>235</v>
      </c>
      <c r="E305" s="282" t="s">
        <v>1</v>
      </c>
      <c r="F305" s="283" t="s">
        <v>4536</v>
      </c>
      <c r="G305" s="281"/>
      <c r="H305" s="282" t="s">
        <v>1</v>
      </c>
      <c r="I305" s="284"/>
      <c r="J305" s="281"/>
      <c r="K305" s="281"/>
      <c r="L305" s="285"/>
      <c r="M305" s="286"/>
      <c r="N305" s="287"/>
      <c r="O305" s="287"/>
      <c r="P305" s="287"/>
      <c r="Q305" s="287"/>
      <c r="R305" s="287"/>
      <c r="S305" s="287"/>
      <c r="T305" s="28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9" t="s">
        <v>235</v>
      </c>
      <c r="AU305" s="289" t="s">
        <v>233</v>
      </c>
      <c r="AV305" s="15" t="s">
        <v>92</v>
      </c>
      <c r="AW305" s="15" t="s">
        <v>40</v>
      </c>
      <c r="AX305" s="15" t="s">
        <v>85</v>
      </c>
      <c r="AY305" s="289" t="s">
        <v>226</v>
      </c>
    </row>
    <row r="306" s="13" customFormat="1">
      <c r="A306" s="13"/>
      <c r="B306" s="243"/>
      <c r="C306" s="244"/>
      <c r="D306" s="245" t="s">
        <v>235</v>
      </c>
      <c r="E306" s="246" t="s">
        <v>1</v>
      </c>
      <c r="F306" s="247" t="s">
        <v>92</v>
      </c>
      <c r="G306" s="244"/>
      <c r="H306" s="248">
        <v>1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235</v>
      </c>
      <c r="AU306" s="254" t="s">
        <v>233</v>
      </c>
      <c r="AV306" s="13" t="s">
        <v>94</v>
      </c>
      <c r="AW306" s="13" t="s">
        <v>40</v>
      </c>
      <c r="AX306" s="13" t="s">
        <v>85</v>
      </c>
      <c r="AY306" s="254" t="s">
        <v>226</v>
      </c>
    </row>
    <row r="307" s="15" customFormat="1">
      <c r="A307" s="15"/>
      <c r="B307" s="280"/>
      <c r="C307" s="281"/>
      <c r="D307" s="245" t="s">
        <v>235</v>
      </c>
      <c r="E307" s="282" t="s">
        <v>1</v>
      </c>
      <c r="F307" s="283" t="s">
        <v>4544</v>
      </c>
      <c r="G307" s="281"/>
      <c r="H307" s="282" t="s">
        <v>1</v>
      </c>
      <c r="I307" s="284"/>
      <c r="J307" s="281"/>
      <c r="K307" s="281"/>
      <c r="L307" s="285"/>
      <c r="M307" s="286"/>
      <c r="N307" s="287"/>
      <c r="O307" s="287"/>
      <c r="P307" s="287"/>
      <c r="Q307" s="287"/>
      <c r="R307" s="287"/>
      <c r="S307" s="287"/>
      <c r="T307" s="28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9" t="s">
        <v>235</v>
      </c>
      <c r="AU307" s="289" t="s">
        <v>233</v>
      </c>
      <c r="AV307" s="15" t="s">
        <v>92</v>
      </c>
      <c r="AW307" s="15" t="s">
        <v>40</v>
      </c>
      <c r="AX307" s="15" t="s">
        <v>85</v>
      </c>
      <c r="AY307" s="289" t="s">
        <v>226</v>
      </c>
    </row>
    <row r="308" s="13" customFormat="1">
      <c r="A308" s="13"/>
      <c r="B308" s="243"/>
      <c r="C308" s="244"/>
      <c r="D308" s="245" t="s">
        <v>235</v>
      </c>
      <c r="E308" s="246" t="s">
        <v>1</v>
      </c>
      <c r="F308" s="247" t="s">
        <v>241</v>
      </c>
      <c r="G308" s="244"/>
      <c r="H308" s="248">
        <v>3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235</v>
      </c>
      <c r="AU308" s="254" t="s">
        <v>233</v>
      </c>
      <c r="AV308" s="13" t="s">
        <v>94</v>
      </c>
      <c r="AW308" s="13" t="s">
        <v>40</v>
      </c>
      <c r="AX308" s="13" t="s">
        <v>85</v>
      </c>
      <c r="AY308" s="254" t="s">
        <v>226</v>
      </c>
    </row>
    <row r="309" s="15" customFormat="1">
      <c r="A309" s="15"/>
      <c r="B309" s="280"/>
      <c r="C309" s="281"/>
      <c r="D309" s="245" t="s">
        <v>235</v>
      </c>
      <c r="E309" s="282" t="s">
        <v>1</v>
      </c>
      <c r="F309" s="283" t="s">
        <v>4546</v>
      </c>
      <c r="G309" s="281"/>
      <c r="H309" s="282" t="s">
        <v>1</v>
      </c>
      <c r="I309" s="284"/>
      <c r="J309" s="281"/>
      <c r="K309" s="281"/>
      <c r="L309" s="285"/>
      <c r="M309" s="286"/>
      <c r="N309" s="287"/>
      <c r="O309" s="287"/>
      <c r="P309" s="287"/>
      <c r="Q309" s="287"/>
      <c r="R309" s="287"/>
      <c r="S309" s="287"/>
      <c r="T309" s="28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9" t="s">
        <v>235</v>
      </c>
      <c r="AU309" s="289" t="s">
        <v>233</v>
      </c>
      <c r="AV309" s="15" t="s">
        <v>92</v>
      </c>
      <c r="AW309" s="15" t="s">
        <v>40</v>
      </c>
      <c r="AX309" s="15" t="s">
        <v>85</v>
      </c>
      <c r="AY309" s="289" t="s">
        <v>226</v>
      </c>
    </row>
    <row r="310" s="13" customFormat="1">
      <c r="A310" s="13"/>
      <c r="B310" s="243"/>
      <c r="C310" s="244"/>
      <c r="D310" s="245" t="s">
        <v>235</v>
      </c>
      <c r="E310" s="246" t="s">
        <v>1</v>
      </c>
      <c r="F310" s="247" t="s">
        <v>92</v>
      </c>
      <c r="G310" s="244"/>
      <c r="H310" s="248">
        <v>1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235</v>
      </c>
      <c r="AU310" s="254" t="s">
        <v>233</v>
      </c>
      <c r="AV310" s="13" t="s">
        <v>94</v>
      </c>
      <c r="AW310" s="13" t="s">
        <v>40</v>
      </c>
      <c r="AX310" s="13" t="s">
        <v>85</v>
      </c>
      <c r="AY310" s="254" t="s">
        <v>226</v>
      </c>
    </row>
    <row r="311" s="15" customFormat="1">
      <c r="A311" s="15"/>
      <c r="B311" s="280"/>
      <c r="C311" s="281"/>
      <c r="D311" s="245" t="s">
        <v>235</v>
      </c>
      <c r="E311" s="282" t="s">
        <v>1</v>
      </c>
      <c r="F311" s="283" t="s">
        <v>4540</v>
      </c>
      <c r="G311" s="281"/>
      <c r="H311" s="282" t="s">
        <v>1</v>
      </c>
      <c r="I311" s="284"/>
      <c r="J311" s="281"/>
      <c r="K311" s="281"/>
      <c r="L311" s="285"/>
      <c r="M311" s="286"/>
      <c r="N311" s="287"/>
      <c r="O311" s="287"/>
      <c r="P311" s="287"/>
      <c r="Q311" s="287"/>
      <c r="R311" s="287"/>
      <c r="S311" s="287"/>
      <c r="T311" s="28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9" t="s">
        <v>235</v>
      </c>
      <c r="AU311" s="289" t="s">
        <v>233</v>
      </c>
      <c r="AV311" s="15" t="s">
        <v>92</v>
      </c>
      <c r="AW311" s="15" t="s">
        <v>40</v>
      </c>
      <c r="AX311" s="15" t="s">
        <v>85</v>
      </c>
      <c r="AY311" s="289" t="s">
        <v>226</v>
      </c>
    </row>
    <row r="312" s="15" customFormat="1">
      <c r="A312" s="15"/>
      <c r="B312" s="280"/>
      <c r="C312" s="281"/>
      <c r="D312" s="245" t="s">
        <v>235</v>
      </c>
      <c r="E312" s="282" t="s">
        <v>1</v>
      </c>
      <c r="F312" s="283" t="s">
        <v>4558</v>
      </c>
      <c r="G312" s="281"/>
      <c r="H312" s="282" t="s">
        <v>1</v>
      </c>
      <c r="I312" s="284"/>
      <c r="J312" s="281"/>
      <c r="K312" s="281"/>
      <c r="L312" s="285"/>
      <c r="M312" s="286"/>
      <c r="N312" s="287"/>
      <c r="O312" s="287"/>
      <c r="P312" s="287"/>
      <c r="Q312" s="287"/>
      <c r="R312" s="287"/>
      <c r="S312" s="287"/>
      <c r="T312" s="28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9" t="s">
        <v>235</v>
      </c>
      <c r="AU312" s="289" t="s">
        <v>233</v>
      </c>
      <c r="AV312" s="15" t="s">
        <v>92</v>
      </c>
      <c r="AW312" s="15" t="s">
        <v>40</v>
      </c>
      <c r="AX312" s="15" t="s">
        <v>85</v>
      </c>
      <c r="AY312" s="289" t="s">
        <v>226</v>
      </c>
    </row>
    <row r="313" s="13" customFormat="1">
      <c r="A313" s="13"/>
      <c r="B313" s="243"/>
      <c r="C313" s="244"/>
      <c r="D313" s="245" t="s">
        <v>235</v>
      </c>
      <c r="E313" s="246" t="s">
        <v>1</v>
      </c>
      <c r="F313" s="247" t="s">
        <v>3759</v>
      </c>
      <c r="G313" s="244"/>
      <c r="H313" s="248">
        <v>6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235</v>
      </c>
      <c r="AU313" s="254" t="s">
        <v>233</v>
      </c>
      <c r="AV313" s="13" t="s">
        <v>94</v>
      </c>
      <c r="AW313" s="13" t="s">
        <v>40</v>
      </c>
      <c r="AX313" s="13" t="s">
        <v>85</v>
      </c>
      <c r="AY313" s="254" t="s">
        <v>226</v>
      </c>
    </row>
    <row r="314" s="14" customFormat="1">
      <c r="A314" s="14"/>
      <c r="B314" s="255"/>
      <c r="C314" s="256"/>
      <c r="D314" s="245" t="s">
        <v>235</v>
      </c>
      <c r="E314" s="257" t="s">
        <v>1</v>
      </c>
      <c r="F314" s="258" t="s">
        <v>237</v>
      </c>
      <c r="G314" s="256"/>
      <c r="H314" s="259">
        <v>14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235</v>
      </c>
      <c r="AU314" s="265" t="s">
        <v>233</v>
      </c>
      <c r="AV314" s="14" t="s">
        <v>233</v>
      </c>
      <c r="AW314" s="14" t="s">
        <v>40</v>
      </c>
      <c r="AX314" s="14" t="s">
        <v>92</v>
      </c>
      <c r="AY314" s="265" t="s">
        <v>226</v>
      </c>
    </row>
    <row r="315" s="2" customFormat="1" ht="16.5" customHeight="1">
      <c r="A315" s="41"/>
      <c r="B315" s="42"/>
      <c r="C315" s="230" t="s">
        <v>551</v>
      </c>
      <c r="D315" s="230" t="s">
        <v>228</v>
      </c>
      <c r="E315" s="231" t="s">
        <v>4559</v>
      </c>
      <c r="F315" s="232" t="s">
        <v>4560</v>
      </c>
      <c r="G315" s="233" t="s">
        <v>369</v>
      </c>
      <c r="H315" s="234">
        <v>17</v>
      </c>
      <c r="I315" s="235"/>
      <c r="J315" s="236">
        <f>ROUND(I315*H315,2)</f>
        <v>0</v>
      </c>
      <c r="K315" s="232" t="s">
        <v>232</v>
      </c>
      <c r="L315" s="47"/>
      <c r="M315" s="237" t="s">
        <v>1</v>
      </c>
      <c r="N315" s="238" t="s">
        <v>52</v>
      </c>
      <c r="O315" s="95"/>
      <c r="P315" s="239">
        <f>O315*H315</f>
        <v>0</v>
      </c>
      <c r="Q315" s="239">
        <v>3.0000000000000001E-05</v>
      </c>
      <c r="R315" s="239">
        <f>Q315*H315</f>
        <v>0.00051000000000000004</v>
      </c>
      <c r="S315" s="239">
        <v>0</v>
      </c>
      <c r="T315" s="240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1" t="s">
        <v>557</v>
      </c>
      <c r="AT315" s="241" t="s">
        <v>228</v>
      </c>
      <c r="AU315" s="241" t="s">
        <v>233</v>
      </c>
      <c r="AY315" s="19" t="s">
        <v>226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9" t="s">
        <v>233</v>
      </c>
      <c r="BK315" s="242">
        <f>ROUND(I315*H315,2)</f>
        <v>0</v>
      </c>
      <c r="BL315" s="19" t="s">
        <v>557</v>
      </c>
      <c r="BM315" s="241" t="s">
        <v>4561</v>
      </c>
    </row>
    <row r="316" s="15" customFormat="1">
      <c r="A316" s="15"/>
      <c r="B316" s="280"/>
      <c r="C316" s="281"/>
      <c r="D316" s="245" t="s">
        <v>235</v>
      </c>
      <c r="E316" s="282" t="s">
        <v>1</v>
      </c>
      <c r="F316" s="283" t="s">
        <v>4528</v>
      </c>
      <c r="G316" s="281"/>
      <c r="H316" s="282" t="s">
        <v>1</v>
      </c>
      <c r="I316" s="284"/>
      <c r="J316" s="281"/>
      <c r="K316" s="281"/>
      <c r="L316" s="285"/>
      <c r="M316" s="286"/>
      <c r="N316" s="287"/>
      <c r="O316" s="287"/>
      <c r="P316" s="287"/>
      <c r="Q316" s="287"/>
      <c r="R316" s="287"/>
      <c r="S316" s="287"/>
      <c r="T316" s="28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9" t="s">
        <v>235</v>
      </c>
      <c r="AU316" s="289" t="s">
        <v>233</v>
      </c>
      <c r="AV316" s="15" t="s">
        <v>92</v>
      </c>
      <c r="AW316" s="15" t="s">
        <v>40</v>
      </c>
      <c r="AX316" s="15" t="s">
        <v>85</v>
      </c>
      <c r="AY316" s="289" t="s">
        <v>226</v>
      </c>
    </row>
    <row r="317" s="13" customFormat="1">
      <c r="A317" s="13"/>
      <c r="B317" s="243"/>
      <c r="C317" s="244"/>
      <c r="D317" s="245" t="s">
        <v>235</v>
      </c>
      <c r="E317" s="246" t="s">
        <v>1</v>
      </c>
      <c r="F317" s="247" t="s">
        <v>94</v>
      </c>
      <c r="G317" s="244"/>
      <c r="H317" s="248">
        <v>2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235</v>
      </c>
      <c r="AU317" s="254" t="s">
        <v>233</v>
      </c>
      <c r="AV317" s="13" t="s">
        <v>94</v>
      </c>
      <c r="AW317" s="13" t="s">
        <v>40</v>
      </c>
      <c r="AX317" s="13" t="s">
        <v>85</v>
      </c>
      <c r="AY317" s="254" t="s">
        <v>226</v>
      </c>
    </row>
    <row r="318" s="15" customFormat="1">
      <c r="A318" s="15"/>
      <c r="B318" s="280"/>
      <c r="C318" s="281"/>
      <c r="D318" s="245" t="s">
        <v>235</v>
      </c>
      <c r="E318" s="282" t="s">
        <v>1</v>
      </c>
      <c r="F318" s="283" t="s">
        <v>4534</v>
      </c>
      <c r="G318" s="281"/>
      <c r="H318" s="282" t="s">
        <v>1</v>
      </c>
      <c r="I318" s="284"/>
      <c r="J318" s="281"/>
      <c r="K318" s="281"/>
      <c r="L318" s="285"/>
      <c r="M318" s="286"/>
      <c r="N318" s="287"/>
      <c r="O318" s="287"/>
      <c r="P318" s="287"/>
      <c r="Q318" s="287"/>
      <c r="R318" s="287"/>
      <c r="S318" s="287"/>
      <c r="T318" s="28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9" t="s">
        <v>235</v>
      </c>
      <c r="AU318" s="289" t="s">
        <v>233</v>
      </c>
      <c r="AV318" s="15" t="s">
        <v>92</v>
      </c>
      <c r="AW318" s="15" t="s">
        <v>40</v>
      </c>
      <c r="AX318" s="15" t="s">
        <v>85</v>
      </c>
      <c r="AY318" s="289" t="s">
        <v>226</v>
      </c>
    </row>
    <row r="319" s="13" customFormat="1">
      <c r="A319" s="13"/>
      <c r="B319" s="243"/>
      <c r="C319" s="244"/>
      <c r="D319" s="245" t="s">
        <v>235</v>
      </c>
      <c r="E319" s="246" t="s">
        <v>1</v>
      </c>
      <c r="F319" s="247" t="s">
        <v>266</v>
      </c>
      <c r="G319" s="244"/>
      <c r="H319" s="248">
        <v>8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235</v>
      </c>
      <c r="AU319" s="254" t="s">
        <v>233</v>
      </c>
      <c r="AV319" s="13" t="s">
        <v>94</v>
      </c>
      <c r="AW319" s="13" t="s">
        <v>40</v>
      </c>
      <c r="AX319" s="13" t="s">
        <v>85</v>
      </c>
      <c r="AY319" s="254" t="s">
        <v>226</v>
      </c>
    </row>
    <row r="320" s="15" customFormat="1">
      <c r="A320" s="15"/>
      <c r="B320" s="280"/>
      <c r="C320" s="281"/>
      <c r="D320" s="245" t="s">
        <v>235</v>
      </c>
      <c r="E320" s="282" t="s">
        <v>1</v>
      </c>
      <c r="F320" s="283" t="s">
        <v>4536</v>
      </c>
      <c r="G320" s="281"/>
      <c r="H320" s="282" t="s">
        <v>1</v>
      </c>
      <c r="I320" s="284"/>
      <c r="J320" s="281"/>
      <c r="K320" s="281"/>
      <c r="L320" s="285"/>
      <c r="M320" s="286"/>
      <c r="N320" s="287"/>
      <c r="O320" s="287"/>
      <c r="P320" s="287"/>
      <c r="Q320" s="287"/>
      <c r="R320" s="287"/>
      <c r="S320" s="287"/>
      <c r="T320" s="28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9" t="s">
        <v>235</v>
      </c>
      <c r="AU320" s="289" t="s">
        <v>233</v>
      </c>
      <c r="AV320" s="15" t="s">
        <v>92</v>
      </c>
      <c r="AW320" s="15" t="s">
        <v>40</v>
      </c>
      <c r="AX320" s="15" t="s">
        <v>85</v>
      </c>
      <c r="AY320" s="289" t="s">
        <v>226</v>
      </c>
    </row>
    <row r="321" s="13" customFormat="1">
      <c r="A321" s="13"/>
      <c r="B321" s="243"/>
      <c r="C321" s="244"/>
      <c r="D321" s="245" t="s">
        <v>235</v>
      </c>
      <c r="E321" s="246" t="s">
        <v>1</v>
      </c>
      <c r="F321" s="247" t="s">
        <v>92</v>
      </c>
      <c r="G321" s="244"/>
      <c r="H321" s="248">
        <v>1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235</v>
      </c>
      <c r="AU321" s="254" t="s">
        <v>233</v>
      </c>
      <c r="AV321" s="13" t="s">
        <v>94</v>
      </c>
      <c r="AW321" s="13" t="s">
        <v>40</v>
      </c>
      <c r="AX321" s="13" t="s">
        <v>85</v>
      </c>
      <c r="AY321" s="254" t="s">
        <v>226</v>
      </c>
    </row>
    <row r="322" s="15" customFormat="1">
      <c r="A322" s="15"/>
      <c r="B322" s="280"/>
      <c r="C322" s="281"/>
      <c r="D322" s="245" t="s">
        <v>235</v>
      </c>
      <c r="E322" s="282" t="s">
        <v>1</v>
      </c>
      <c r="F322" s="283" t="s">
        <v>4538</v>
      </c>
      <c r="G322" s="281"/>
      <c r="H322" s="282" t="s">
        <v>1</v>
      </c>
      <c r="I322" s="284"/>
      <c r="J322" s="281"/>
      <c r="K322" s="281"/>
      <c r="L322" s="285"/>
      <c r="M322" s="286"/>
      <c r="N322" s="287"/>
      <c r="O322" s="287"/>
      <c r="P322" s="287"/>
      <c r="Q322" s="287"/>
      <c r="R322" s="287"/>
      <c r="S322" s="287"/>
      <c r="T322" s="28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9" t="s">
        <v>235</v>
      </c>
      <c r="AU322" s="289" t="s">
        <v>233</v>
      </c>
      <c r="AV322" s="15" t="s">
        <v>92</v>
      </c>
      <c r="AW322" s="15" t="s">
        <v>40</v>
      </c>
      <c r="AX322" s="15" t="s">
        <v>85</v>
      </c>
      <c r="AY322" s="289" t="s">
        <v>226</v>
      </c>
    </row>
    <row r="323" s="15" customFormat="1">
      <c r="A323" s="15"/>
      <c r="B323" s="280"/>
      <c r="C323" s="281"/>
      <c r="D323" s="245" t="s">
        <v>235</v>
      </c>
      <c r="E323" s="282" t="s">
        <v>1</v>
      </c>
      <c r="F323" s="283" t="s">
        <v>4558</v>
      </c>
      <c r="G323" s="281"/>
      <c r="H323" s="282" t="s">
        <v>1</v>
      </c>
      <c r="I323" s="284"/>
      <c r="J323" s="281"/>
      <c r="K323" s="281"/>
      <c r="L323" s="285"/>
      <c r="M323" s="286"/>
      <c r="N323" s="287"/>
      <c r="O323" s="287"/>
      <c r="P323" s="287"/>
      <c r="Q323" s="287"/>
      <c r="R323" s="287"/>
      <c r="S323" s="287"/>
      <c r="T323" s="28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9" t="s">
        <v>235</v>
      </c>
      <c r="AU323" s="289" t="s">
        <v>233</v>
      </c>
      <c r="AV323" s="15" t="s">
        <v>92</v>
      </c>
      <c r="AW323" s="15" t="s">
        <v>40</v>
      </c>
      <c r="AX323" s="15" t="s">
        <v>85</v>
      </c>
      <c r="AY323" s="289" t="s">
        <v>226</v>
      </c>
    </row>
    <row r="324" s="13" customFormat="1">
      <c r="A324" s="13"/>
      <c r="B324" s="243"/>
      <c r="C324" s="244"/>
      <c r="D324" s="245" t="s">
        <v>235</v>
      </c>
      <c r="E324" s="246" t="s">
        <v>1</v>
      </c>
      <c r="F324" s="247" t="s">
        <v>3759</v>
      </c>
      <c r="G324" s="244"/>
      <c r="H324" s="248">
        <v>6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235</v>
      </c>
      <c r="AU324" s="254" t="s">
        <v>233</v>
      </c>
      <c r="AV324" s="13" t="s">
        <v>94</v>
      </c>
      <c r="AW324" s="13" t="s">
        <v>40</v>
      </c>
      <c r="AX324" s="13" t="s">
        <v>85</v>
      </c>
      <c r="AY324" s="254" t="s">
        <v>226</v>
      </c>
    </row>
    <row r="325" s="14" customFormat="1">
      <c r="A325" s="14"/>
      <c r="B325" s="255"/>
      <c r="C325" s="256"/>
      <c r="D325" s="245" t="s">
        <v>235</v>
      </c>
      <c r="E325" s="257" t="s">
        <v>1</v>
      </c>
      <c r="F325" s="258" t="s">
        <v>237</v>
      </c>
      <c r="G325" s="256"/>
      <c r="H325" s="259">
        <v>17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235</v>
      </c>
      <c r="AU325" s="265" t="s">
        <v>233</v>
      </c>
      <c r="AV325" s="14" t="s">
        <v>233</v>
      </c>
      <c r="AW325" s="14" t="s">
        <v>40</v>
      </c>
      <c r="AX325" s="14" t="s">
        <v>92</v>
      </c>
      <c r="AY325" s="265" t="s">
        <v>226</v>
      </c>
    </row>
    <row r="326" s="2" customFormat="1" ht="16.5" customHeight="1">
      <c r="A326" s="41"/>
      <c r="B326" s="42"/>
      <c r="C326" s="230" t="s">
        <v>557</v>
      </c>
      <c r="D326" s="230" t="s">
        <v>228</v>
      </c>
      <c r="E326" s="231" t="s">
        <v>4562</v>
      </c>
      <c r="F326" s="232" t="s">
        <v>4563</v>
      </c>
      <c r="G326" s="233" t="s">
        <v>369</v>
      </c>
      <c r="H326" s="234">
        <v>30</v>
      </c>
      <c r="I326" s="235"/>
      <c r="J326" s="236">
        <f>ROUND(I326*H326,2)</f>
        <v>0</v>
      </c>
      <c r="K326" s="232" t="s">
        <v>232</v>
      </c>
      <c r="L326" s="47"/>
      <c r="M326" s="237" t="s">
        <v>1</v>
      </c>
      <c r="N326" s="238" t="s">
        <v>52</v>
      </c>
      <c r="O326" s="95"/>
      <c r="P326" s="239">
        <f>O326*H326</f>
        <v>0</v>
      </c>
      <c r="Q326" s="239">
        <v>1.0000000000000001E-05</v>
      </c>
      <c r="R326" s="239">
        <f>Q326*H326</f>
        <v>0.00030000000000000003</v>
      </c>
      <c r="S326" s="239">
        <v>0</v>
      </c>
      <c r="T326" s="240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1" t="s">
        <v>557</v>
      </c>
      <c r="AT326" s="241" t="s">
        <v>228</v>
      </c>
      <c r="AU326" s="241" t="s">
        <v>233</v>
      </c>
      <c r="AY326" s="19" t="s">
        <v>226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9" t="s">
        <v>233</v>
      </c>
      <c r="BK326" s="242">
        <f>ROUND(I326*H326,2)</f>
        <v>0</v>
      </c>
      <c r="BL326" s="19" t="s">
        <v>557</v>
      </c>
      <c r="BM326" s="241" t="s">
        <v>4564</v>
      </c>
    </row>
    <row r="327" s="2" customFormat="1" ht="16.5" customHeight="1">
      <c r="A327" s="41"/>
      <c r="B327" s="42"/>
      <c r="C327" s="230" t="s">
        <v>562</v>
      </c>
      <c r="D327" s="230" t="s">
        <v>228</v>
      </c>
      <c r="E327" s="231" t="s">
        <v>4565</v>
      </c>
      <c r="F327" s="232" t="s">
        <v>4566</v>
      </c>
      <c r="G327" s="233" t="s">
        <v>369</v>
      </c>
      <c r="H327" s="234">
        <v>14</v>
      </c>
      <c r="I327" s="235"/>
      <c r="J327" s="236">
        <f>ROUND(I327*H327,2)</f>
        <v>0</v>
      </c>
      <c r="K327" s="232" t="s">
        <v>232</v>
      </c>
      <c r="L327" s="47"/>
      <c r="M327" s="237" t="s">
        <v>1</v>
      </c>
      <c r="N327" s="238" t="s">
        <v>52</v>
      </c>
      <c r="O327" s="95"/>
      <c r="P327" s="239">
        <f>O327*H327</f>
        <v>0</v>
      </c>
      <c r="Q327" s="239">
        <v>1.0000000000000001E-05</v>
      </c>
      <c r="R327" s="239">
        <f>Q327*H327</f>
        <v>0.00014000000000000002</v>
      </c>
      <c r="S327" s="239">
        <v>0</v>
      </c>
      <c r="T327" s="240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1" t="s">
        <v>557</v>
      </c>
      <c r="AT327" s="241" t="s">
        <v>228</v>
      </c>
      <c r="AU327" s="241" t="s">
        <v>233</v>
      </c>
      <c r="AY327" s="19" t="s">
        <v>226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9" t="s">
        <v>233</v>
      </c>
      <c r="BK327" s="242">
        <f>ROUND(I327*H327,2)</f>
        <v>0</v>
      </c>
      <c r="BL327" s="19" t="s">
        <v>557</v>
      </c>
      <c r="BM327" s="241" t="s">
        <v>4567</v>
      </c>
    </row>
    <row r="328" s="2" customFormat="1" ht="16.5" customHeight="1">
      <c r="A328" s="41"/>
      <c r="B328" s="42"/>
      <c r="C328" s="230" t="s">
        <v>568</v>
      </c>
      <c r="D328" s="230" t="s">
        <v>228</v>
      </c>
      <c r="E328" s="231" t="s">
        <v>4568</v>
      </c>
      <c r="F328" s="232" t="s">
        <v>4569</v>
      </c>
      <c r="G328" s="233" t="s">
        <v>369</v>
      </c>
      <c r="H328" s="234">
        <v>17</v>
      </c>
      <c r="I328" s="235"/>
      <c r="J328" s="236">
        <f>ROUND(I328*H328,2)</f>
        <v>0</v>
      </c>
      <c r="K328" s="232" t="s">
        <v>232</v>
      </c>
      <c r="L328" s="47"/>
      <c r="M328" s="237" t="s">
        <v>1</v>
      </c>
      <c r="N328" s="238" t="s">
        <v>52</v>
      </c>
      <c r="O328" s="95"/>
      <c r="P328" s="239">
        <f>O328*H328</f>
        <v>0</v>
      </c>
      <c r="Q328" s="239">
        <v>2.0000000000000002E-05</v>
      </c>
      <c r="R328" s="239">
        <f>Q328*H328</f>
        <v>0.00034000000000000002</v>
      </c>
      <c r="S328" s="239">
        <v>0</v>
      </c>
      <c r="T328" s="240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1" t="s">
        <v>557</v>
      </c>
      <c r="AT328" s="241" t="s">
        <v>228</v>
      </c>
      <c r="AU328" s="241" t="s">
        <v>233</v>
      </c>
      <c r="AY328" s="19" t="s">
        <v>226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9" t="s">
        <v>233</v>
      </c>
      <c r="BK328" s="242">
        <f>ROUND(I328*H328,2)</f>
        <v>0</v>
      </c>
      <c r="BL328" s="19" t="s">
        <v>557</v>
      </c>
      <c r="BM328" s="241" t="s">
        <v>4570</v>
      </c>
    </row>
    <row r="329" s="2" customFormat="1" ht="16.5" customHeight="1">
      <c r="A329" s="41"/>
      <c r="B329" s="42"/>
      <c r="C329" s="230" t="s">
        <v>574</v>
      </c>
      <c r="D329" s="230" t="s">
        <v>228</v>
      </c>
      <c r="E329" s="231" t="s">
        <v>4571</v>
      </c>
      <c r="F329" s="232" t="s">
        <v>4572</v>
      </c>
      <c r="G329" s="233" t="s">
        <v>244</v>
      </c>
      <c r="H329" s="234">
        <v>6.5999999999999996</v>
      </c>
      <c r="I329" s="235"/>
      <c r="J329" s="236">
        <f>ROUND(I329*H329,2)</f>
        <v>0</v>
      </c>
      <c r="K329" s="232" t="s">
        <v>232</v>
      </c>
      <c r="L329" s="47"/>
      <c r="M329" s="237" t="s">
        <v>1</v>
      </c>
      <c r="N329" s="238" t="s">
        <v>52</v>
      </c>
      <c r="O329" s="95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1" t="s">
        <v>557</v>
      </c>
      <c r="AT329" s="241" t="s">
        <v>228</v>
      </c>
      <c r="AU329" s="241" t="s">
        <v>233</v>
      </c>
      <c r="AY329" s="19" t="s">
        <v>226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9" t="s">
        <v>233</v>
      </c>
      <c r="BK329" s="242">
        <f>ROUND(I329*H329,2)</f>
        <v>0</v>
      </c>
      <c r="BL329" s="19" t="s">
        <v>557</v>
      </c>
      <c r="BM329" s="241" t="s">
        <v>4573</v>
      </c>
    </row>
    <row r="330" s="15" customFormat="1">
      <c r="A330" s="15"/>
      <c r="B330" s="280"/>
      <c r="C330" s="281"/>
      <c r="D330" s="245" t="s">
        <v>235</v>
      </c>
      <c r="E330" s="282" t="s">
        <v>1</v>
      </c>
      <c r="F330" s="283" t="s">
        <v>4532</v>
      </c>
      <c r="G330" s="281"/>
      <c r="H330" s="282" t="s">
        <v>1</v>
      </c>
      <c r="I330" s="284"/>
      <c r="J330" s="281"/>
      <c r="K330" s="281"/>
      <c r="L330" s="285"/>
      <c r="M330" s="286"/>
      <c r="N330" s="287"/>
      <c r="O330" s="287"/>
      <c r="P330" s="287"/>
      <c r="Q330" s="287"/>
      <c r="R330" s="287"/>
      <c r="S330" s="287"/>
      <c r="T330" s="28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9" t="s">
        <v>235</v>
      </c>
      <c r="AU330" s="289" t="s">
        <v>233</v>
      </c>
      <c r="AV330" s="15" t="s">
        <v>92</v>
      </c>
      <c r="AW330" s="15" t="s">
        <v>40</v>
      </c>
      <c r="AX330" s="15" t="s">
        <v>85</v>
      </c>
      <c r="AY330" s="289" t="s">
        <v>226</v>
      </c>
    </row>
    <row r="331" s="13" customFormat="1">
      <c r="A331" s="13"/>
      <c r="B331" s="243"/>
      <c r="C331" s="244"/>
      <c r="D331" s="245" t="s">
        <v>235</v>
      </c>
      <c r="E331" s="246" t="s">
        <v>1</v>
      </c>
      <c r="F331" s="247" t="s">
        <v>4574</v>
      </c>
      <c r="G331" s="244"/>
      <c r="H331" s="248">
        <v>6.5999999999999996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235</v>
      </c>
      <c r="AU331" s="254" t="s">
        <v>233</v>
      </c>
      <c r="AV331" s="13" t="s">
        <v>94</v>
      </c>
      <c r="AW331" s="13" t="s">
        <v>40</v>
      </c>
      <c r="AX331" s="13" t="s">
        <v>92</v>
      </c>
      <c r="AY331" s="254" t="s">
        <v>226</v>
      </c>
    </row>
    <row r="332" s="2" customFormat="1" ht="16.5" customHeight="1">
      <c r="A332" s="41"/>
      <c r="B332" s="42"/>
      <c r="C332" s="230" t="s">
        <v>578</v>
      </c>
      <c r="D332" s="230" t="s">
        <v>228</v>
      </c>
      <c r="E332" s="231" t="s">
        <v>4575</v>
      </c>
      <c r="F332" s="232" t="s">
        <v>4576</v>
      </c>
      <c r="G332" s="233" t="s">
        <v>244</v>
      </c>
      <c r="H332" s="234">
        <v>6.5999999999999996</v>
      </c>
      <c r="I332" s="235"/>
      <c r="J332" s="236">
        <f>ROUND(I332*H332,2)</f>
        <v>0</v>
      </c>
      <c r="K332" s="232" t="s">
        <v>232</v>
      </c>
      <c r="L332" s="47"/>
      <c r="M332" s="237" t="s">
        <v>1</v>
      </c>
      <c r="N332" s="238" t="s">
        <v>52</v>
      </c>
      <c r="O332" s="95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1" t="s">
        <v>557</v>
      </c>
      <c r="AT332" s="241" t="s">
        <v>228</v>
      </c>
      <c r="AU332" s="241" t="s">
        <v>233</v>
      </c>
      <c r="AY332" s="19" t="s">
        <v>226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9" t="s">
        <v>233</v>
      </c>
      <c r="BK332" s="242">
        <f>ROUND(I332*H332,2)</f>
        <v>0</v>
      </c>
      <c r="BL332" s="19" t="s">
        <v>557</v>
      </c>
      <c r="BM332" s="241" t="s">
        <v>4577</v>
      </c>
    </row>
    <row r="333" s="15" customFormat="1">
      <c r="A333" s="15"/>
      <c r="B333" s="280"/>
      <c r="C333" s="281"/>
      <c r="D333" s="245" t="s">
        <v>235</v>
      </c>
      <c r="E333" s="282" t="s">
        <v>1</v>
      </c>
      <c r="F333" s="283" t="s">
        <v>4530</v>
      </c>
      <c r="G333" s="281"/>
      <c r="H333" s="282" t="s">
        <v>1</v>
      </c>
      <c r="I333" s="284"/>
      <c r="J333" s="281"/>
      <c r="K333" s="281"/>
      <c r="L333" s="285"/>
      <c r="M333" s="286"/>
      <c r="N333" s="287"/>
      <c r="O333" s="287"/>
      <c r="P333" s="287"/>
      <c r="Q333" s="287"/>
      <c r="R333" s="287"/>
      <c r="S333" s="287"/>
      <c r="T333" s="28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9" t="s">
        <v>235</v>
      </c>
      <c r="AU333" s="289" t="s">
        <v>233</v>
      </c>
      <c r="AV333" s="15" t="s">
        <v>92</v>
      </c>
      <c r="AW333" s="15" t="s">
        <v>40</v>
      </c>
      <c r="AX333" s="15" t="s">
        <v>85</v>
      </c>
      <c r="AY333" s="289" t="s">
        <v>226</v>
      </c>
    </row>
    <row r="334" s="13" customFormat="1">
      <c r="A334" s="13"/>
      <c r="B334" s="243"/>
      <c r="C334" s="244"/>
      <c r="D334" s="245" t="s">
        <v>235</v>
      </c>
      <c r="E334" s="246" t="s">
        <v>1</v>
      </c>
      <c r="F334" s="247" t="s">
        <v>4574</v>
      </c>
      <c r="G334" s="244"/>
      <c r="H334" s="248">
        <v>6.5999999999999996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235</v>
      </c>
      <c r="AU334" s="254" t="s">
        <v>233</v>
      </c>
      <c r="AV334" s="13" t="s">
        <v>94</v>
      </c>
      <c r="AW334" s="13" t="s">
        <v>40</v>
      </c>
      <c r="AX334" s="13" t="s">
        <v>92</v>
      </c>
      <c r="AY334" s="254" t="s">
        <v>226</v>
      </c>
    </row>
    <row r="335" s="2" customFormat="1" ht="16.5" customHeight="1">
      <c r="A335" s="41"/>
      <c r="B335" s="42"/>
      <c r="C335" s="230" t="s">
        <v>583</v>
      </c>
      <c r="D335" s="230" t="s">
        <v>228</v>
      </c>
      <c r="E335" s="231" t="s">
        <v>4578</v>
      </c>
      <c r="F335" s="232" t="s">
        <v>4579</v>
      </c>
      <c r="G335" s="233" t="s">
        <v>244</v>
      </c>
      <c r="H335" s="234">
        <v>2.3999999999999999</v>
      </c>
      <c r="I335" s="235"/>
      <c r="J335" s="236">
        <f>ROUND(I335*H335,2)</f>
        <v>0</v>
      </c>
      <c r="K335" s="232" t="s">
        <v>232</v>
      </c>
      <c r="L335" s="47"/>
      <c r="M335" s="237" t="s">
        <v>1</v>
      </c>
      <c r="N335" s="238" t="s">
        <v>52</v>
      </c>
      <c r="O335" s="95"/>
      <c r="P335" s="239">
        <f>O335*H335</f>
        <v>0</v>
      </c>
      <c r="Q335" s="239">
        <v>1.0000000000000001E-05</v>
      </c>
      <c r="R335" s="239">
        <f>Q335*H335</f>
        <v>2.4000000000000001E-05</v>
      </c>
      <c r="S335" s="239">
        <v>0</v>
      </c>
      <c r="T335" s="240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1" t="s">
        <v>557</v>
      </c>
      <c r="AT335" s="241" t="s">
        <v>228</v>
      </c>
      <c r="AU335" s="241" t="s">
        <v>233</v>
      </c>
      <c r="AY335" s="19" t="s">
        <v>226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9" t="s">
        <v>233</v>
      </c>
      <c r="BK335" s="242">
        <f>ROUND(I335*H335,2)</f>
        <v>0</v>
      </c>
      <c r="BL335" s="19" t="s">
        <v>557</v>
      </c>
      <c r="BM335" s="241" t="s">
        <v>4580</v>
      </c>
    </row>
    <row r="336" s="15" customFormat="1">
      <c r="A336" s="15"/>
      <c r="B336" s="280"/>
      <c r="C336" s="281"/>
      <c r="D336" s="245" t="s">
        <v>235</v>
      </c>
      <c r="E336" s="282" t="s">
        <v>1</v>
      </c>
      <c r="F336" s="283" t="s">
        <v>4528</v>
      </c>
      <c r="G336" s="281"/>
      <c r="H336" s="282" t="s">
        <v>1</v>
      </c>
      <c r="I336" s="284"/>
      <c r="J336" s="281"/>
      <c r="K336" s="281"/>
      <c r="L336" s="285"/>
      <c r="M336" s="286"/>
      <c r="N336" s="287"/>
      <c r="O336" s="287"/>
      <c r="P336" s="287"/>
      <c r="Q336" s="287"/>
      <c r="R336" s="287"/>
      <c r="S336" s="287"/>
      <c r="T336" s="28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9" t="s">
        <v>235</v>
      </c>
      <c r="AU336" s="289" t="s">
        <v>233</v>
      </c>
      <c r="AV336" s="15" t="s">
        <v>92</v>
      </c>
      <c r="AW336" s="15" t="s">
        <v>40</v>
      </c>
      <c r="AX336" s="15" t="s">
        <v>85</v>
      </c>
      <c r="AY336" s="289" t="s">
        <v>226</v>
      </c>
    </row>
    <row r="337" s="13" customFormat="1">
      <c r="A337" s="13"/>
      <c r="B337" s="243"/>
      <c r="C337" s="244"/>
      <c r="D337" s="245" t="s">
        <v>235</v>
      </c>
      <c r="E337" s="246" t="s">
        <v>1</v>
      </c>
      <c r="F337" s="247" t="s">
        <v>4581</v>
      </c>
      <c r="G337" s="244"/>
      <c r="H337" s="248">
        <v>2.3999999999999999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235</v>
      </c>
      <c r="AU337" s="254" t="s">
        <v>233</v>
      </c>
      <c r="AV337" s="13" t="s">
        <v>94</v>
      </c>
      <c r="AW337" s="13" t="s">
        <v>40</v>
      </c>
      <c r="AX337" s="13" t="s">
        <v>92</v>
      </c>
      <c r="AY337" s="254" t="s">
        <v>226</v>
      </c>
    </row>
    <row r="338" s="2" customFormat="1" ht="16.5" customHeight="1">
      <c r="A338" s="41"/>
      <c r="B338" s="42"/>
      <c r="C338" s="230" t="s">
        <v>588</v>
      </c>
      <c r="D338" s="230" t="s">
        <v>228</v>
      </c>
      <c r="E338" s="231" t="s">
        <v>4582</v>
      </c>
      <c r="F338" s="232" t="s">
        <v>4583</v>
      </c>
      <c r="G338" s="233" t="s">
        <v>369</v>
      </c>
      <c r="H338" s="234">
        <v>3</v>
      </c>
      <c r="I338" s="235"/>
      <c r="J338" s="236">
        <f>ROUND(I338*H338,2)</f>
        <v>0</v>
      </c>
      <c r="K338" s="232" t="s">
        <v>232</v>
      </c>
      <c r="L338" s="47"/>
      <c r="M338" s="237" t="s">
        <v>1</v>
      </c>
      <c r="N338" s="238" t="s">
        <v>52</v>
      </c>
      <c r="O338" s="95"/>
      <c r="P338" s="239">
        <f>O338*H338</f>
        <v>0</v>
      </c>
      <c r="Q338" s="239">
        <v>1.0000000000000001E-05</v>
      </c>
      <c r="R338" s="239">
        <f>Q338*H338</f>
        <v>3.0000000000000004E-05</v>
      </c>
      <c r="S338" s="239">
        <v>0</v>
      </c>
      <c r="T338" s="240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1" t="s">
        <v>557</v>
      </c>
      <c r="AT338" s="241" t="s">
        <v>228</v>
      </c>
      <c r="AU338" s="241" t="s">
        <v>233</v>
      </c>
      <c r="AY338" s="19" t="s">
        <v>226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9" t="s">
        <v>233</v>
      </c>
      <c r="BK338" s="242">
        <f>ROUND(I338*H338,2)</f>
        <v>0</v>
      </c>
      <c r="BL338" s="19" t="s">
        <v>557</v>
      </c>
      <c r="BM338" s="241" t="s">
        <v>4584</v>
      </c>
    </row>
    <row r="339" s="2" customFormat="1" ht="16.5" customHeight="1">
      <c r="A339" s="41"/>
      <c r="B339" s="42"/>
      <c r="C339" s="230" t="s">
        <v>593</v>
      </c>
      <c r="D339" s="230" t="s">
        <v>228</v>
      </c>
      <c r="E339" s="231" t="s">
        <v>4585</v>
      </c>
      <c r="F339" s="232" t="s">
        <v>4586</v>
      </c>
      <c r="G339" s="233" t="s">
        <v>369</v>
      </c>
      <c r="H339" s="234">
        <v>1</v>
      </c>
      <c r="I339" s="235"/>
      <c r="J339" s="236">
        <f>ROUND(I339*H339,2)</f>
        <v>0</v>
      </c>
      <c r="K339" s="232" t="s">
        <v>232</v>
      </c>
      <c r="L339" s="47"/>
      <c r="M339" s="237" t="s">
        <v>1</v>
      </c>
      <c r="N339" s="238" t="s">
        <v>52</v>
      </c>
      <c r="O339" s="95"/>
      <c r="P339" s="239">
        <f>O339*H339</f>
        <v>0</v>
      </c>
      <c r="Q339" s="239">
        <v>2.0000000000000002E-05</v>
      </c>
      <c r="R339" s="239">
        <f>Q339*H339</f>
        <v>2.0000000000000002E-05</v>
      </c>
      <c r="S339" s="239">
        <v>0</v>
      </c>
      <c r="T339" s="240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1" t="s">
        <v>557</v>
      </c>
      <c r="AT339" s="241" t="s">
        <v>228</v>
      </c>
      <c r="AU339" s="241" t="s">
        <v>233</v>
      </c>
      <c r="AY339" s="19" t="s">
        <v>226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9" t="s">
        <v>233</v>
      </c>
      <c r="BK339" s="242">
        <f>ROUND(I339*H339,2)</f>
        <v>0</v>
      </c>
      <c r="BL339" s="19" t="s">
        <v>557</v>
      </c>
      <c r="BM339" s="241" t="s">
        <v>4587</v>
      </c>
    </row>
    <row r="340" s="2" customFormat="1" ht="16.5" customHeight="1">
      <c r="A340" s="41"/>
      <c r="B340" s="42"/>
      <c r="C340" s="230" t="s">
        <v>598</v>
      </c>
      <c r="D340" s="230" t="s">
        <v>228</v>
      </c>
      <c r="E340" s="231" t="s">
        <v>4588</v>
      </c>
      <c r="F340" s="232" t="s">
        <v>4589</v>
      </c>
      <c r="G340" s="233" t="s">
        <v>369</v>
      </c>
      <c r="H340" s="234">
        <v>3</v>
      </c>
      <c r="I340" s="235"/>
      <c r="J340" s="236">
        <f>ROUND(I340*H340,2)</f>
        <v>0</v>
      </c>
      <c r="K340" s="232" t="s">
        <v>232</v>
      </c>
      <c r="L340" s="47"/>
      <c r="M340" s="237" t="s">
        <v>1</v>
      </c>
      <c r="N340" s="238" t="s">
        <v>52</v>
      </c>
      <c r="O340" s="95"/>
      <c r="P340" s="239">
        <f>O340*H340</f>
        <v>0</v>
      </c>
      <c r="Q340" s="239">
        <v>4.0000000000000003E-05</v>
      </c>
      <c r="R340" s="239">
        <f>Q340*H340</f>
        <v>0.00012000000000000002</v>
      </c>
      <c r="S340" s="239">
        <v>0</v>
      </c>
      <c r="T340" s="240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1" t="s">
        <v>557</v>
      </c>
      <c r="AT340" s="241" t="s">
        <v>228</v>
      </c>
      <c r="AU340" s="241" t="s">
        <v>233</v>
      </c>
      <c r="AY340" s="19" t="s">
        <v>226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9" t="s">
        <v>233</v>
      </c>
      <c r="BK340" s="242">
        <f>ROUND(I340*H340,2)</f>
        <v>0</v>
      </c>
      <c r="BL340" s="19" t="s">
        <v>557</v>
      </c>
      <c r="BM340" s="241" t="s">
        <v>4590</v>
      </c>
    </row>
    <row r="341" s="12" customFormat="1" ht="20.88" customHeight="1">
      <c r="A341" s="12"/>
      <c r="B341" s="214"/>
      <c r="C341" s="215"/>
      <c r="D341" s="216" t="s">
        <v>84</v>
      </c>
      <c r="E341" s="228" t="s">
        <v>1617</v>
      </c>
      <c r="F341" s="228" t="s">
        <v>4591</v>
      </c>
      <c r="G341" s="215"/>
      <c r="H341" s="215"/>
      <c r="I341" s="218"/>
      <c r="J341" s="229">
        <f>BK341</f>
        <v>0</v>
      </c>
      <c r="K341" s="215"/>
      <c r="L341" s="220"/>
      <c r="M341" s="221"/>
      <c r="N341" s="222"/>
      <c r="O341" s="222"/>
      <c r="P341" s="223">
        <f>SUM(P342:P395)</f>
        <v>0</v>
      </c>
      <c r="Q341" s="222"/>
      <c r="R341" s="223">
        <f>SUM(R342:R395)</f>
        <v>0.12132000000000001</v>
      </c>
      <c r="S341" s="222"/>
      <c r="T341" s="224">
        <f>SUM(T342:T395)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92</v>
      </c>
      <c r="AT341" s="226" t="s">
        <v>84</v>
      </c>
      <c r="AU341" s="226" t="s">
        <v>94</v>
      </c>
      <c r="AY341" s="225" t="s">
        <v>226</v>
      </c>
      <c r="BK341" s="227">
        <f>SUM(BK342:BK395)</f>
        <v>0</v>
      </c>
    </row>
    <row r="342" s="2" customFormat="1" ht="16.5" customHeight="1">
      <c r="A342" s="41"/>
      <c r="B342" s="42"/>
      <c r="C342" s="266" t="s">
        <v>603</v>
      </c>
      <c r="D342" s="266" t="s">
        <v>301</v>
      </c>
      <c r="E342" s="267" t="s">
        <v>4592</v>
      </c>
      <c r="F342" s="268" t="s">
        <v>4593</v>
      </c>
      <c r="G342" s="269" t="s">
        <v>611</v>
      </c>
      <c r="H342" s="270">
        <v>2</v>
      </c>
      <c r="I342" s="271"/>
      <c r="J342" s="272">
        <f>ROUND(I342*H342,2)</f>
        <v>0</v>
      </c>
      <c r="K342" s="268" t="s">
        <v>1</v>
      </c>
      <c r="L342" s="273"/>
      <c r="M342" s="274" t="s">
        <v>1</v>
      </c>
      <c r="N342" s="275" t="s">
        <v>52</v>
      </c>
      <c r="O342" s="95"/>
      <c r="P342" s="239">
        <f>O342*H342</f>
        <v>0</v>
      </c>
      <c r="Q342" s="239">
        <v>0.0018</v>
      </c>
      <c r="R342" s="239">
        <f>Q342*H342</f>
        <v>0.0035999999999999999</v>
      </c>
      <c r="S342" s="239">
        <v>0</v>
      </c>
      <c r="T342" s="240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1" t="s">
        <v>266</v>
      </c>
      <c r="AT342" s="241" t="s">
        <v>301</v>
      </c>
      <c r="AU342" s="241" t="s">
        <v>241</v>
      </c>
      <c r="AY342" s="19" t="s">
        <v>226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9" t="s">
        <v>233</v>
      </c>
      <c r="BK342" s="242">
        <f>ROUND(I342*H342,2)</f>
        <v>0</v>
      </c>
      <c r="BL342" s="19" t="s">
        <v>233</v>
      </c>
      <c r="BM342" s="241" t="s">
        <v>4594</v>
      </c>
    </row>
    <row r="343" s="2" customFormat="1" ht="16.5" customHeight="1">
      <c r="A343" s="41"/>
      <c r="B343" s="42"/>
      <c r="C343" s="266" t="s">
        <v>608</v>
      </c>
      <c r="D343" s="266" t="s">
        <v>301</v>
      </c>
      <c r="E343" s="267" t="s">
        <v>4595</v>
      </c>
      <c r="F343" s="268" t="s">
        <v>4596</v>
      </c>
      <c r="G343" s="269" t="s">
        <v>611</v>
      </c>
      <c r="H343" s="270">
        <v>3</v>
      </c>
      <c r="I343" s="271"/>
      <c r="J343" s="272">
        <f>ROUND(I343*H343,2)</f>
        <v>0</v>
      </c>
      <c r="K343" s="268" t="s">
        <v>1</v>
      </c>
      <c r="L343" s="273"/>
      <c r="M343" s="274" t="s">
        <v>1</v>
      </c>
      <c r="N343" s="275" t="s">
        <v>52</v>
      </c>
      <c r="O343" s="95"/>
      <c r="P343" s="239">
        <f>O343*H343</f>
        <v>0</v>
      </c>
      <c r="Q343" s="239">
        <v>0.002</v>
      </c>
      <c r="R343" s="239">
        <f>Q343*H343</f>
        <v>0.0060000000000000001</v>
      </c>
      <c r="S343" s="239">
        <v>0</v>
      </c>
      <c r="T343" s="240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1" t="s">
        <v>266</v>
      </c>
      <c r="AT343" s="241" t="s">
        <v>301</v>
      </c>
      <c r="AU343" s="241" t="s">
        <v>241</v>
      </c>
      <c r="AY343" s="19" t="s">
        <v>226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9" t="s">
        <v>233</v>
      </c>
      <c r="BK343" s="242">
        <f>ROUND(I343*H343,2)</f>
        <v>0</v>
      </c>
      <c r="BL343" s="19" t="s">
        <v>233</v>
      </c>
      <c r="BM343" s="241" t="s">
        <v>4597</v>
      </c>
    </row>
    <row r="344" s="2" customFormat="1" ht="16.5" customHeight="1">
      <c r="A344" s="41"/>
      <c r="B344" s="42"/>
      <c r="C344" s="266" t="s">
        <v>615</v>
      </c>
      <c r="D344" s="266" t="s">
        <v>301</v>
      </c>
      <c r="E344" s="267" t="s">
        <v>4598</v>
      </c>
      <c r="F344" s="268" t="s">
        <v>4599</v>
      </c>
      <c r="G344" s="269" t="s">
        <v>611</v>
      </c>
      <c r="H344" s="270">
        <v>2</v>
      </c>
      <c r="I344" s="271"/>
      <c r="J344" s="272">
        <f>ROUND(I344*H344,2)</f>
        <v>0</v>
      </c>
      <c r="K344" s="268" t="s">
        <v>1</v>
      </c>
      <c r="L344" s="273"/>
      <c r="M344" s="274" t="s">
        <v>1</v>
      </c>
      <c r="N344" s="275" t="s">
        <v>52</v>
      </c>
      <c r="O344" s="95"/>
      <c r="P344" s="239">
        <f>O344*H344</f>
        <v>0</v>
      </c>
      <c r="Q344" s="239">
        <v>0.002</v>
      </c>
      <c r="R344" s="239">
        <f>Q344*H344</f>
        <v>0.0040000000000000001</v>
      </c>
      <c r="S344" s="239">
        <v>0</v>
      </c>
      <c r="T344" s="240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1" t="s">
        <v>266</v>
      </c>
      <c r="AT344" s="241" t="s">
        <v>301</v>
      </c>
      <c r="AU344" s="241" t="s">
        <v>241</v>
      </c>
      <c r="AY344" s="19" t="s">
        <v>226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9" t="s">
        <v>233</v>
      </c>
      <c r="BK344" s="242">
        <f>ROUND(I344*H344,2)</f>
        <v>0</v>
      </c>
      <c r="BL344" s="19" t="s">
        <v>233</v>
      </c>
      <c r="BM344" s="241" t="s">
        <v>4600</v>
      </c>
    </row>
    <row r="345" s="2" customFormat="1" ht="16.5" customHeight="1">
      <c r="A345" s="41"/>
      <c r="B345" s="42"/>
      <c r="C345" s="266" t="s">
        <v>620</v>
      </c>
      <c r="D345" s="266" t="s">
        <v>301</v>
      </c>
      <c r="E345" s="267" t="s">
        <v>4601</v>
      </c>
      <c r="F345" s="268" t="s">
        <v>4602</v>
      </c>
      <c r="G345" s="269" t="s">
        <v>611</v>
      </c>
      <c r="H345" s="270">
        <v>5</v>
      </c>
      <c r="I345" s="271"/>
      <c r="J345" s="272">
        <f>ROUND(I345*H345,2)</f>
        <v>0</v>
      </c>
      <c r="K345" s="268" t="s">
        <v>1</v>
      </c>
      <c r="L345" s="273"/>
      <c r="M345" s="274" t="s">
        <v>1</v>
      </c>
      <c r="N345" s="275" t="s">
        <v>52</v>
      </c>
      <c r="O345" s="95"/>
      <c r="P345" s="239">
        <f>O345*H345</f>
        <v>0</v>
      </c>
      <c r="Q345" s="239">
        <v>0.00014999999999999999</v>
      </c>
      <c r="R345" s="239">
        <f>Q345*H345</f>
        <v>0.00074999999999999991</v>
      </c>
      <c r="S345" s="239">
        <v>0</v>
      </c>
      <c r="T345" s="240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1" t="s">
        <v>266</v>
      </c>
      <c r="AT345" s="241" t="s">
        <v>301</v>
      </c>
      <c r="AU345" s="241" t="s">
        <v>241</v>
      </c>
      <c r="AY345" s="19" t="s">
        <v>226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9" t="s">
        <v>233</v>
      </c>
      <c r="BK345" s="242">
        <f>ROUND(I345*H345,2)</f>
        <v>0</v>
      </c>
      <c r="BL345" s="19" t="s">
        <v>233</v>
      </c>
      <c r="BM345" s="241" t="s">
        <v>4603</v>
      </c>
    </row>
    <row r="346" s="2" customFormat="1" ht="16.5" customHeight="1">
      <c r="A346" s="41"/>
      <c r="B346" s="42"/>
      <c r="C346" s="266" t="s">
        <v>625</v>
      </c>
      <c r="D346" s="266" t="s">
        <v>301</v>
      </c>
      <c r="E346" s="267" t="s">
        <v>4604</v>
      </c>
      <c r="F346" s="268" t="s">
        <v>4605</v>
      </c>
      <c r="G346" s="269" t="s">
        <v>611</v>
      </c>
      <c r="H346" s="270">
        <v>2</v>
      </c>
      <c r="I346" s="271"/>
      <c r="J346" s="272">
        <f>ROUND(I346*H346,2)</f>
        <v>0</v>
      </c>
      <c r="K346" s="268" t="s">
        <v>1</v>
      </c>
      <c r="L346" s="273"/>
      <c r="M346" s="274" t="s">
        <v>1</v>
      </c>
      <c r="N346" s="275" t="s">
        <v>52</v>
      </c>
      <c r="O346" s="95"/>
      <c r="P346" s="239">
        <f>O346*H346</f>
        <v>0</v>
      </c>
      <c r="Q346" s="239">
        <v>0.00014999999999999999</v>
      </c>
      <c r="R346" s="239">
        <f>Q346*H346</f>
        <v>0.00029999999999999997</v>
      </c>
      <c r="S346" s="239">
        <v>0</v>
      </c>
      <c r="T346" s="240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41" t="s">
        <v>266</v>
      </c>
      <c r="AT346" s="241" t="s">
        <v>301</v>
      </c>
      <c r="AU346" s="241" t="s">
        <v>241</v>
      </c>
      <c r="AY346" s="19" t="s">
        <v>226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9" t="s">
        <v>233</v>
      </c>
      <c r="BK346" s="242">
        <f>ROUND(I346*H346,2)</f>
        <v>0</v>
      </c>
      <c r="BL346" s="19" t="s">
        <v>233</v>
      </c>
      <c r="BM346" s="241" t="s">
        <v>4606</v>
      </c>
    </row>
    <row r="347" s="2" customFormat="1" ht="16.5" customHeight="1">
      <c r="A347" s="41"/>
      <c r="B347" s="42"/>
      <c r="C347" s="266" t="s">
        <v>630</v>
      </c>
      <c r="D347" s="266" t="s">
        <v>301</v>
      </c>
      <c r="E347" s="267" t="s">
        <v>4607</v>
      </c>
      <c r="F347" s="268" t="s">
        <v>4608</v>
      </c>
      <c r="G347" s="269" t="s">
        <v>611</v>
      </c>
      <c r="H347" s="270">
        <v>2</v>
      </c>
      <c r="I347" s="271"/>
      <c r="J347" s="272">
        <f>ROUND(I347*H347,2)</f>
        <v>0</v>
      </c>
      <c r="K347" s="268" t="s">
        <v>1</v>
      </c>
      <c r="L347" s="273"/>
      <c r="M347" s="274" t="s">
        <v>1</v>
      </c>
      <c r="N347" s="275" t="s">
        <v>52</v>
      </c>
      <c r="O347" s="95"/>
      <c r="P347" s="239">
        <f>O347*H347</f>
        <v>0</v>
      </c>
      <c r="Q347" s="239">
        <v>5.0000000000000002E-05</v>
      </c>
      <c r="R347" s="239">
        <f>Q347*H347</f>
        <v>0.00010000000000000001</v>
      </c>
      <c r="S347" s="239">
        <v>0</v>
      </c>
      <c r="T347" s="240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41" t="s">
        <v>266</v>
      </c>
      <c r="AT347" s="241" t="s">
        <v>301</v>
      </c>
      <c r="AU347" s="241" t="s">
        <v>241</v>
      </c>
      <c r="AY347" s="19" t="s">
        <v>226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9" t="s">
        <v>233</v>
      </c>
      <c r="BK347" s="242">
        <f>ROUND(I347*H347,2)</f>
        <v>0</v>
      </c>
      <c r="BL347" s="19" t="s">
        <v>233</v>
      </c>
      <c r="BM347" s="241" t="s">
        <v>4609</v>
      </c>
    </row>
    <row r="348" s="2" customFormat="1" ht="16.5" customHeight="1">
      <c r="A348" s="41"/>
      <c r="B348" s="42"/>
      <c r="C348" s="266" t="s">
        <v>639</v>
      </c>
      <c r="D348" s="266" t="s">
        <v>301</v>
      </c>
      <c r="E348" s="267" t="s">
        <v>4610</v>
      </c>
      <c r="F348" s="268" t="s">
        <v>4611</v>
      </c>
      <c r="G348" s="269" t="s">
        <v>611</v>
      </c>
      <c r="H348" s="270">
        <v>5</v>
      </c>
      <c r="I348" s="271"/>
      <c r="J348" s="272">
        <f>ROUND(I348*H348,2)</f>
        <v>0</v>
      </c>
      <c r="K348" s="268" t="s">
        <v>1</v>
      </c>
      <c r="L348" s="273"/>
      <c r="M348" s="274" t="s">
        <v>1</v>
      </c>
      <c r="N348" s="275" t="s">
        <v>52</v>
      </c>
      <c r="O348" s="95"/>
      <c r="P348" s="239">
        <f>O348*H348</f>
        <v>0</v>
      </c>
      <c r="Q348" s="239">
        <v>0.00029999999999999997</v>
      </c>
      <c r="R348" s="239">
        <f>Q348*H348</f>
        <v>0.0014999999999999998</v>
      </c>
      <c r="S348" s="239">
        <v>0</v>
      </c>
      <c r="T348" s="240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1" t="s">
        <v>266</v>
      </c>
      <c r="AT348" s="241" t="s">
        <v>301</v>
      </c>
      <c r="AU348" s="241" t="s">
        <v>241</v>
      </c>
      <c r="AY348" s="19" t="s">
        <v>226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9" t="s">
        <v>233</v>
      </c>
      <c r="BK348" s="242">
        <f>ROUND(I348*H348,2)</f>
        <v>0</v>
      </c>
      <c r="BL348" s="19" t="s">
        <v>233</v>
      </c>
      <c r="BM348" s="241" t="s">
        <v>4612</v>
      </c>
    </row>
    <row r="349" s="2" customFormat="1" ht="16.5" customHeight="1">
      <c r="A349" s="41"/>
      <c r="B349" s="42"/>
      <c r="C349" s="266" t="s">
        <v>644</v>
      </c>
      <c r="D349" s="266" t="s">
        <v>301</v>
      </c>
      <c r="E349" s="267" t="s">
        <v>4613</v>
      </c>
      <c r="F349" s="268" t="s">
        <v>4614</v>
      </c>
      <c r="G349" s="269" t="s">
        <v>611</v>
      </c>
      <c r="H349" s="270">
        <v>5</v>
      </c>
      <c r="I349" s="271"/>
      <c r="J349" s="272">
        <f>ROUND(I349*H349,2)</f>
        <v>0</v>
      </c>
      <c r="K349" s="268" t="s">
        <v>1</v>
      </c>
      <c r="L349" s="273"/>
      <c r="M349" s="274" t="s">
        <v>1</v>
      </c>
      <c r="N349" s="275" t="s">
        <v>52</v>
      </c>
      <c r="O349" s="95"/>
      <c r="P349" s="239">
        <f>O349*H349</f>
        <v>0</v>
      </c>
      <c r="Q349" s="239">
        <v>0.00025000000000000001</v>
      </c>
      <c r="R349" s="239">
        <f>Q349*H349</f>
        <v>0.00125</v>
      </c>
      <c r="S349" s="239">
        <v>0</v>
      </c>
      <c r="T349" s="240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1" t="s">
        <v>266</v>
      </c>
      <c r="AT349" s="241" t="s">
        <v>301</v>
      </c>
      <c r="AU349" s="241" t="s">
        <v>241</v>
      </c>
      <c r="AY349" s="19" t="s">
        <v>226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9" t="s">
        <v>233</v>
      </c>
      <c r="BK349" s="242">
        <f>ROUND(I349*H349,2)</f>
        <v>0</v>
      </c>
      <c r="BL349" s="19" t="s">
        <v>233</v>
      </c>
      <c r="BM349" s="241" t="s">
        <v>4615</v>
      </c>
    </row>
    <row r="350" s="2" customFormat="1" ht="16.5" customHeight="1">
      <c r="A350" s="41"/>
      <c r="B350" s="42"/>
      <c r="C350" s="266" t="s">
        <v>648</v>
      </c>
      <c r="D350" s="266" t="s">
        <v>301</v>
      </c>
      <c r="E350" s="267" t="s">
        <v>4616</v>
      </c>
      <c r="F350" s="268" t="s">
        <v>4617</v>
      </c>
      <c r="G350" s="269" t="s">
        <v>611</v>
      </c>
      <c r="H350" s="270">
        <v>2</v>
      </c>
      <c r="I350" s="271"/>
      <c r="J350" s="272">
        <f>ROUND(I350*H350,2)</f>
        <v>0</v>
      </c>
      <c r="K350" s="268" t="s">
        <v>1</v>
      </c>
      <c r="L350" s="273"/>
      <c r="M350" s="274" t="s">
        <v>1</v>
      </c>
      <c r="N350" s="275" t="s">
        <v>52</v>
      </c>
      <c r="O350" s="95"/>
      <c r="P350" s="239">
        <f>O350*H350</f>
        <v>0</v>
      </c>
      <c r="Q350" s="239">
        <v>0.00010000000000000001</v>
      </c>
      <c r="R350" s="239">
        <f>Q350*H350</f>
        <v>0.00020000000000000001</v>
      </c>
      <c r="S350" s="239">
        <v>0</v>
      </c>
      <c r="T350" s="240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1" t="s">
        <v>266</v>
      </c>
      <c r="AT350" s="241" t="s">
        <v>301</v>
      </c>
      <c r="AU350" s="241" t="s">
        <v>241</v>
      </c>
      <c r="AY350" s="19" t="s">
        <v>226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9" t="s">
        <v>233</v>
      </c>
      <c r="BK350" s="242">
        <f>ROUND(I350*H350,2)</f>
        <v>0</v>
      </c>
      <c r="BL350" s="19" t="s">
        <v>233</v>
      </c>
      <c r="BM350" s="241" t="s">
        <v>4618</v>
      </c>
    </row>
    <row r="351" s="2" customFormat="1" ht="16.5" customHeight="1">
      <c r="A351" s="41"/>
      <c r="B351" s="42"/>
      <c r="C351" s="266" t="s">
        <v>653</v>
      </c>
      <c r="D351" s="266" t="s">
        <v>301</v>
      </c>
      <c r="E351" s="267" t="s">
        <v>4619</v>
      </c>
      <c r="F351" s="268" t="s">
        <v>4620</v>
      </c>
      <c r="G351" s="269" t="s">
        <v>611</v>
      </c>
      <c r="H351" s="270">
        <v>2</v>
      </c>
      <c r="I351" s="271"/>
      <c r="J351" s="272">
        <f>ROUND(I351*H351,2)</f>
        <v>0</v>
      </c>
      <c r="K351" s="268" t="s">
        <v>1</v>
      </c>
      <c r="L351" s="273"/>
      <c r="M351" s="274" t="s">
        <v>1</v>
      </c>
      <c r="N351" s="275" t="s">
        <v>52</v>
      </c>
      <c r="O351" s="95"/>
      <c r="P351" s="239">
        <f>O351*H351</f>
        <v>0</v>
      </c>
      <c r="Q351" s="239">
        <v>0.00010000000000000001</v>
      </c>
      <c r="R351" s="239">
        <f>Q351*H351</f>
        <v>0.00020000000000000001</v>
      </c>
      <c r="S351" s="239">
        <v>0</v>
      </c>
      <c r="T351" s="240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1" t="s">
        <v>266</v>
      </c>
      <c r="AT351" s="241" t="s">
        <v>301</v>
      </c>
      <c r="AU351" s="241" t="s">
        <v>241</v>
      </c>
      <c r="AY351" s="19" t="s">
        <v>226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9" t="s">
        <v>233</v>
      </c>
      <c r="BK351" s="242">
        <f>ROUND(I351*H351,2)</f>
        <v>0</v>
      </c>
      <c r="BL351" s="19" t="s">
        <v>233</v>
      </c>
      <c r="BM351" s="241" t="s">
        <v>4621</v>
      </c>
    </row>
    <row r="352" s="2" customFormat="1" ht="16.5" customHeight="1">
      <c r="A352" s="41"/>
      <c r="B352" s="42"/>
      <c r="C352" s="266" t="s">
        <v>657</v>
      </c>
      <c r="D352" s="266" t="s">
        <v>301</v>
      </c>
      <c r="E352" s="267" t="s">
        <v>4622</v>
      </c>
      <c r="F352" s="268" t="s">
        <v>4623</v>
      </c>
      <c r="G352" s="269" t="s">
        <v>244</v>
      </c>
      <c r="H352" s="270">
        <v>5</v>
      </c>
      <c r="I352" s="271"/>
      <c r="J352" s="272">
        <f>ROUND(I352*H352,2)</f>
        <v>0</v>
      </c>
      <c r="K352" s="268" t="s">
        <v>1</v>
      </c>
      <c r="L352" s="273"/>
      <c r="M352" s="274" t="s">
        <v>1</v>
      </c>
      <c r="N352" s="275" t="s">
        <v>52</v>
      </c>
      <c r="O352" s="95"/>
      <c r="P352" s="239">
        <f>O352*H352</f>
        <v>0</v>
      </c>
      <c r="Q352" s="239">
        <v>9.0000000000000006E-05</v>
      </c>
      <c r="R352" s="239">
        <f>Q352*H352</f>
        <v>0.00045000000000000004</v>
      </c>
      <c r="S352" s="239">
        <v>0</v>
      </c>
      <c r="T352" s="240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1" t="s">
        <v>266</v>
      </c>
      <c r="AT352" s="241" t="s">
        <v>301</v>
      </c>
      <c r="AU352" s="241" t="s">
        <v>241</v>
      </c>
      <c r="AY352" s="19" t="s">
        <v>226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9" t="s">
        <v>233</v>
      </c>
      <c r="BK352" s="242">
        <f>ROUND(I352*H352,2)</f>
        <v>0</v>
      </c>
      <c r="BL352" s="19" t="s">
        <v>233</v>
      </c>
      <c r="BM352" s="241" t="s">
        <v>4624</v>
      </c>
    </row>
    <row r="353" s="2" customFormat="1" ht="16.5" customHeight="1">
      <c r="A353" s="41"/>
      <c r="B353" s="42"/>
      <c r="C353" s="266" t="s">
        <v>662</v>
      </c>
      <c r="D353" s="266" t="s">
        <v>301</v>
      </c>
      <c r="E353" s="267" t="s">
        <v>4625</v>
      </c>
      <c r="F353" s="268" t="s">
        <v>4626</v>
      </c>
      <c r="G353" s="269" t="s">
        <v>244</v>
      </c>
      <c r="H353" s="270">
        <v>5</v>
      </c>
      <c r="I353" s="271"/>
      <c r="J353" s="272">
        <f>ROUND(I353*H353,2)</f>
        <v>0</v>
      </c>
      <c r="K353" s="268" t="s">
        <v>1</v>
      </c>
      <c r="L353" s="273"/>
      <c r="M353" s="274" t="s">
        <v>1</v>
      </c>
      <c r="N353" s="275" t="s">
        <v>52</v>
      </c>
      <c r="O353" s="95"/>
      <c r="P353" s="239">
        <f>O353*H353</f>
        <v>0</v>
      </c>
      <c r="Q353" s="239">
        <v>0.00182</v>
      </c>
      <c r="R353" s="239">
        <f>Q353*H353</f>
        <v>0.0091000000000000004</v>
      </c>
      <c r="S353" s="239">
        <v>0</v>
      </c>
      <c r="T353" s="240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1" t="s">
        <v>266</v>
      </c>
      <c r="AT353" s="241" t="s">
        <v>301</v>
      </c>
      <c r="AU353" s="241" t="s">
        <v>241</v>
      </c>
      <c r="AY353" s="19" t="s">
        <v>226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9" t="s">
        <v>233</v>
      </c>
      <c r="BK353" s="242">
        <f>ROUND(I353*H353,2)</f>
        <v>0</v>
      </c>
      <c r="BL353" s="19" t="s">
        <v>233</v>
      </c>
      <c r="BM353" s="241" t="s">
        <v>4627</v>
      </c>
    </row>
    <row r="354" s="2" customFormat="1" ht="16.5" customHeight="1">
      <c r="A354" s="41"/>
      <c r="B354" s="42"/>
      <c r="C354" s="230" t="s">
        <v>666</v>
      </c>
      <c r="D354" s="230" t="s">
        <v>228</v>
      </c>
      <c r="E354" s="231" t="s">
        <v>4628</v>
      </c>
      <c r="F354" s="232" t="s">
        <v>4629</v>
      </c>
      <c r="G354" s="233" t="s">
        <v>369</v>
      </c>
      <c r="H354" s="234">
        <v>2</v>
      </c>
      <c r="I354" s="235"/>
      <c r="J354" s="236">
        <f>ROUND(I354*H354,2)</f>
        <v>0</v>
      </c>
      <c r="K354" s="232" t="s">
        <v>232</v>
      </c>
      <c r="L354" s="47"/>
      <c r="M354" s="237" t="s">
        <v>1</v>
      </c>
      <c r="N354" s="238" t="s">
        <v>52</v>
      </c>
      <c r="O354" s="95"/>
      <c r="P354" s="239">
        <f>O354*H354</f>
        <v>0</v>
      </c>
      <c r="Q354" s="239">
        <v>2.0000000000000002E-05</v>
      </c>
      <c r="R354" s="239">
        <f>Q354*H354</f>
        <v>4.0000000000000003E-05</v>
      </c>
      <c r="S354" s="239">
        <v>0</v>
      </c>
      <c r="T354" s="240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1" t="s">
        <v>307</v>
      </c>
      <c r="AT354" s="241" t="s">
        <v>228</v>
      </c>
      <c r="AU354" s="241" t="s">
        <v>241</v>
      </c>
      <c r="AY354" s="19" t="s">
        <v>226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9" t="s">
        <v>233</v>
      </c>
      <c r="BK354" s="242">
        <f>ROUND(I354*H354,2)</f>
        <v>0</v>
      </c>
      <c r="BL354" s="19" t="s">
        <v>307</v>
      </c>
      <c r="BM354" s="241" t="s">
        <v>4630</v>
      </c>
    </row>
    <row r="355" s="15" customFormat="1">
      <c r="A355" s="15"/>
      <c r="B355" s="280"/>
      <c r="C355" s="281"/>
      <c r="D355" s="245" t="s">
        <v>235</v>
      </c>
      <c r="E355" s="282" t="s">
        <v>1</v>
      </c>
      <c r="F355" s="283" t="s">
        <v>4620</v>
      </c>
      <c r="G355" s="281"/>
      <c r="H355" s="282" t="s">
        <v>1</v>
      </c>
      <c r="I355" s="284"/>
      <c r="J355" s="281"/>
      <c r="K355" s="281"/>
      <c r="L355" s="285"/>
      <c r="M355" s="286"/>
      <c r="N355" s="287"/>
      <c r="O355" s="287"/>
      <c r="P355" s="287"/>
      <c r="Q355" s="287"/>
      <c r="R355" s="287"/>
      <c r="S355" s="287"/>
      <c r="T355" s="28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9" t="s">
        <v>235</v>
      </c>
      <c r="AU355" s="289" t="s">
        <v>241</v>
      </c>
      <c r="AV355" s="15" t="s">
        <v>92</v>
      </c>
      <c r="AW355" s="15" t="s">
        <v>40</v>
      </c>
      <c r="AX355" s="15" t="s">
        <v>85</v>
      </c>
      <c r="AY355" s="289" t="s">
        <v>226</v>
      </c>
    </row>
    <row r="356" s="13" customFormat="1">
      <c r="A356" s="13"/>
      <c r="B356" s="243"/>
      <c r="C356" s="244"/>
      <c r="D356" s="245" t="s">
        <v>235</v>
      </c>
      <c r="E356" s="246" t="s">
        <v>1</v>
      </c>
      <c r="F356" s="247" t="s">
        <v>94</v>
      </c>
      <c r="G356" s="244"/>
      <c r="H356" s="248">
        <v>2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235</v>
      </c>
      <c r="AU356" s="254" t="s">
        <v>241</v>
      </c>
      <c r="AV356" s="13" t="s">
        <v>94</v>
      </c>
      <c r="AW356" s="13" t="s">
        <v>40</v>
      </c>
      <c r="AX356" s="13" t="s">
        <v>92</v>
      </c>
      <c r="AY356" s="254" t="s">
        <v>226</v>
      </c>
    </row>
    <row r="357" s="2" customFormat="1" ht="16.5" customHeight="1">
      <c r="A357" s="41"/>
      <c r="B357" s="42"/>
      <c r="C357" s="230" t="s">
        <v>670</v>
      </c>
      <c r="D357" s="230" t="s">
        <v>228</v>
      </c>
      <c r="E357" s="231" t="s">
        <v>4631</v>
      </c>
      <c r="F357" s="232" t="s">
        <v>4632</v>
      </c>
      <c r="G357" s="233" t="s">
        <v>369</v>
      </c>
      <c r="H357" s="234">
        <v>7</v>
      </c>
      <c r="I357" s="235"/>
      <c r="J357" s="236">
        <f>ROUND(I357*H357,2)</f>
        <v>0</v>
      </c>
      <c r="K357" s="232" t="s">
        <v>232</v>
      </c>
      <c r="L357" s="47"/>
      <c r="M357" s="237" t="s">
        <v>1</v>
      </c>
      <c r="N357" s="238" t="s">
        <v>52</v>
      </c>
      <c r="O357" s="95"/>
      <c r="P357" s="239">
        <f>O357*H357</f>
        <v>0</v>
      </c>
      <c r="Q357" s="239">
        <v>0.00048999999999999998</v>
      </c>
      <c r="R357" s="239">
        <f>Q357*H357</f>
        <v>0.0034299999999999999</v>
      </c>
      <c r="S357" s="239">
        <v>0</v>
      </c>
      <c r="T357" s="240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1" t="s">
        <v>307</v>
      </c>
      <c r="AT357" s="241" t="s">
        <v>228</v>
      </c>
      <c r="AU357" s="241" t="s">
        <v>241</v>
      </c>
      <c r="AY357" s="19" t="s">
        <v>226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9" t="s">
        <v>233</v>
      </c>
      <c r="BK357" s="242">
        <f>ROUND(I357*H357,2)</f>
        <v>0</v>
      </c>
      <c r="BL357" s="19" t="s">
        <v>307</v>
      </c>
      <c r="BM357" s="241" t="s">
        <v>4633</v>
      </c>
    </row>
    <row r="358" s="15" customFormat="1">
      <c r="A358" s="15"/>
      <c r="B358" s="280"/>
      <c r="C358" s="281"/>
      <c r="D358" s="245" t="s">
        <v>235</v>
      </c>
      <c r="E358" s="282" t="s">
        <v>1</v>
      </c>
      <c r="F358" s="283" t="s">
        <v>4608</v>
      </c>
      <c r="G358" s="281"/>
      <c r="H358" s="282" t="s">
        <v>1</v>
      </c>
      <c r="I358" s="284"/>
      <c r="J358" s="281"/>
      <c r="K358" s="281"/>
      <c r="L358" s="285"/>
      <c r="M358" s="286"/>
      <c r="N358" s="287"/>
      <c r="O358" s="287"/>
      <c r="P358" s="287"/>
      <c r="Q358" s="287"/>
      <c r="R358" s="287"/>
      <c r="S358" s="287"/>
      <c r="T358" s="28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9" t="s">
        <v>235</v>
      </c>
      <c r="AU358" s="289" t="s">
        <v>241</v>
      </c>
      <c r="AV358" s="15" t="s">
        <v>92</v>
      </c>
      <c r="AW358" s="15" t="s">
        <v>40</v>
      </c>
      <c r="AX358" s="15" t="s">
        <v>85</v>
      </c>
      <c r="AY358" s="289" t="s">
        <v>226</v>
      </c>
    </row>
    <row r="359" s="13" customFormat="1">
      <c r="A359" s="13"/>
      <c r="B359" s="243"/>
      <c r="C359" s="244"/>
      <c r="D359" s="245" t="s">
        <v>235</v>
      </c>
      <c r="E359" s="246" t="s">
        <v>1</v>
      </c>
      <c r="F359" s="247" t="s">
        <v>1792</v>
      </c>
      <c r="G359" s="244"/>
      <c r="H359" s="248">
        <v>4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235</v>
      </c>
      <c r="AU359" s="254" t="s">
        <v>241</v>
      </c>
      <c r="AV359" s="13" t="s">
        <v>94</v>
      </c>
      <c r="AW359" s="13" t="s">
        <v>40</v>
      </c>
      <c r="AX359" s="13" t="s">
        <v>85</v>
      </c>
      <c r="AY359" s="254" t="s">
        <v>226</v>
      </c>
    </row>
    <row r="360" s="15" customFormat="1">
      <c r="A360" s="15"/>
      <c r="B360" s="280"/>
      <c r="C360" s="281"/>
      <c r="D360" s="245" t="s">
        <v>235</v>
      </c>
      <c r="E360" s="282" t="s">
        <v>1</v>
      </c>
      <c r="F360" s="283" t="s">
        <v>4617</v>
      </c>
      <c r="G360" s="281"/>
      <c r="H360" s="282" t="s">
        <v>1</v>
      </c>
      <c r="I360" s="284"/>
      <c r="J360" s="281"/>
      <c r="K360" s="281"/>
      <c r="L360" s="285"/>
      <c r="M360" s="286"/>
      <c r="N360" s="287"/>
      <c r="O360" s="287"/>
      <c r="P360" s="287"/>
      <c r="Q360" s="287"/>
      <c r="R360" s="287"/>
      <c r="S360" s="287"/>
      <c r="T360" s="28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9" t="s">
        <v>235</v>
      </c>
      <c r="AU360" s="289" t="s">
        <v>241</v>
      </c>
      <c r="AV360" s="15" t="s">
        <v>92</v>
      </c>
      <c r="AW360" s="15" t="s">
        <v>40</v>
      </c>
      <c r="AX360" s="15" t="s">
        <v>85</v>
      </c>
      <c r="AY360" s="289" t="s">
        <v>226</v>
      </c>
    </row>
    <row r="361" s="13" customFormat="1">
      <c r="A361" s="13"/>
      <c r="B361" s="243"/>
      <c r="C361" s="244"/>
      <c r="D361" s="245" t="s">
        <v>235</v>
      </c>
      <c r="E361" s="246" t="s">
        <v>1</v>
      </c>
      <c r="F361" s="247" t="s">
        <v>92</v>
      </c>
      <c r="G361" s="244"/>
      <c r="H361" s="248">
        <v>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235</v>
      </c>
      <c r="AU361" s="254" t="s">
        <v>241</v>
      </c>
      <c r="AV361" s="13" t="s">
        <v>94</v>
      </c>
      <c r="AW361" s="13" t="s">
        <v>40</v>
      </c>
      <c r="AX361" s="13" t="s">
        <v>85</v>
      </c>
      <c r="AY361" s="254" t="s">
        <v>226</v>
      </c>
    </row>
    <row r="362" s="15" customFormat="1">
      <c r="A362" s="15"/>
      <c r="B362" s="280"/>
      <c r="C362" s="281"/>
      <c r="D362" s="245" t="s">
        <v>235</v>
      </c>
      <c r="E362" s="282" t="s">
        <v>1</v>
      </c>
      <c r="F362" s="283" t="s">
        <v>4620</v>
      </c>
      <c r="G362" s="281"/>
      <c r="H362" s="282" t="s">
        <v>1</v>
      </c>
      <c r="I362" s="284"/>
      <c r="J362" s="281"/>
      <c r="K362" s="281"/>
      <c r="L362" s="285"/>
      <c r="M362" s="286"/>
      <c r="N362" s="287"/>
      <c r="O362" s="287"/>
      <c r="P362" s="287"/>
      <c r="Q362" s="287"/>
      <c r="R362" s="287"/>
      <c r="S362" s="287"/>
      <c r="T362" s="28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9" t="s">
        <v>235</v>
      </c>
      <c r="AU362" s="289" t="s">
        <v>241</v>
      </c>
      <c r="AV362" s="15" t="s">
        <v>92</v>
      </c>
      <c r="AW362" s="15" t="s">
        <v>40</v>
      </c>
      <c r="AX362" s="15" t="s">
        <v>85</v>
      </c>
      <c r="AY362" s="289" t="s">
        <v>226</v>
      </c>
    </row>
    <row r="363" s="13" customFormat="1">
      <c r="A363" s="13"/>
      <c r="B363" s="243"/>
      <c r="C363" s="244"/>
      <c r="D363" s="245" t="s">
        <v>235</v>
      </c>
      <c r="E363" s="246" t="s">
        <v>1</v>
      </c>
      <c r="F363" s="247" t="s">
        <v>94</v>
      </c>
      <c r="G363" s="244"/>
      <c r="H363" s="248">
        <v>2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235</v>
      </c>
      <c r="AU363" s="254" t="s">
        <v>241</v>
      </c>
      <c r="AV363" s="13" t="s">
        <v>94</v>
      </c>
      <c r="AW363" s="13" t="s">
        <v>40</v>
      </c>
      <c r="AX363" s="13" t="s">
        <v>85</v>
      </c>
      <c r="AY363" s="254" t="s">
        <v>226</v>
      </c>
    </row>
    <row r="364" s="14" customFormat="1">
      <c r="A364" s="14"/>
      <c r="B364" s="255"/>
      <c r="C364" s="256"/>
      <c r="D364" s="245" t="s">
        <v>235</v>
      </c>
      <c r="E364" s="257" t="s">
        <v>1</v>
      </c>
      <c r="F364" s="258" t="s">
        <v>237</v>
      </c>
      <c r="G364" s="256"/>
      <c r="H364" s="259">
        <v>7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235</v>
      </c>
      <c r="AU364" s="265" t="s">
        <v>241</v>
      </c>
      <c r="AV364" s="14" t="s">
        <v>233</v>
      </c>
      <c r="AW364" s="14" t="s">
        <v>40</v>
      </c>
      <c r="AX364" s="14" t="s">
        <v>92</v>
      </c>
      <c r="AY364" s="265" t="s">
        <v>226</v>
      </c>
    </row>
    <row r="365" s="2" customFormat="1" ht="16.5" customHeight="1">
      <c r="A365" s="41"/>
      <c r="B365" s="42"/>
      <c r="C365" s="230" t="s">
        <v>675</v>
      </c>
      <c r="D365" s="230" t="s">
        <v>228</v>
      </c>
      <c r="E365" s="231" t="s">
        <v>4634</v>
      </c>
      <c r="F365" s="232" t="s">
        <v>4635</v>
      </c>
      <c r="G365" s="233" t="s">
        <v>369</v>
      </c>
      <c r="H365" s="234">
        <v>43</v>
      </c>
      <c r="I365" s="235"/>
      <c r="J365" s="236">
        <f>ROUND(I365*H365,2)</f>
        <v>0</v>
      </c>
      <c r="K365" s="232" t="s">
        <v>1</v>
      </c>
      <c r="L365" s="47"/>
      <c r="M365" s="237" t="s">
        <v>1</v>
      </c>
      <c r="N365" s="238" t="s">
        <v>52</v>
      </c>
      <c r="O365" s="95"/>
      <c r="P365" s="239">
        <f>O365*H365</f>
        <v>0</v>
      </c>
      <c r="Q365" s="239">
        <v>0.0019</v>
      </c>
      <c r="R365" s="239">
        <f>Q365*H365</f>
        <v>0.081699999999999995</v>
      </c>
      <c r="S365" s="239">
        <v>0</v>
      </c>
      <c r="T365" s="240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1" t="s">
        <v>307</v>
      </c>
      <c r="AT365" s="241" t="s">
        <v>228</v>
      </c>
      <c r="AU365" s="241" t="s">
        <v>241</v>
      </c>
      <c r="AY365" s="19" t="s">
        <v>226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9" t="s">
        <v>233</v>
      </c>
      <c r="BK365" s="242">
        <f>ROUND(I365*H365,2)</f>
        <v>0</v>
      </c>
      <c r="BL365" s="19" t="s">
        <v>307</v>
      </c>
      <c r="BM365" s="241" t="s">
        <v>4636</v>
      </c>
    </row>
    <row r="366" s="15" customFormat="1">
      <c r="A366" s="15"/>
      <c r="B366" s="280"/>
      <c r="C366" s="281"/>
      <c r="D366" s="245" t="s">
        <v>235</v>
      </c>
      <c r="E366" s="282" t="s">
        <v>1</v>
      </c>
      <c r="F366" s="283" t="s">
        <v>4593</v>
      </c>
      <c r="G366" s="281"/>
      <c r="H366" s="282" t="s">
        <v>1</v>
      </c>
      <c r="I366" s="284"/>
      <c r="J366" s="281"/>
      <c r="K366" s="281"/>
      <c r="L366" s="285"/>
      <c r="M366" s="286"/>
      <c r="N366" s="287"/>
      <c r="O366" s="287"/>
      <c r="P366" s="287"/>
      <c r="Q366" s="287"/>
      <c r="R366" s="287"/>
      <c r="S366" s="287"/>
      <c r="T366" s="28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9" t="s">
        <v>235</v>
      </c>
      <c r="AU366" s="289" t="s">
        <v>241</v>
      </c>
      <c r="AV366" s="15" t="s">
        <v>92</v>
      </c>
      <c r="AW366" s="15" t="s">
        <v>40</v>
      </c>
      <c r="AX366" s="15" t="s">
        <v>85</v>
      </c>
      <c r="AY366" s="289" t="s">
        <v>226</v>
      </c>
    </row>
    <row r="367" s="13" customFormat="1">
      <c r="A367" s="13"/>
      <c r="B367" s="243"/>
      <c r="C367" s="244"/>
      <c r="D367" s="245" t="s">
        <v>235</v>
      </c>
      <c r="E367" s="246" t="s">
        <v>1</v>
      </c>
      <c r="F367" s="247" t="s">
        <v>1792</v>
      </c>
      <c r="G367" s="244"/>
      <c r="H367" s="248">
        <v>4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235</v>
      </c>
      <c r="AU367" s="254" t="s">
        <v>241</v>
      </c>
      <c r="AV367" s="13" t="s">
        <v>94</v>
      </c>
      <c r="AW367" s="13" t="s">
        <v>40</v>
      </c>
      <c r="AX367" s="13" t="s">
        <v>85</v>
      </c>
      <c r="AY367" s="254" t="s">
        <v>226</v>
      </c>
    </row>
    <row r="368" s="15" customFormat="1">
      <c r="A368" s="15"/>
      <c r="B368" s="280"/>
      <c r="C368" s="281"/>
      <c r="D368" s="245" t="s">
        <v>235</v>
      </c>
      <c r="E368" s="282" t="s">
        <v>1</v>
      </c>
      <c r="F368" s="283" t="s">
        <v>4596</v>
      </c>
      <c r="G368" s="281"/>
      <c r="H368" s="282" t="s">
        <v>1</v>
      </c>
      <c r="I368" s="284"/>
      <c r="J368" s="281"/>
      <c r="K368" s="281"/>
      <c r="L368" s="285"/>
      <c r="M368" s="286"/>
      <c r="N368" s="287"/>
      <c r="O368" s="287"/>
      <c r="P368" s="287"/>
      <c r="Q368" s="287"/>
      <c r="R368" s="287"/>
      <c r="S368" s="287"/>
      <c r="T368" s="28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9" t="s">
        <v>235</v>
      </c>
      <c r="AU368" s="289" t="s">
        <v>241</v>
      </c>
      <c r="AV368" s="15" t="s">
        <v>92</v>
      </c>
      <c r="AW368" s="15" t="s">
        <v>40</v>
      </c>
      <c r="AX368" s="15" t="s">
        <v>85</v>
      </c>
      <c r="AY368" s="289" t="s">
        <v>226</v>
      </c>
    </row>
    <row r="369" s="13" customFormat="1">
      <c r="A369" s="13"/>
      <c r="B369" s="243"/>
      <c r="C369" s="244"/>
      <c r="D369" s="245" t="s">
        <v>235</v>
      </c>
      <c r="E369" s="246" t="s">
        <v>1</v>
      </c>
      <c r="F369" s="247" t="s">
        <v>1659</v>
      </c>
      <c r="G369" s="244"/>
      <c r="H369" s="248">
        <v>6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235</v>
      </c>
      <c r="AU369" s="254" t="s">
        <v>241</v>
      </c>
      <c r="AV369" s="13" t="s">
        <v>94</v>
      </c>
      <c r="AW369" s="13" t="s">
        <v>40</v>
      </c>
      <c r="AX369" s="13" t="s">
        <v>85</v>
      </c>
      <c r="AY369" s="254" t="s">
        <v>226</v>
      </c>
    </row>
    <row r="370" s="15" customFormat="1">
      <c r="A370" s="15"/>
      <c r="B370" s="280"/>
      <c r="C370" s="281"/>
      <c r="D370" s="245" t="s">
        <v>235</v>
      </c>
      <c r="E370" s="282" t="s">
        <v>1</v>
      </c>
      <c r="F370" s="283" t="s">
        <v>4599</v>
      </c>
      <c r="G370" s="281"/>
      <c r="H370" s="282" t="s">
        <v>1</v>
      </c>
      <c r="I370" s="284"/>
      <c r="J370" s="281"/>
      <c r="K370" s="281"/>
      <c r="L370" s="285"/>
      <c r="M370" s="286"/>
      <c r="N370" s="287"/>
      <c r="O370" s="287"/>
      <c r="P370" s="287"/>
      <c r="Q370" s="287"/>
      <c r="R370" s="287"/>
      <c r="S370" s="287"/>
      <c r="T370" s="28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9" t="s">
        <v>235</v>
      </c>
      <c r="AU370" s="289" t="s">
        <v>241</v>
      </c>
      <c r="AV370" s="15" t="s">
        <v>92</v>
      </c>
      <c r="AW370" s="15" t="s">
        <v>40</v>
      </c>
      <c r="AX370" s="15" t="s">
        <v>85</v>
      </c>
      <c r="AY370" s="289" t="s">
        <v>226</v>
      </c>
    </row>
    <row r="371" s="13" customFormat="1">
      <c r="A371" s="13"/>
      <c r="B371" s="243"/>
      <c r="C371" s="244"/>
      <c r="D371" s="245" t="s">
        <v>235</v>
      </c>
      <c r="E371" s="246" t="s">
        <v>1</v>
      </c>
      <c r="F371" s="247" t="s">
        <v>94</v>
      </c>
      <c r="G371" s="244"/>
      <c r="H371" s="248">
        <v>2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235</v>
      </c>
      <c r="AU371" s="254" t="s">
        <v>241</v>
      </c>
      <c r="AV371" s="13" t="s">
        <v>94</v>
      </c>
      <c r="AW371" s="13" t="s">
        <v>40</v>
      </c>
      <c r="AX371" s="13" t="s">
        <v>85</v>
      </c>
      <c r="AY371" s="254" t="s">
        <v>226</v>
      </c>
    </row>
    <row r="372" s="15" customFormat="1">
      <c r="A372" s="15"/>
      <c r="B372" s="280"/>
      <c r="C372" s="281"/>
      <c r="D372" s="245" t="s">
        <v>235</v>
      </c>
      <c r="E372" s="282" t="s">
        <v>1</v>
      </c>
      <c r="F372" s="283" t="s">
        <v>4602</v>
      </c>
      <c r="G372" s="281"/>
      <c r="H372" s="282" t="s">
        <v>1</v>
      </c>
      <c r="I372" s="284"/>
      <c r="J372" s="281"/>
      <c r="K372" s="281"/>
      <c r="L372" s="285"/>
      <c r="M372" s="286"/>
      <c r="N372" s="287"/>
      <c r="O372" s="287"/>
      <c r="P372" s="287"/>
      <c r="Q372" s="287"/>
      <c r="R372" s="287"/>
      <c r="S372" s="287"/>
      <c r="T372" s="28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9" t="s">
        <v>235</v>
      </c>
      <c r="AU372" s="289" t="s">
        <v>241</v>
      </c>
      <c r="AV372" s="15" t="s">
        <v>92</v>
      </c>
      <c r="AW372" s="15" t="s">
        <v>40</v>
      </c>
      <c r="AX372" s="15" t="s">
        <v>85</v>
      </c>
      <c r="AY372" s="289" t="s">
        <v>226</v>
      </c>
    </row>
    <row r="373" s="13" customFormat="1">
      <c r="A373" s="13"/>
      <c r="B373" s="243"/>
      <c r="C373" s="244"/>
      <c r="D373" s="245" t="s">
        <v>235</v>
      </c>
      <c r="E373" s="246" t="s">
        <v>1</v>
      </c>
      <c r="F373" s="247" t="s">
        <v>4637</v>
      </c>
      <c r="G373" s="244"/>
      <c r="H373" s="248">
        <v>15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235</v>
      </c>
      <c r="AU373" s="254" t="s">
        <v>241</v>
      </c>
      <c r="AV373" s="13" t="s">
        <v>94</v>
      </c>
      <c r="AW373" s="13" t="s">
        <v>40</v>
      </c>
      <c r="AX373" s="13" t="s">
        <v>85</v>
      </c>
      <c r="AY373" s="254" t="s">
        <v>226</v>
      </c>
    </row>
    <row r="374" s="15" customFormat="1">
      <c r="A374" s="15"/>
      <c r="B374" s="280"/>
      <c r="C374" s="281"/>
      <c r="D374" s="245" t="s">
        <v>235</v>
      </c>
      <c r="E374" s="282" t="s">
        <v>1</v>
      </c>
      <c r="F374" s="283" t="s">
        <v>4605</v>
      </c>
      <c r="G374" s="281"/>
      <c r="H374" s="282" t="s">
        <v>1</v>
      </c>
      <c r="I374" s="284"/>
      <c r="J374" s="281"/>
      <c r="K374" s="281"/>
      <c r="L374" s="285"/>
      <c r="M374" s="286"/>
      <c r="N374" s="287"/>
      <c r="O374" s="287"/>
      <c r="P374" s="287"/>
      <c r="Q374" s="287"/>
      <c r="R374" s="287"/>
      <c r="S374" s="287"/>
      <c r="T374" s="28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9" t="s">
        <v>235</v>
      </c>
      <c r="AU374" s="289" t="s">
        <v>241</v>
      </c>
      <c r="AV374" s="15" t="s">
        <v>92</v>
      </c>
      <c r="AW374" s="15" t="s">
        <v>40</v>
      </c>
      <c r="AX374" s="15" t="s">
        <v>85</v>
      </c>
      <c r="AY374" s="289" t="s">
        <v>226</v>
      </c>
    </row>
    <row r="375" s="13" customFormat="1">
      <c r="A375" s="13"/>
      <c r="B375" s="243"/>
      <c r="C375" s="244"/>
      <c r="D375" s="245" t="s">
        <v>235</v>
      </c>
      <c r="E375" s="246" t="s">
        <v>1</v>
      </c>
      <c r="F375" s="247" t="s">
        <v>1792</v>
      </c>
      <c r="G375" s="244"/>
      <c r="H375" s="248">
        <v>4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235</v>
      </c>
      <c r="AU375" s="254" t="s">
        <v>241</v>
      </c>
      <c r="AV375" s="13" t="s">
        <v>94</v>
      </c>
      <c r="AW375" s="13" t="s">
        <v>40</v>
      </c>
      <c r="AX375" s="13" t="s">
        <v>85</v>
      </c>
      <c r="AY375" s="254" t="s">
        <v>226</v>
      </c>
    </row>
    <row r="376" s="15" customFormat="1">
      <c r="A376" s="15"/>
      <c r="B376" s="280"/>
      <c r="C376" s="281"/>
      <c r="D376" s="245" t="s">
        <v>235</v>
      </c>
      <c r="E376" s="282" t="s">
        <v>1</v>
      </c>
      <c r="F376" s="283" t="s">
        <v>4611</v>
      </c>
      <c r="G376" s="281"/>
      <c r="H376" s="282" t="s">
        <v>1</v>
      </c>
      <c r="I376" s="284"/>
      <c r="J376" s="281"/>
      <c r="K376" s="281"/>
      <c r="L376" s="285"/>
      <c r="M376" s="286"/>
      <c r="N376" s="287"/>
      <c r="O376" s="287"/>
      <c r="P376" s="287"/>
      <c r="Q376" s="287"/>
      <c r="R376" s="287"/>
      <c r="S376" s="287"/>
      <c r="T376" s="28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9" t="s">
        <v>235</v>
      </c>
      <c r="AU376" s="289" t="s">
        <v>241</v>
      </c>
      <c r="AV376" s="15" t="s">
        <v>92</v>
      </c>
      <c r="AW376" s="15" t="s">
        <v>40</v>
      </c>
      <c r="AX376" s="15" t="s">
        <v>85</v>
      </c>
      <c r="AY376" s="289" t="s">
        <v>226</v>
      </c>
    </row>
    <row r="377" s="13" customFormat="1">
      <c r="A377" s="13"/>
      <c r="B377" s="243"/>
      <c r="C377" s="244"/>
      <c r="D377" s="245" t="s">
        <v>235</v>
      </c>
      <c r="E377" s="246" t="s">
        <v>1</v>
      </c>
      <c r="F377" s="247" t="s">
        <v>251</v>
      </c>
      <c r="G377" s="244"/>
      <c r="H377" s="248">
        <v>5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235</v>
      </c>
      <c r="AU377" s="254" t="s">
        <v>241</v>
      </c>
      <c r="AV377" s="13" t="s">
        <v>94</v>
      </c>
      <c r="AW377" s="13" t="s">
        <v>40</v>
      </c>
      <c r="AX377" s="13" t="s">
        <v>85</v>
      </c>
      <c r="AY377" s="254" t="s">
        <v>226</v>
      </c>
    </row>
    <row r="378" s="15" customFormat="1">
      <c r="A378" s="15"/>
      <c r="B378" s="280"/>
      <c r="C378" s="281"/>
      <c r="D378" s="245" t="s">
        <v>235</v>
      </c>
      <c r="E378" s="282" t="s">
        <v>1</v>
      </c>
      <c r="F378" s="283" t="s">
        <v>4614</v>
      </c>
      <c r="G378" s="281"/>
      <c r="H378" s="282" t="s">
        <v>1</v>
      </c>
      <c r="I378" s="284"/>
      <c r="J378" s="281"/>
      <c r="K378" s="281"/>
      <c r="L378" s="285"/>
      <c r="M378" s="286"/>
      <c r="N378" s="287"/>
      <c r="O378" s="287"/>
      <c r="P378" s="287"/>
      <c r="Q378" s="287"/>
      <c r="R378" s="287"/>
      <c r="S378" s="287"/>
      <c r="T378" s="28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9" t="s">
        <v>235</v>
      </c>
      <c r="AU378" s="289" t="s">
        <v>241</v>
      </c>
      <c r="AV378" s="15" t="s">
        <v>92</v>
      </c>
      <c r="AW378" s="15" t="s">
        <v>40</v>
      </c>
      <c r="AX378" s="15" t="s">
        <v>85</v>
      </c>
      <c r="AY378" s="289" t="s">
        <v>226</v>
      </c>
    </row>
    <row r="379" s="13" customFormat="1">
      <c r="A379" s="13"/>
      <c r="B379" s="243"/>
      <c r="C379" s="244"/>
      <c r="D379" s="245" t="s">
        <v>235</v>
      </c>
      <c r="E379" s="246" t="s">
        <v>1</v>
      </c>
      <c r="F379" s="247" t="s">
        <v>251</v>
      </c>
      <c r="G379" s="244"/>
      <c r="H379" s="248">
        <v>5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235</v>
      </c>
      <c r="AU379" s="254" t="s">
        <v>241</v>
      </c>
      <c r="AV379" s="13" t="s">
        <v>94</v>
      </c>
      <c r="AW379" s="13" t="s">
        <v>40</v>
      </c>
      <c r="AX379" s="13" t="s">
        <v>85</v>
      </c>
      <c r="AY379" s="254" t="s">
        <v>226</v>
      </c>
    </row>
    <row r="380" s="15" customFormat="1">
      <c r="A380" s="15"/>
      <c r="B380" s="280"/>
      <c r="C380" s="281"/>
      <c r="D380" s="245" t="s">
        <v>235</v>
      </c>
      <c r="E380" s="282" t="s">
        <v>1</v>
      </c>
      <c r="F380" s="283" t="s">
        <v>4617</v>
      </c>
      <c r="G380" s="281"/>
      <c r="H380" s="282" t="s">
        <v>1</v>
      </c>
      <c r="I380" s="284"/>
      <c r="J380" s="281"/>
      <c r="K380" s="281"/>
      <c r="L380" s="285"/>
      <c r="M380" s="286"/>
      <c r="N380" s="287"/>
      <c r="O380" s="287"/>
      <c r="P380" s="287"/>
      <c r="Q380" s="287"/>
      <c r="R380" s="287"/>
      <c r="S380" s="287"/>
      <c r="T380" s="28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9" t="s">
        <v>235</v>
      </c>
      <c r="AU380" s="289" t="s">
        <v>241</v>
      </c>
      <c r="AV380" s="15" t="s">
        <v>92</v>
      </c>
      <c r="AW380" s="15" t="s">
        <v>40</v>
      </c>
      <c r="AX380" s="15" t="s">
        <v>85</v>
      </c>
      <c r="AY380" s="289" t="s">
        <v>226</v>
      </c>
    </row>
    <row r="381" s="13" customFormat="1">
      <c r="A381" s="13"/>
      <c r="B381" s="243"/>
      <c r="C381" s="244"/>
      <c r="D381" s="245" t="s">
        <v>235</v>
      </c>
      <c r="E381" s="246" t="s">
        <v>1</v>
      </c>
      <c r="F381" s="247" t="s">
        <v>3783</v>
      </c>
      <c r="G381" s="244"/>
      <c r="H381" s="248">
        <v>2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235</v>
      </c>
      <c r="AU381" s="254" t="s">
        <v>241</v>
      </c>
      <c r="AV381" s="13" t="s">
        <v>94</v>
      </c>
      <c r="AW381" s="13" t="s">
        <v>40</v>
      </c>
      <c r="AX381" s="13" t="s">
        <v>85</v>
      </c>
      <c r="AY381" s="254" t="s">
        <v>226</v>
      </c>
    </row>
    <row r="382" s="14" customFormat="1">
      <c r="A382" s="14"/>
      <c r="B382" s="255"/>
      <c r="C382" s="256"/>
      <c r="D382" s="245" t="s">
        <v>235</v>
      </c>
      <c r="E382" s="257" t="s">
        <v>1</v>
      </c>
      <c r="F382" s="258" t="s">
        <v>237</v>
      </c>
      <c r="G382" s="256"/>
      <c r="H382" s="259">
        <v>43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235</v>
      </c>
      <c r="AU382" s="265" t="s">
        <v>241</v>
      </c>
      <c r="AV382" s="14" t="s">
        <v>233</v>
      </c>
      <c r="AW382" s="14" t="s">
        <v>40</v>
      </c>
      <c r="AX382" s="14" t="s">
        <v>92</v>
      </c>
      <c r="AY382" s="265" t="s">
        <v>226</v>
      </c>
    </row>
    <row r="383" s="2" customFormat="1" ht="16.5" customHeight="1">
      <c r="A383" s="41"/>
      <c r="B383" s="42"/>
      <c r="C383" s="230" t="s">
        <v>679</v>
      </c>
      <c r="D383" s="230" t="s">
        <v>228</v>
      </c>
      <c r="E383" s="231" t="s">
        <v>4638</v>
      </c>
      <c r="F383" s="232" t="s">
        <v>4639</v>
      </c>
      <c r="G383" s="233" t="s">
        <v>369</v>
      </c>
      <c r="H383" s="234">
        <v>7</v>
      </c>
      <c r="I383" s="235"/>
      <c r="J383" s="236">
        <f>ROUND(I383*H383,2)</f>
        <v>0</v>
      </c>
      <c r="K383" s="232" t="s">
        <v>232</v>
      </c>
      <c r="L383" s="47"/>
      <c r="M383" s="237" t="s">
        <v>1</v>
      </c>
      <c r="N383" s="238" t="s">
        <v>52</v>
      </c>
      <c r="O383" s="95"/>
      <c r="P383" s="239">
        <f>O383*H383</f>
        <v>0</v>
      </c>
      <c r="Q383" s="239">
        <v>0</v>
      </c>
      <c r="R383" s="239">
        <f>Q383*H383</f>
        <v>0</v>
      </c>
      <c r="S383" s="239">
        <v>0</v>
      </c>
      <c r="T383" s="240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41" t="s">
        <v>557</v>
      </c>
      <c r="AT383" s="241" t="s">
        <v>228</v>
      </c>
      <c r="AU383" s="241" t="s">
        <v>241</v>
      </c>
      <c r="AY383" s="19" t="s">
        <v>226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9" t="s">
        <v>233</v>
      </c>
      <c r="BK383" s="242">
        <f>ROUND(I383*H383,2)</f>
        <v>0</v>
      </c>
      <c r="BL383" s="19" t="s">
        <v>557</v>
      </c>
      <c r="BM383" s="241" t="s">
        <v>4640</v>
      </c>
    </row>
    <row r="384" s="15" customFormat="1">
      <c r="A384" s="15"/>
      <c r="B384" s="280"/>
      <c r="C384" s="281"/>
      <c r="D384" s="245" t="s">
        <v>235</v>
      </c>
      <c r="E384" s="282" t="s">
        <v>1</v>
      </c>
      <c r="F384" s="283" t="s">
        <v>4599</v>
      </c>
      <c r="G384" s="281"/>
      <c r="H384" s="282" t="s">
        <v>1</v>
      </c>
      <c r="I384" s="284"/>
      <c r="J384" s="281"/>
      <c r="K384" s="281"/>
      <c r="L384" s="285"/>
      <c r="M384" s="286"/>
      <c r="N384" s="287"/>
      <c r="O384" s="287"/>
      <c r="P384" s="287"/>
      <c r="Q384" s="287"/>
      <c r="R384" s="287"/>
      <c r="S384" s="287"/>
      <c r="T384" s="28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9" t="s">
        <v>235</v>
      </c>
      <c r="AU384" s="289" t="s">
        <v>241</v>
      </c>
      <c r="AV384" s="15" t="s">
        <v>92</v>
      </c>
      <c r="AW384" s="15" t="s">
        <v>40</v>
      </c>
      <c r="AX384" s="15" t="s">
        <v>85</v>
      </c>
      <c r="AY384" s="289" t="s">
        <v>226</v>
      </c>
    </row>
    <row r="385" s="13" customFormat="1">
      <c r="A385" s="13"/>
      <c r="B385" s="243"/>
      <c r="C385" s="244"/>
      <c r="D385" s="245" t="s">
        <v>235</v>
      </c>
      <c r="E385" s="246" t="s">
        <v>1</v>
      </c>
      <c r="F385" s="247" t="s">
        <v>94</v>
      </c>
      <c r="G385" s="244"/>
      <c r="H385" s="248">
        <v>2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235</v>
      </c>
      <c r="AU385" s="254" t="s">
        <v>241</v>
      </c>
      <c r="AV385" s="13" t="s">
        <v>94</v>
      </c>
      <c r="AW385" s="13" t="s">
        <v>40</v>
      </c>
      <c r="AX385" s="13" t="s">
        <v>85</v>
      </c>
      <c r="AY385" s="254" t="s">
        <v>226</v>
      </c>
    </row>
    <row r="386" s="15" customFormat="1">
      <c r="A386" s="15"/>
      <c r="B386" s="280"/>
      <c r="C386" s="281"/>
      <c r="D386" s="245" t="s">
        <v>235</v>
      </c>
      <c r="E386" s="282" t="s">
        <v>1</v>
      </c>
      <c r="F386" s="283" t="s">
        <v>4611</v>
      </c>
      <c r="G386" s="281"/>
      <c r="H386" s="282" t="s">
        <v>1</v>
      </c>
      <c r="I386" s="284"/>
      <c r="J386" s="281"/>
      <c r="K386" s="281"/>
      <c r="L386" s="285"/>
      <c r="M386" s="286"/>
      <c r="N386" s="287"/>
      <c r="O386" s="287"/>
      <c r="P386" s="287"/>
      <c r="Q386" s="287"/>
      <c r="R386" s="287"/>
      <c r="S386" s="287"/>
      <c r="T386" s="28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9" t="s">
        <v>235</v>
      </c>
      <c r="AU386" s="289" t="s">
        <v>241</v>
      </c>
      <c r="AV386" s="15" t="s">
        <v>92</v>
      </c>
      <c r="AW386" s="15" t="s">
        <v>40</v>
      </c>
      <c r="AX386" s="15" t="s">
        <v>85</v>
      </c>
      <c r="AY386" s="289" t="s">
        <v>226</v>
      </c>
    </row>
    <row r="387" s="13" customFormat="1">
      <c r="A387" s="13"/>
      <c r="B387" s="243"/>
      <c r="C387" s="244"/>
      <c r="D387" s="245" t="s">
        <v>235</v>
      </c>
      <c r="E387" s="246" t="s">
        <v>1</v>
      </c>
      <c r="F387" s="247" t="s">
        <v>251</v>
      </c>
      <c r="G387" s="244"/>
      <c r="H387" s="248">
        <v>5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235</v>
      </c>
      <c r="AU387" s="254" t="s">
        <v>241</v>
      </c>
      <c r="AV387" s="13" t="s">
        <v>94</v>
      </c>
      <c r="AW387" s="13" t="s">
        <v>40</v>
      </c>
      <c r="AX387" s="13" t="s">
        <v>85</v>
      </c>
      <c r="AY387" s="254" t="s">
        <v>226</v>
      </c>
    </row>
    <row r="388" s="14" customFormat="1">
      <c r="A388" s="14"/>
      <c r="B388" s="255"/>
      <c r="C388" s="256"/>
      <c r="D388" s="245" t="s">
        <v>235</v>
      </c>
      <c r="E388" s="257" t="s">
        <v>1</v>
      </c>
      <c r="F388" s="258" t="s">
        <v>237</v>
      </c>
      <c r="G388" s="256"/>
      <c r="H388" s="259">
        <v>7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5" t="s">
        <v>235</v>
      </c>
      <c r="AU388" s="265" t="s">
        <v>241</v>
      </c>
      <c r="AV388" s="14" t="s">
        <v>233</v>
      </c>
      <c r="AW388" s="14" t="s">
        <v>40</v>
      </c>
      <c r="AX388" s="14" t="s">
        <v>92</v>
      </c>
      <c r="AY388" s="265" t="s">
        <v>226</v>
      </c>
    </row>
    <row r="389" s="2" customFormat="1" ht="16.5" customHeight="1">
      <c r="A389" s="41"/>
      <c r="B389" s="42"/>
      <c r="C389" s="230" t="s">
        <v>685</v>
      </c>
      <c r="D389" s="230" t="s">
        <v>228</v>
      </c>
      <c r="E389" s="231" t="s">
        <v>2187</v>
      </c>
      <c r="F389" s="232" t="s">
        <v>4641</v>
      </c>
      <c r="G389" s="233" t="s">
        <v>244</v>
      </c>
      <c r="H389" s="234">
        <v>5</v>
      </c>
      <c r="I389" s="235"/>
      <c r="J389" s="236">
        <f>ROUND(I389*H389,2)</f>
        <v>0</v>
      </c>
      <c r="K389" s="232" t="s">
        <v>232</v>
      </c>
      <c r="L389" s="47"/>
      <c r="M389" s="237" t="s">
        <v>1</v>
      </c>
      <c r="N389" s="238" t="s">
        <v>52</v>
      </c>
      <c r="O389" s="95"/>
      <c r="P389" s="239">
        <f>O389*H389</f>
        <v>0</v>
      </c>
      <c r="Q389" s="239">
        <v>0.00034000000000000002</v>
      </c>
      <c r="R389" s="239">
        <f>Q389*H389</f>
        <v>0.0017000000000000001</v>
      </c>
      <c r="S389" s="239">
        <v>0</v>
      </c>
      <c r="T389" s="240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41" t="s">
        <v>307</v>
      </c>
      <c r="AT389" s="241" t="s">
        <v>228</v>
      </c>
      <c r="AU389" s="241" t="s">
        <v>241</v>
      </c>
      <c r="AY389" s="19" t="s">
        <v>226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9" t="s">
        <v>233</v>
      </c>
      <c r="BK389" s="242">
        <f>ROUND(I389*H389,2)</f>
        <v>0</v>
      </c>
      <c r="BL389" s="19" t="s">
        <v>307</v>
      </c>
      <c r="BM389" s="241" t="s">
        <v>4642</v>
      </c>
    </row>
    <row r="390" s="15" customFormat="1">
      <c r="A390" s="15"/>
      <c r="B390" s="280"/>
      <c r="C390" s="281"/>
      <c r="D390" s="245" t="s">
        <v>235</v>
      </c>
      <c r="E390" s="282" t="s">
        <v>1</v>
      </c>
      <c r="F390" s="283" t="s">
        <v>4623</v>
      </c>
      <c r="G390" s="281"/>
      <c r="H390" s="282" t="s">
        <v>1</v>
      </c>
      <c r="I390" s="284"/>
      <c r="J390" s="281"/>
      <c r="K390" s="281"/>
      <c r="L390" s="285"/>
      <c r="M390" s="286"/>
      <c r="N390" s="287"/>
      <c r="O390" s="287"/>
      <c r="P390" s="287"/>
      <c r="Q390" s="287"/>
      <c r="R390" s="287"/>
      <c r="S390" s="287"/>
      <c r="T390" s="288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9" t="s">
        <v>235</v>
      </c>
      <c r="AU390" s="289" t="s">
        <v>241</v>
      </c>
      <c r="AV390" s="15" t="s">
        <v>92</v>
      </c>
      <c r="AW390" s="15" t="s">
        <v>40</v>
      </c>
      <c r="AX390" s="15" t="s">
        <v>85</v>
      </c>
      <c r="AY390" s="289" t="s">
        <v>226</v>
      </c>
    </row>
    <row r="391" s="13" customFormat="1">
      <c r="A391" s="13"/>
      <c r="B391" s="243"/>
      <c r="C391" s="244"/>
      <c r="D391" s="245" t="s">
        <v>235</v>
      </c>
      <c r="E391" s="246" t="s">
        <v>1</v>
      </c>
      <c r="F391" s="247" t="s">
        <v>251</v>
      </c>
      <c r="G391" s="244"/>
      <c r="H391" s="248">
        <v>5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235</v>
      </c>
      <c r="AU391" s="254" t="s">
        <v>241</v>
      </c>
      <c r="AV391" s="13" t="s">
        <v>94</v>
      </c>
      <c r="AW391" s="13" t="s">
        <v>40</v>
      </c>
      <c r="AX391" s="13" t="s">
        <v>92</v>
      </c>
      <c r="AY391" s="254" t="s">
        <v>226</v>
      </c>
    </row>
    <row r="392" s="2" customFormat="1" ht="16.5" customHeight="1">
      <c r="A392" s="41"/>
      <c r="B392" s="42"/>
      <c r="C392" s="230" t="s">
        <v>689</v>
      </c>
      <c r="D392" s="230" t="s">
        <v>228</v>
      </c>
      <c r="E392" s="231" t="s">
        <v>4643</v>
      </c>
      <c r="F392" s="232" t="s">
        <v>4644</v>
      </c>
      <c r="G392" s="233" t="s">
        <v>244</v>
      </c>
      <c r="H392" s="234">
        <v>5</v>
      </c>
      <c r="I392" s="235"/>
      <c r="J392" s="236">
        <f>ROUND(I392*H392,2)</f>
        <v>0</v>
      </c>
      <c r="K392" s="232" t="s">
        <v>232</v>
      </c>
      <c r="L392" s="47"/>
      <c r="M392" s="237" t="s">
        <v>1</v>
      </c>
      <c r="N392" s="238" t="s">
        <v>52</v>
      </c>
      <c r="O392" s="95"/>
      <c r="P392" s="239">
        <f>O392*H392</f>
        <v>0</v>
      </c>
      <c r="Q392" s="239">
        <v>0.0014</v>
      </c>
      <c r="R392" s="239">
        <f>Q392*H392</f>
        <v>0.0070000000000000001</v>
      </c>
      <c r="S392" s="239">
        <v>0</v>
      </c>
      <c r="T392" s="240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41" t="s">
        <v>307</v>
      </c>
      <c r="AT392" s="241" t="s">
        <v>228</v>
      </c>
      <c r="AU392" s="241" t="s">
        <v>241</v>
      </c>
      <c r="AY392" s="19" t="s">
        <v>226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9" t="s">
        <v>233</v>
      </c>
      <c r="BK392" s="242">
        <f>ROUND(I392*H392,2)</f>
        <v>0</v>
      </c>
      <c r="BL392" s="19" t="s">
        <v>307</v>
      </c>
      <c r="BM392" s="241" t="s">
        <v>4645</v>
      </c>
    </row>
    <row r="393" s="15" customFormat="1">
      <c r="A393" s="15"/>
      <c r="B393" s="280"/>
      <c r="C393" s="281"/>
      <c r="D393" s="245" t="s">
        <v>235</v>
      </c>
      <c r="E393" s="282" t="s">
        <v>1</v>
      </c>
      <c r="F393" s="283" t="s">
        <v>4626</v>
      </c>
      <c r="G393" s="281"/>
      <c r="H393" s="282" t="s">
        <v>1</v>
      </c>
      <c r="I393" s="284"/>
      <c r="J393" s="281"/>
      <c r="K393" s="281"/>
      <c r="L393" s="285"/>
      <c r="M393" s="286"/>
      <c r="N393" s="287"/>
      <c r="O393" s="287"/>
      <c r="P393" s="287"/>
      <c r="Q393" s="287"/>
      <c r="R393" s="287"/>
      <c r="S393" s="287"/>
      <c r="T393" s="28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9" t="s">
        <v>235</v>
      </c>
      <c r="AU393" s="289" t="s">
        <v>241</v>
      </c>
      <c r="AV393" s="15" t="s">
        <v>92</v>
      </c>
      <c r="AW393" s="15" t="s">
        <v>40</v>
      </c>
      <c r="AX393" s="15" t="s">
        <v>85</v>
      </c>
      <c r="AY393" s="289" t="s">
        <v>226</v>
      </c>
    </row>
    <row r="394" s="13" customFormat="1">
      <c r="A394" s="13"/>
      <c r="B394" s="243"/>
      <c r="C394" s="244"/>
      <c r="D394" s="245" t="s">
        <v>235</v>
      </c>
      <c r="E394" s="246" t="s">
        <v>1</v>
      </c>
      <c r="F394" s="247" t="s">
        <v>251</v>
      </c>
      <c r="G394" s="244"/>
      <c r="H394" s="248">
        <v>5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235</v>
      </c>
      <c r="AU394" s="254" t="s">
        <v>241</v>
      </c>
      <c r="AV394" s="13" t="s">
        <v>94</v>
      </c>
      <c r="AW394" s="13" t="s">
        <v>40</v>
      </c>
      <c r="AX394" s="13" t="s">
        <v>92</v>
      </c>
      <c r="AY394" s="254" t="s">
        <v>226</v>
      </c>
    </row>
    <row r="395" s="2" customFormat="1" ht="16.5" customHeight="1">
      <c r="A395" s="41"/>
      <c r="B395" s="42"/>
      <c r="C395" s="230" t="s">
        <v>693</v>
      </c>
      <c r="D395" s="230" t="s">
        <v>228</v>
      </c>
      <c r="E395" s="231" t="s">
        <v>4646</v>
      </c>
      <c r="F395" s="232" t="s">
        <v>4647</v>
      </c>
      <c r="G395" s="233" t="s">
        <v>927</v>
      </c>
      <c r="H395" s="234">
        <v>2</v>
      </c>
      <c r="I395" s="235"/>
      <c r="J395" s="236">
        <f>ROUND(I395*H395,2)</f>
        <v>0</v>
      </c>
      <c r="K395" s="232" t="s">
        <v>232</v>
      </c>
      <c r="L395" s="47"/>
      <c r="M395" s="237" t="s">
        <v>1</v>
      </c>
      <c r="N395" s="238" t="s">
        <v>52</v>
      </c>
      <c r="O395" s="95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41" t="s">
        <v>307</v>
      </c>
      <c r="AT395" s="241" t="s">
        <v>228</v>
      </c>
      <c r="AU395" s="241" t="s">
        <v>241</v>
      </c>
      <c r="AY395" s="19" t="s">
        <v>226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9" t="s">
        <v>233</v>
      </c>
      <c r="BK395" s="242">
        <f>ROUND(I395*H395,2)</f>
        <v>0</v>
      </c>
      <c r="BL395" s="19" t="s">
        <v>307</v>
      </c>
      <c r="BM395" s="241" t="s">
        <v>4648</v>
      </c>
    </row>
    <row r="396" s="12" customFormat="1" ht="22.8" customHeight="1">
      <c r="A396" s="12"/>
      <c r="B396" s="214"/>
      <c r="C396" s="215"/>
      <c r="D396" s="216" t="s">
        <v>84</v>
      </c>
      <c r="E396" s="228" t="s">
        <v>2383</v>
      </c>
      <c r="F396" s="228" t="s">
        <v>2384</v>
      </c>
      <c r="G396" s="215"/>
      <c r="H396" s="215"/>
      <c r="I396" s="218"/>
      <c r="J396" s="229">
        <f>BK396</f>
        <v>0</v>
      </c>
      <c r="K396" s="215"/>
      <c r="L396" s="220"/>
      <c r="M396" s="221"/>
      <c r="N396" s="222"/>
      <c r="O396" s="222"/>
      <c r="P396" s="223">
        <f>SUM(P397:P406)</f>
        <v>0</v>
      </c>
      <c r="Q396" s="222"/>
      <c r="R396" s="223">
        <f>SUM(R397:R406)</f>
        <v>0.054490000000000004</v>
      </c>
      <c r="S396" s="222"/>
      <c r="T396" s="224">
        <f>SUM(T397:T406)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5" t="s">
        <v>92</v>
      </c>
      <c r="AT396" s="226" t="s">
        <v>84</v>
      </c>
      <c r="AU396" s="226" t="s">
        <v>92</v>
      </c>
      <c r="AY396" s="225" t="s">
        <v>226</v>
      </c>
      <c r="BK396" s="227">
        <f>SUM(BK397:BK406)</f>
        <v>0</v>
      </c>
    </row>
    <row r="397" s="2" customFormat="1" ht="16.5" customHeight="1">
      <c r="A397" s="41"/>
      <c r="B397" s="42"/>
      <c r="C397" s="266" t="s">
        <v>700</v>
      </c>
      <c r="D397" s="266" t="s">
        <v>301</v>
      </c>
      <c r="E397" s="267" t="s">
        <v>2388</v>
      </c>
      <c r="F397" s="268" t="s">
        <v>2389</v>
      </c>
      <c r="G397" s="269" t="s">
        <v>611</v>
      </c>
      <c r="H397" s="270">
        <v>5</v>
      </c>
      <c r="I397" s="271"/>
      <c r="J397" s="272">
        <f>ROUND(I397*H397,2)</f>
        <v>0</v>
      </c>
      <c r="K397" s="268" t="s">
        <v>1</v>
      </c>
      <c r="L397" s="273"/>
      <c r="M397" s="274" t="s">
        <v>1</v>
      </c>
      <c r="N397" s="275" t="s">
        <v>52</v>
      </c>
      <c r="O397" s="95"/>
      <c r="P397" s="239">
        <f>O397*H397</f>
        <v>0</v>
      </c>
      <c r="Q397" s="239">
        <v>0.00097999999999999997</v>
      </c>
      <c r="R397" s="239">
        <f>Q397*H397</f>
        <v>0.0048999999999999998</v>
      </c>
      <c r="S397" s="239">
        <v>0</v>
      </c>
      <c r="T397" s="240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41" t="s">
        <v>266</v>
      </c>
      <c r="AT397" s="241" t="s">
        <v>301</v>
      </c>
      <c r="AU397" s="241" t="s">
        <v>94</v>
      </c>
      <c r="AY397" s="19" t="s">
        <v>226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9" t="s">
        <v>233</v>
      </c>
      <c r="BK397" s="242">
        <f>ROUND(I397*H397,2)</f>
        <v>0</v>
      </c>
      <c r="BL397" s="19" t="s">
        <v>233</v>
      </c>
      <c r="BM397" s="241" t="s">
        <v>4649</v>
      </c>
    </row>
    <row r="398" s="2" customFormat="1" ht="16.5" customHeight="1">
      <c r="A398" s="41"/>
      <c r="B398" s="42"/>
      <c r="C398" s="266" t="s">
        <v>704</v>
      </c>
      <c r="D398" s="266" t="s">
        <v>301</v>
      </c>
      <c r="E398" s="267" t="s">
        <v>4650</v>
      </c>
      <c r="F398" s="268" t="s">
        <v>4651</v>
      </c>
      <c r="G398" s="269" t="s">
        <v>611</v>
      </c>
      <c r="H398" s="270">
        <v>9</v>
      </c>
      <c r="I398" s="271"/>
      <c r="J398" s="272">
        <f>ROUND(I398*H398,2)</f>
        <v>0</v>
      </c>
      <c r="K398" s="268" t="s">
        <v>1</v>
      </c>
      <c r="L398" s="273"/>
      <c r="M398" s="274" t="s">
        <v>1</v>
      </c>
      <c r="N398" s="275" t="s">
        <v>52</v>
      </c>
      <c r="O398" s="95"/>
      <c r="P398" s="239">
        <f>O398*H398</f>
        <v>0</v>
      </c>
      <c r="Q398" s="239">
        <v>0.0019499999999999999</v>
      </c>
      <c r="R398" s="239">
        <f>Q398*H398</f>
        <v>0.01755</v>
      </c>
      <c r="S398" s="239">
        <v>0</v>
      </c>
      <c r="T398" s="240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41" t="s">
        <v>266</v>
      </c>
      <c r="AT398" s="241" t="s">
        <v>301</v>
      </c>
      <c r="AU398" s="241" t="s">
        <v>94</v>
      </c>
      <c r="AY398" s="19" t="s">
        <v>226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9" t="s">
        <v>233</v>
      </c>
      <c r="BK398" s="242">
        <f>ROUND(I398*H398,2)</f>
        <v>0</v>
      </c>
      <c r="BL398" s="19" t="s">
        <v>233</v>
      </c>
      <c r="BM398" s="241" t="s">
        <v>4652</v>
      </c>
    </row>
    <row r="399" s="2" customFormat="1" ht="16.5" customHeight="1">
      <c r="A399" s="41"/>
      <c r="B399" s="42"/>
      <c r="C399" s="266" t="s">
        <v>708</v>
      </c>
      <c r="D399" s="266" t="s">
        <v>301</v>
      </c>
      <c r="E399" s="267" t="s">
        <v>4653</v>
      </c>
      <c r="F399" s="268" t="s">
        <v>4654</v>
      </c>
      <c r="G399" s="269" t="s">
        <v>611</v>
      </c>
      <c r="H399" s="270">
        <v>3</v>
      </c>
      <c r="I399" s="271"/>
      <c r="J399" s="272">
        <f>ROUND(I399*H399,2)</f>
        <v>0</v>
      </c>
      <c r="K399" s="268" t="s">
        <v>1</v>
      </c>
      <c r="L399" s="273"/>
      <c r="M399" s="274" t="s">
        <v>1</v>
      </c>
      <c r="N399" s="275" t="s">
        <v>52</v>
      </c>
      <c r="O399" s="95"/>
      <c r="P399" s="239">
        <f>O399*H399</f>
        <v>0</v>
      </c>
      <c r="Q399" s="239">
        <v>0.0030999999999999999</v>
      </c>
      <c r="R399" s="239">
        <f>Q399*H399</f>
        <v>0.0092999999999999992</v>
      </c>
      <c r="S399" s="239">
        <v>0</v>
      </c>
      <c r="T399" s="240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41" t="s">
        <v>266</v>
      </c>
      <c r="AT399" s="241" t="s">
        <v>301</v>
      </c>
      <c r="AU399" s="241" t="s">
        <v>94</v>
      </c>
      <c r="AY399" s="19" t="s">
        <v>226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9" t="s">
        <v>233</v>
      </c>
      <c r="BK399" s="242">
        <f>ROUND(I399*H399,2)</f>
        <v>0</v>
      </c>
      <c r="BL399" s="19" t="s">
        <v>233</v>
      </c>
      <c r="BM399" s="241" t="s">
        <v>4655</v>
      </c>
    </row>
    <row r="400" s="2" customFormat="1" ht="16.5" customHeight="1">
      <c r="A400" s="41"/>
      <c r="B400" s="42"/>
      <c r="C400" s="266" t="s">
        <v>716</v>
      </c>
      <c r="D400" s="266" t="s">
        <v>301</v>
      </c>
      <c r="E400" s="267" t="s">
        <v>4656</v>
      </c>
      <c r="F400" s="268" t="s">
        <v>4657</v>
      </c>
      <c r="G400" s="269" t="s">
        <v>611</v>
      </c>
      <c r="H400" s="270">
        <v>3</v>
      </c>
      <c r="I400" s="271"/>
      <c r="J400" s="272">
        <f>ROUND(I400*H400,2)</f>
        <v>0</v>
      </c>
      <c r="K400" s="268" t="s">
        <v>1</v>
      </c>
      <c r="L400" s="273"/>
      <c r="M400" s="274" t="s">
        <v>1</v>
      </c>
      <c r="N400" s="275" t="s">
        <v>52</v>
      </c>
      <c r="O400" s="95"/>
      <c r="P400" s="239">
        <f>O400*H400</f>
        <v>0</v>
      </c>
      <c r="Q400" s="239">
        <v>0.0069300000000000004</v>
      </c>
      <c r="R400" s="239">
        <f>Q400*H400</f>
        <v>0.020790000000000003</v>
      </c>
      <c r="S400" s="239">
        <v>0</v>
      </c>
      <c r="T400" s="240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41" t="s">
        <v>266</v>
      </c>
      <c r="AT400" s="241" t="s">
        <v>301</v>
      </c>
      <c r="AU400" s="241" t="s">
        <v>94</v>
      </c>
      <c r="AY400" s="19" t="s">
        <v>226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9" t="s">
        <v>233</v>
      </c>
      <c r="BK400" s="242">
        <f>ROUND(I400*H400,2)</f>
        <v>0</v>
      </c>
      <c r="BL400" s="19" t="s">
        <v>233</v>
      </c>
      <c r="BM400" s="241" t="s">
        <v>4658</v>
      </c>
    </row>
    <row r="401" s="2" customFormat="1" ht="16.5" customHeight="1">
      <c r="A401" s="41"/>
      <c r="B401" s="42"/>
      <c r="C401" s="230" t="s">
        <v>722</v>
      </c>
      <c r="D401" s="230" t="s">
        <v>228</v>
      </c>
      <c r="E401" s="231" t="s">
        <v>2391</v>
      </c>
      <c r="F401" s="232" t="s">
        <v>2392</v>
      </c>
      <c r="G401" s="233" t="s">
        <v>369</v>
      </c>
      <c r="H401" s="234">
        <v>5</v>
      </c>
      <c r="I401" s="235"/>
      <c r="J401" s="236">
        <f>ROUND(I401*H401,2)</f>
        <v>0</v>
      </c>
      <c r="K401" s="232" t="s">
        <v>232</v>
      </c>
      <c r="L401" s="47"/>
      <c r="M401" s="237" t="s">
        <v>1</v>
      </c>
      <c r="N401" s="238" t="s">
        <v>52</v>
      </c>
      <c r="O401" s="95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41" t="s">
        <v>557</v>
      </c>
      <c r="AT401" s="241" t="s">
        <v>228</v>
      </c>
      <c r="AU401" s="241" t="s">
        <v>94</v>
      </c>
      <c r="AY401" s="19" t="s">
        <v>226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9" t="s">
        <v>233</v>
      </c>
      <c r="BK401" s="242">
        <f>ROUND(I401*H401,2)</f>
        <v>0</v>
      </c>
      <c r="BL401" s="19" t="s">
        <v>557</v>
      </c>
      <c r="BM401" s="241" t="s">
        <v>4659</v>
      </c>
    </row>
    <row r="402" s="2" customFormat="1" ht="16.5" customHeight="1">
      <c r="A402" s="41"/>
      <c r="B402" s="42"/>
      <c r="C402" s="230" t="s">
        <v>726</v>
      </c>
      <c r="D402" s="230" t="s">
        <v>228</v>
      </c>
      <c r="E402" s="231" t="s">
        <v>4660</v>
      </c>
      <c r="F402" s="232" t="s">
        <v>4661</v>
      </c>
      <c r="G402" s="233" t="s">
        <v>369</v>
      </c>
      <c r="H402" s="234">
        <v>9</v>
      </c>
      <c r="I402" s="235"/>
      <c r="J402" s="236">
        <f>ROUND(I402*H402,2)</f>
        <v>0</v>
      </c>
      <c r="K402" s="232" t="s">
        <v>232</v>
      </c>
      <c r="L402" s="47"/>
      <c r="M402" s="237" t="s">
        <v>1</v>
      </c>
      <c r="N402" s="238" t="s">
        <v>52</v>
      </c>
      <c r="O402" s="95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41" t="s">
        <v>557</v>
      </c>
      <c r="AT402" s="241" t="s">
        <v>228</v>
      </c>
      <c r="AU402" s="241" t="s">
        <v>94</v>
      </c>
      <c r="AY402" s="19" t="s">
        <v>226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9" t="s">
        <v>233</v>
      </c>
      <c r="BK402" s="242">
        <f>ROUND(I402*H402,2)</f>
        <v>0</v>
      </c>
      <c r="BL402" s="19" t="s">
        <v>557</v>
      </c>
      <c r="BM402" s="241" t="s">
        <v>4662</v>
      </c>
    </row>
    <row r="403" s="2" customFormat="1" ht="16.5" customHeight="1">
      <c r="A403" s="41"/>
      <c r="B403" s="42"/>
      <c r="C403" s="230" t="s">
        <v>731</v>
      </c>
      <c r="D403" s="230" t="s">
        <v>228</v>
      </c>
      <c r="E403" s="231" t="s">
        <v>4663</v>
      </c>
      <c r="F403" s="232" t="s">
        <v>4664</v>
      </c>
      <c r="G403" s="233" t="s">
        <v>369</v>
      </c>
      <c r="H403" s="234">
        <v>3</v>
      </c>
      <c r="I403" s="235"/>
      <c r="J403" s="236">
        <f>ROUND(I403*H403,2)</f>
        <v>0</v>
      </c>
      <c r="K403" s="232" t="s">
        <v>232</v>
      </c>
      <c r="L403" s="47"/>
      <c r="M403" s="237" t="s">
        <v>1</v>
      </c>
      <c r="N403" s="238" t="s">
        <v>52</v>
      </c>
      <c r="O403" s="95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41" t="s">
        <v>557</v>
      </c>
      <c r="AT403" s="241" t="s">
        <v>228</v>
      </c>
      <c r="AU403" s="241" t="s">
        <v>94</v>
      </c>
      <c r="AY403" s="19" t="s">
        <v>226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9" t="s">
        <v>233</v>
      </c>
      <c r="BK403" s="242">
        <f>ROUND(I403*H403,2)</f>
        <v>0</v>
      </c>
      <c r="BL403" s="19" t="s">
        <v>557</v>
      </c>
      <c r="BM403" s="241" t="s">
        <v>4665</v>
      </c>
    </row>
    <row r="404" s="2" customFormat="1" ht="16.5" customHeight="1">
      <c r="A404" s="41"/>
      <c r="B404" s="42"/>
      <c r="C404" s="230" t="s">
        <v>738</v>
      </c>
      <c r="D404" s="230" t="s">
        <v>228</v>
      </c>
      <c r="E404" s="231" t="s">
        <v>4666</v>
      </c>
      <c r="F404" s="232" t="s">
        <v>4667</v>
      </c>
      <c r="G404" s="233" t="s">
        <v>369</v>
      </c>
      <c r="H404" s="234">
        <v>3</v>
      </c>
      <c r="I404" s="235"/>
      <c r="J404" s="236">
        <f>ROUND(I404*H404,2)</f>
        <v>0</v>
      </c>
      <c r="K404" s="232" t="s">
        <v>232</v>
      </c>
      <c r="L404" s="47"/>
      <c r="M404" s="237" t="s">
        <v>1</v>
      </c>
      <c r="N404" s="238" t="s">
        <v>52</v>
      </c>
      <c r="O404" s="95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41" t="s">
        <v>557</v>
      </c>
      <c r="AT404" s="241" t="s">
        <v>228</v>
      </c>
      <c r="AU404" s="241" t="s">
        <v>94</v>
      </c>
      <c r="AY404" s="19" t="s">
        <v>226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9" t="s">
        <v>233</v>
      </c>
      <c r="BK404" s="242">
        <f>ROUND(I404*H404,2)</f>
        <v>0</v>
      </c>
      <c r="BL404" s="19" t="s">
        <v>557</v>
      </c>
      <c r="BM404" s="241" t="s">
        <v>4668</v>
      </c>
    </row>
    <row r="405" s="2" customFormat="1" ht="16.5" customHeight="1">
      <c r="A405" s="41"/>
      <c r="B405" s="42"/>
      <c r="C405" s="266" t="s">
        <v>743</v>
      </c>
      <c r="D405" s="266" t="s">
        <v>301</v>
      </c>
      <c r="E405" s="267" t="s">
        <v>2330</v>
      </c>
      <c r="F405" s="268" t="s">
        <v>4250</v>
      </c>
      <c r="G405" s="269" t="s">
        <v>4251</v>
      </c>
      <c r="H405" s="270">
        <v>1</v>
      </c>
      <c r="I405" s="271"/>
      <c r="J405" s="272">
        <f>ROUND(I405*H405,2)</f>
        <v>0</v>
      </c>
      <c r="K405" s="268" t="s">
        <v>1</v>
      </c>
      <c r="L405" s="273"/>
      <c r="M405" s="274" t="s">
        <v>1</v>
      </c>
      <c r="N405" s="275" t="s">
        <v>52</v>
      </c>
      <c r="O405" s="95"/>
      <c r="P405" s="239">
        <f>O405*H405</f>
        <v>0</v>
      </c>
      <c r="Q405" s="239">
        <v>0.00095</v>
      </c>
      <c r="R405" s="239">
        <f>Q405*H405</f>
        <v>0.00095</v>
      </c>
      <c r="S405" s="239">
        <v>0</v>
      </c>
      <c r="T405" s="240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41" t="s">
        <v>266</v>
      </c>
      <c r="AT405" s="241" t="s">
        <v>301</v>
      </c>
      <c r="AU405" s="241" t="s">
        <v>94</v>
      </c>
      <c r="AY405" s="19" t="s">
        <v>226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9" t="s">
        <v>233</v>
      </c>
      <c r="BK405" s="242">
        <f>ROUND(I405*H405,2)</f>
        <v>0</v>
      </c>
      <c r="BL405" s="19" t="s">
        <v>233</v>
      </c>
      <c r="BM405" s="241" t="s">
        <v>4669</v>
      </c>
    </row>
    <row r="406" s="2" customFormat="1" ht="16.5" customHeight="1">
      <c r="A406" s="41"/>
      <c r="B406" s="42"/>
      <c r="C406" s="266" t="s">
        <v>748</v>
      </c>
      <c r="D406" s="266" t="s">
        <v>301</v>
      </c>
      <c r="E406" s="267" t="s">
        <v>2333</v>
      </c>
      <c r="F406" s="268" t="s">
        <v>4253</v>
      </c>
      <c r="G406" s="269" t="s">
        <v>327</v>
      </c>
      <c r="H406" s="270">
        <v>1</v>
      </c>
      <c r="I406" s="271"/>
      <c r="J406" s="272">
        <f>ROUND(I406*H406,2)</f>
        <v>0</v>
      </c>
      <c r="K406" s="268" t="s">
        <v>1</v>
      </c>
      <c r="L406" s="273"/>
      <c r="M406" s="274" t="s">
        <v>1</v>
      </c>
      <c r="N406" s="275" t="s">
        <v>52</v>
      </c>
      <c r="O406" s="95"/>
      <c r="P406" s="239">
        <f>O406*H406</f>
        <v>0</v>
      </c>
      <c r="Q406" s="239">
        <v>0.001</v>
      </c>
      <c r="R406" s="239">
        <f>Q406*H406</f>
        <v>0.001</v>
      </c>
      <c r="S406" s="239">
        <v>0</v>
      </c>
      <c r="T406" s="240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41" t="s">
        <v>266</v>
      </c>
      <c r="AT406" s="241" t="s">
        <v>301</v>
      </c>
      <c r="AU406" s="241" t="s">
        <v>94</v>
      </c>
      <c r="AY406" s="19" t="s">
        <v>226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9" t="s">
        <v>233</v>
      </c>
      <c r="BK406" s="242">
        <f>ROUND(I406*H406,2)</f>
        <v>0</v>
      </c>
      <c r="BL406" s="19" t="s">
        <v>233</v>
      </c>
      <c r="BM406" s="241" t="s">
        <v>4670</v>
      </c>
    </row>
    <row r="407" s="12" customFormat="1" ht="22.8" customHeight="1">
      <c r="A407" s="12"/>
      <c r="B407" s="214"/>
      <c r="C407" s="215"/>
      <c r="D407" s="216" t="s">
        <v>84</v>
      </c>
      <c r="E407" s="228" t="s">
        <v>4269</v>
      </c>
      <c r="F407" s="228" t="s">
        <v>4671</v>
      </c>
      <c r="G407" s="215"/>
      <c r="H407" s="215"/>
      <c r="I407" s="218"/>
      <c r="J407" s="229">
        <f>BK407</f>
        <v>0</v>
      </c>
      <c r="K407" s="215"/>
      <c r="L407" s="220"/>
      <c r="M407" s="221"/>
      <c r="N407" s="222"/>
      <c r="O407" s="222"/>
      <c r="P407" s="223">
        <f>SUM(P408:P411)</f>
        <v>0</v>
      </c>
      <c r="Q407" s="222"/>
      <c r="R407" s="223">
        <f>SUM(R408:R411)</f>
        <v>0.058099999999999999</v>
      </c>
      <c r="S407" s="222"/>
      <c r="T407" s="224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5" t="s">
        <v>92</v>
      </c>
      <c r="AT407" s="226" t="s">
        <v>84</v>
      </c>
      <c r="AU407" s="226" t="s">
        <v>92</v>
      </c>
      <c r="AY407" s="225" t="s">
        <v>226</v>
      </c>
      <c r="BK407" s="227">
        <f>SUM(BK408:BK411)</f>
        <v>0</v>
      </c>
    </row>
    <row r="408" s="2" customFormat="1" ht="16.5" customHeight="1">
      <c r="A408" s="41"/>
      <c r="B408" s="42"/>
      <c r="C408" s="230" t="s">
        <v>753</v>
      </c>
      <c r="D408" s="230" t="s">
        <v>228</v>
      </c>
      <c r="E408" s="231" t="s">
        <v>4292</v>
      </c>
      <c r="F408" s="232" t="s">
        <v>4672</v>
      </c>
      <c r="G408" s="233" t="s">
        <v>611</v>
      </c>
      <c r="H408" s="234">
        <v>2</v>
      </c>
      <c r="I408" s="235"/>
      <c r="J408" s="236">
        <f>ROUND(I408*H408,2)</f>
        <v>0</v>
      </c>
      <c r="K408" s="232" t="s">
        <v>1</v>
      </c>
      <c r="L408" s="47"/>
      <c r="M408" s="237" t="s">
        <v>1</v>
      </c>
      <c r="N408" s="238" t="s">
        <v>52</v>
      </c>
      <c r="O408" s="95"/>
      <c r="P408" s="239">
        <f>O408*H408</f>
        <v>0</v>
      </c>
      <c r="Q408" s="239">
        <v>0.012</v>
      </c>
      <c r="R408" s="239">
        <f>Q408*H408</f>
        <v>0.024</v>
      </c>
      <c r="S408" s="239">
        <v>0</v>
      </c>
      <c r="T408" s="240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41" t="s">
        <v>233</v>
      </c>
      <c r="AT408" s="241" t="s">
        <v>228</v>
      </c>
      <c r="AU408" s="241" t="s">
        <v>94</v>
      </c>
      <c r="AY408" s="19" t="s">
        <v>226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9" t="s">
        <v>233</v>
      </c>
      <c r="BK408" s="242">
        <f>ROUND(I408*H408,2)</f>
        <v>0</v>
      </c>
      <c r="BL408" s="19" t="s">
        <v>233</v>
      </c>
      <c r="BM408" s="241" t="s">
        <v>4673</v>
      </c>
    </row>
    <row r="409" s="2" customFormat="1" ht="16.5" customHeight="1">
      <c r="A409" s="41"/>
      <c r="B409" s="42"/>
      <c r="C409" s="230" t="s">
        <v>758</v>
      </c>
      <c r="D409" s="230" t="s">
        <v>228</v>
      </c>
      <c r="E409" s="231" t="s">
        <v>4296</v>
      </c>
      <c r="F409" s="232" t="s">
        <v>4674</v>
      </c>
      <c r="G409" s="233" t="s">
        <v>611</v>
      </c>
      <c r="H409" s="234">
        <v>3</v>
      </c>
      <c r="I409" s="235"/>
      <c r="J409" s="236">
        <f>ROUND(I409*H409,2)</f>
        <v>0</v>
      </c>
      <c r="K409" s="232" t="s">
        <v>1</v>
      </c>
      <c r="L409" s="47"/>
      <c r="M409" s="237" t="s">
        <v>1</v>
      </c>
      <c r="N409" s="238" t="s">
        <v>52</v>
      </c>
      <c r="O409" s="95"/>
      <c r="P409" s="239">
        <f>O409*H409</f>
        <v>0</v>
      </c>
      <c r="Q409" s="239">
        <v>0.0045999999999999999</v>
      </c>
      <c r="R409" s="239">
        <f>Q409*H409</f>
        <v>0.0138</v>
      </c>
      <c r="S409" s="239">
        <v>0</v>
      </c>
      <c r="T409" s="240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41" t="s">
        <v>233</v>
      </c>
      <c r="AT409" s="241" t="s">
        <v>228</v>
      </c>
      <c r="AU409" s="241" t="s">
        <v>94</v>
      </c>
      <c r="AY409" s="19" t="s">
        <v>226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9" t="s">
        <v>233</v>
      </c>
      <c r="BK409" s="242">
        <f>ROUND(I409*H409,2)</f>
        <v>0</v>
      </c>
      <c r="BL409" s="19" t="s">
        <v>233</v>
      </c>
      <c r="BM409" s="241" t="s">
        <v>4675</v>
      </c>
    </row>
    <row r="410" s="2" customFormat="1" ht="16.5" customHeight="1">
      <c r="A410" s="41"/>
      <c r="B410" s="42"/>
      <c r="C410" s="230" t="s">
        <v>763</v>
      </c>
      <c r="D410" s="230" t="s">
        <v>228</v>
      </c>
      <c r="E410" s="231" t="s">
        <v>4676</v>
      </c>
      <c r="F410" s="232" t="s">
        <v>4677</v>
      </c>
      <c r="G410" s="233" t="s">
        <v>611</v>
      </c>
      <c r="H410" s="234">
        <v>3</v>
      </c>
      <c r="I410" s="235"/>
      <c r="J410" s="236">
        <f>ROUND(I410*H410,2)</f>
        <v>0</v>
      </c>
      <c r="K410" s="232" t="s">
        <v>1</v>
      </c>
      <c r="L410" s="47"/>
      <c r="M410" s="237" t="s">
        <v>1</v>
      </c>
      <c r="N410" s="238" t="s">
        <v>52</v>
      </c>
      <c r="O410" s="95"/>
      <c r="P410" s="239">
        <f>O410*H410</f>
        <v>0</v>
      </c>
      <c r="Q410" s="239">
        <v>0.0020999999999999999</v>
      </c>
      <c r="R410" s="239">
        <f>Q410*H410</f>
        <v>0.0063</v>
      </c>
      <c r="S410" s="239">
        <v>0</v>
      </c>
      <c r="T410" s="240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41" t="s">
        <v>233</v>
      </c>
      <c r="AT410" s="241" t="s">
        <v>228</v>
      </c>
      <c r="AU410" s="241" t="s">
        <v>94</v>
      </c>
      <c r="AY410" s="19" t="s">
        <v>226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9" t="s">
        <v>233</v>
      </c>
      <c r="BK410" s="242">
        <f>ROUND(I410*H410,2)</f>
        <v>0</v>
      </c>
      <c r="BL410" s="19" t="s">
        <v>233</v>
      </c>
      <c r="BM410" s="241" t="s">
        <v>4678</v>
      </c>
    </row>
    <row r="411" s="2" customFormat="1" ht="16.5" customHeight="1">
      <c r="A411" s="41"/>
      <c r="B411" s="42"/>
      <c r="C411" s="230" t="s">
        <v>768</v>
      </c>
      <c r="D411" s="230" t="s">
        <v>228</v>
      </c>
      <c r="E411" s="231" t="s">
        <v>4679</v>
      </c>
      <c r="F411" s="232" t="s">
        <v>4680</v>
      </c>
      <c r="G411" s="233" t="s">
        <v>611</v>
      </c>
      <c r="H411" s="234">
        <v>2</v>
      </c>
      <c r="I411" s="235"/>
      <c r="J411" s="236">
        <f>ROUND(I411*H411,2)</f>
        <v>0</v>
      </c>
      <c r="K411" s="232" t="s">
        <v>1</v>
      </c>
      <c r="L411" s="47"/>
      <c r="M411" s="237" t="s">
        <v>1</v>
      </c>
      <c r="N411" s="238" t="s">
        <v>52</v>
      </c>
      <c r="O411" s="95"/>
      <c r="P411" s="239">
        <f>O411*H411</f>
        <v>0</v>
      </c>
      <c r="Q411" s="239">
        <v>0.0070000000000000001</v>
      </c>
      <c r="R411" s="239">
        <f>Q411*H411</f>
        <v>0.014</v>
      </c>
      <c r="S411" s="239">
        <v>0</v>
      </c>
      <c r="T411" s="240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41" t="s">
        <v>233</v>
      </c>
      <c r="AT411" s="241" t="s">
        <v>228</v>
      </c>
      <c r="AU411" s="241" t="s">
        <v>94</v>
      </c>
      <c r="AY411" s="19" t="s">
        <v>226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9" t="s">
        <v>233</v>
      </c>
      <c r="BK411" s="242">
        <f>ROUND(I411*H411,2)</f>
        <v>0</v>
      </c>
      <c r="BL411" s="19" t="s">
        <v>233</v>
      </c>
      <c r="BM411" s="241" t="s">
        <v>4681</v>
      </c>
    </row>
    <row r="412" s="12" customFormat="1" ht="22.8" customHeight="1">
      <c r="A412" s="12"/>
      <c r="B412" s="214"/>
      <c r="C412" s="215"/>
      <c r="D412" s="216" t="s">
        <v>84</v>
      </c>
      <c r="E412" s="228" t="s">
        <v>4682</v>
      </c>
      <c r="F412" s="228" t="s">
        <v>4683</v>
      </c>
      <c r="G412" s="215"/>
      <c r="H412" s="215"/>
      <c r="I412" s="218"/>
      <c r="J412" s="229">
        <f>BK412</f>
        <v>0</v>
      </c>
      <c r="K412" s="215"/>
      <c r="L412" s="220"/>
      <c r="M412" s="221"/>
      <c r="N412" s="222"/>
      <c r="O412" s="222"/>
      <c r="P412" s="223">
        <f>P413+P414+P426+P453</f>
        <v>0</v>
      </c>
      <c r="Q412" s="222"/>
      <c r="R412" s="223">
        <f>R413+R414+R426+R453</f>
        <v>2.3111838599999999</v>
      </c>
      <c r="S412" s="222"/>
      <c r="T412" s="224">
        <f>T413+T414+T426+T453</f>
        <v>1.48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5" t="s">
        <v>92</v>
      </c>
      <c r="AT412" s="226" t="s">
        <v>84</v>
      </c>
      <c r="AU412" s="226" t="s">
        <v>92</v>
      </c>
      <c r="AY412" s="225" t="s">
        <v>226</v>
      </c>
      <c r="BK412" s="227">
        <f>BK413+BK414+BK426+BK453</f>
        <v>0</v>
      </c>
    </row>
    <row r="413" s="2" customFormat="1" ht="16.5" customHeight="1">
      <c r="A413" s="41"/>
      <c r="B413" s="42"/>
      <c r="C413" s="230" t="s">
        <v>773</v>
      </c>
      <c r="D413" s="230" t="s">
        <v>228</v>
      </c>
      <c r="E413" s="231" t="s">
        <v>4684</v>
      </c>
      <c r="F413" s="232" t="s">
        <v>4685</v>
      </c>
      <c r="G413" s="233" t="s">
        <v>2044</v>
      </c>
      <c r="H413" s="234">
        <v>2</v>
      </c>
      <c r="I413" s="235"/>
      <c r="J413" s="236">
        <f>ROUND(I413*H413,2)</f>
        <v>0</v>
      </c>
      <c r="K413" s="232" t="s">
        <v>1</v>
      </c>
      <c r="L413" s="47"/>
      <c r="M413" s="237" t="s">
        <v>1</v>
      </c>
      <c r="N413" s="238" t="s">
        <v>52</v>
      </c>
      <c r="O413" s="95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41" t="s">
        <v>233</v>
      </c>
      <c r="AT413" s="241" t="s">
        <v>228</v>
      </c>
      <c r="AU413" s="241" t="s">
        <v>94</v>
      </c>
      <c r="AY413" s="19" t="s">
        <v>226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9" t="s">
        <v>233</v>
      </c>
      <c r="BK413" s="242">
        <f>ROUND(I413*H413,2)</f>
        <v>0</v>
      </c>
      <c r="BL413" s="19" t="s">
        <v>233</v>
      </c>
      <c r="BM413" s="241" t="s">
        <v>4686</v>
      </c>
    </row>
    <row r="414" s="12" customFormat="1" ht="20.88" customHeight="1">
      <c r="A414" s="12"/>
      <c r="B414" s="214"/>
      <c r="C414" s="215"/>
      <c r="D414" s="216" t="s">
        <v>84</v>
      </c>
      <c r="E414" s="228" t="s">
        <v>4687</v>
      </c>
      <c r="F414" s="228" t="s">
        <v>4688</v>
      </c>
      <c r="G414" s="215"/>
      <c r="H414" s="215"/>
      <c r="I414" s="218"/>
      <c r="J414" s="229">
        <f>BK414</f>
        <v>0</v>
      </c>
      <c r="K414" s="215"/>
      <c r="L414" s="220"/>
      <c r="M414" s="221"/>
      <c r="N414" s="222"/>
      <c r="O414" s="222"/>
      <c r="P414" s="223">
        <f>SUM(P415:P425)</f>
        <v>0</v>
      </c>
      <c r="Q414" s="222"/>
      <c r="R414" s="223">
        <f>SUM(R415:R425)</f>
        <v>0.74593386000000006</v>
      </c>
      <c r="S414" s="222"/>
      <c r="T414" s="224">
        <f>SUM(T415:T425)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5" t="s">
        <v>92</v>
      </c>
      <c r="AT414" s="226" t="s">
        <v>84</v>
      </c>
      <c r="AU414" s="226" t="s">
        <v>94</v>
      </c>
      <c r="AY414" s="225" t="s">
        <v>226</v>
      </c>
      <c r="BK414" s="227">
        <f>SUM(BK415:BK425)</f>
        <v>0</v>
      </c>
    </row>
    <row r="415" s="2" customFormat="1" ht="16.5" customHeight="1">
      <c r="A415" s="41"/>
      <c r="B415" s="42"/>
      <c r="C415" s="230" t="s">
        <v>778</v>
      </c>
      <c r="D415" s="230" t="s">
        <v>228</v>
      </c>
      <c r="E415" s="231" t="s">
        <v>4689</v>
      </c>
      <c r="F415" s="232" t="s">
        <v>4690</v>
      </c>
      <c r="G415" s="233" t="s">
        <v>259</v>
      </c>
      <c r="H415" s="234">
        <v>0.23400000000000001</v>
      </c>
      <c r="I415" s="235"/>
      <c r="J415" s="236">
        <f>ROUND(I415*H415,2)</f>
        <v>0</v>
      </c>
      <c r="K415" s="232" t="s">
        <v>232</v>
      </c>
      <c r="L415" s="47"/>
      <c r="M415" s="237" t="s">
        <v>1</v>
      </c>
      <c r="N415" s="238" t="s">
        <v>52</v>
      </c>
      <c r="O415" s="95"/>
      <c r="P415" s="239">
        <f>O415*H415</f>
        <v>0</v>
      </c>
      <c r="Q415" s="239">
        <v>2.45329</v>
      </c>
      <c r="R415" s="239">
        <f>Q415*H415</f>
        <v>0.57406986000000004</v>
      </c>
      <c r="S415" s="239">
        <v>0</v>
      </c>
      <c r="T415" s="240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41" t="s">
        <v>233</v>
      </c>
      <c r="AT415" s="241" t="s">
        <v>228</v>
      </c>
      <c r="AU415" s="241" t="s">
        <v>241</v>
      </c>
      <c r="AY415" s="19" t="s">
        <v>226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9" t="s">
        <v>233</v>
      </c>
      <c r="BK415" s="242">
        <f>ROUND(I415*H415,2)</f>
        <v>0</v>
      </c>
      <c r="BL415" s="19" t="s">
        <v>233</v>
      </c>
      <c r="BM415" s="241" t="s">
        <v>4691</v>
      </c>
    </row>
    <row r="416" s="15" customFormat="1">
      <c r="A416" s="15"/>
      <c r="B416" s="280"/>
      <c r="C416" s="281"/>
      <c r="D416" s="245" t="s">
        <v>235</v>
      </c>
      <c r="E416" s="282" t="s">
        <v>1</v>
      </c>
      <c r="F416" s="283" t="s">
        <v>4692</v>
      </c>
      <c r="G416" s="281"/>
      <c r="H416" s="282" t="s">
        <v>1</v>
      </c>
      <c r="I416" s="284"/>
      <c r="J416" s="281"/>
      <c r="K416" s="281"/>
      <c r="L416" s="285"/>
      <c r="M416" s="286"/>
      <c r="N416" s="287"/>
      <c r="O416" s="287"/>
      <c r="P416" s="287"/>
      <c r="Q416" s="287"/>
      <c r="R416" s="287"/>
      <c r="S416" s="287"/>
      <c r="T416" s="28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9" t="s">
        <v>235</v>
      </c>
      <c r="AU416" s="289" t="s">
        <v>241</v>
      </c>
      <c r="AV416" s="15" t="s">
        <v>92</v>
      </c>
      <c r="AW416" s="15" t="s">
        <v>40</v>
      </c>
      <c r="AX416" s="15" t="s">
        <v>85</v>
      </c>
      <c r="AY416" s="289" t="s">
        <v>226</v>
      </c>
    </row>
    <row r="417" s="13" customFormat="1">
      <c r="A417" s="13"/>
      <c r="B417" s="243"/>
      <c r="C417" s="244"/>
      <c r="D417" s="245" t="s">
        <v>235</v>
      </c>
      <c r="E417" s="246" t="s">
        <v>1</v>
      </c>
      <c r="F417" s="247" t="s">
        <v>4693</v>
      </c>
      <c r="G417" s="244"/>
      <c r="H417" s="248">
        <v>0.23400000000000001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235</v>
      </c>
      <c r="AU417" s="254" t="s">
        <v>241</v>
      </c>
      <c r="AV417" s="13" t="s">
        <v>94</v>
      </c>
      <c r="AW417" s="13" t="s">
        <v>40</v>
      </c>
      <c r="AX417" s="13" t="s">
        <v>92</v>
      </c>
      <c r="AY417" s="254" t="s">
        <v>226</v>
      </c>
    </row>
    <row r="418" s="2" customFormat="1" ht="16.5" customHeight="1">
      <c r="A418" s="41"/>
      <c r="B418" s="42"/>
      <c r="C418" s="230" t="s">
        <v>784</v>
      </c>
      <c r="D418" s="230" t="s">
        <v>228</v>
      </c>
      <c r="E418" s="231" t="s">
        <v>4694</v>
      </c>
      <c r="F418" s="232" t="s">
        <v>4695</v>
      </c>
      <c r="G418" s="233" t="s">
        <v>369</v>
      </c>
      <c r="H418" s="234">
        <v>30</v>
      </c>
      <c r="I418" s="235"/>
      <c r="J418" s="236">
        <f>ROUND(I418*H418,2)</f>
        <v>0</v>
      </c>
      <c r="K418" s="232" t="s">
        <v>232</v>
      </c>
      <c r="L418" s="47"/>
      <c r="M418" s="237" t="s">
        <v>1</v>
      </c>
      <c r="N418" s="238" t="s">
        <v>52</v>
      </c>
      <c r="O418" s="95"/>
      <c r="P418" s="239">
        <f>O418*H418</f>
        <v>0</v>
      </c>
      <c r="Q418" s="239">
        <v>0.0041999999999999997</v>
      </c>
      <c r="R418" s="239">
        <f>Q418*H418</f>
        <v>0.126</v>
      </c>
      <c r="S418" s="239">
        <v>0</v>
      </c>
      <c r="T418" s="240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41" t="s">
        <v>233</v>
      </c>
      <c r="AT418" s="241" t="s">
        <v>228</v>
      </c>
      <c r="AU418" s="241" t="s">
        <v>241</v>
      </c>
      <c r="AY418" s="19" t="s">
        <v>226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9" t="s">
        <v>233</v>
      </c>
      <c r="BK418" s="242">
        <f>ROUND(I418*H418,2)</f>
        <v>0</v>
      </c>
      <c r="BL418" s="19" t="s">
        <v>233</v>
      </c>
      <c r="BM418" s="241" t="s">
        <v>4696</v>
      </c>
    </row>
    <row r="419" s="15" customFormat="1">
      <c r="A419" s="15"/>
      <c r="B419" s="280"/>
      <c r="C419" s="281"/>
      <c r="D419" s="245" t="s">
        <v>235</v>
      </c>
      <c r="E419" s="282" t="s">
        <v>1</v>
      </c>
      <c r="F419" s="283" t="s">
        <v>4692</v>
      </c>
      <c r="G419" s="281"/>
      <c r="H419" s="282" t="s">
        <v>1</v>
      </c>
      <c r="I419" s="284"/>
      <c r="J419" s="281"/>
      <c r="K419" s="281"/>
      <c r="L419" s="285"/>
      <c r="M419" s="286"/>
      <c r="N419" s="287"/>
      <c r="O419" s="287"/>
      <c r="P419" s="287"/>
      <c r="Q419" s="287"/>
      <c r="R419" s="287"/>
      <c r="S419" s="287"/>
      <c r="T419" s="28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9" t="s">
        <v>235</v>
      </c>
      <c r="AU419" s="289" t="s">
        <v>241</v>
      </c>
      <c r="AV419" s="15" t="s">
        <v>92</v>
      </c>
      <c r="AW419" s="15" t="s">
        <v>40</v>
      </c>
      <c r="AX419" s="15" t="s">
        <v>85</v>
      </c>
      <c r="AY419" s="289" t="s">
        <v>226</v>
      </c>
    </row>
    <row r="420" s="13" customFormat="1">
      <c r="A420" s="13"/>
      <c r="B420" s="243"/>
      <c r="C420" s="244"/>
      <c r="D420" s="245" t="s">
        <v>235</v>
      </c>
      <c r="E420" s="246" t="s">
        <v>1</v>
      </c>
      <c r="F420" s="247" t="s">
        <v>4697</v>
      </c>
      <c r="G420" s="244"/>
      <c r="H420" s="248">
        <v>30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235</v>
      </c>
      <c r="AU420" s="254" t="s">
        <v>241</v>
      </c>
      <c r="AV420" s="13" t="s">
        <v>94</v>
      </c>
      <c r="AW420" s="13" t="s">
        <v>40</v>
      </c>
      <c r="AX420" s="13" t="s">
        <v>92</v>
      </c>
      <c r="AY420" s="254" t="s">
        <v>226</v>
      </c>
    </row>
    <row r="421" s="2" customFormat="1" ht="16.5" customHeight="1">
      <c r="A421" s="41"/>
      <c r="B421" s="42"/>
      <c r="C421" s="230" t="s">
        <v>792</v>
      </c>
      <c r="D421" s="230" t="s">
        <v>228</v>
      </c>
      <c r="E421" s="231" t="s">
        <v>4698</v>
      </c>
      <c r="F421" s="232" t="s">
        <v>4699</v>
      </c>
      <c r="G421" s="233" t="s">
        <v>231</v>
      </c>
      <c r="H421" s="234">
        <v>2.3399999999999999</v>
      </c>
      <c r="I421" s="235"/>
      <c r="J421" s="236">
        <f>ROUND(I421*H421,2)</f>
        <v>0</v>
      </c>
      <c r="K421" s="232" t="s">
        <v>232</v>
      </c>
      <c r="L421" s="47"/>
      <c r="M421" s="237" t="s">
        <v>1</v>
      </c>
      <c r="N421" s="238" t="s">
        <v>52</v>
      </c>
      <c r="O421" s="95"/>
      <c r="P421" s="239">
        <f>O421*H421</f>
        <v>0</v>
      </c>
      <c r="Q421" s="239">
        <v>0.0080000000000000002</v>
      </c>
      <c r="R421" s="239">
        <f>Q421*H421</f>
        <v>0.018720000000000001</v>
      </c>
      <c r="S421" s="239">
        <v>0</v>
      </c>
      <c r="T421" s="240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41" t="s">
        <v>233</v>
      </c>
      <c r="AT421" s="241" t="s">
        <v>228</v>
      </c>
      <c r="AU421" s="241" t="s">
        <v>241</v>
      </c>
      <c r="AY421" s="19" t="s">
        <v>226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9" t="s">
        <v>233</v>
      </c>
      <c r="BK421" s="242">
        <f>ROUND(I421*H421,2)</f>
        <v>0</v>
      </c>
      <c r="BL421" s="19" t="s">
        <v>233</v>
      </c>
      <c r="BM421" s="241" t="s">
        <v>4700</v>
      </c>
    </row>
    <row r="422" s="2" customFormat="1" ht="16.5" customHeight="1">
      <c r="A422" s="41"/>
      <c r="B422" s="42"/>
      <c r="C422" s="230" t="s">
        <v>797</v>
      </c>
      <c r="D422" s="230" t="s">
        <v>228</v>
      </c>
      <c r="E422" s="231" t="s">
        <v>4701</v>
      </c>
      <c r="F422" s="232" t="s">
        <v>4702</v>
      </c>
      <c r="G422" s="233" t="s">
        <v>231</v>
      </c>
      <c r="H422" s="234">
        <v>2.3399999999999999</v>
      </c>
      <c r="I422" s="235"/>
      <c r="J422" s="236">
        <f>ROUND(I422*H422,2)</f>
        <v>0</v>
      </c>
      <c r="K422" s="232" t="s">
        <v>232</v>
      </c>
      <c r="L422" s="47"/>
      <c r="M422" s="237" t="s">
        <v>1</v>
      </c>
      <c r="N422" s="238" t="s">
        <v>52</v>
      </c>
      <c r="O422" s="95"/>
      <c r="P422" s="239">
        <f>O422*H422</f>
        <v>0</v>
      </c>
      <c r="Q422" s="239">
        <v>0.0027000000000000001</v>
      </c>
      <c r="R422" s="239">
        <f>Q422*H422</f>
        <v>0.0063179999999999998</v>
      </c>
      <c r="S422" s="239">
        <v>0</v>
      </c>
      <c r="T422" s="240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41" t="s">
        <v>233</v>
      </c>
      <c r="AT422" s="241" t="s">
        <v>228</v>
      </c>
      <c r="AU422" s="241" t="s">
        <v>241</v>
      </c>
      <c r="AY422" s="19" t="s">
        <v>226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9" t="s">
        <v>233</v>
      </c>
      <c r="BK422" s="242">
        <f>ROUND(I422*H422,2)</f>
        <v>0</v>
      </c>
      <c r="BL422" s="19" t="s">
        <v>233</v>
      </c>
      <c r="BM422" s="241" t="s">
        <v>4703</v>
      </c>
    </row>
    <row r="423" s="2" customFormat="1" ht="16.5" customHeight="1">
      <c r="A423" s="41"/>
      <c r="B423" s="42"/>
      <c r="C423" s="230" t="s">
        <v>803</v>
      </c>
      <c r="D423" s="230" t="s">
        <v>228</v>
      </c>
      <c r="E423" s="231" t="s">
        <v>4704</v>
      </c>
      <c r="F423" s="232" t="s">
        <v>4705</v>
      </c>
      <c r="G423" s="233" t="s">
        <v>231</v>
      </c>
      <c r="H423" s="234">
        <v>2.3399999999999999</v>
      </c>
      <c r="I423" s="235"/>
      <c r="J423" s="236">
        <f>ROUND(I423*H423,2)</f>
        <v>0</v>
      </c>
      <c r="K423" s="232" t="s">
        <v>232</v>
      </c>
      <c r="L423" s="47"/>
      <c r="M423" s="237" t="s">
        <v>1</v>
      </c>
      <c r="N423" s="238" t="s">
        <v>52</v>
      </c>
      <c r="O423" s="95"/>
      <c r="P423" s="239">
        <f>O423*H423</f>
        <v>0</v>
      </c>
      <c r="Q423" s="239">
        <v>0.0088999999999999999</v>
      </c>
      <c r="R423" s="239">
        <f>Q423*H423</f>
        <v>0.020825999999999997</v>
      </c>
      <c r="S423" s="239">
        <v>0</v>
      </c>
      <c r="T423" s="240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41" t="s">
        <v>233</v>
      </c>
      <c r="AT423" s="241" t="s">
        <v>228</v>
      </c>
      <c r="AU423" s="241" t="s">
        <v>241</v>
      </c>
      <c r="AY423" s="19" t="s">
        <v>226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9" t="s">
        <v>233</v>
      </c>
      <c r="BK423" s="242">
        <f>ROUND(I423*H423,2)</f>
        <v>0</v>
      </c>
      <c r="BL423" s="19" t="s">
        <v>233</v>
      </c>
      <c r="BM423" s="241" t="s">
        <v>4706</v>
      </c>
    </row>
    <row r="424" s="13" customFormat="1">
      <c r="A424" s="13"/>
      <c r="B424" s="243"/>
      <c r="C424" s="244"/>
      <c r="D424" s="245" t="s">
        <v>235</v>
      </c>
      <c r="E424" s="246" t="s">
        <v>1</v>
      </c>
      <c r="F424" s="247" t="s">
        <v>4707</v>
      </c>
      <c r="G424" s="244"/>
      <c r="H424" s="248">
        <v>2.3399999999999999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235</v>
      </c>
      <c r="AU424" s="254" t="s">
        <v>241</v>
      </c>
      <c r="AV424" s="13" t="s">
        <v>94</v>
      </c>
      <c r="AW424" s="13" t="s">
        <v>40</v>
      </c>
      <c r="AX424" s="13" t="s">
        <v>92</v>
      </c>
      <c r="AY424" s="254" t="s">
        <v>226</v>
      </c>
    </row>
    <row r="425" s="2" customFormat="1" ht="16.5" customHeight="1">
      <c r="A425" s="41"/>
      <c r="B425" s="42"/>
      <c r="C425" s="230" t="s">
        <v>807</v>
      </c>
      <c r="D425" s="230" t="s">
        <v>228</v>
      </c>
      <c r="E425" s="231" t="s">
        <v>4708</v>
      </c>
      <c r="F425" s="232" t="s">
        <v>4709</v>
      </c>
      <c r="G425" s="233" t="s">
        <v>231</v>
      </c>
      <c r="H425" s="234">
        <v>2.3399999999999999</v>
      </c>
      <c r="I425" s="235"/>
      <c r="J425" s="236">
        <f>ROUND(I425*H425,2)</f>
        <v>0</v>
      </c>
      <c r="K425" s="232" t="s">
        <v>232</v>
      </c>
      <c r="L425" s="47"/>
      <c r="M425" s="237" t="s">
        <v>1</v>
      </c>
      <c r="N425" s="238" t="s">
        <v>52</v>
      </c>
      <c r="O425" s="95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41" t="s">
        <v>233</v>
      </c>
      <c r="AT425" s="241" t="s">
        <v>228</v>
      </c>
      <c r="AU425" s="241" t="s">
        <v>241</v>
      </c>
      <c r="AY425" s="19" t="s">
        <v>226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9" t="s">
        <v>233</v>
      </c>
      <c r="BK425" s="242">
        <f>ROUND(I425*H425,2)</f>
        <v>0</v>
      </c>
      <c r="BL425" s="19" t="s">
        <v>233</v>
      </c>
      <c r="BM425" s="241" t="s">
        <v>4710</v>
      </c>
    </row>
    <row r="426" s="12" customFormat="1" ht="20.88" customHeight="1">
      <c r="A426" s="12"/>
      <c r="B426" s="214"/>
      <c r="C426" s="215"/>
      <c r="D426" s="216" t="s">
        <v>84</v>
      </c>
      <c r="E426" s="228" t="s">
        <v>4711</v>
      </c>
      <c r="F426" s="228" t="s">
        <v>4331</v>
      </c>
      <c r="G426" s="215"/>
      <c r="H426" s="215"/>
      <c r="I426" s="218"/>
      <c r="J426" s="229">
        <f>BK426</f>
        <v>0</v>
      </c>
      <c r="K426" s="215"/>
      <c r="L426" s="220"/>
      <c r="M426" s="221"/>
      <c r="N426" s="222"/>
      <c r="O426" s="222"/>
      <c r="P426" s="223">
        <f>SUM(P427:P452)</f>
        <v>0</v>
      </c>
      <c r="Q426" s="222"/>
      <c r="R426" s="223">
        <f>SUM(R427:R452)</f>
        <v>1.2565499999999998</v>
      </c>
      <c r="S426" s="222"/>
      <c r="T426" s="224">
        <f>SUM(T427:T452)</f>
        <v>0.92500000000000004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5" t="s">
        <v>92</v>
      </c>
      <c r="AT426" s="226" t="s">
        <v>84</v>
      </c>
      <c r="AU426" s="226" t="s">
        <v>94</v>
      </c>
      <c r="AY426" s="225" t="s">
        <v>226</v>
      </c>
      <c r="BK426" s="227">
        <f>SUM(BK427:BK452)</f>
        <v>0</v>
      </c>
    </row>
    <row r="427" s="2" customFormat="1" ht="16.5" customHeight="1">
      <c r="A427" s="41"/>
      <c r="B427" s="42"/>
      <c r="C427" s="230" t="s">
        <v>813</v>
      </c>
      <c r="D427" s="230" t="s">
        <v>228</v>
      </c>
      <c r="E427" s="231" t="s">
        <v>4712</v>
      </c>
      <c r="F427" s="232" t="s">
        <v>4713</v>
      </c>
      <c r="G427" s="233" t="s">
        <v>231</v>
      </c>
      <c r="H427" s="234">
        <v>5</v>
      </c>
      <c r="I427" s="235"/>
      <c r="J427" s="236">
        <f>ROUND(I427*H427,2)</f>
        <v>0</v>
      </c>
      <c r="K427" s="232" t="s">
        <v>232</v>
      </c>
      <c r="L427" s="47"/>
      <c r="M427" s="237" t="s">
        <v>1</v>
      </c>
      <c r="N427" s="238" t="s">
        <v>52</v>
      </c>
      <c r="O427" s="95"/>
      <c r="P427" s="239">
        <f>O427*H427</f>
        <v>0</v>
      </c>
      <c r="Q427" s="239">
        <v>0.048000000000000001</v>
      </c>
      <c r="R427" s="239">
        <f>Q427*H427</f>
        <v>0.23999999999999999</v>
      </c>
      <c r="S427" s="239">
        <v>0</v>
      </c>
      <c r="T427" s="240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41" t="s">
        <v>307</v>
      </c>
      <c r="AT427" s="241" t="s">
        <v>228</v>
      </c>
      <c r="AU427" s="241" t="s">
        <v>241</v>
      </c>
      <c r="AY427" s="19" t="s">
        <v>226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9" t="s">
        <v>233</v>
      </c>
      <c r="BK427" s="242">
        <f>ROUND(I427*H427,2)</f>
        <v>0</v>
      </c>
      <c r="BL427" s="19" t="s">
        <v>307</v>
      </c>
      <c r="BM427" s="241" t="s">
        <v>4714</v>
      </c>
    </row>
    <row r="428" s="15" customFormat="1">
      <c r="A428" s="15"/>
      <c r="B428" s="280"/>
      <c r="C428" s="281"/>
      <c r="D428" s="245" t="s">
        <v>235</v>
      </c>
      <c r="E428" s="282" t="s">
        <v>1</v>
      </c>
      <c r="F428" s="283" t="s">
        <v>4715</v>
      </c>
      <c r="G428" s="281"/>
      <c r="H428" s="282" t="s">
        <v>1</v>
      </c>
      <c r="I428" s="284"/>
      <c r="J428" s="281"/>
      <c r="K428" s="281"/>
      <c r="L428" s="285"/>
      <c r="M428" s="286"/>
      <c r="N428" s="287"/>
      <c r="O428" s="287"/>
      <c r="P428" s="287"/>
      <c r="Q428" s="287"/>
      <c r="R428" s="287"/>
      <c r="S428" s="287"/>
      <c r="T428" s="28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9" t="s">
        <v>235</v>
      </c>
      <c r="AU428" s="289" t="s">
        <v>241</v>
      </c>
      <c r="AV428" s="15" t="s">
        <v>92</v>
      </c>
      <c r="AW428" s="15" t="s">
        <v>40</v>
      </c>
      <c r="AX428" s="15" t="s">
        <v>85</v>
      </c>
      <c r="AY428" s="289" t="s">
        <v>226</v>
      </c>
    </row>
    <row r="429" s="13" customFormat="1">
      <c r="A429" s="13"/>
      <c r="B429" s="243"/>
      <c r="C429" s="244"/>
      <c r="D429" s="245" t="s">
        <v>235</v>
      </c>
      <c r="E429" s="246" t="s">
        <v>4330</v>
      </c>
      <c r="F429" s="247" t="s">
        <v>4716</v>
      </c>
      <c r="G429" s="244"/>
      <c r="H429" s="248">
        <v>5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235</v>
      </c>
      <c r="AU429" s="254" t="s">
        <v>241</v>
      </c>
      <c r="AV429" s="13" t="s">
        <v>94</v>
      </c>
      <c r="AW429" s="13" t="s">
        <v>40</v>
      </c>
      <c r="AX429" s="13" t="s">
        <v>92</v>
      </c>
      <c r="AY429" s="254" t="s">
        <v>226</v>
      </c>
    </row>
    <row r="430" s="2" customFormat="1" ht="16.5" customHeight="1">
      <c r="A430" s="41"/>
      <c r="B430" s="42"/>
      <c r="C430" s="230" t="s">
        <v>817</v>
      </c>
      <c r="D430" s="230" t="s">
        <v>228</v>
      </c>
      <c r="E430" s="231" t="s">
        <v>4717</v>
      </c>
      <c r="F430" s="232" t="s">
        <v>4718</v>
      </c>
      <c r="G430" s="233" t="s">
        <v>231</v>
      </c>
      <c r="H430" s="234">
        <v>5</v>
      </c>
      <c r="I430" s="235"/>
      <c r="J430" s="236">
        <f>ROUND(I430*H430,2)</f>
        <v>0</v>
      </c>
      <c r="K430" s="232" t="s">
        <v>232</v>
      </c>
      <c r="L430" s="47"/>
      <c r="M430" s="237" t="s">
        <v>1</v>
      </c>
      <c r="N430" s="238" t="s">
        <v>52</v>
      </c>
      <c r="O430" s="95"/>
      <c r="P430" s="239">
        <f>O430*H430</f>
        <v>0</v>
      </c>
      <c r="Q430" s="239">
        <v>0</v>
      </c>
      <c r="R430" s="239">
        <f>Q430*H430</f>
        <v>0</v>
      </c>
      <c r="S430" s="239">
        <v>0.074999999999999997</v>
      </c>
      <c r="T430" s="240">
        <f>S430*H430</f>
        <v>0.375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41" t="s">
        <v>233</v>
      </c>
      <c r="AT430" s="241" t="s">
        <v>228</v>
      </c>
      <c r="AU430" s="241" t="s">
        <v>241</v>
      </c>
      <c r="AY430" s="19" t="s">
        <v>226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9" t="s">
        <v>233</v>
      </c>
      <c r="BK430" s="242">
        <f>ROUND(I430*H430,2)</f>
        <v>0</v>
      </c>
      <c r="BL430" s="19" t="s">
        <v>233</v>
      </c>
      <c r="BM430" s="241" t="s">
        <v>4719</v>
      </c>
    </row>
    <row r="431" s="13" customFormat="1">
      <c r="A431" s="13"/>
      <c r="B431" s="243"/>
      <c r="C431" s="244"/>
      <c r="D431" s="245" t="s">
        <v>235</v>
      </c>
      <c r="E431" s="246" t="s">
        <v>1</v>
      </c>
      <c r="F431" s="247" t="s">
        <v>4720</v>
      </c>
      <c r="G431" s="244"/>
      <c r="H431" s="248">
        <v>5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235</v>
      </c>
      <c r="AU431" s="254" t="s">
        <v>241</v>
      </c>
      <c r="AV431" s="13" t="s">
        <v>94</v>
      </c>
      <c r="AW431" s="13" t="s">
        <v>40</v>
      </c>
      <c r="AX431" s="13" t="s">
        <v>92</v>
      </c>
      <c r="AY431" s="254" t="s">
        <v>226</v>
      </c>
    </row>
    <row r="432" s="2" customFormat="1" ht="16.5" customHeight="1">
      <c r="A432" s="41"/>
      <c r="B432" s="42"/>
      <c r="C432" s="230" t="s">
        <v>823</v>
      </c>
      <c r="D432" s="230" t="s">
        <v>228</v>
      </c>
      <c r="E432" s="231" t="s">
        <v>4721</v>
      </c>
      <c r="F432" s="232" t="s">
        <v>4722</v>
      </c>
      <c r="G432" s="233" t="s">
        <v>231</v>
      </c>
      <c r="H432" s="234">
        <v>5</v>
      </c>
      <c r="I432" s="235"/>
      <c r="J432" s="236">
        <f>ROUND(I432*H432,2)</f>
        <v>0</v>
      </c>
      <c r="K432" s="232" t="s">
        <v>232</v>
      </c>
      <c r="L432" s="47"/>
      <c r="M432" s="237" t="s">
        <v>1</v>
      </c>
      <c r="N432" s="238" t="s">
        <v>52</v>
      </c>
      <c r="O432" s="95"/>
      <c r="P432" s="239">
        <f>O432*H432</f>
        <v>0</v>
      </c>
      <c r="Q432" s="239">
        <v>0</v>
      </c>
      <c r="R432" s="239">
        <f>Q432*H432</f>
        <v>0</v>
      </c>
      <c r="S432" s="239">
        <v>0</v>
      </c>
      <c r="T432" s="240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41" t="s">
        <v>233</v>
      </c>
      <c r="AT432" s="241" t="s">
        <v>228</v>
      </c>
      <c r="AU432" s="241" t="s">
        <v>241</v>
      </c>
      <c r="AY432" s="19" t="s">
        <v>226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9" t="s">
        <v>233</v>
      </c>
      <c r="BK432" s="242">
        <f>ROUND(I432*H432,2)</f>
        <v>0</v>
      </c>
      <c r="BL432" s="19" t="s">
        <v>233</v>
      </c>
      <c r="BM432" s="241" t="s">
        <v>4723</v>
      </c>
    </row>
    <row r="433" s="13" customFormat="1">
      <c r="A433" s="13"/>
      <c r="B433" s="243"/>
      <c r="C433" s="244"/>
      <c r="D433" s="245" t="s">
        <v>235</v>
      </c>
      <c r="E433" s="246" t="s">
        <v>1</v>
      </c>
      <c r="F433" s="247" t="s">
        <v>4330</v>
      </c>
      <c r="G433" s="244"/>
      <c r="H433" s="248">
        <v>5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235</v>
      </c>
      <c r="AU433" s="254" t="s">
        <v>241</v>
      </c>
      <c r="AV433" s="13" t="s">
        <v>94</v>
      </c>
      <c r="AW433" s="13" t="s">
        <v>40</v>
      </c>
      <c r="AX433" s="13" t="s">
        <v>92</v>
      </c>
      <c r="AY433" s="254" t="s">
        <v>226</v>
      </c>
    </row>
    <row r="434" s="2" customFormat="1" ht="16.5" customHeight="1">
      <c r="A434" s="41"/>
      <c r="B434" s="42"/>
      <c r="C434" s="230" t="s">
        <v>828</v>
      </c>
      <c r="D434" s="230" t="s">
        <v>228</v>
      </c>
      <c r="E434" s="231" t="s">
        <v>4724</v>
      </c>
      <c r="F434" s="232" t="s">
        <v>4725</v>
      </c>
      <c r="G434" s="233" t="s">
        <v>231</v>
      </c>
      <c r="H434" s="234">
        <v>5</v>
      </c>
      <c r="I434" s="235"/>
      <c r="J434" s="236">
        <f>ROUND(I434*H434,2)</f>
        <v>0</v>
      </c>
      <c r="K434" s="232" t="s">
        <v>232</v>
      </c>
      <c r="L434" s="47"/>
      <c r="M434" s="237" t="s">
        <v>1</v>
      </c>
      <c r="N434" s="238" t="s">
        <v>52</v>
      </c>
      <c r="O434" s="95"/>
      <c r="P434" s="239">
        <f>O434*H434</f>
        <v>0</v>
      </c>
      <c r="Q434" s="239">
        <v>0</v>
      </c>
      <c r="R434" s="239">
        <f>Q434*H434</f>
        <v>0</v>
      </c>
      <c r="S434" s="239">
        <v>0.11</v>
      </c>
      <c r="T434" s="240">
        <f>S434*H434</f>
        <v>0.55000000000000004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41" t="s">
        <v>233</v>
      </c>
      <c r="AT434" s="241" t="s">
        <v>228</v>
      </c>
      <c r="AU434" s="241" t="s">
        <v>241</v>
      </c>
      <c r="AY434" s="19" t="s">
        <v>226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9" t="s">
        <v>233</v>
      </c>
      <c r="BK434" s="242">
        <f>ROUND(I434*H434,2)</f>
        <v>0</v>
      </c>
      <c r="BL434" s="19" t="s">
        <v>233</v>
      </c>
      <c r="BM434" s="241" t="s">
        <v>4726</v>
      </c>
    </row>
    <row r="435" s="13" customFormat="1">
      <c r="A435" s="13"/>
      <c r="B435" s="243"/>
      <c r="C435" s="244"/>
      <c r="D435" s="245" t="s">
        <v>235</v>
      </c>
      <c r="E435" s="246" t="s">
        <v>1</v>
      </c>
      <c r="F435" s="247" t="s">
        <v>4720</v>
      </c>
      <c r="G435" s="244"/>
      <c r="H435" s="248">
        <v>5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235</v>
      </c>
      <c r="AU435" s="254" t="s">
        <v>241</v>
      </c>
      <c r="AV435" s="13" t="s">
        <v>94</v>
      </c>
      <c r="AW435" s="13" t="s">
        <v>40</v>
      </c>
      <c r="AX435" s="13" t="s">
        <v>92</v>
      </c>
      <c r="AY435" s="254" t="s">
        <v>226</v>
      </c>
    </row>
    <row r="436" s="2" customFormat="1" ht="16.5" customHeight="1">
      <c r="A436" s="41"/>
      <c r="B436" s="42"/>
      <c r="C436" s="230" t="s">
        <v>835</v>
      </c>
      <c r="D436" s="230" t="s">
        <v>228</v>
      </c>
      <c r="E436" s="231" t="s">
        <v>4727</v>
      </c>
      <c r="F436" s="232" t="s">
        <v>4728</v>
      </c>
      <c r="G436" s="233" t="s">
        <v>231</v>
      </c>
      <c r="H436" s="234">
        <v>5</v>
      </c>
      <c r="I436" s="235"/>
      <c r="J436" s="236">
        <f>ROUND(I436*H436,2)</f>
        <v>0</v>
      </c>
      <c r="K436" s="232" t="s">
        <v>232</v>
      </c>
      <c r="L436" s="47"/>
      <c r="M436" s="237" t="s">
        <v>1</v>
      </c>
      <c r="N436" s="238" t="s">
        <v>52</v>
      </c>
      <c r="O436" s="95"/>
      <c r="P436" s="239">
        <f>O436*H436</f>
        <v>0</v>
      </c>
      <c r="Q436" s="239">
        <v>0</v>
      </c>
      <c r="R436" s="239">
        <f>Q436*H436</f>
        <v>0</v>
      </c>
      <c r="S436" s="239">
        <v>0</v>
      </c>
      <c r="T436" s="240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41" t="s">
        <v>233</v>
      </c>
      <c r="AT436" s="241" t="s">
        <v>228</v>
      </c>
      <c r="AU436" s="241" t="s">
        <v>241</v>
      </c>
      <c r="AY436" s="19" t="s">
        <v>226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9" t="s">
        <v>233</v>
      </c>
      <c r="BK436" s="242">
        <f>ROUND(I436*H436,2)</f>
        <v>0</v>
      </c>
      <c r="BL436" s="19" t="s">
        <v>233</v>
      </c>
      <c r="BM436" s="241" t="s">
        <v>4729</v>
      </c>
    </row>
    <row r="437" s="13" customFormat="1">
      <c r="A437" s="13"/>
      <c r="B437" s="243"/>
      <c r="C437" s="244"/>
      <c r="D437" s="245" t="s">
        <v>235</v>
      </c>
      <c r="E437" s="246" t="s">
        <v>1</v>
      </c>
      <c r="F437" s="247" t="s">
        <v>4720</v>
      </c>
      <c r="G437" s="244"/>
      <c r="H437" s="248">
        <v>5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235</v>
      </c>
      <c r="AU437" s="254" t="s">
        <v>241</v>
      </c>
      <c r="AV437" s="13" t="s">
        <v>94</v>
      </c>
      <c r="AW437" s="13" t="s">
        <v>40</v>
      </c>
      <c r="AX437" s="13" t="s">
        <v>92</v>
      </c>
      <c r="AY437" s="254" t="s">
        <v>226</v>
      </c>
    </row>
    <row r="438" s="2" customFormat="1" ht="16.5" customHeight="1">
      <c r="A438" s="41"/>
      <c r="B438" s="42"/>
      <c r="C438" s="230" t="s">
        <v>839</v>
      </c>
      <c r="D438" s="230" t="s">
        <v>228</v>
      </c>
      <c r="E438" s="231" t="s">
        <v>4730</v>
      </c>
      <c r="F438" s="232" t="s">
        <v>4731</v>
      </c>
      <c r="G438" s="233" t="s">
        <v>231</v>
      </c>
      <c r="H438" s="234">
        <v>5</v>
      </c>
      <c r="I438" s="235"/>
      <c r="J438" s="236">
        <f>ROUND(I438*H438,2)</f>
        <v>0</v>
      </c>
      <c r="K438" s="232" t="s">
        <v>232</v>
      </c>
      <c r="L438" s="47"/>
      <c r="M438" s="237" t="s">
        <v>1</v>
      </c>
      <c r="N438" s="238" t="s">
        <v>52</v>
      </c>
      <c r="O438" s="95"/>
      <c r="P438" s="239">
        <f>O438*H438</f>
        <v>0</v>
      </c>
      <c r="Q438" s="239">
        <v>0</v>
      </c>
      <c r="R438" s="239">
        <f>Q438*H438</f>
        <v>0</v>
      </c>
      <c r="S438" s="239">
        <v>0</v>
      </c>
      <c r="T438" s="240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41" t="s">
        <v>233</v>
      </c>
      <c r="AT438" s="241" t="s">
        <v>228</v>
      </c>
      <c r="AU438" s="241" t="s">
        <v>241</v>
      </c>
      <c r="AY438" s="19" t="s">
        <v>226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9" t="s">
        <v>233</v>
      </c>
      <c r="BK438" s="242">
        <f>ROUND(I438*H438,2)</f>
        <v>0</v>
      </c>
      <c r="BL438" s="19" t="s">
        <v>233</v>
      </c>
      <c r="BM438" s="241" t="s">
        <v>4732</v>
      </c>
    </row>
    <row r="439" s="13" customFormat="1">
      <c r="A439" s="13"/>
      <c r="B439" s="243"/>
      <c r="C439" s="244"/>
      <c r="D439" s="245" t="s">
        <v>235</v>
      </c>
      <c r="E439" s="246" t="s">
        <v>1</v>
      </c>
      <c r="F439" s="247" t="s">
        <v>4720</v>
      </c>
      <c r="G439" s="244"/>
      <c r="H439" s="248">
        <v>5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235</v>
      </c>
      <c r="AU439" s="254" t="s">
        <v>241</v>
      </c>
      <c r="AV439" s="13" t="s">
        <v>94</v>
      </c>
      <c r="AW439" s="13" t="s">
        <v>40</v>
      </c>
      <c r="AX439" s="13" t="s">
        <v>92</v>
      </c>
      <c r="AY439" s="254" t="s">
        <v>226</v>
      </c>
    </row>
    <row r="440" s="2" customFormat="1" ht="16.5" customHeight="1">
      <c r="A440" s="41"/>
      <c r="B440" s="42"/>
      <c r="C440" s="230" t="s">
        <v>842</v>
      </c>
      <c r="D440" s="230" t="s">
        <v>228</v>
      </c>
      <c r="E440" s="231" t="s">
        <v>4733</v>
      </c>
      <c r="F440" s="232" t="s">
        <v>4734</v>
      </c>
      <c r="G440" s="233" t="s">
        <v>231</v>
      </c>
      <c r="H440" s="234">
        <v>5</v>
      </c>
      <c r="I440" s="235"/>
      <c r="J440" s="236">
        <f>ROUND(I440*H440,2)</f>
        <v>0</v>
      </c>
      <c r="K440" s="232" t="s">
        <v>232</v>
      </c>
      <c r="L440" s="47"/>
      <c r="M440" s="237" t="s">
        <v>1</v>
      </c>
      <c r="N440" s="238" t="s">
        <v>52</v>
      </c>
      <c r="O440" s="95"/>
      <c r="P440" s="239">
        <f>O440*H440</f>
        <v>0</v>
      </c>
      <c r="Q440" s="239">
        <v>0.19950000000000001</v>
      </c>
      <c r="R440" s="239">
        <f>Q440*H440</f>
        <v>0.99750000000000005</v>
      </c>
      <c r="S440" s="239">
        <v>0</v>
      </c>
      <c r="T440" s="240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41" t="s">
        <v>233</v>
      </c>
      <c r="AT440" s="241" t="s">
        <v>228</v>
      </c>
      <c r="AU440" s="241" t="s">
        <v>241</v>
      </c>
      <c r="AY440" s="19" t="s">
        <v>226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9" t="s">
        <v>233</v>
      </c>
      <c r="BK440" s="242">
        <f>ROUND(I440*H440,2)</f>
        <v>0</v>
      </c>
      <c r="BL440" s="19" t="s">
        <v>233</v>
      </c>
      <c r="BM440" s="241" t="s">
        <v>4735</v>
      </c>
    </row>
    <row r="441" s="13" customFormat="1">
      <c r="A441" s="13"/>
      <c r="B441" s="243"/>
      <c r="C441" s="244"/>
      <c r="D441" s="245" t="s">
        <v>235</v>
      </c>
      <c r="E441" s="246" t="s">
        <v>1</v>
      </c>
      <c r="F441" s="247" t="s">
        <v>4720</v>
      </c>
      <c r="G441" s="244"/>
      <c r="H441" s="248">
        <v>5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235</v>
      </c>
      <c r="AU441" s="254" t="s">
        <v>241</v>
      </c>
      <c r="AV441" s="13" t="s">
        <v>94</v>
      </c>
      <c r="AW441" s="13" t="s">
        <v>40</v>
      </c>
      <c r="AX441" s="13" t="s">
        <v>92</v>
      </c>
      <c r="AY441" s="254" t="s">
        <v>226</v>
      </c>
    </row>
    <row r="442" s="2" customFormat="1" ht="16.5" customHeight="1">
      <c r="A442" s="41"/>
      <c r="B442" s="42"/>
      <c r="C442" s="230" t="s">
        <v>846</v>
      </c>
      <c r="D442" s="230" t="s">
        <v>228</v>
      </c>
      <c r="E442" s="231" t="s">
        <v>4736</v>
      </c>
      <c r="F442" s="232" t="s">
        <v>4737</v>
      </c>
      <c r="G442" s="233" t="s">
        <v>231</v>
      </c>
      <c r="H442" s="234">
        <v>5</v>
      </c>
      <c r="I442" s="235"/>
      <c r="J442" s="236">
        <f>ROUND(I442*H442,2)</f>
        <v>0</v>
      </c>
      <c r="K442" s="232" t="s">
        <v>232</v>
      </c>
      <c r="L442" s="47"/>
      <c r="M442" s="237" t="s">
        <v>1</v>
      </c>
      <c r="N442" s="238" t="s">
        <v>52</v>
      </c>
      <c r="O442" s="95"/>
      <c r="P442" s="239">
        <f>O442*H442</f>
        <v>0</v>
      </c>
      <c r="Q442" s="239">
        <v>0.00315</v>
      </c>
      <c r="R442" s="239">
        <f>Q442*H442</f>
        <v>0.01575</v>
      </c>
      <c r="S442" s="239">
        <v>0</v>
      </c>
      <c r="T442" s="240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41" t="s">
        <v>233</v>
      </c>
      <c r="AT442" s="241" t="s">
        <v>228</v>
      </c>
      <c r="AU442" s="241" t="s">
        <v>241</v>
      </c>
      <c r="AY442" s="19" t="s">
        <v>226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9" t="s">
        <v>233</v>
      </c>
      <c r="BK442" s="242">
        <f>ROUND(I442*H442,2)</f>
        <v>0</v>
      </c>
      <c r="BL442" s="19" t="s">
        <v>233</v>
      </c>
      <c r="BM442" s="241" t="s">
        <v>4738</v>
      </c>
    </row>
    <row r="443" s="13" customFormat="1">
      <c r="A443" s="13"/>
      <c r="B443" s="243"/>
      <c r="C443" s="244"/>
      <c r="D443" s="245" t="s">
        <v>235</v>
      </c>
      <c r="E443" s="246" t="s">
        <v>1</v>
      </c>
      <c r="F443" s="247" t="s">
        <v>4720</v>
      </c>
      <c r="G443" s="244"/>
      <c r="H443" s="248">
        <v>5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235</v>
      </c>
      <c r="AU443" s="254" t="s">
        <v>241</v>
      </c>
      <c r="AV443" s="13" t="s">
        <v>94</v>
      </c>
      <c r="AW443" s="13" t="s">
        <v>40</v>
      </c>
      <c r="AX443" s="13" t="s">
        <v>92</v>
      </c>
      <c r="AY443" s="254" t="s">
        <v>226</v>
      </c>
    </row>
    <row r="444" s="2" customFormat="1" ht="16.5" customHeight="1">
      <c r="A444" s="41"/>
      <c r="B444" s="42"/>
      <c r="C444" s="230" t="s">
        <v>852</v>
      </c>
      <c r="D444" s="230" t="s">
        <v>228</v>
      </c>
      <c r="E444" s="231" t="s">
        <v>4739</v>
      </c>
      <c r="F444" s="232" t="s">
        <v>4740</v>
      </c>
      <c r="G444" s="233" t="s">
        <v>231</v>
      </c>
      <c r="H444" s="234">
        <v>20</v>
      </c>
      <c r="I444" s="235"/>
      <c r="J444" s="236">
        <f>ROUND(I444*H444,2)</f>
        <v>0</v>
      </c>
      <c r="K444" s="232" t="s">
        <v>232</v>
      </c>
      <c r="L444" s="47"/>
      <c r="M444" s="237" t="s">
        <v>1</v>
      </c>
      <c r="N444" s="238" t="s">
        <v>52</v>
      </c>
      <c r="O444" s="95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41" t="s">
        <v>307</v>
      </c>
      <c r="AT444" s="241" t="s">
        <v>228</v>
      </c>
      <c r="AU444" s="241" t="s">
        <v>241</v>
      </c>
      <c r="AY444" s="19" t="s">
        <v>226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9" t="s">
        <v>233</v>
      </c>
      <c r="BK444" s="242">
        <f>ROUND(I444*H444,2)</f>
        <v>0</v>
      </c>
      <c r="BL444" s="19" t="s">
        <v>307</v>
      </c>
      <c r="BM444" s="241" t="s">
        <v>4741</v>
      </c>
    </row>
    <row r="445" s="2" customFormat="1" ht="16.5" customHeight="1">
      <c r="A445" s="41"/>
      <c r="B445" s="42"/>
      <c r="C445" s="266" t="s">
        <v>857</v>
      </c>
      <c r="D445" s="266" t="s">
        <v>301</v>
      </c>
      <c r="E445" s="267" t="s">
        <v>1416</v>
      </c>
      <c r="F445" s="268" t="s">
        <v>1417</v>
      </c>
      <c r="G445" s="269" t="s">
        <v>231</v>
      </c>
      <c r="H445" s="270">
        <v>21</v>
      </c>
      <c r="I445" s="271"/>
      <c r="J445" s="272">
        <f>ROUND(I445*H445,2)</f>
        <v>0</v>
      </c>
      <c r="K445" s="268" t="s">
        <v>232</v>
      </c>
      <c r="L445" s="273"/>
      <c r="M445" s="274" t="s">
        <v>1</v>
      </c>
      <c r="N445" s="275" t="s">
        <v>52</v>
      </c>
      <c r="O445" s="95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41" t="s">
        <v>389</v>
      </c>
      <c r="AT445" s="241" t="s">
        <v>301</v>
      </c>
      <c r="AU445" s="241" t="s">
        <v>241</v>
      </c>
      <c r="AY445" s="19" t="s">
        <v>226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9" t="s">
        <v>233</v>
      </c>
      <c r="BK445" s="242">
        <f>ROUND(I445*H445,2)</f>
        <v>0</v>
      </c>
      <c r="BL445" s="19" t="s">
        <v>307</v>
      </c>
      <c r="BM445" s="241" t="s">
        <v>4742</v>
      </c>
    </row>
    <row r="446" s="13" customFormat="1">
      <c r="A446" s="13"/>
      <c r="B446" s="243"/>
      <c r="C446" s="244"/>
      <c r="D446" s="245" t="s">
        <v>235</v>
      </c>
      <c r="E446" s="244"/>
      <c r="F446" s="247" t="s">
        <v>4743</v>
      </c>
      <c r="G446" s="244"/>
      <c r="H446" s="248">
        <v>21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235</v>
      </c>
      <c r="AU446" s="254" t="s">
        <v>241</v>
      </c>
      <c r="AV446" s="13" t="s">
        <v>94</v>
      </c>
      <c r="AW446" s="13" t="s">
        <v>4</v>
      </c>
      <c r="AX446" s="13" t="s">
        <v>92</v>
      </c>
      <c r="AY446" s="254" t="s">
        <v>226</v>
      </c>
    </row>
    <row r="447" s="2" customFormat="1" ht="16.5" customHeight="1">
      <c r="A447" s="41"/>
      <c r="B447" s="42"/>
      <c r="C447" s="230" t="s">
        <v>863</v>
      </c>
      <c r="D447" s="230" t="s">
        <v>228</v>
      </c>
      <c r="E447" s="231" t="s">
        <v>4744</v>
      </c>
      <c r="F447" s="232" t="s">
        <v>4745</v>
      </c>
      <c r="G447" s="233" t="s">
        <v>231</v>
      </c>
      <c r="H447" s="234">
        <v>5</v>
      </c>
      <c r="I447" s="235"/>
      <c r="J447" s="236">
        <f>ROUND(I447*H447,2)</f>
        <v>0</v>
      </c>
      <c r="K447" s="232" t="s">
        <v>232</v>
      </c>
      <c r="L447" s="47"/>
      <c r="M447" s="237" t="s">
        <v>1</v>
      </c>
      <c r="N447" s="238" t="s">
        <v>52</v>
      </c>
      <c r="O447" s="95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41" t="s">
        <v>307</v>
      </c>
      <c r="AT447" s="241" t="s">
        <v>228</v>
      </c>
      <c r="AU447" s="241" t="s">
        <v>241</v>
      </c>
      <c r="AY447" s="19" t="s">
        <v>226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9" t="s">
        <v>233</v>
      </c>
      <c r="BK447" s="242">
        <f>ROUND(I447*H447,2)</f>
        <v>0</v>
      </c>
      <c r="BL447" s="19" t="s">
        <v>307</v>
      </c>
      <c r="BM447" s="241" t="s">
        <v>4746</v>
      </c>
    </row>
    <row r="448" s="13" customFormat="1">
      <c r="A448" s="13"/>
      <c r="B448" s="243"/>
      <c r="C448" s="244"/>
      <c r="D448" s="245" t="s">
        <v>235</v>
      </c>
      <c r="E448" s="246" t="s">
        <v>1</v>
      </c>
      <c r="F448" s="247" t="s">
        <v>4720</v>
      </c>
      <c r="G448" s="244"/>
      <c r="H448" s="248">
        <v>5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235</v>
      </c>
      <c r="AU448" s="254" t="s">
        <v>241</v>
      </c>
      <c r="AV448" s="13" t="s">
        <v>94</v>
      </c>
      <c r="AW448" s="13" t="s">
        <v>40</v>
      </c>
      <c r="AX448" s="13" t="s">
        <v>92</v>
      </c>
      <c r="AY448" s="254" t="s">
        <v>226</v>
      </c>
    </row>
    <row r="449" s="2" customFormat="1" ht="16.5" customHeight="1">
      <c r="A449" s="41"/>
      <c r="B449" s="42"/>
      <c r="C449" s="230" t="s">
        <v>869</v>
      </c>
      <c r="D449" s="230" t="s">
        <v>228</v>
      </c>
      <c r="E449" s="231" t="s">
        <v>4747</v>
      </c>
      <c r="F449" s="232" t="s">
        <v>4748</v>
      </c>
      <c r="G449" s="233" t="s">
        <v>231</v>
      </c>
      <c r="H449" s="234">
        <v>5</v>
      </c>
      <c r="I449" s="235"/>
      <c r="J449" s="236">
        <f>ROUND(I449*H449,2)</f>
        <v>0</v>
      </c>
      <c r="K449" s="232" t="s">
        <v>232</v>
      </c>
      <c r="L449" s="47"/>
      <c r="M449" s="237" t="s">
        <v>1</v>
      </c>
      <c r="N449" s="238" t="s">
        <v>52</v>
      </c>
      <c r="O449" s="95"/>
      <c r="P449" s="239">
        <f>O449*H449</f>
        <v>0</v>
      </c>
      <c r="Q449" s="239">
        <v>0.00018000000000000001</v>
      </c>
      <c r="R449" s="239">
        <f>Q449*H449</f>
        <v>0.00090000000000000008</v>
      </c>
      <c r="S449" s="239">
        <v>0</v>
      </c>
      <c r="T449" s="240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41" t="s">
        <v>307</v>
      </c>
      <c r="AT449" s="241" t="s">
        <v>228</v>
      </c>
      <c r="AU449" s="241" t="s">
        <v>241</v>
      </c>
      <c r="AY449" s="19" t="s">
        <v>226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9" t="s">
        <v>233</v>
      </c>
      <c r="BK449" s="242">
        <f>ROUND(I449*H449,2)</f>
        <v>0</v>
      </c>
      <c r="BL449" s="19" t="s">
        <v>307</v>
      </c>
      <c r="BM449" s="241" t="s">
        <v>4749</v>
      </c>
    </row>
    <row r="450" s="13" customFormat="1">
      <c r="A450" s="13"/>
      <c r="B450" s="243"/>
      <c r="C450" s="244"/>
      <c r="D450" s="245" t="s">
        <v>235</v>
      </c>
      <c r="E450" s="246" t="s">
        <v>1</v>
      </c>
      <c r="F450" s="247" t="s">
        <v>4720</v>
      </c>
      <c r="G450" s="244"/>
      <c r="H450" s="248">
        <v>5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235</v>
      </c>
      <c r="AU450" s="254" t="s">
        <v>241</v>
      </c>
      <c r="AV450" s="13" t="s">
        <v>94</v>
      </c>
      <c r="AW450" s="13" t="s">
        <v>40</v>
      </c>
      <c r="AX450" s="13" t="s">
        <v>92</v>
      </c>
      <c r="AY450" s="254" t="s">
        <v>226</v>
      </c>
    </row>
    <row r="451" s="2" customFormat="1" ht="16.5" customHeight="1">
      <c r="A451" s="41"/>
      <c r="B451" s="42"/>
      <c r="C451" s="230" t="s">
        <v>874</v>
      </c>
      <c r="D451" s="230" t="s">
        <v>228</v>
      </c>
      <c r="E451" s="231" t="s">
        <v>4750</v>
      </c>
      <c r="F451" s="232" t="s">
        <v>4751</v>
      </c>
      <c r="G451" s="233" t="s">
        <v>231</v>
      </c>
      <c r="H451" s="234">
        <v>5</v>
      </c>
      <c r="I451" s="235"/>
      <c r="J451" s="236">
        <f>ROUND(I451*H451,2)</f>
        <v>0</v>
      </c>
      <c r="K451" s="232" t="s">
        <v>232</v>
      </c>
      <c r="L451" s="47"/>
      <c r="M451" s="237" t="s">
        <v>1</v>
      </c>
      <c r="N451" s="238" t="s">
        <v>52</v>
      </c>
      <c r="O451" s="95"/>
      <c r="P451" s="239">
        <f>O451*H451</f>
        <v>0</v>
      </c>
      <c r="Q451" s="239">
        <v>0.00048000000000000001</v>
      </c>
      <c r="R451" s="239">
        <f>Q451*H451</f>
        <v>0.0024000000000000002</v>
      </c>
      <c r="S451" s="239">
        <v>0</v>
      </c>
      <c r="T451" s="240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41" t="s">
        <v>307</v>
      </c>
      <c r="AT451" s="241" t="s">
        <v>228</v>
      </c>
      <c r="AU451" s="241" t="s">
        <v>241</v>
      </c>
      <c r="AY451" s="19" t="s">
        <v>226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9" t="s">
        <v>233</v>
      </c>
      <c r="BK451" s="242">
        <f>ROUND(I451*H451,2)</f>
        <v>0</v>
      </c>
      <c r="BL451" s="19" t="s">
        <v>307</v>
      </c>
      <c r="BM451" s="241" t="s">
        <v>4752</v>
      </c>
    </row>
    <row r="452" s="13" customFormat="1">
      <c r="A452" s="13"/>
      <c r="B452" s="243"/>
      <c r="C452" s="244"/>
      <c r="D452" s="245" t="s">
        <v>235</v>
      </c>
      <c r="E452" s="246" t="s">
        <v>1</v>
      </c>
      <c r="F452" s="247" t="s">
        <v>4720</v>
      </c>
      <c r="G452" s="244"/>
      <c r="H452" s="248">
        <v>5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235</v>
      </c>
      <c r="AU452" s="254" t="s">
        <v>241</v>
      </c>
      <c r="AV452" s="13" t="s">
        <v>94</v>
      </c>
      <c r="AW452" s="13" t="s">
        <v>40</v>
      </c>
      <c r="AX452" s="13" t="s">
        <v>92</v>
      </c>
      <c r="AY452" s="254" t="s">
        <v>226</v>
      </c>
    </row>
    <row r="453" s="12" customFormat="1" ht="20.88" customHeight="1">
      <c r="A453" s="12"/>
      <c r="B453" s="214"/>
      <c r="C453" s="215"/>
      <c r="D453" s="216" t="s">
        <v>84</v>
      </c>
      <c r="E453" s="228" t="s">
        <v>4753</v>
      </c>
      <c r="F453" s="228" t="s">
        <v>4754</v>
      </c>
      <c r="G453" s="215"/>
      <c r="H453" s="215"/>
      <c r="I453" s="218"/>
      <c r="J453" s="229">
        <f>BK453</f>
        <v>0</v>
      </c>
      <c r="K453" s="215"/>
      <c r="L453" s="220"/>
      <c r="M453" s="221"/>
      <c r="N453" s="222"/>
      <c r="O453" s="222"/>
      <c r="P453" s="223">
        <f>SUM(P454:P469)</f>
        <v>0</v>
      </c>
      <c r="Q453" s="222"/>
      <c r="R453" s="223">
        <f>SUM(R454:R469)</f>
        <v>0.30870000000000003</v>
      </c>
      <c r="S453" s="222"/>
      <c r="T453" s="224">
        <f>SUM(T454:T469)</f>
        <v>0.55499999999999994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25" t="s">
        <v>92</v>
      </c>
      <c r="AT453" s="226" t="s">
        <v>84</v>
      </c>
      <c r="AU453" s="226" t="s">
        <v>94</v>
      </c>
      <c r="AY453" s="225" t="s">
        <v>226</v>
      </c>
      <c r="BK453" s="227">
        <f>SUM(BK454:BK469)</f>
        <v>0</v>
      </c>
    </row>
    <row r="454" s="2" customFormat="1" ht="16.5" customHeight="1">
      <c r="A454" s="41"/>
      <c r="B454" s="42"/>
      <c r="C454" s="230" t="s">
        <v>879</v>
      </c>
      <c r="D454" s="230" t="s">
        <v>228</v>
      </c>
      <c r="E454" s="231" t="s">
        <v>4717</v>
      </c>
      <c r="F454" s="232" t="s">
        <v>4718</v>
      </c>
      <c r="G454" s="233" t="s">
        <v>231</v>
      </c>
      <c r="H454" s="234">
        <v>3</v>
      </c>
      <c r="I454" s="235"/>
      <c r="J454" s="236">
        <f>ROUND(I454*H454,2)</f>
        <v>0</v>
      </c>
      <c r="K454" s="232" t="s">
        <v>232</v>
      </c>
      <c r="L454" s="47"/>
      <c r="M454" s="237" t="s">
        <v>1</v>
      </c>
      <c r="N454" s="238" t="s">
        <v>52</v>
      </c>
      <c r="O454" s="95"/>
      <c r="P454" s="239">
        <f>O454*H454</f>
        <v>0</v>
      </c>
      <c r="Q454" s="239">
        <v>0</v>
      </c>
      <c r="R454" s="239">
        <f>Q454*H454</f>
        <v>0</v>
      </c>
      <c r="S454" s="239">
        <v>0.074999999999999997</v>
      </c>
      <c r="T454" s="240">
        <f>S454*H454</f>
        <v>0.22499999999999998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41" t="s">
        <v>233</v>
      </c>
      <c r="AT454" s="241" t="s">
        <v>228</v>
      </c>
      <c r="AU454" s="241" t="s">
        <v>241</v>
      </c>
      <c r="AY454" s="19" t="s">
        <v>226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9" t="s">
        <v>233</v>
      </c>
      <c r="BK454" s="242">
        <f>ROUND(I454*H454,2)</f>
        <v>0</v>
      </c>
      <c r="BL454" s="19" t="s">
        <v>233</v>
      </c>
      <c r="BM454" s="241" t="s">
        <v>4755</v>
      </c>
    </row>
    <row r="455" s="13" customFormat="1">
      <c r="A455" s="13"/>
      <c r="B455" s="243"/>
      <c r="C455" s="244"/>
      <c r="D455" s="245" t="s">
        <v>235</v>
      </c>
      <c r="E455" s="246" t="s">
        <v>1</v>
      </c>
      <c r="F455" s="247" t="s">
        <v>4365</v>
      </c>
      <c r="G455" s="244"/>
      <c r="H455" s="248">
        <v>3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235</v>
      </c>
      <c r="AU455" s="254" t="s">
        <v>241</v>
      </c>
      <c r="AV455" s="13" t="s">
        <v>94</v>
      </c>
      <c r="AW455" s="13" t="s">
        <v>40</v>
      </c>
      <c r="AX455" s="13" t="s">
        <v>92</v>
      </c>
      <c r="AY455" s="254" t="s">
        <v>226</v>
      </c>
    </row>
    <row r="456" s="2" customFormat="1" ht="16.5" customHeight="1">
      <c r="A456" s="41"/>
      <c r="B456" s="42"/>
      <c r="C456" s="230" t="s">
        <v>884</v>
      </c>
      <c r="D456" s="230" t="s">
        <v>228</v>
      </c>
      <c r="E456" s="231" t="s">
        <v>4724</v>
      </c>
      <c r="F456" s="232" t="s">
        <v>4725</v>
      </c>
      <c r="G456" s="233" t="s">
        <v>231</v>
      </c>
      <c r="H456" s="234">
        <v>3</v>
      </c>
      <c r="I456" s="235"/>
      <c r="J456" s="236">
        <f>ROUND(I456*H456,2)</f>
        <v>0</v>
      </c>
      <c r="K456" s="232" t="s">
        <v>232</v>
      </c>
      <c r="L456" s="47"/>
      <c r="M456" s="237" t="s">
        <v>1</v>
      </c>
      <c r="N456" s="238" t="s">
        <v>52</v>
      </c>
      <c r="O456" s="95"/>
      <c r="P456" s="239">
        <f>O456*H456</f>
        <v>0</v>
      </c>
      <c r="Q456" s="239">
        <v>0</v>
      </c>
      <c r="R456" s="239">
        <f>Q456*H456</f>
        <v>0</v>
      </c>
      <c r="S456" s="239">
        <v>0.11</v>
      </c>
      <c r="T456" s="240">
        <f>S456*H456</f>
        <v>0.33000000000000002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41" t="s">
        <v>233</v>
      </c>
      <c r="AT456" s="241" t="s">
        <v>228</v>
      </c>
      <c r="AU456" s="241" t="s">
        <v>241</v>
      </c>
      <c r="AY456" s="19" t="s">
        <v>226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9" t="s">
        <v>233</v>
      </c>
      <c r="BK456" s="242">
        <f>ROUND(I456*H456,2)</f>
        <v>0</v>
      </c>
      <c r="BL456" s="19" t="s">
        <v>233</v>
      </c>
      <c r="BM456" s="241" t="s">
        <v>4756</v>
      </c>
    </row>
    <row r="457" s="13" customFormat="1">
      <c r="A457" s="13"/>
      <c r="B457" s="243"/>
      <c r="C457" s="244"/>
      <c r="D457" s="245" t="s">
        <v>235</v>
      </c>
      <c r="E457" s="246" t="s">
        <v>1</v>
      </c>
      <c r="F457" s="247" t="s">
        <v>4365</v>
      </c>
      <c r="G457" s="244"/>
      <c r="H457" s="248">
        <v>3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235</v>
      </c>
      <c r="AU457" s="254" t="s">
        <v>241</v>
      </c>
      <c r="AV457" s="13" t="s">
        <v>94</v>
      </c>
      <c r="AW457" s="13" t="s">
        <v>40</v>
      </c>
      <c r="AX457" s="13" t="s">
        <v>92</v>
      </c>
      <c r="AY457" s="254" t="s">
        <v>226</v>
      </c>
    </row>
    <row r="458" s="2" customFormat="1" ht="16.5" customHeight="1">
      <c r="A458" s="41"/>
      <c r="B458" s="42"/>
      <c r="C458" s="230" t="s">
        <v>888</v>
      </c>
      <c r="D458" s="230" t="s">
        <v>228</v>
      </c>
      <c r="E458" s="231" t="s">
        <v>4727</v>
      </c>
      <c r="F458" s="232" t="s">
        <v>4728</v>
      </c>
      <c r="G458" s="233" t="s">
        <v>231</v>
      </c>
      <c r="H458" s="234">
        <v>3</v>
      </c>
      <c r="I458" s="235"/>
      <c r="J458" s="236">
        <f>ROUND(I458*H458,2)</f>
        <v>0</v>
      </c>
      <c r="K458" s="232" t="s">
        <v>232</v>
      </c>
      <c r="L458" s="47"/>
      <c r="M458" s="237" t="s">
        <v>1</v>
      </c>
      <c r="N458" s="238" t="s">
        <v>52</v>
      </c>
      <c r="O458" s="95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41" t="s">
        <v>233</v>
      </c>
      <c r="AT458" s="241" t="s">
        <v>228</v>
      </c>
      <c r="AU458" s="241" t="s">
        <v>241</v>
      </c>
      <c r="AY458" s="19" t="s">
        <v>226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9" t="s">
        <v>233</v>
      </c>
      <c r="BK458" s="242">
        <f>ROUND(I458*H458,2)</f>
        <v>0</v>
      </c>
      <c r="BL458" s="19" t="s">
        <v>233</v>
      </c>
      <c r="BM458" s="241" t="s">
        <v>4757</v>
      </c>
    </row>
    <row r="459" s="13" customFormat="1">
      <c r="A459" s="13"/>
      <c r="B459" s="243"/>
      <c r="C459" s="244"/>
      <c r="D459" s="245" t="s">
        <v>235</v>
      </c>
      <c r="E459" s="246" t="s">
        <v>1</v>
      </c>
      <c r="F459" s="247" t="s">
        <v>4365</v>
      </c>
      <c r="G459" s="244"/>
      <c r="H459" s="248">
        <v>3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235</v>
      </c>
      <c r="AU459" s="254" t="s">
        <v>241</v>
      </c>
      <c r="AV459" s="13" t="s">
        <v>94</v>
      </c>
      <c r="AW459" s="13" t="s">
        <v>40</v>
      </c>
      <c r="AX459" s="13" t="s">
        <v>92</v>
      </c>
      <c r="AY459" s="254" t="s">
        <v>226</v>
      </c>
    </row>
    <row r="460" s="2" customFormat="1" ht="16.5" customHeight="1">
      <c r="A460" s="41"/>
      <c r="B460" s="42"/>
      <c r="C460" s="230" t="s">
        <v>894</v>
      </c>
      <c r="D460" s="230" t="s">
        <v>228</v>
      </c>
      <c r="E460" s="231" t="s">
        <v>4730</v>
      </c>
      <c r="F460" s="232" t="s">
        <v>4731</v>
      </c>
      <c r="G460" s="233" t="s">
        <v>231</v>
      </c>
      <c r="H460" s="234">
        <v>3</v>
      </c>
      <c r="I460" s="235"/>
      <c r="J460" s="236">
        <f>ROUND(I460*H460,2)</f>
        <v>0</v>
      </c>
      <c r="K460" s="232" t="s">
        <v>232</v>
      </c>
      <c r="L460" s="47"/>
      <c r="M460" s="237" t="s">
        <v>1</v>
      </c>
      <c r="N460" s="238" t="s">
        <v>52</v>
      </c>
      <c r="O460" s="95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41" t="s">
        <v>233</v>
      </c>
      <c r="AT460" s="241" t="s">
        <v>228</v>
      </c>
      <c r="AU460" s="241" t="s">
        <v>241</v>
      </c>
      <c r="AY460" s="19" t="s">
        <v>226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9" t="s">
        <v>233</v>
      </c>
      <c r="BK460" s="242">
        <f>ROUND(I460*H460,2)</f>
        <v>0</v>
      </c>
      <c r="BL460" s="19" t="s">
        <v>233</v>
      </c>
      <c r="BM460" s="241" t="s">
        <v>4758</v>
      </c>
    </row>
    <row r="461" s="13" customFormat="1">
      <c r="A461" s="13"/>
      <c r="B461" s="243"/>
      <c r="C461" s="244"/>
      <c r="D461" s="245" t="s">
        <v>235</v>
      </c>
      <c r="E461" s="246" t="s">
        <v>1</v>
      </c>
      <c r="F461" s="247" t="s">
        <v>4365</v>
      </c>
      <c r="G461" s="244"/>
      <c r="H461" s="248">
        <v>3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235</v>
      </c>
      <c r="AU461" s="254" t="s">
        <v>241</v>
      </c>
      <c r="AV461" s="13" t="s">
        <v>94</v>
      </c>
      <c r="AW461" s="13" t="s">
        <v>40</v>
      </c>
      <c r="AX461" s="13" t="s">
        <v>92</v>
      </c>
      <c r="AY461" s="254" t="s">
        <v>226</v>
      </c>
    </row>
    <row r="462" s="2" customFormat="1" ht="16.5" customHeight="1">
      <c r="A462" s="41"/>
      <c r="B462" s="42"/>
      <c r="C462" s="230" t="s">
        <v>898</v>
      </c>
      <c r="D462" s="230" t="s">
        <v>228</v>
      </c>
      <c r="E462" s="231" t="s">
        <v>4736</v>
      </c>
      <c r="F462" s="232" t="s">
        <v>4737</v>
      </c>
      <c r="G462" s="233" t="s">
        <v>231</v>
      </c>
      <c r="H462" s="234">
        <v>3</v>
      </c>
      <c r="I462" s="235"/>
      <c r="J462" s="236">
        <f>ROUND(I462*H462,2)</f>
        <v>0</v>
      </c>
      <c r="K462" s="232" t="s">
        <v>232</v>
      </c>
      <c r="L462" s="47"/>
      <c r="M462" s="237" t="s">
        <v>1</v>
      </c>
      <c r="N462" s="238" t="s">
        <v>52</v>
      </c>
      <c r="O462" s="95"/>
      <c r="P462" s="239">
        <f>O462*H462</f>
        <v>0</v>
      </c>
      <c r="Q462" s="239">
        <v>0.00315</v>
      </c>
      <c r="R462" s="239">
        <f>Q462*H462</f>
        <v>0.0094500000000000001</v>
      </c>
      <c r="S462" s="239">
        <v>0</v>
      </c>
      <c r="T462" s="240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41" t="s">
        <v>233</v>
      </c>
      <c r="AT462" s="241" t="s">
        <v>228</v>
      </c>
      <c r="AU462" s="241" t="s">
        <v>241</v>
      </c>
      <c r="AY462" s="19" t="s">
        <v>226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9" t="s">
        <v>233</v>
      </c>
      <c r="BK462" s="242">
        <f>ROUND(I462*H462,2)</f>
        <v>0</v>
      </c>
      <c r="BL462" s="19" t="s">
        <v>233</v>
      </c>
      <c r="BM462" s="241" t="s">
        <v>4759</v>
      </c>
    </row>
    <row r="463" s="13" customFormat="1">
      <c r="A463" s="13"/>
      <c r="B463" s="243"/>
      <c r="C463" s="244"/>
      <c r="D463" s="245" t="s">
        <v>235</v>
      </c>
      <c r="E463" s="246" t="s">
        <v>1</v>
      </c>
      <c r="F463" s="247" t="s">
        <v>4365</v>
      </c>
      <c r="G463" s="244"/>
      <c r="H463" s="248">
        <v>3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235</v>
      </c>
      <c r="AU463" s="254" t="s">
        <v>241</v>
      </c>
      <c r="AV463" s="13" t="s">
        <v>94</v>
      </c>
      <c r="AW463" s="13" t="s">
        <v>40</v>
      </c>
      <c r="AX463" s="13" t="s">
        <v>92</v>
      </c>
      <c r="AY463" s="254" t="s">
        <v>226</v>
      </c>
    </row>
    <row r="464" s="2" customFormat="1" ht="16.5" customHeight="1">
      <c r="A464" s="41"/>
      <c r="B464" s="42"/>
      <c r="C464" s="230" t="s">
        <v>904</v>
      </c>
      <c r="D464" s="230" t="s">
        <v>228</v>
      </c>
      <c r="E464" s="231" t="s">
        <v>4760</v>
      </c>
      <c r="F464" s="232" t="s">
        <v>4761</v>
      </c>
      <c r="G464" s="233" t="s">
        <v>231</v>
      </c>
      <c r="H464" s="234">
        <v>3</v>
      </c>
      <c r="I464" s="235"/>
      <c r="J464" s="236">
        <f>ROUND(I464*H464,2)</f>
        <v>0</v>
      </c>
      <c r="K464" s="232" t="s">
        <v>232</v>
      </c>
      <c r="L464" s="47"/>
      <c r="M464" s="237" t="s">
        <v>1</v>
      </c>
      <c r="N464" s="238" t="s">
        <v>52</v>
      </c>
      <c r="O464" s="95"/>
      <c r="P464" s="239">
        <f>O464*H464</f>
        <v>0</v>
      </c>
      <c r="Q464" s="239">
        <v>0.099750000000000005</v>
      </c>
      <c r="R464" s="239">
        <f>Q464*H464</f>
        <v>0.29925000000000002</v>
      </c>
      <c r="S464" s="239">
        <v>0</v>
      </c>
      <c r="T464" s="240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41" t="s">
        <v>233</v>
      </c>
      <c r="AT464" s="241" t="s">
        <v>228</v>
      </c>
      <c r="AU464" s="241" t="s">
        <v>241</v>
      </c>
      <c r="AY464" s="19" t="s">
        <v>226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9" t="s">
        <v>233</v>
      </c>
      <c r="BK464" s="242">
        <f>ROUND(I464*H464,2)</f>
        <v>0</v>
      </c>
      <c r="BL464" s="19" t="s">
        <v>233</v>
      </c>
      <c r="BM464" s="241" t="s">
        <v>4762</v>
      </c>
    </row>
    <row r="465" s="13" customFormat="1">
      <c r="A465" s="13"/>
      <c r="B465" s="243"/>
      <c r="C465" s="244"/>
      <c r="D465" s="245" t="s">
        <v>235</v>
      </c>
      <c r="E465" s="246" t="s">
        <v>1</v>
      </c>
      <c r="F465" s="247" t="s">
        <v>4365</v>
      </c>
      <c r="G465" s="244"/>
      <c r="H465" s="248">
        <v>3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235</v>
      </c>
      <c r="AU465" s="254" t="s">
        <v>241</v>
      </c>
      <c r="AV465" s="13" t="s">
        <v>94</v>
      </c>
      <c r="AW465" s="13" t="s">
        <v>40</v>
      </c>
      <c r="AX465" s="13" t="s">
        <v>92</v>
      </c>
      <c r="AY465" s="254" t="s">
        <v>226</v>
      </c>
    </row>
    <row r="466" s="2" customFormat="1" ht="16.5" customHeight="1">
      <c r="A466" s="41"/>
      <c r="B466" s="42"/>
      <c r="C466" s="230" t="s">
        <v>909</v>
      </c>
      <c r="D466" s="230" t="s">
        <v>228</v>
      </c>
      <c r="E466" s="231" t="s">
        <v>4763</v>
      </c>
      <c r="F466" s="232" t="s">
        <v>4764</v>
      </c>
      <c r="G466" s="233" t="s">
        <v>231</v>
      </c>
      <c r="H466" s="234">
        <v>3</v>
      </c>
      <c r="I466" s="235"/>
      <c r="J466" s="236">
        <f>ROUND(I466*H466,2)</f>
        <v>0</v>
      </c>
      <c r="K466" s="232" t="s">
        <v>232</v>
      </c>
      <c r="L466" s="47"/>
      <c r="M466" s="237" t="s">
        <v>1</v>
      </c>
      <c r="N466" s="238" t="s">
        <v>52</v>
      </c>
      <c r="O466" s="95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41" t="s">
        <v>233</v>
      </c>
      <c r="AT466" s="241" t="s">
        <v>228</v>
      </c>
      <c r="AU466" s="241" t="s">
        <v>241</v>
      </c>
      <c r="AY466" s="19" t="s">
        <v>226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9" t="s">
        <v>233</v>
      </c>
      <c r="BK466" s="242">
        <f>ROUND(I466*H466,2)</f>
        <v>0</v>
      </c>
      <c r="BL466" s="19" t="s">
        <v>233</v>
      </c>
      <c r="BM466" s="241" t="s">
        <v>4765</v>
      </c>
    </row>
    <row r="467" s="13" customFormat="1">
      <c r="A467" s="13"/>
      <c r="B467" s="243"/>
      <c r="C467" s="244"/>
      <c r="D467" s="245" t="s">
        <v>235</v>
      </c>
      <c r="E467" s="246" t="s">
        <v>1</v>
      </c>
      <c r="F467" s="247" t="s">
        <v>4365</v>
      </c>
      <c r="G467" s="244"/>
      <c r="H467" s="248">
        <v>3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235</v>
      </c>
      <c r="AU467" s="254" t="s">
        <v>241</v>
      </c>
      <c r="AV467" s="13" t="s">
        <v>94</v>
      </c>
      <c r="AW467" s="13" t="s">
        <v>40</v>
      </c>
      <c r="AX467" s="13" t="s">
        <v>92</v>
      </c>
      <c r="AY467" s="254" t="s">
        <v>226</v>
      </c>
    </row>
    <row r="468" s="2" customFormat="1" ht="16.5" customHeight="1">
      <c r="A468" s="41"/>
      <c r="B468" s="42"/>
      <c r="C468" s="230" t="s">
        <v>917</v>
      </c>
      <c r="D468" s="230" t="s">
        <v>228</v>
      </c>
      <c r="E468" s="231" t="s">
        <v>4766</v>
      </c>
      <c r="F468" s="232" t="s">
        <v>4767</v>
      </c>
      <c r="G468" s="233" t="s">
        <v>231</v>
      </c>
      <c r="H468" s="234">
        <v>3</v>
      </c>
      <c r="I468" s="235"/>
      <c r="J468" s="236">
        <f>ROUND(I468*H468,2)</f>
        <v>0</v>
      </c>
      <c r="K468" s="232" t="s">
        <v>232</v>
      </c>
      <c r="L468" s="47"/>
      <c r="M468" s="237" t="s">
        <v>1</v>
      </c>
      <c r="N468" s="238" t="s">
        <v>52</v>
      </c>
      <c r="O468" s="95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41" t="s">
        <v>233</v>
      </c>
      <c r="AT468" s="241" t="s">
        <v>228</v>
      </c>
      <c r="AU468" s="241" t="s">
        <v>241</v>
      </c>
      <c r="AY468" s="19" t="s">
        <v>226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9" t="s">
        <v>233</v>
      </c>
      <c r="BK468" s="242">
        <f>ROUND(I468*H468,2)</f>
        <v>0</v>
      </c>
      <c r="BL468" s="19" t="s">
        <v>233</v>
      </c>
      <c r="BM468" s="241" t="s">
        <v>4768</v>
      </c>
    </row>
    <row r="469" s="13" customFormat="1">
      <c r="A469" s="13"/>
      <c r="B469" s="243"/>
      <c r="C469" s="244"/>
      <c r="D469" s="245" t="s">
        <v>235</v>
      </c>
      <c r="E469" s="246" t="s">
        <v>1</v>
      </c>
      <c r="F469" s="247" t="s">
        <v>4365</v>
      </c>
      <c r="G469" s="244"/>
      <c r="H469" s="248">
        <v>3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235</v>
      </c>
      <c r="AU469" s="254" t="s">
        <v>241</v>
      </c>
      <c r="AV469" s="13" t="s">
        <v>94</v>
      </c>
      <c r="AW469" s="13" t="s">
        <v>40</v>
      </c>
      <c r="AX469" s="13" t="s">
        <v>92</v>
      </c>
      <c r="AY469" s="254" t="s">
        <v>226</v>
      </c>
    </row>
    <row r="470" s="12" customFormat="1" ht="22.8" customHeight="1">
      <c r="A470" s="12"/>
      <c r="B470" s="214"/>
      <c r="C470" s="215"/>
      <c r="D470" s="216" t="s">
        <v>84</v>
      </c>
      <c r="E470" s="228" t="s">
        <v>683</v>
      </c>
      <c r="F470" s="228" t="s">
        <v>684</v>
      </c>
      <c r="G470" s="215"/>
      <c r="H470" s="215"/>
      <c r="I470" s="218"/>
      <c r="J470" s="229">
        <f>BK470</f>
        <v>0</v>
      </c>
      <c r="K470" s="215"/>
      <c r="L470" s="220"/>
      <c r="M470" s="221"/>
      <c r="N470" s="222"/>
      <c r="O470" s="222"/>
      <c r="P470" s="223">
        <f>SUM(P471:P502)</f>
        <v>0</v>
      </c>
      <c r="Q470" s="222"/>
      <c r="R470" s="223">
        <f>SUM(R471:R502)</f>
        <v>0.012210250000000002</v>
      </c>
      <c r="S470" s="222"/>
      <c r="T470" s="224">
        <f>SUM(T471:T502)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5" t="s">
        <v>92</v>
      </c>
      <c r="AT470" s="226" t="s">
        <v>84</v>
      </c>
      <c r="AU470" s="226" t="s">
        <v>92</v>
      </c>
      <c r="AY470" s="225" t="s">
        <v>226</v>
      </c>
      <c r="BK470" s="227">
        <f>SUM(BK471:BK502)</f>
        <v>0</v>
      </c>
    </row>
    <row r="471" s="2" customFormat="1" ht="16.5" customHeight="1">
      <c r="A471" s="41"/>
      <c r="B471" s="42"/>
      <c r="C471" s="230" t="s">
        <v>924</v>
      </c>
      <c r="D471" s="230" t="s">
        <v>228</v>
      </c>
      <c r="E471" s="231" t="s">
        <v>686</v>
      </c>
      <c r="F471" s="232" t="s">
        <v>687</v>
      </c>
      <c r="G471" s="233" t="s">
        <v>387</v>
      </c>
      <c r="H471" s="234">
        <v>1</v>
      </c>
      <c r="I471" s="235"/>
      <c r="J471" s="236">
        <f>ROUND(I471*H471,2)</f>
        <v>0</v>
      </c>
      <c r="K471" s="232" t="s">
        <v>1</v>
      </c>
      <c r="L471" s="47"/>
      <c r="M471" s="237" t="s">
        <v>1</v>
      </c>
      <c r="N471" s="238" t="s">
        <v>52</v>
      </c>
      <c r="O471" s="95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41" t="s">
        <v>233</v>
      </c>
      <c r="AT471" s="241" t="s">
        <v>228</v>
      </c>
      <c r="AU471" s="241" t="s">
        <v>94</v>
      </c>
      <c r="AY471" s="19" t="s">
        <v>226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9" t="s">
        <v>233</v>
      </c>
      <c r="BK471" s="242">
        <f>ROUND(I471*H471,2)</f>
        <v>0</v>
      </c>
      <c r="BL471" s="19" t="s">
        <v>233</v>
      </c>
      <c r="BM471" s="241" t="s">
        <v>4769</v>
      </c>
    </row>
    <row r="472" s="2" customFormat="1" ht="16.5" customHeight="1">
      <c r="A472" s="41"/>
      <c r="B472" s="42"/>
      <c r="C472" s="230" t="s">
        <v>929</v>
      </c>
      <c r="D472" s="230" t="s">
        <v>228</v>
      </c>
      <c r="E472" s="231" t="s">
        <v>4770</v>
      </c>
      <c r="F472" s="232" t="s">
        <v>4771</v>
      </c>
      <c r="G472" s="233" t="s">
        <v>244</v>
      </c>
      <c r="H472" s="234">
        <v>20</v>
      </c>
      <c r="I472" s="235"/>
      <c r="J472" s="236">
        <f>ROUND(I472*H472,2)</f>
        <v>0</v>
      </c>
      <c r="K472" s="232" t="s">
        <v>232</v>
      </c>
      <c r="L472" s="47"/>
      <c r="M472" s="237" t="s">
        <v>1</v>
      </c>
      <c r="N472" s="238" t="s">
        <v>52</v>
      </c>
      <c r="O472" s="95"/>
      <c r="P472" s="239">
        <f>O472*H472</f>
        <v>0</v>
      </c>
      <c r="Q472" s="239">
        <v>0</v>
      </c>
      <c r="R472" s="239">
        <f>Q472*H472</f>
        <v>0</v>
      </c>
      <c r="S472" s="239">
        <v>0</v>
      </c>
      <c r="T472" s="240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41" t="s">
        <v>233</v>
      </c>
      <c r="AT472" s="241" t="s">
        <v>228</v>
      </c>
      <c r="AU472" s="241" t="s">
        <v>94</v>
      </c>
      <c r="AY472" s="19" t="s">
        <v>226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9" t="s">
        <v>233</v>
      </c>
      <c r="BK472" s="242">
        <f>ROUND(I472*H472,2)</f>
        <v>0</v>
      </c>
      <c r="BL472" s="19" t="s">
        <v>233</v>
      </c>
      <c r="BM472" s="241" t="s">
        <v>4772</v>
      </c>
    </row>
    <row r="473" s="2" customFormat="1" ht="16.5" customHeight="1">
      <c r="A473" s="41"/>
      <c r="B473" s="42"/>
      <c r="C473" s="230" t="s">
        <v>933</v>
      </c>
      <c r="D473" s="230" t="s">
        <v>228</v>
      </c>
      <c r="E473" s="231" t="s">
        <v>4773</v>
      </c>
      <c r="F473" s="232" t="s">
        <v>4774</v>
      </c>
      <c r="G473" s="233" t="s">
        <v>244</v>
      </c>
      <c r="H473" s="234">
        <v>40</v>
      </c>
      <c r="I473" s="235"/>
      <c r="J473" s="236">
        <f>ROUND(I473*H473,2)</f>
        <v>0</v>
      </c>
      <c r="K473" s="232" t="s">
        <v>232</v>
      </c>
      <c r="L473" s="47"/>
      <c r="M473" s="237" t="s">
        <v>1</v>
      </c>
      <c r="N473" s="238" t="s">
        <v>52</v>
      </c>
      <c r="O473" s="95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41" t="s">
        <v>233</v>
      </c>
      <c r="AT473" s="241" t="s">
        <v>228</v>
      </c>
      <c r="AU473" s="241" t="s">
        <v>94</v>
      </c>
      <c r="AY473" s="19" t="s">
        <v>226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9" t="s">
        <v>233</v>
      </c>
      <c r="BK473" s="242">
        <f>ROUND(I473*H473,2)</f>
        <v>0</v>
      </c>
      <c r="BL473" s="19" t="s">
        <v>233</v>
      </c>
      <c r="BM473" s="241" t="s">
        <v>4775</v>
      </c>
    </row>
    <row r="474" s="2" customFormat="1" ht="16.5" customHeight="1">
      <c r="A474" s="41"/>
      <c r="B474" s="42"/>
      <c r="C474" s="230" t="s">
        <v>937</v>
      </c>
      <c r="D474" s="230" t="s">
        <v>228</v>
      </c>
      <c r="E474" s="231" t="s">
        <v>4776</v>
      </c>
      <c r="F474" s="232" t="s">
        <v>4777</v>
      </c>
      <c r="G474" s="233" t="s">
        <v>244</v>
      </c>
      <c r="H474" s="234">
        <v>6</v>
      </c>
      <c r="I474" s="235"/>
      <c r="J474" s="236">
        <f>ROUND(I474*H474,2)</f>
        <v>0</v>
      </c>
      <c r="K474" s="232" t="s">
        <v>232</v>
      </c>
      <c r="L474" s="47"/>
      <c r="M474" s="237" t="s">
        <v>1</v>
      </c>
      <c r="N474" s="238" t="s">
        <v>52</v>
      </c>
      <c r="O474" s="95"/>
      <c r="P474" s="239">
        <f>O474*H474</f>
        <v>0</v>
      </c>
      <c r="Q474" s="239">
        <v>0</v>
      </c>
      <c r="R474" s="239">
        <f>Q474*H474</f>
        <v>0</v>
      </c>
      <c r="S474" s="239">
        <v>0</v>
      </c>
      <c r="T474" s="240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41" t="s">
        <v>233</v>
      </c>
      <c r="AT474" s="241" t="s">
        <v>228</v>
      </c>
      <c r="AU474" s="241" t="s">
        <v>94</v>
      </c>
      <c r="AY474" s="19" t="s">
        <v>226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9" t="s">
        <v>233</v>
      </c>
      <c r="BK474" s="242">
        <f>ROUND(I474*H474,2)</f>
        <v>0</v>
      </c>
      <c r="BL474" s="19" t="s">
        <v>233</v>
      </c>
      <c r="BM474" s="241" t="s">
        <v>4778</v>
      </c>
    </row>
    <row r="475" s="2" customFormat="1" ht="16.5" customHeight="1">
      <c r="A475" s="41"/>
      <c r="B475" s="42"/>
      <c r="C475" s="230" t="s">
        <v>943</v>
      </c>
      <c r="D475" s="230" t="s">
        <v>228</v>
      </c>
      <c r="E475" s="231" t="s">
        <v>4779</v>
      </c>
      <c r="F475" s="232" t="s">
        <v>4780</v>
      </c>
      <c r="G475" s="233" t="s">
        <v>244</v>
      </c>
      <c r="H475" s="234">
        <v>1</v>
      </c>
      <c r="I475" s="235"/>
      <c r="J475" s="236">
        <f>ROUND(I475*H475,2)</f>
        <v>0</v>
      </c>
      <c r="K475" s="232" t="s">
        <v>232</v>
      </c>
      <c r="L475" s="47"/>
      <c r="M475" s="237" t="s">
        <v>1</v>
      </c>
      <c r="N475" s="238" t="s">
        <v>52</v>
      </c>
      <c r="O475" s="95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41" t="s">
        <v>233</v>
      </c>
      <c r="AT475" s="241" t="s">
        <v>228</v>
      </c>
      <c r="AU475" s="241" t="s">
        <v>94</v>
      </c>
      <c r="AY475" s="19" t="s">
        <v>226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9" t="s">
        <v>233</v>
      </c>
      <c r="BK475" s="242">
        <f>ROUND(I475*H475,2)</f>
        <v>0</v>
      </c>
      <c r="BL475" s="19" t="s">
        <v>233</v>
      </c>
      <c r="BM475" s="241" t="s">
        <v>4781</v>
      </c>
    </row>
    <row r="476" s="2" customFormat="1" ht="16.5" customHeight="1">
      <c r="A476" s="41"/>
      <c r="B476" s="42"/>
      <c r="C476" s="230" t="s">
        <v>949</v>
      </c>
      <c r="D476" s="230" t="s">
        <v>228</v>
      </c>
      <c r="E476" s="231" t="s">
        <v>4782</v>
      </c>
      <c r="F476" s="232" t="s">
        <v>4783</v>
      </c>
      <c r="G476" s="233" t="s">
        <v>369</v>
      </c>
      <c r="H476" s="234">
        <v>14</v>
      </c>
      <c r="I476" s="235"/>
      <c r="J476" s="236">
        <f>ROUND(I476*H476,2)</f>
        <v>0</v>
      </c>
      <c r="K476" s="232" t="s">
        <v>232</v>
      </c>
      <c r="L476" s="47"/>
      <c r="M476" s="237" t="s">
        <v>1</v>
      </c>
      <c r="N476" s="238" t="s">
        <v>52</v>
      </c>
      <c r="O476" s="95"/>
      <c r="P476" s="239">
        <f>O476*H476</f>
        <v>0</v>
      </c>
      <c r="Q476" s="239">
        <v>2.0000000000000002E-05</v>
      </c>
      <c r="R476" s="239">
        <f>Q476*H476</f>
        <v>0.00028000000000000003</v>
      </c>
      <c r="S476" s="239">
        <v>0</v>
      </c>
      <c r="T476" s="240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41" t="s">
        <v>557</v>
      </c>
      <c r="AT476" s="241" t="s">
        <v>228</v>
      </c>
      <c r="AU476" s="241" t="s">
        <v>94</v>
      </c>
      <c r="AY476" s="19" t="s">
        <v>226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9" t="s">
        <v>233</v>
      </c>
      <c r="BK476" s="242">
        <f>ROUND(I476*H476,2)</f>
        <v>0</v>
      </c>
      <c r="BL476" s="19" t="s">
        <v>557</v>
      </c>
      <c r="BM476" s="241" t="s">
        <v>4784</v>
      </c>
    </row>
    <row r="477" s="2" customFormat="1" ht="16.5" customHeight="1">
      <c r="A477" s="41"/>
      <c r="B477" s="42"/>
      <c r="C477" s="230" t="s">
        <v>954</v>
      </c>
      <c r="D477" s="230" t="s">
        <v>228</v>
      </c>
      <c r="E477" s="231" t="s">
        <v>4785</v>
      </c>
      <c r="F477" s="232" t="s">
        <v>4786</v>
      </c>
      <c r="G477" s="233" t="s">
        <v>369</v>
      </c>
      <c r="H477" s="234">
        <v>14</v>
      </c>
      <c r="I477" s="235"/>
      <c r="J477" s="236">
        <f>ROUND(I477*H477,2)</f>
        <v>0</v>
      </c>
      <c r="K477" s="232" t="s">
        <v>232</v>
      </c>
      <c r="L477" s="47"/>
      <c r="M477" s="237" t="s">
        <v>1</v>
      </c>
      <c r="N477" s="238" t="s">
        <v>52</v>
      </c>
      <c r="O477" s="95"/>
      <c r="P477" s="239">
        <f>O477*H477</f>
        <v>0</v>
      </c>
      <c r="Q477" s="239">
        <v>3.0000000000000001E-05</v>
      </c>
      <c r="R477" s="239">
        <f>Q477*H477</f>
        <v>0.00042000000000000002</v>
      </c>
      <c r="S477" s="239">
        <v>0</v>
      </c>
      <c r="T477" s="240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41" t="s">
        <v>557</v>
      </c>
      <c r="AT477" s="241" t="s">
        <v>228</v>
      </c>
      <c r="AU477" s="241" t="s">
        <v>94</v>
      </c>
      <c r="AY477" s="19" t="s">
        <v>226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9" t="s">
        <v>233</v>
      </c>
      <c r="BK477" s="242">
        <f>ROUND(I477*H477,2)</f>
        <v>0</v>
      </c>
      <c r="BL477" s="19" t="s">
        <v>557</v>
      </c>
      <c r="BM477" s="241" t="s">
        <v>4787</v>
      </c>
    </row>
    <row r="478" s="2" customFormat="1" ht="16.5" customHeight="1">
      <c r="A478" s="41"/>
      <c r="B478" s="42"/>
      <c r="C478" s="230" t="s">
        <v>958</v>
      </c>
      <c r="D478" s="230" t="s">
        <v>228</v>
      </c>
      <c r="E478" s="231" t="s">
        <v>4788</v>
      </c>
      <c r="F478" s="232" t="s">
        <v>4789</v>
      </c>
      <c r="G478" s="233" t="s">
        <v>611</v>
      </c>
      <c r="H478" s="234">
        <v>30</v>
      </c>
      <c r="I478" s="235"/>
      <c r="J478" s="236">
        <f>ROUND(I478*H478,2)</f>
        <v>0</v>
      </c>
      <c r="K478" s="232" t="s">
        <v>1</v>
      </c>
      <c r="L478" s="47"/>
      <c r="M478" s="237" t="s">
        <v>1</v>
      </c>
      <c r="N478" s="238" t="s">
        <v>52</v>
      </c>
      <c r="O478" s="95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41" t="s">
        <v>557</v>
      </c>
      <c r="AT478" s="241" t="s">
        <v>228</v>
      </c>
      <c r="AU478" s="241" t="s">
        <v>94</v>
      </c>
      <c r="AY478" s="19" t="s">
        <v>226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9" t="s">
        <v>233</v>
      </c>
      <c r="BK478" s="242">
        <f>ROUND(I478*H478,2)</f>
        <v>0</v>
      </c>
      <c r="BL478" s="19" t="s">
        <v>557</v>
      </c>
      <c r="BM478" s="241" t="s">
        <v>4790</v>
      </c>
    </row>
    <row r="479" s="2" customFormat="1" ht="16.5" customHeight="1">
      <c r="A479" s="41"/>
      <c r="B479" s="42"/>
      <c r="C479" s="230" t="s">
        <v>963</v>
      </c>
      <c r="D479" s="230" t="s">
        <v>228</v>
      </c>
      <c r="E479" s="231" t="s">
        <v>4791</v>
      </c>
      <c r="F479" s="232" t="s">
        <v>4792</v>
      </c>
      <c r="G479" s="233" t="s">
        <v>611</v>
      </c>
      <c r="H479" s="234">
        <v>14</v>
      </c>
      <c r="I479" s="235"/>
      <c r="J479" s="236">
        <f>ROUND(I479*H479,2)</f>
        <v>0</v>
      </c>
      <c r="K479" s="232" t="s">
        <v>1</v>
      </c>
      <c r="L479" s="47"/>
      <c r="M479" s="237" t="s">
        <v>1</v>
      </c>
      <c r="N479" s="238" t="s">
        <v>52</v>
      </c>
      <c r="O479" s="95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41" t="s">
        <v>557</v>
      </c>
      <c r="AT479" s="241" t="s">
        <v>228</v>
      </c>
      <c r="AU479" s="241" t="s">
        <v>94</v>
      </c>
      <c r="AY479" s="19" t="s">
        <v>226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9" t="s">
        <v>233</v>
      </c>
      <c r="BK479" s="242">
        <f>ROUND(I479*H479,2)</f>
        <v>0</v>
      </c>
      <c r="BL479" s="19" t="s">
        <v>557</v>
      </c>
      <c r="BM479" s="241" t="s">
        <v>4793</v>
      </c>
    </row>
    <row r="480" s="2" customFormat="1" ht="16.5" customHeight="1">
      <c r="A480" s="41"/>
      <c r="B480" s="42"/>
      <c r="C480" s="230" t="s">
        <v>968</v>
      </c>
      <c r="D480" s="230" t="s">
        <v>228</v>
      </c>
      <c r="E480" s="231" t="s">
        <v>4794</v>
      </c>
      <c r="F480" s="232" t="s">
        <v>4795</v>
      </c>
      <c r="G480" s="233" t="s">
        <v>611</v>
      </c>
      <c r="H480" s="234">
        <v>17</v>
      </c>
      <c r="I480" s="235"/>
      <c r="J480" s="236">
        <f>ROUND(I480*H480,2)</f>
        <v>0</v>
      </c>
      <c r="K480" s="232" t="s">
        <v>1</v>
      </c>
      <c r="L480" s="47"/>
      <c r="M480" s="237" t="s">
        <v>1</v>
      </c>
      <c r="N480" s="238" t="s">
        <v>52</v>
      </c>
      <c r="O480" s="95"/>
      <c r="P480" s="239">
        <f>O480*H480</f>
        <v>0</v>
      </c>
      <c r="Q480" s="239">
        <v>0</v>
      </c>
      <c r="R480" s="239">
        <f>Q480*H480</f>
        <v>0</v>
      </c>
      <c r="S480" s="239">
        <v>0</v>
      </c>
      <c r="T480" s="240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41" t="s">
        <v>557</v>
      </c>
      <c r="AT480" s="241" t="s">
        <v>228</v>
      </c>
      <c r="AU480" s="241" t="s">
        <v>94</v>
      </c>
      <c r="AY480" s="19" t="s">
        <v>226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9" t="s">
        <v>233</v>
      </c>
      <c r="BK480" s="242">
        <f>ROUND(I480*H480,2)</f>
        <v>0</v>
      </c>
      <c r="BL480" s="19" t="s">
        <v>557</v>
      </c>
      <c r="BM480" s="241" t="s">
        <v>4796</v>
      </c>
    </row>
    <row r="481" s="2" customFormat="1" ht="16.5" customHeight="1">
      <c r="A481" s="41"/>
      <c r="B481" s="42"/>
      <c r="C481" s="230" t="s">
        <v>973</v>
      </c>
      <c r="D481" s="230" t="s">
        <v>228</v>
      </c>
      <c r="E481" s="231" t="s">
        <v>4308</v>
      </c>
      <c r="F481" s="232" t="s">
        <v>4797</v>
      </c>
      <c r="G481" s="233" t="s">
        <v>231</v>
      </c>
      <c r="H481" s="234">
        <v>17.021999999999998</v>
      </c>
      <c r="I481" s="235"/>
      <c r="J481" s="236">
        <f>ROUND(I481*H481,2)</f>
        <v>0</v>
      </c>
      <c r="K481" s="232" t="s">
        <v>1</v>
      </c>
      <c r="L481" s="47"/>
      <c r="M481" s="237" t="s">
        <v>1</v>
      </c>
      <c r="N481" s="238" t="s">
        <v>52</v>
      </c>
      <c r="O481" s="95"/>
      <c r="P481" s="239">
        <f>O481*H481</f>
        <v>0</v>
      </c>
      <c r="Q481" s="239">
        <v>0</v>
      </c>
      <c r="R481" s="239">
        <f>Q481*H481</f>
        <v>0</v>
      </c>
      <c r="S481" s="239">
        <v>0</v>
      </c>
      <c r="T481" s="240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41" t="s">
        <v>557</v>
      </c>
      <c r="AT481" s="241" t="s">
        <v>228</v>
      </c>
      <c r="AU481" s="241" t="s">
        <v>94</v>
      </c>
      <c r="AY481" s="19" t="s">
        <v>226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9" t="s">
        <v>233</v>
      </c>
      <c r="BK481" s="242">
        <f>ROUND(I481*H481,2)</f>
        <v>0</v>
      </c>
      <c r="BL481" s="19" t="s">
        <v>557</v>
      </c>
      <c r="BM481" s="241" t="s">
        <v>4798</v>
      </c>
    </row>
    <row r="482" s="13" customFormat="1">
      <c r="A482" s="13"/>
      <c r="B482" s="243"/>
      <c r="C482" s="244"/>
      <c r="D482" s="245" t="s">
        <v>235</v>
      </c>
      <c r="E482" s="246" t="s">
        <v>1</v>
      </c>
      <c r="F482" s="247" t="s">
        <v>4799</v>
      </c>
      <c r="G482" s="244"/>
      <c r="H482" s="248">
        <v>17.021999999999998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235</v>
      </c>
      <c r="AU482" s="254" t="s">
        <v>94</v>
      </c>
      <c r="AV482" s="13" t="s">
        <v>94</v>
      </c>
      <c r="AW482" s="13" t="s">
        <v>40</v>
      </c>
      <c r="AX482" s="13" t="s">
        <v>92</v>
      </c>
      <c r="AY482" s="254" t="s">
        <v>226</v>
      </c>
    </row>
    <row r="483" s="2" customFormat="1" ht="16.5" customHeight="1">
      <c r="A483" s="41"/>
      <c r="B483" s="42"/>
      <c r="C483" s="230" t="s">
        <v>979</v>
      </c>
      <c r="D483" s="230" t="s">
        <v>228</v>
      </c>
      <c r="E483" s="231" t="s">
        <v>4800</v>
      </c>
      <c r="F483" s="232" t="s">
        <v>4801</v>
      </c>
      <c r="G483" s="233" t="s">
        <v>369</v>
      </c>
      <c r="H483" s="234">
        <v>1</v>
      </c>
      <c r="I483" s="235"/>
      <c r="J483" s="236">
        <f>ROUND(I483*H483,2)</f>
        <v>0</v>
      </c>
      <c r="K483" s="232" t="s">
        <v>1877</v>
      </c>
      <c r="L483" s="47"/>
      <c r="M483" s="237" t="s">
        <v>1</v>
      </c>
      <c r="N483" s="238" t="s">
        <v>52</v>
      </c>
      <c r="O483" s="95"/>
      <c r="P483" s="239">
        <f>O483*H483</f>
        <v>0</v>
      </c>
      <c r="Q483" s="239">
        <v>0</v>
      </c>
      <c r="R483" s="239">
        <f>Q483*H483</f>
        <v>0</v>
      </c>
      <c r="S483" s="239">
        <v>0</v>
      </c>
      <c r="T483" s="240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41" t="s">
        <v>233</v>
      </c>
      <c r="AT483" s="241" t="s">
        <v>228</v>
      </c>
      <c r="AU483" s="241" t="s">
        <v>94</v>
      </c>
      <c r="AY483" s="19" t="s">
        <v>226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9" t="s">
        <v>233</v>
      </c>
      <c r="BK483" s="242">
        <f>ROUND(I483*H483,2)</f>
        <v>0</v>
      </c>
      <c r="BL483" s="19" t="s">
        <v>233</v>
      </c>
      <c r="BM483" s="241" t="s">
        <v>4802</v>
      </c>
    </row>
    <row r="484" s="2" customFormat="1" ht="21.75" customHeight="1">
      <c r="A484" s="41"/>
      <c r="B484" s="42"/>
      <c r="C484" s="230" t="s">
        <v>984</v>
      </c>
      <c r="D484" s="230" t="s">
        <v>228</v>
      </c>
      <c r="E484" s="231" t="s">
        <v>4803</v>
      </c>
      <c r="F484" s="232" t="s">
        <v>4804</v>
      </c>
      <c r="G484" s="233" t="s">
        <v>369</v>
      </c>
      <c r="H484" s="234">
        <v>14</v>
      </c>
      <c r="I484" s="235"/>
      <c r="J484" s="236">
        <f>ROUND(I484*H484,2)</f>
        <v>0</v>
      </c>
      <c r="K484" s="232" t="s">
        <v>1877</v>
      </c>
      <c r="L484" s="47"/>
      <c r="M484" s="237" t="s">
        <v>1</v>
      </c>
      <c r="N484" s="238" t="s">
        <v>52</v>
      </c>
      <c r="O484" s="95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41" t="s">
        <v>233</v>
      </c>
      <c r="AT484" s="241" t="s">
        <v>228</v>
      </c>
      <c r="AU484" s="241" t="s">
        <v>94</v>
      </c>
      <c r="AY484" s="19" t="s">
        <v>226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9" t="s">
        <v>233</v>
      </c>
      <c r="BK484" s="242">
        <f>ROUND(I484*H484,2)</f>
        <v>0</v>
      </c>
      <c r="BL484" s="19" t="s">
        <v>233</v>
      </c>
      <c r="BM484" s="241" t="s">
        <v>4805</v>
      </c>
    </row>
    <row r="485" s="15" customFormat="1">
      <c r="A485" s="15"/>
      <c r="B485" s="280"/>
      <c r="C485" s="281"/>
      <c r="D485" s="245" t="s">
        <v>235</v>
      </c>
      <c r="E485" s="282" t="s">
        <v>1</v>
      </c>
      <c r="F485" s="283" t="s">
        <v>4363</v>
      </c>
      <c r="G485" s="281"/>
      <c r="H485" s="282" t="s">
        <v>1</v>
      </c>
      <c r="I485" s="284"/>
      <c r="J485" s="281"/>
      <c r="K485" s="281"/>
      <c r="L485" s="285"/>
      <c r="M485" s="286"/>
      <c r="N485" s="287"/>
      <c r="O485" s="287"/>
      <c r="P485" s="287"/>
      <c r="Q485" s="287"/>
      <c r="R485" s="287"/>
      <c r="S485" s="287"/>
      <c r="T485" s="28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9" t="s">
        <v>235</v>
      </c>
      <c r="AU485" s="289" t="s">
        <v>94</v>
      </c>
      <c r="AV485" s="15" t="s">
        <v>92</v>
      </c>
      <c r="AW485" s="15" t="s">
        <v>40</v>
      </c>
      <c r="AX485" s="15" t="s">
        <v>85</v>
      </c>
      <c r="AY485" s="289" t="s">
        <v>226</v>
      </c>
    </row>
    <row r="486" s="15" customFormat="1">
      <c r="A486" s="15"/>
      <c r="B486" s="280"/>
      <c r="C486" s="281"/>
      <c r="D486" s="245" t="s">
        <v>235</v>
      </c>
      <c r="E486" s="282" t="s">
        <v>1</v>
      </c>
      <c r="F486" s="283" t="s">
        <v>1625</v>
      </c>
      <c r="G486" s="281"/>
      <c r="H486" s="282" t="s">
        <v>1</v>
      </c>
      <c r="I486" s="284"/>
      <c r="J486" s="281"/>
      <c r="K486" s="281"/>
      <c r="L486" s="285"/>
      <c r="M486" s="286"/>
      <c r="N486" s="287"/>
      <c r="O486" s="287"/>
      <c r="P486" s="287"/>
      <c r="Q486" s="287"/>
      <c r="R486" s="287"/>
      <c r="S486" s="287"/>
      <c r="T486" s="28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9" t="s">
        <v>235</v>
      </c>
      <c r="AU486" s="289" t="s">
        <v>94</v>
      </c>
      <c r="AV486" s="15" t="s">
        <v>92</v>
      </c>
      <c r="AW486" s="15" t="s">
        <v>40</v>
      </c>
      <c r="AX486" s="15" t="s">
        <v>85</v>
      </c>
      <c r="AY486" s="289" t="s">
        <v>226</v>
      </c>
    </row>
    <row r="487" s="13" customFormat="1">
      <c r="A487" s="13"/>
      <c r="B487" s="243"/>
      <c r="C487" s="244"/>
      <c r="D487" s="245" t="s">
        <v>235</v>
      </c>
      <c r="E487" s="246" t="s">
        <v>1</v>
      </c>
      <c r="F487" s="247" t="s">
        <v>4806</v>
      </c>
      <c r="G487" s="244"/>
      <c r="H487" s="248">
        <v>14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235</v>
      </c>
      <c r="AU487" s="254" t="s">
        <v>94</v>
      </c>
      <c r="AV487" s="13" t="s">
        <v>94</v>
      </c>
      <c r="AW487" s="13" t="s">
        <v>40</v>
      </c>
      <c r="AX487" s="13" t="s">
        <v>92</v>
      </c>
      <c r="AY487" s="254" t="s">
        <v>226</v>
      </c>
    </row>
    <row r="488" s="2" customFormat="1" ht="16.5" customHeight="1">
      <c r="A488" s="41"/>
      <c r="B488" s="42"/>
      <c r="C488" s="230" t="s">
        <v>989</v>
      </c>
      <c r="D488" s="230" t="s">
        <v>228</v>
      </c>
      <c r="E488" s="231" t="s">
        <v>4807</v>
      </c>
      <c r="F488" s="232" t="s">
        <v>4808</v>
      </c>
      <c r="G488" s="233" t="s">
        <v>369</v>
      </c>
      <c r="H488" s="234">
        <v>1</v>
      </c>
      <c r="I488" s="235"/>
      <c r="J488" s="236">
        <f>ROUND(I488*H488,2)</f>
        <v>0</v>
      </c>
      <c r="K488" s="232" t="s">
        <v>1877</v>
      </c>
      <c r="L488" s="47"/>
      <c r="M488" s="237" t="s">
        <v>1</v>
      </c>
      <c r="N488" s="238" t="s">
        <v>52</v>
      </c>
      <c r="O488" s="95"/>
      <c r="P488" s="239">
        <f>O488*H488</f>
        <v>0</v>
      </c>
      <c r="Q488" s="239">
        <v>0</v>
      </c>
      <c r="R488" s="239">
        <f>Q488*H488</f>
        <v>0</v>
      </c>
      <c r="S488" s="239">
        <v>0</v>
      </c>
      <c r="T488" s="240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41" t="s">
        <v>233</v>
      </c>
      <c r="AT488" s="241" t="s">
        <v>228</v>
      </c>
      <c r="AU488" s="241" t="s">
        <v>94</v>
      </c>
      <c r="AY488" s="19" t="s">
        <v>226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9" t="s">
        <v>233</v>
      </c>
      <c r="BK488" s="242">
        <f>ROUND(I488*H488,2)</f>
        <v>0</v>
      </c>
      <c r="BL488" s="19" t="s">
        <v>233</v>
      </c>
      <c r="BM488" s="241" t="s">
        <v>4809</v>
      </c>
    </row>
    <row r="489" s="2" customFormat="1" ht="16.5" customHeight="1">
      <c r="A489" s="41"/>
      <c r="B489" s="42"/>
      <c r="C489" s="230" t="s">
        <v>997</v>
      </c>
      <c r="D489" s="230" t="s">
        <v>228</v>
      </c>
      <c r="E489" s="231" t="s">
        <v>1628</v>
      </c>
      <c r="F489" s="232" t="s">
        <v>4810</v>
      </c>
      <c r="G489" s="233" t="s">
        <v>1630</v>
      </c>
      <c r="H489" s="234">
        <v>1</v>
      </c>
      <c r="I489" s="235"/>
      <c r="J489" s="236">
        <f>ROUND(I489*H489,2)</f>
        <v>0</v>
      </c>
      <c r="K489" s="232" t="s">
        <v>1</v>
      </c>
      <c r="L489" s="47"/>
      <c r="M489" s="237" t="s">
        <v>1</v>
      </c>
      <c r="N489" s="238" t="s">
        <v>52</v>
      </c>
      <c r="O489" s="95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41" t="s">
        <v>557</v>
      </c>
      <c r="AT489" s="241" t="s">
        <v>228</v>
      </c>
      <c r="AU489" s="241" t="s">
        <v>94</v>
      </c>
      <c r="AY489" s="19" t="s">
        <v>226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9" t="s">
        <v>233</v>
      </c>
      <c r="BK489" s="242">
        <f>ROUND(I489*H489,2)</f>
        <v>0</v>
      </c>
      <c r="BL489" s="19" t="s">
        <v>557</v>
      </c>
      <c r="BM489" s="241" t="s">
        <v>4811</v>
      </c>
    </row>
    <row r="490" s="2" customFormat="1" ht="16.5" customHeight="1">
      <c r="A490" s="41"/>
      <c r="B490" s="42"/>
      <c r="C490" s="230" t="s">
        <v>1001</v>
      </c>
      <c r="D490" s="230" t="s">
        <v>228</v>
      </c>
      <c r="E490" s="231" t="s">
        <v>4812</v>
      </c>
      <c r="F490" s="232" t="s">
        <v>4813</v>
      </c>
      <c r="G490" s="233" t="s">
        <v>1630</v>
      </c>
      <c r="H490" s="234">
        <v>3</v>
      </c>
      <c r="I490" s="235"/>
      <c r="J490" s="236">
        <f>ROUND(I490*H490,2)</f>
        <v>0</v>
      </c>
      <c r="K490" s="232" t="s">
        <v>232</v>
      </c>
      <c r="L490" s="47"/>
      <c r="M490" s="237" t="s">
        <v>1</v>
      </c>
      <c r="N490" s="238" t="s">
        <v>52</v>
      </c>
      <c r="O490" s="95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41" t="s">
        <v>557</v>
      </c>
      <c r="AT490" s="241" t="s">
        <v>228</v>
      </c>
      <c r="AU490" s="241" t="s">
        <v>94</v>
      </c>
      <c r="AY490" s="19" t="s">
        <v>226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9" t="s">
        <v>233</v>
      </c>
      <c r="BK490" s="242">
        <f>ROUND(I490*H490,2)</f>
        <v>0</v>
      </c>
      <c r="BL490" s="19" t="s">
        <v>557</v>
      </c>
      <c r="BM490" s="241" t="s">
        <v>4814</v>
      </c>
    </row>
    <row r="491" s="2" customFormat="1" ht="16.5" customHeight="1">
      <c r="A491" s="41"/>
      <c r="B491" s="42"/>
      <c r="C491" s="230" t="s">
        <v>1007</v>
      </c>
      <c r="D491" s="230" t="s">
        <v>228</v>
      </c>
      <c r="E491" s="231" t="s">
        <v>4815</v>
      </c>
      <c r="F491" s="232" t="s">
        <v>4816</v>
      </c>
      <c r="G491" s="233" t="s">
        <v>1630</v>
      </c>
      <c r="H491" s="234">
        <v>1</v>
      </c>
      <c r="I491" s="235"/>
      <c r="J491" s="236">
        <f>ROUND(I491*H491,2)</f>
        <v>0</v>
      </c>
      <c r="K491" s="232" t="s">
        <v>1877</v>
      </c>
      <c r="L491" s="47"/>
      <c r="M491" s="237" t="s">
        <v>1</v>
      </c>
      <c r="N491" s="238" t="s">
        <v>52</v>
      </c>
      <c r="O491" s="95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41" t="s">
        <v>557</v>
      </c>
      <c r="AT491" s="241" t="s">
        <v>228</v>
      </c>
      <c r="AU491" s="241" t="s">
        <v>94</v>
      </c>
      <c r="AY491" s="19" t="s">
        <v>226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9" t="s">
        <v>233</v>
      </c>
      <c r="BK491" s="242">
        <f>ROUND(I491*H491,2)</f>
        <v>0</v>
      </c>
      <c r="BL491" s="19" t="s">
        <v>557</v>
      </c>
      <c r="BM491" s="241" t="s">
        <v>4817</v>
      </c>
    </row>
    <row r="492" s="2" customFormat="1" ht="16.5" customHeight="1">
      <c r="A492" s="41"/>
      <c r="B492" s="42"/>
      <c r="C492" s="230" t="s">
        <v>1011</v>
      </c>
      <c r="D492" s="230" t="s">
        <v>228</v>
      </c>
      <c r="E492" s="231" t="s">
        <v>4818</v>
      </c>
      <c r="F492" s="232" t="s">
        <v>4819</v>
      </c>
      <c r="G492" s="233" t="s">
        <v>1630</v>
      </c>
      <c r="H492" s="234">
        <v>1</v>
      </c>
      <c r="I492" s="235"/>
      <c r="J492" s="236">
        <f>ROUND(I492*H492,2)</f>
        <v>0</v>
      </c>
      <c r="K492" s="232" t="s">
        <v>232</v>
      </c>
      <c r="L492" s="47"/>
      <c r="M492" s="237" t="s">
        <v>1</v>
      </c>
      <c r="N492" s="238" t="s">
        <v>52</v>
      </c>
      <c r="O492" s="95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41" t="s">
        <v>557</v>
      </c>
      <c r="AT492" s="241" t="s">
        <v>228</v>
      </c>
      <c r="AU492" s="241" t="s">
        <v>94</v>
      </c>
      <c r="AY492" s="19" t="s">
        <v>226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9" t="s">
        <v>233</v>
      </c>
      <c r="BK492" s="242">
        <f>ROUND(I492*H492,2)</f>
        <v>0</v>
      </c>
      <c r="BL492" s="19" t="s">
        <v>557</v>
      </c>
      <c r="BM492" s="241" t="s">
        <v>4820</v>
      </c>
    </row>
    <row r="493" s="2" customFormat="1" ht="16.5" customHeight="1">
      <c r="A493" s="41"/>
      <c r="B493" s="42"/>
      <c r="C493" s="230" t="s">
        <v>1015</v>
      </c>
      <c r="D493" s="230" t="s">
        <v>228</v>
      </c>
      <c r="E493" s="231" t="s">
        <v>4821</v>
      </c>
      <c r="F493" s="232" t="s">
        <v>4822</v>
      </c>
      <c r="G493" s="233" t="s">
        <v>244</v>
      </c>
      <c r="H493" s="234">
        <v>6</v>
      </c>
      <c r="I493" s="235"/>
      <c r="J493" s="236">
        <f>ROUND(I493*H493,2)</f>
        <v>0</v>
      </c>
      <c r="K493" s="232" t="s">
        <v>232</v>
      </c>
      <c r="L493" s="47"/>
      <c r="M493" s="237" t="s">
        <v>1</v>
      </c>
      <c r="N493" s="238" t="s">
        <v>52</v>
      </c>
      <c r="O493" s="95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41" t="s">
        <v>557</v>
      </c>
      <c r="AT493" s="241" t="s">
        <v>228</v>
      </c>
      <c r="AU493" s="241" t="s">
        <v>94</v>
      </c>
      <c r="AY493" s="19" t="s">
        <v>226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9" t="s">
        <v>233</v>
      </c>
      <c r="BK493" s="242">
        <f>ROUND(I493*H493,2)</f>
        <v>0</v>
      </c>
      <c r="BL493" s="19" t="s">
        <v>557</v>
      </c>
      <c r="BM493" s="241" t="s">
        <v>4823</v>
      </c>
    </row>
    <row r="494" s="13" customFormat="1">
      <c r="A494" s="13"/>
      <c r="B494" s="243"/>
      <c r="C494" s="244"/>
      <c r="D494" s="245" t="s">
        <v>235</v>
      </c>
      <c r="E494" s="246" t="s">
        <v>1</v>
      </c>
      <c r="F494" s="247" t="s">
        <v>256</v>
      </c>
      <c r="G494" s="244"/>
      <c r="H494" s="248">
        <v>6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235</v>
      </c>
      <c r="AU494" s="254" t="s">
        <v>94</v>
      </c>
      <c r="AV494" s="13" t="s">
        <v>94</v>
      </c>
      <c r="AW494" s="13" t="s">
        <v>40</v>
      </c>
      <c r="AX494" s="13" t="s">
        <v>92</v>
      </c>
      <c r="AY494" s="254" t="s">
        <v>226</v>
      </c>
    </row>
    <row r="495" s="2" customFormat="1" ht="16.5" customHeight="1">
      <c r="A495" s="41"/>
      <c r="B495" s="42"/>
      <c r="C495" s="230" t="s">
        <v>1019</v>
      </c>
      <c r="D495" s="230" t="s">
        <v>228</v>
      </c>
      <c r="E495" s="231" t="s">
        <v>4824</v>
      </c>
      <c r="F495" s="232" t="s">
        <v>4825</v>
      </c>
      <c r="G495" s="233" t="s">
        <v>244</v>
      </c>
      <c r="H495" s="234">
        <v>6</v>
      </c>
      <c r="I495" s="235"/>
      <c r="J495" s="236">
        <f>ROUND(I495*H495,2)</f>
        <v>0</v>
      </c>
      <c r="K495" s="232" t="s">
        <v>232</v>
      </c>
      <c r="L495" s="47"/>
      <c r="M495" s="237" t="s">
        <v>1</v>
      </c>
      <c r="N495" s="238" t="s">
        <v>52</v>
      </c>
      <c r="O495" s="95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41" t="s">
        <v>557</v>
      </c>
      <c r="AT495" s="241" t="s">
        <v>228</v>
      </c>
      <c r="AU495" s="241" t="s">
        <v>94</v>
      </c>
      <c r="AY495" s="19" t="s">
        <v>226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9" t="s">
        <v>233</v>
      </c>
      <c r="BK495" s="242">
        <f>ROUND(I495*H495,2)</f>
        <v>0</v>
      </c>
      <c r="BL495" s="19" t="s">
        <v>557</v>
      </c>
      <c r="BM495" s="241" t="s">
        <v>4826</v>
      </c>
    </row>
    <row r="496" s="2" customFormat="1" ht="16.5" customHeight="1">
      <c r="A496" s="41"/>
      <c r="B496" s="42"/>
      <c r="C496" s="230" t="s">
        <v>1023</v>
      </c>
      <c r="D496" s="230" t="s">
        <v>228</v>
      </c>
      <c r="E496" s="231" t="s">
        <v>4827</v>
      </c>
      <c r="F496" s="232" t="s">
        <v>4828</v>
      </c>
      <c r="G496" s="233" t="s">
        <v>244</v>
      </c>
      <c r="H496" s="234">
        <v>2</v>
      </c>
      <c r="I496" s="235"/>
      <c r="J496" s="236">
        <f>ROUND(I496*H496,2)</f>
        <v>0</v>
      </c>
      <c r="K496" s="232" t="s">
        <v>232</v>
      </c>
      <c r="L496" s="47"/>
      <c r="M496" s="237" t="s">
        <v>1</v>
      </c>
      <c r="N496" s="238" t="s">
        <v>52</v>
      </c>
      <c r="O496" s="95"/>
      <c r="P496" s="239">
        <f>O496*H496</f>
        <v>0</v>
      </c>
      <c r="Q496" s="239">
        <v>0</v>
      </c>
      <c r="R496" s="239">
        <f>Q496*H496</f>
        <v>0</v>
      </c>
      <c r="S496" s="239">
        <v>0</v>
      </c>
      <c r="T496" s="240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41" t="s">
        <v>557</v>
      </c>
      <c r="AT496" s="241" t="s">
        <v>228</v>
      </c>
      <c r="AU496" s="241" t="s">
        <v>94</v>
      </c>
      <c r="AY496" s="19" t="s">
        <v>226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9" t="s">
        <v>233</v>
      </c>
      <c r="BK496" s="242">
        <f>ROUND(I496*H496,2)</f>
        <v>0</v>
      </c>
      <c r="BL496" s="19" t="s">
        <v>557</v>
      </c>
      <c r="BM496" s="241" t="s">
        <v>4829</v>
      </c>
    </row>
    <row r="497" s="2" customFormat="1" ht="16.5" customHeight="1">
      <c r="A497" s="41"/>
      <c r="B497" s="42"/>
      <c r="C497" s="230" t="s">
        <v>1027</v>
      </c>
      <c r="D497" s="230" t="s">
        <v>228</v>
      </c>
      <c r="E497" s="231" t="s">
        <v>709</v>
      </c>
      <c r="F497" s="232" t="s">
        <v>710</v>
      </c>
      <c r="G497" s="233" t="s">
        <v>231</v>
      </c>
      <c r="H497" s="234">
        <v>230.20500000000001</v>
      </c>
      <c r="I497" s="235"/>
      <c r="J497" s="236">
        <f>ROUND(I497*H497,2)</f>
        <v>0</v>
      </c>
      <c r="K497" s="232" t="s">
        <v>1877</v>
      </c>
      <c r="L497" s="47"/>
      <c r="M497" s="237" t="s">
        <v>1</v>
      </c>
      <c r="N497" s="238" t="s">
        <v>52</v>
      </c>
      <c r="O497" s="95"/>
      <c r="P497" s="239">
        <f>O497*H497</f>
        <v>0</v>
      </c>
      <c r="Q497" s="239">
        <v>5.0000000000000002E-05</v>
      </c>
      <c r="R497" s="239">
        <f>Q497*H497</f>
        <v>0.011510250000000001</v>
      </c>
      <c r="S497" s="239">
        <v>0</v>
      </c>
      <c r="T497" s="240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41" t="s">
        <v>233</v>
      </c>
      <c r="AT497" s="241" t="s">
        <v>228</v>
      </c>
      <c r="AU497" s="241" t="s">
        <v>94</v>
      </c>
      <c r="AY497" s="19" t="s">
        <v>226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9" t="s">
        <v>233</v>
      </c>
      <c r="BK497" s="242">
        <f>ROUND(I497*H497,2)</f>
        <v>0</v>
      </c>
      <c r="BL497" s="19" t="s">
        <v>233</v>
      </c>
      <c r="BM497" s="241" t="s">
        <v>4830</v>
      </c>
    </row>
    <row r="498" s="15" customFormat="1">
      <c r="A498" s="15"/>
      <c r="B498" s="280"/>
      <c r="C498" s="281"/>
      <c r="D498" s="245" t="s">
        <v>235</v>
      </c>
      <c r="E498" s="282" t="s">
        <v>1</v>
      </c>
      <c r="F498" s="283" t="s">
        <v>4831</v>
      </c>
      <c r="G498" s="281"/>
      <c r="H498" s="282" t="s">
        <v>1</v>
      </c>
      <c r="I498" s="284"/>
      <c r="J498" s="281"/>
      <c r="K498" s="281"/>
      <c r="L498" s="285"/>
      <c r="M498" s="286"/>
      <c r="N498" s="287"/>
      <c r="O498" s="287"/>
      <c r="P498" s="287"/>
      <c r="Q498" s="287"/>
      <c r="R498" s="287"/>
      <c r="S498" s="287"/>
      <c r="T498" s="288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9" t="s">
        <v>235</v>
      </c>
      <c r="AU498" s="289" t="s">
        <v>94</v>
      </c>
      <c r="AV498" s="15" t="s">
        <v>92</v>
      </c>
      <c r="AW498" s="15" t="s">
        <v>40</v>
      </c>
      <c r="AX498" s="15" t="s">
        <v>85</v>
      </c>
      <c r="AY498" s="289" t="s">
        <v>226</v>
      </c>
    </row>
    <row r="499" s="13" customFormat="1">
      <c r="A499" s="13"/>
      <c r="B499" s="243"/>
      <c r="C499" s="244"/>
      <c r="D499" s="245" t="s">
        <v>235</v>
      </c>
      <c r="E499" s="246" t="s">
        <v>1</v>
      </c>
      <c r="F499" s="247" t="s">
        <v>4832</v>
      </c>
      <c r="G499" s="244"/>
      <c r="H499" s="248">
        <v>220.80000000000001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235</v>
      </c>
      <c r="AU499" s="254" t="s">
        <v>94</v>
      </c>
      <c r="AV499" s="13" t="s">
        <v>94</v>
      </c>
      <c r="AW499" s="13" t="s">
        <v>40</v>
      </c>
      <c r="AX499" s="13" t="s">
        <v>85</v>
      </c>
      <c r="AY499" s="254" t="s">
        <v>226</v>
      </c>
    </row>
    <row r="500" s="15" customFormat="1">
      <c r="A500" s="15"/>
      <c r="B500" s="280"/>
      <c r="C500" s="281"/>
      <c r="D500" s="245" t="s">
        <v>235</v>
      </c>
      <c r="E500" s="282" t="s">
        <v>1</v>
      </c>
      <c r="F500" s="283" t="s">
        <v>4833</v>
      </c>
      <c r="G500" s="281"/>
      <c r="H500" s="282" t="s">
        <v>1</v>
      </c>
      <c r="I500" s="284"/>
      <c r="J500" s="281"/>
      <c r="K500" s="281"/>
      <c r="L500" s="285"/>
      <c r="M500" s="286"/>
      <c r="N500" s="287"/>
      <c r="O500" s="287"/>
      <c r="P500" s="287"/>
      <c r="Q500" s="287"/>
      <c r="R500" s="287"/>
      <c r="S500" s="287"/>
      <c r="T500" s="28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9" t="s">
        <v>235</v>
      </c>
      <c r="AU500" s="289" t="s">
        <v>94</v>
      </c>
      <c r="AV500" s="15" t="s">
        <v>92</v>
      </c>
      <c r="AW500" s="15" t="s">
        <v>40</v>
      </c>
      <c r="AX500" s="15" t="s">
        <v>85</v>
      </c>
      <c r="AY500" s="289" t="s">
        <v>226</v>
      </c>
    </row>
    <row r="501" s="13" customFormat="1">
      <c r="A501" s="13"/>
      <c r="B501" s="243"/>
      <c r="C501" s="244"/>
      <c r="D501" s="245" t="s">
        <v>235</v>
      </c>
      <c r="E501" s="246" t="s">
        <v>1</v>
      </c>
      <c r="F501" s="247" t="s">
        <v>4834</v>
      </c>
      <c r="G501" s="244"/>
      <c r="H501" s="248">
        <v>9.4049999999999994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235</v>
      </c>
      <c r="AU501" s="254" t="s">
        <v>94</v>
      </c>
      <c r="AV501" s="13" t="s">
        <v>94</v>
      </c>
      <c r="AW501" s="13" t="s">
        <v>40</v>
      </c>
      <c r="AX501" s="13" t="s">
        <v>85</v>
      </c>
      <c r="AY501" s="254" t="s">
        <v>226</v>
      </c>
    </row>
    <row r="502" s="14" customFormat="1">
      <c r="A502" s="14"/>
      <c r="B502" s="255"/>
      <c r="C502" s="256"/>
      <c r="D502" s="245" t="s">
        <v>235</v>
      </c>
      <c r="E502" s="257" t="s">
        <v>1</v>
      </c>
      <c r="F502" s="258" t="s">
        <v>237</v>
      </c>
      <c r="G502" s="256"/>
      <c r="H502" s="259">
        <v>230.20500000000001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5" t="s">
        <v>235</v>
      </c>
      <c r="AU502" s="265" t="s">
        <v>94</v>
      </c>
      <c r="AV502" s="14" t="s">
        <v>233</v>
      </c>
      <c r="AW502" s="14" t="s">
        <v>40</v>
      </c>
      <c r="AX502" s="14" t="s">
        <v>92</v>
      </c>
      <c r="AY502" s="265" t="s">
        <v>226</v>
      </c>
    </row>
    <row r="503" s="12" customFormat="1" ht="25.92" customHeight="1">
      <c r="A503" s="12"/>
      <c r="B503" s="214"/>
      <c r="C503" s="215"/>
      <c r="D503" s="216" t="s">
        <v>84</v>
      </c>
      <c r="E503" s="217" t="s">
        <v>714</v>
      </c>
      <c r="F503" s="217" t="s">
        <v>715</v>
      </c>
      <c r="G503" s="215"/>
      <c r="H503" s="215"/>
      <c r="I503" s="218"/>
      <c r="J503" s="219">
        <f>BK503</f>
        <v>0</v>
      </c>
      <c r="K503" s="215"/>
      <c r="L503" s="220"/>
      <c r="M503" s="221"/>
      <c r="N503" s="222"/>
      <c r="O503" s="222"/>
      <c r="P503" s="223">
        <f>SUM(P504:P508)</f>
        <v>0</v>
      </c>
      <c r="Q503" s="222"/>
      <c r="R503" s="223">
        <f>SUM(R504:R508)</f>
        <v>0</v>
      </c>
      <c r="S503" s="222"/>
      <c r="T503" s="224">
        <f>SUM(T504:T508)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5" t="s">
        <v>92</v>
      </c>
      <c r="AT503" s="226" t="s">
        <v>84</v>
      </c>
      <c r="AU503" s="226" t="s">
        <v>85</v>
      </c>
      <c r="AY503" s="225" t="s">
        <v>226</v>
      </c>
      <c r="BK503" s="227">
        <f>SUM(BK504:BK508)</f>
        <v>0</v>
      </c>
    </row>
    <row r="504" s="2" customFormat="1" ht="16.5" customHeight="1">
      <c r="A504" s="41"/>
      <c r="B504" s="42"/>
      <c r="C504" s="230" t="s">
        <v>1032</v>
      </c>
      <c r="D504" s="230" t="s">
        <v>228</v>
      </c>
      <c r="E504" s="231" t="s">
        <v>4835</v>
      </c>
      <c r="F504" s="232" t="s">
        <v>4836</v>
      </c>
      <c r="G504" s="233" t="s">
        <v>304</v>
      </c>
      <c r="H504" s="234">
        <v>2.5409999999999999</v>
      </c>
      <c r="I504" s="235"/>
      <c r="J504" s="236">
        <f>ROUND(I504*H504,2)</f>
        <v>0</v>
      </c>
      <c r="K504" s="232" t="s">
        <v>232</v>
      </c>
      <c r="L504" s="47"/>
      <c r="M504" s="237" t="s">
        <v>1</v>
      </c>
      <c r="N504" s="238" t="s">
        <v>52</v>
      </c>
      <c r="O504" s="95"/>
      <c r="P504" s="239">
        <f>O504*H504</f>
        <v>0</v>
      </c>
      <c r="Q504" s="239">
        <v>0</v>
      </c>
      <c r="R504" s="239">
        <f>Q504*H504</f>
        <v>0</v>
      </c>
      <c r="S504" s="239">
        <v>0</v>
      </c>
      <c r="T504" s="240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41" t="s">
        <v>233</v>
      </c>
      <c r="AT504" s="241" t="s">
        <v>228</v>
      </c>
      <c r="AU504" s="241" t="s">
        <v>92</v>
      </c>
      <c r="AY504" s="19" t="s">
        <v>226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9" t="s">
        <v>233</v>
      </c>
      <c r="BK504" s="242">
        <f>ROUND(I504*H504,2)</f>
        <v>0</v>
      </c>
      <c r="BL504" s="19" t="s">
        <v>233</v>
      </c>
      <c r="BM504" s="241" t="s">
        <v>4837</v>
      </c>
    </row>
    <row r="505" s="2" customFormat="1" ht="21.75" customHeight="1">
      <c r="A505" s="41"/>
      <c r="B505" s="42"/>
      <c r="C505" s="230" t="s">
        <v>1037</v>
      </c>
      <c r="D505" s="230" t="s">
        <v>228</v>
      </c>
      <c r="E505" s="231" t="s">
        <v>3813</v>
      </c>
      <c r="F505" s="232" t="s">
        <v>3814</v>
      </c>
      <c r="G505" s="233" t="s">
        <v>304</v>
      </c>
      <c r="H505" s="234">
        <v>38.115000000000002</v>
      </c>
      <c r="I505" s="235"/>
      <c r="J505" s="236">
        <f>ROUND(I505*H505,2)</f>
        <v>0</v>
      </c>
      <c r="K505" s="232" t="s">
        <v>232</v>
      </c>
      <c r="L505" s="47"/>
      <c r="M505" s="237" t="s">
        <v>1</v>
      </c>
      <c r="N505" s="238" t="s">
        <v>52</v>
      </c>
      <c r="O505" s="95"/>
      <c r="P505" s="239">
        <f>O505*H505</f>
        <v>0</v>
      </c>
      <c r="Q505" s="239">
        <v>0</v>
      </c>
      <c r="R505" s="239">
        <f>Q505*H505</f>
        <v>0</v>
      </c>
      <c r="S505" s="239">
        <v>0</v>
      </c>
      <c r="T505" s="240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41" t="s">
        <v>233</v>
      </c>
      <c r="AT505" s="241" t="s">
        <v>228</v>
      </c>
      <c r="AU505" s="241" t="s">
        <v>92</v>
      </c>
      <c r="AY505" s="19" t="s">
        <v>226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9" t="s">
        <v>233</v>
      </c>
      <c r="BK505" s="242">
        <f>ROUND(I505*H505,2)</f>
        <v>0</v>
      </c>
      <c r="BL505" s="19" t="s">
        <v>233</v>
      </c>
      <c r="BM505" s="241" t="s">
        <v>4838</v>
      </c>
    </row>
    <row r="506" s="13" customFormat="1">
      <c r="A506" s="13"/>
      <c r="B506" s="243"/>
      <c r="C506" s="244"/>
      <c r="D506" s="245" t="s">
        <v>235</v>
      </c>
      <c r="E506" s="244"/>
      <c r="F506" s="247" t="s">
        <v>4839</v>
      </c>
      <c r="G506" s="244"/>
      <c r="H506" s="248">
        <v>38.115000000000002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235</v>
      </c>
      <c r="AU506" s="254" t="s">
        <v>92</v>
      </c>
      <c r="AV506" s="13" t="s">
        <v>94</v>
      </c>
      <c r="AW506" s="13" t="s">
        <v>4</v>
      </c>
      <c r="AX506" s="13" t="s">
        <v>92</v>
      </c>
      <c r="AY506" s="254" t="s">
        <v>226</v>
      </c>
    </row>
    <row r="507" s="2" customFormat="1" ht="24.15" customHeight="1">
      <c r="A507" s="41"/>
      <c r="B507" s="42"/>
      <c r="C507" s="230" t="s">
        <v>1042</v>
      </c>
      <c r="D507" s="230" t="s">
        <v>228</v>
      </c>
      <c r="E507" s="231" t="s">
        <v>705</v>
      </c>
      <c r="F507" s="232" t="s">
        <v>706</v>
      </c>
      <c r="G507" s="233" t="s">
        <v>387</v>
      </c>
      <c r="H507" s="234">
        <v>1</v>
      </c>
      <c r="I507" s="235"/>
      <c r="J507" s="236">
        <f>ROUND(I507*H507,2)</f>
        <v>0</v>
      </c>
      <c r="K507" s="232" t="s">
        <v>1</v>
      </c>
      <c r="L507" s="47"/>
      <c r="M507" s="237" t="s">
        <v>1</v>
      </c>
      <c r="N507" s="238" t="s">
        <v>52</v>
      </c>
      <c r="O507" s="95"/>
      <c r="P507" s="239">
        <f>O507*H507</f>
        <v>0</v>
      </c>
      <c r="Q507" s="239">
        <v>0</v>
      </c>
      <c r="R507" s="239">
        <f>Q507*H507</f>
        <v>0</v>
      </c>
      <c r="S507" s="239">
        <v>0</v>
      </c>
      <c r="T507" s="240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41" t="s">
        <v>233</v>
      </c>
      <c r="AT507" s="241" t="s">
        <v>228</v>
      </c>
      <c r="AU507" s="241" t="s">
        <v>92</v>
      </c>
      <c r="AY507" s="19" t="s">
        <v>226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9" t="s">
        <v>233</v>
      </c>
      <c r="BK507" s="242">
        <f>ROUND(I507*H507,2)</f>
        <v>0</v>
      </c>
      <c r="BL507" s="19" t="s">
        <v>233</v>
      </c>
      <c r="BM507" s="241" t="s">
        <v>4840</v>
      </c>
    </row>
    <row r="508" s="2" customFormat="1" ht="24.15" customHeight="1">
      <c r="A508" s="41"/>
      <c r="B508" s="42"/>
      <c r="C508" s="230" t="s">
        <v>1047</v>
      </c>
      <c r="D508" s="230" t="s">
        <v>228</v>
      </c>
      <c r="E508" s="231" t="s">
        <v>1954</v>
      </c>
      <c r="F508" s="232" t="s">
        <v>1955</v>
      </c>
      <c r="G508" s="233" t="s">
        <v>304</v>
      </c>
      <c r="H508" s="234">
        <v>2.5409999999999999</v>
      </c>
      <c r="I508" s="235"/>
      <c r="J508" s="236">
        <f>ROUND(I508*H508,2)</f>
        <v>0</v>
      </c>
      <c r="K508" s="232" t="s">
        <v>232</v>
      </c>
      <c r="L508" s="47"/>
      <c r="M508" s="237" t="s">
        <v>1</v>
      </c>
      <c r="N508" s="238" t="s">
        <v>52</v>
      </c>
      <c r="O508" s="95"/>
      <c r="P508" s="239">
        <f>O508*H508</f>
        <v>0</v>
      </c>
      <c r="Q508" s="239">
        <v>0</v>
      </c>
      <c r="R508" s="239">
        <f>Q508*H508</f>
        <v>0</v>
      </c>
      <c r="S508" s="239">
        <v>0</v>
      </c>
      <c r="T508" s="240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41" t="s">
        <v>233</v>
      </c>
      <c r="AT508" s="241" t="s">
        <v>228</v>
      </c>
      <c r="AU508" s="241" t="s">
        <v>92</v>
      </c>
      <c r="AY508" s="19" t="s">
        <v>226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9" t="s">
        <v>233</v>
      </c>
      <c r="BK508" s="242">
        <f>ROUND(I508*H508,2)</f>
        <v>0</v>
      </c>
      <c r="BL508" s="19" t="s">
        <v>233</v>
      </c>
      <c r="BM508" s="241" t="s">
        <v>4841</v>
      </c>
    </row>
    <row r="509" s="12" customFormat="1" ht="25.92" customHeight="1">
      <c r="A509" s="12"/>
      <c r="B509" s="214"/>
      <c r="C509" s="215"/>
      <c r="D509" s="216" t="s">
        <v>84</v>
      </c>
      <c r="E509" s="217" t="s">
        <v>782</v>
      </c>
      <c r="F509" s="217" t="s">
        <v>783</v>
      </c>
      <c r="G509" s="215"/>
      <c r="H509" s="215"/>
      <c r="I509" s="218"/>
      <c r="J509" s="219">
        <f>BK509</f>
        <v>0</v>
      </c>
      <c r="K509" s="215"/>
      <c r="L509" s="220"/>
      <c r="M509" s="221"/>
      <c r="N509" s="222"/>
      <c r="O509" s="222"/>
      <c r="P509" s="223">
        <f>SUM(P510:P514)</f>
        <v>0</v>
      </c>
      <c r="Q509" s="222"/>
      <c r="R509" s="223">
        <f>SUM(R510:R514)</f>
        <v>0</v>
      </c>
      <c r="S509" s="222"/>
      <c r="T509" s="224">
        <f>SUM(T510:T514)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5" t="s">
        <v>92</v>
      </c>
      <c r="AT509" s="226" t="s">
        <v>84</v>
      </c>
      <c r="AU509" s="226" t="s">
        <v>85</v>
      </c>
      <c r="AY509" s="225" t="s">
        <v>226</v>
      </c>
      <c r="BK509" s="227">
        <f>SUM(BK510:BK514)</f>
        <v>0</v>
      </c>
    </row>
    <row r="510" s="2" customFormat="1" ht="16.5" customHeight="1">
      <c r="A510" s="41"/>
      <c r="B510" s="42"/>
      <c r="C510" s="230" t="s">
        <v>1052</v>
      </c>
      <c r="D510" s="230" t="s">
        <v>228</v>
      </c>
      <c r="E510" s="231" t="s">
        <v>3820</v>
      </c>
      <c r="F510" s="232" t="s">
        <v>3821</v>
      </c>
      <c r="G510" s="233" t="s">
        <v>304</v>
      </c>
      <c r="H510" s="234">
        <v>4.25</v>
      </c>
      <c r="I510" s="235"/>
      <c r="J510" s="236">
        <f>ROUND(I510*H510,2)</f>
        <v>0</v>
      </c>
      <c r="K510" s="232" t="s">
        <v>3581</v>
      </c>
      <c r="L510" s="47"/>
      <c r="M510" s="237" t="s">
        <v>1</v>
      </c>
      <c r="N510" s="238" t="s">
        <v>52</v>
      </c>
      <c r="O510" s="95"/>
      <c r="P510" s="239">
        <f>O510*H510</f>
        <v>0</v>
      </c>
      <c r="Q510" s="239">
        <v>0</v>
      </c>
      <c r="R510" s="239">
        <f>Q510*H510</f>
        <v>0</v>
      </c>
      <c r="S510" s="239">
        <v>0</v>
      </c>
      <c r="T510" s="240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41" t="s">
        <v>233</v>
      </c>
      <c r="AT510" s="241" t="s">
        <v>228</v>
      </c>
      <c r="AU510" s="241" t="s">
        <v>92</v>
      </c>
      <c r="AY510" s="19" t="s">
        <v>226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9" t="s">
        <v>233</v>
      </c>
      <c r="BK510" s="242">
        <f>ROUND(I510*H510,2)</f>
        <v>0</v>
      </c>
      <c r="BL510" s="19" t="s">
        <v>233</v>
      </c>
      <c r="BM510" s="241" t="s">
        <v>4842</v>
      </c>
    </row>
    <row r="511" s="2" customFormat="1" ht="21.75" customHeight="1">
      <c r="A511" s="41"/>
      <c r="B511" s="42"/>
      <c r="C511" s="230" t="s">
        <v>1057</v>
      </c>
      <c r="D511" s="230" t="s">
        <v>228</v>
      </c>
      <c r="E511" s="231" t="s">
        <v>3823</v>
      </c>
      <c r="F511" s="232" t="s">
        <v>3824</v>
      </c>
      <c r="G511" s="233" t="s">
        <v>304</v>
      </c>
      <c r="H511" s="234">
        <v>4.25</v>
      </c>
      <c r="I511" s="235"/>
      <c r="J511" s="236">
        <f>ROUND(I511*H511,2)</f>
        <v>0</v>
      </c>
      <c r="K511" s="232" t="s">
        <v>232</v>
      </c>
      <c r="L511" s="47"/>
      <c r="M511" s="237" t="s">
        <v>1</v>
      </c>
      <c r="N511" s="238" t="s">
        <v>52</v>
      </c>
      <c r="O511" s="95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41" t="s">
        <v>233</v>
      </c>
      <c r="AT511" s="241" t="s">
        <v>228</v>
      </c>
      <c r="AU511" s="241" t="s">
        <v>92</v>
      </c>
      <c r="AY511" s="19" t="s">
        <v>226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9" t="s">
        <v>233</v>
      </c>
      <c r="BK511" s="242">
        <f>ROUND(I511*H511,2)</f>
        <v>0</v>
      </c>
      <c r="BL511" s="19" t="s">
        <v>233</v>
      </c>
      <c r="BM511" s="241" t="s">
        <v>4843</v>
      </c>
    </row>
    <row r="512" s="2" customFormat="1" ht="16.5" customHeight="1">
      <c r="A512" s="41"/>
      <c r="B512" s="42"/>
      <c r="C512" s="230" t="s">
        <v>1062</v>
      </c>
      <c r="D512" s="230" t="s">
        <v>228</v>
      </c>
      <c r="E512" s="231" t="s">
        <v>524</v>
      </c>
      <c r="F512" s="232" t="s">
        <v>525</v>
      </c>
      <c r="G512" s="233" t="s">
        <v>526</v>
      </c>
      <c r="H512" s="234">
        <v>28</v>
      </c>
      <c r="I512" s="235"/>
      <c r="J512" s="236">
        <f>ROUND(I512*H512,2)</f>
        <v>0</v>
      </c>
      <c r="K512" s="232" t="s">
        <v>232</v>
      </c>
      <c r="L512" s="47"/>
      <c r="M512" s="237" t="s">
        <v>1</v>
      </c>
      <c r="N512" s="238" t="s">
        <v>52</v>
      </c>
      <c r="O512" s="95"/>
      <c r="P512" s="239">
        <f>O512*H512</f>
        <v>0</v>
      </c>
      <c r="Q512" s="239">
        <v>0</v>
      </c>
      <c r="R512" s="239">
        <f>Q512*H512</f>
        <v>0</v>
      </c>
      <c r="S512" s="239">
        <v>0</v>
      </c>
      <c r="T512" s="240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41" t="s">
        <v>719</v>
      </c>
      <c r="AT512" s="241" t="s">
        <v>228</v>
      </c>
      <c r="AU512" s="241" t="s">
        <v>92</v>
      </c>
      <c r="AY512" s="19" t="s">
        <v>226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9" t="s">
        <v>233</v>
      </c>
      <c r="BK512" s="242">
        <f>ROUND(I512*H512,2)</f>
        <v>0</v>
      </c>
      <c r="BL512" s="19" t="s">
        <v>719</v>
      </c>
      <c r="BM512" s="241" t="s">
        <v>4844</v>
      </c>
    </row>
    <row r="513" s="15" customFormat="1">
      <c r="A513" s="15"/>
      <c r="B513" s="280"/>
      <c r="C513" s="281"/>
      <c r="D513" s="245" t="s">
        <v>235</v>
      </c>
      <c r="E513" s="282" t="s">
        <v>1</v>
      </c>
      <c r="F513" s="283" t="s">
        <v>3827</v>
      </c>
      <c r="G513" s="281"/>
      <c r="H513" s="282" t="s">
        <v>1</v>
      </c>
      <c r="I513" s="284"/>
      <c r="J513" s="281"/>
      <c r="K513" s="281"/>
      <c r="L513" s="285"/>
      <c r="M513" s="286"/>
      <c r="N513" s="287"/>
      <c r="O513" s="287"/>
      <c r="P513" s="287"/>
      <c r="Q513" s="287"/>
      <c r="R513" s="287"/>
      <c r="S513" s="287"/>
      <c r="T513" s="28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9" t="s">
        <v>235</v>
      </c>
      <c r="AU513" s="289" t="s">
        <v>92</v>
      </c>
      <c r="AV513" s="15" t="s">
        <v>92</v>
      </c>
      <c r="AW513" s="15" t="s">
        <v>40</v>
      </c>
      <c r="AX513" s="15" t="s">
        <v>85</v>
      </c>
      <c r="AY513" s="289" t="s">
        <v>226</v>
      </c>
    </row>
    <row r="514" s="13" customFormat="1">
      <c r="A514" s="13"/>
      <c r="B514" s="243"/>
      <c r="C514" s="244"/>
      <c r="D514" s="245" t="s">
        <v>235</v>
      </c>
      <c r="E514" s="246" t="s">
        <v>1</v>
      </c>
      <c r="F514" s="247" t="s">
        <v>3828</v>
      </c>
      <c r="G514" s="244"/>
      <c r="H514" s="248">
        <v>28</v>
      </c>
      <c r="I514" s="249"/>
      <c r="J514" s="244"/>
      <c r="K514" s="244"/>
      <c r="L514" s="250"/>
      <c r="M514" s="301"/>
      <c r="N514" s="302"/>
      <c r="O514" s="302"/>
      <c r="P514" s="302"/>
      <c r="Q514" s="302"/>
      <c r="R514" s="302"/>
      <c r="S514" s="302"/>
      <c r="T514" s="30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235</v>
      </c>
      <c r="AU514" s="254" t="s">
        <v>92</v>
      </c>
      <c r="AV514" s="13" t="s">
        <v>94</v>
      </c>
      <c r="AW514" s="13" t="s">
        <v>40</v>
      </c>
      <c r="AX514" s="13" t="s">
        <v>92</v>
      </c>
      <c r="AY514" s="254" t="s">
        <v>226</v>
      </c>
    </row>
    <row r="515" s="2" customFormat="1" ht="6.96" customHeight="1">
      <c r="A515" s="41"/>
      <c r="B515" s="70"/>
      <c r="C515" s="71"/>
      <c r="D515" s="71"/>
      <c r="E515" s="71"/>
      <c r="F515" s="71"/>
      <c r="G515" s="71"/>
      <c r="H515" s="71"/>
      <c r="I515" s="71"/>
      <c r="J515" s="71"/>
      <c r="K515" s="71"/>
      <c r="L515" s="47"/>
      <c r="M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</row>
  </sheetData>
  <sheetProtection sheet="1" autoFilter="0" formatColumns="0" formatRows="0" objects="1" scenarios="1" spinCount="100000" saltValue="jmWW7PT6yORGtlnGzQH0gBiO9J6IlKlXMFmnXKmnqZc1pbghxEzjge9B/GCfiYGnjZeERUOVfAulOpbjSN7uIg==" hashValue="zxnPOFKA1VKd7yK36pW2EFCqclSUsorSC28mvPgQwOn1wyP6HoF7svuL6SgZqXBf8Adyl1fNJaKZN+9z1ixQdg==" algorithmName="SHA-512" password="CF7A"/>
  <autoFilter ref="C140:K5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  <c r="AZ2" s="307" t="s">
        <v>4845</v>
      </c>
      <c r="BA2" s="307" t="s">
        <v>4846</v>
      </c>
      <c r="BB2" s="307" t="s">
        <v>611</v>
      </c>
      <c r="BC2" s="307" t="s">
        <v>295</v>
      </c>
      <c r="BD2" s="307" t="s">
        <v>94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  <c r="AZ3" s="307" t="s">
        <v>4847</v>
      </c>
      <c r="BA3" s="307" t="s">
        <v>4848</v>
      </c>
      <c r="BB3" s="307" t="s">
        <v>611</v>
      </c>
      <c r="BC3" s="307" t="s">
        <v>320</v>
      </c>
      <c r="BD3" s="307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3840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4849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ROUND(J133,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ROUND((SUM(BE133:BE376)),  2)</f>
        <v>0</v>
      </c>
      <c r="G35" s="41"/>
      <c r="H35" s="41"/>
      <c r="I35" s="168">
        <v>0.20999999999999999</v>
      </c>
      <c r="J35" s="167">
        <f>ROUND(((SUM(BE133:BE376))*I35),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ROUND((SUM(BF133:BF376)),  2)</f>
        <v>0</v>
      </c>
      <c r="G36" s="41"/>
      <c r="H36" s="41"/>
      <c r="I36" s="168">
        <v>0.14999999999999999</v>
      </c>
      <c r="J36" s="167">
        <f>ROUND(((SUM(BF133:BF376))*I36),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ROUND((SUM(BG133:BG376)),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ROUND((SUM(BH133:BH376)),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ROUND((SUM(BI133:BI376)),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3840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PS01.3 - Komora rozdělení průtoků, strojní část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J133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1646</v>
      </c>
      <c r="E99" s="195"/>
      <c r="F99" s="195"/>
      <c r="G99" s="195"/>
      <c r="H99" s="195"/>
      <c r="I99" s="195"/>
      <c r="J99" s="196">
        <f>J134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4337</v>
      </c>
      <c r="E100" s="200"/>
      <c r="F100" s="200"/>
      <c r="G100" s="200"/>
      <c r="H100" s="200"/>
      <c r="I100" s="200"/>
      <c r="J100" s="201">
        <f>J135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4338</v>
      </c>
      <c r="E101" s="200"/>
      <c r="F101" s="200"/>
      <c r="G101" s="200"/>
      <c r="H101" s="200"/>
      <c r="I101" s="200"/>
      <c r="J101" s="201">
        <f>J163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8"/>
      <c r="C102" s="137"/>
      <c r="D102" s="199" t="s">
        <v>4340</v>
      </c>
      <c r="E102" s="200"/>
      <c r="F102" s="200"/>
      <c r="G102" s="200"/>
      <c r="H102" s="200"/>
      <c r="I102" s="200"/>
      <c r="J102" s="201">
        <f>J171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98"/>
      <c r="C103" s="137"/>
      <c r="D103" s="199" t="s">
        <v>4342</v>
      </c>
      <c r="E103" s="200"/>
      <c r="F103" s="200"/>
      <c r="G103" s="200"/>
      <c r="H103" s="200"/>
      <c r="I103" s="200"/>
      <c r="J103" s="201">
        <f>J172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7"/>
      <c r="D104" s="199" t="s">
        <v>4850</v>
      </c>
      <c r="E104" s="200"/>
      <c r="F104" s="200"/>
      <c r="G104" s="200"/>
      <c r="H104" s="200"/>
      <c r="I104" s="200"/>
      <c r="J104" s="201">
        <f>J173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98"/>
      <c r="C105" s="137"/>
      <c r="D105" s="199" t="s">
        <v>4851</v>
      </c>
      <c r="E105" s="200"/>
      <c r="F105" s="200"/>
      <c r="G105" s="200"/>
      <c r="H105" s="200"/>
      <c r="I105" s="200"/>
      <c r="J105" s="201">
        <f>J261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8"/>
      <c r="C106" s="137"/>
      <c r="D106" s="199" t="s">
        <v>4852</v>
      </c>
      <c r="E106" s="200"/>
      <c r="F106" s="200"/>
      <c r="G106" s="200"/>
      <c r="H106" s="200"/>
      <c r="I106" s="200"/>
      <c r="J106" s="201">
        <f>J262</f>
        <v>0</v>
      </c>
      <c r="K106" s="13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8"/>
      <c r="C107" s="137"/>
      <c r="D107" s="199" t="s">
        <v>4853</v>
      </c>
      <c r="E107" s="200"/>
      <c r="F107" s="200"/>
      <c r="G107" s="200"/>
      <c r="H107" s="200"/>
      <c r="I107" s="200"/>
      <c r="J107" s="201">
        <f>J273</f>
        <v>0</v>
      </c>
      <c r="K107" s="13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7"/>
      <c r="D108" s="199" t="s">
        <v>1974</v>
      </c>
      <c r="E108" s="200"/>
      <c r="F108" s="200"/>
      <c r="G108" s="200"/>
      <c r="H108" s="200"/>
      <c r="I108" s="200"/>
      <c r="J108" s="201">
        <f>J323</f>
        <v>0</v>
      </c>
      <c r="K108" s="13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7"/>
      <c r="D109" s="199" t="s">
        <v>4344</v>
      </c>
      <c r="E109" s="200"/>
      <c r="F109" s="200"/>
      <c r="G109" s="200"/>
      <c r="H109" s="200"/>
      <c r="I109" s="200"/>
      <c r="J109" s="201">
        <f>J330</f>
        <v>0</v>
      </c>
      <c r="K109" s="137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7"/>
      <c r="D110" s="199" t="s">
        <v>185</v>
      </c>
      <c r="E110" s="200"/>
      <c r="F110" s="200"/>
      <c r="G110" s="200"/>
      <c r="H110" s="200"/>
      <c r="I110" s="200"/>
      <c r="J110" s="201">
        <f>J338</f>
        <v>0</v>
      </c>
      <c r="K110" s="137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2"/>
      <c r="C111" s="193"/>
      <c r="D111" s="194" t="s">
        <v>1651</v>
      </c>
      <c r="E111" s="195"/>
      <c r="F111" s="195"/>
      <c r="G111" s="195"/>
      <c r="H111" s="195"/>
      <c r="I111" s="195"/>
      <c r="J111" s="196">
        <f>J371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72"/>
      <c r="C117" s="73"/>
      <c r="D117" s="73"/>
      <c r="E117" s="73"/>
      <c r="F117" s="73"/>
      <c r="G117" s="73"/>
      <c r="H117" s="73"/>
      <c r="I117" s="73"/>
      <c r="J117" s="73"/>
      <c r="K117" s="7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5" t="s">
        <v>211</v>
      </c>
      <c r="D118" s="43"/>
      <c r="E118" s="43"/>
      <c r="F118" s="43"/>
      <c r="G118" s="43"/>
      <c r="H118" s="43"/>
      <c r="I118" s="43"/>
      <c r="J118" s="43"/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16</v>
      </c>
      <c r="D120" s="43"/>
      <c r="E120" s="43"/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87" t="str">
        <f>E7</f>
        <v>Změna způsobu dezinfekce</v>
      </c>
      <c r="F121" s="34"/>
      <c r="G121" s="34"/>
      <c r="H121" s="34"/>
      <c r="I121" s="43"/>
      <c r="J121" s="43"/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3"/>
      <c r="C122" s="34" t="s">
        <v>168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1"/>
      <c r="B123" s="42"/>
      <c r="C123" s="43"/>
      <c r="D123" s="43"/>
      <c r="E123" s="187" t="s">
        <v>3840</v>
      </c>
      <c r="F123" s="43"/>
      <c r="G123" s="43"/>
      <c r="H123" s="43"/>
      <c r="I123" s="43"/>
      <c r="J123" s="43"/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170</v>
      </c>
      <c r="D124" s="43"/>
      <c r="E124" s="43"/>
      <c r="F124" s="43"/>
      <c r="G124" s="43"/>
      <c r="H124" s="43"/>
      <c r="I124" s="43"/>
      <c r="J124" s="43"/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80" t="str">
        <f>E11</f>
        <v>PS01.3 - Komora rozdělení průtoků, strojní část</v>
      </c>
      <c r="F125" s="43"/>
      <c r="G125" s="43"/>
      <c r="H125" s="43"/>
      <c r="I125" s="43"/>
      <c r="J125" s="43"/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4" t="s">
        <v>20</v>
      </c>
      <c r="D127" s="43"/>
      <c r="E127" s="43"/>
      <c r="F127" s="29" t="str">
        <f>F14</f>
        <v>Areál úpravny vody Želivka, Hulice 106</v>
      </c>
      <c r="G127" s="43"/>
      <c r="H127" s="43"/>
      <c r="I127" s="34" t="s">
        <v>22</v>
      </c>
      <c r="J127" s="83" t="str">
        <f>IF(J14="","",J14)</f>
        <v>31. 8. 2021</v>
      </c>
      <c r="K127" s="43"/>
      <c r="L127" s="6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40.05" customHeight="1">
      <c r="A129" s="41"/>
      <c r="B129" s="42"/>
      <c r="C129" s="34" t="s">
        <v>28</v>
      </c>
      <c r="D129" s="43"/>
      <c r="E129" s="43"/>
      <c r="F129" s="29" t="str">
        <f>E17</f>
        <v>Úpravna vody Želivka, a.s.</v>
      </c>
      <c r="G129" s="43"/>
      <c r="H129" s="43"/>
      <c r="I129" s="34" t="s">
        <v>36</v>
      </c>
      <c r="J129" s="39" t="str">
        <f>E23</f>
        <v>ERMEX ENGINEERING, spol. s r.o.</v>
      </c>
      <c r="K129" s="43"/>
      <c r="L129" s="67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5.15" customHeight="1">
      <c r="A130" s="41"/>
      <c r="B130" s="42"/>
      <c r="C130" s="34" t="s">
        <v>34</v>
      </c>
      <c r="D130" s="43"/>
      <c r="E130" s="43"/>
      <c r="F130" s="29" t="str">
        <f>IF(E20="","",E20)</f>
        <v>Vyplň údaj</v>
      </c>
      <c r="G130" s="43"/>
      <c r="H130" s="43"/>
      <c r="I130" s="34" t="s">
        <v>41</v>
      </c>
      <c r="J130" s="39" t="str">
        <f>E26</f>
        <v xml:space="preserve"> </v>
      </c>
      <c r="K130" s="43"/>
      <c r="L130" s="6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203"/>
      <c r="B132" s="204"/>
      <c r="C132" s="205" t="s">
        <v>212</v>
      </c>
      <c r="D132" s="206" t="s">
        <v>70</v>
      </c>
      <c r="E132" s="206" t="s">
        <v>66</v>
      </c>
      <c r="F132" s="206" t="s">
        <v>67</v>
      </c>
      <c r="G132" s="206" t="s">
        <v>213</v>
      </c>
      <c r="H132" s="206" t="s">
        <v>214</v>
      </c>
      <c r="I132" s="206" t="s">
        <v>215</v>
      </c>
      <c r="J132" s="206" t="s">
        <v>175</v>
      </c>
      <c r="K132" s="207" t="s">
        <v>216</v>
      </c>
      <c r="L132" s="208"/>
      <c r="M132" s="104" t="s">
        <v>1</v>
      </c>
      <c r="N132" s="105" t="s">
        <v>49</v>
      </c>
      <c r="O132" s="105" t="s">
        <v>217</v>
      </c>
      <c r="P132" s="105" t="s">
        <v>218</v>
      </c>
      <c r="Q132" s="105" t="s">
        <v>219</v>
      </c>
      <c r="R132" s="105" t="s">
        <v>220</v>
      </c>
      <c r="S132" s="105" t="s">
        <v>221</v>
      </c>
      <c r="T132" s="106" t="s">
        <v>222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1"/>
      <c r="B133" s="42"/>
      <c r="C133" s="111" t="s">
        <v>223</v>
      </c>
      <c r="D133" s="43"/>
      <c r="E133" s="43"/>
      <c r="F133" s="43"/>
      <c r="G133" s="43"/>
      <c r="H133" s="43"/>
      <c r="I133" s="43"/>
      <c r="J133" s="209">
        <f>BK133</f>
        <v>0</v>
      </c>
      <c r="K133" s="43"/>
      <c r="L133" s="47"/>
      <c r="M133" s="107"/>
      <c r="N133" s="210"/>
      <c r="O133" s="108"/>
      <c r="P133" s="211">
        <f>P134+P371</f>
        <v>0</v>
      </c>
      <c r="Q133" s="108"/>
      <c r="R133" s="211">
        <f>R134+R371</f>
        <v>1.6006849500000002</v>
      </c>
      <c r="S133" s="108"/>
      <c r="T133" s="212">
        <f>T134+T371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84</v>
      </c>
      <c r="AU133" s="19" t="s">
        <v>177</v>
      </c>
      <c r="BK133" s="213">
        <f>BK134+BK371</f>
        <v>0</v>
      </c>
    </row>
    <row r="134" s="12" customFormat="1" ht="25.92" customHeight="1">
      <c r="A134" s="12"/>
      <c r="B134" s="214"/>
      <c r="C134" s="215"/>
      <c r="D134" s="216" t="s">
        <v>84</v>
      </c>
      <c r="E134" s="217" t="s">
        <v>1676</v>
      </c>
      <c r="F134" s="217" t="s">
        <v>1677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P135+P163+P323+P330+P338</f>
        <v>0</v>
      </c>
      <c r="Q134" s="222"/>
      <c r="R134" s="223">
        <f>R135+R163+R323+R330+R338</f>
        <v>1.6006849500000002</v>
      </c>
      <c r="S134" s="222"/>
      <c r="T134" s="224">
        <f>T135+T163+T323+T330+T338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92</v>
      </c>
      <c r="AT134" s="226" t="s">
        <v>84</v>
      </c>
      <c r="AU134" s="226" t="s">
        <v>85</v>
      </c>
      <c r="AY134" s="225" t="s">
        <v>226</v>
      </c>
      <c r="BK134" s="227">
        <f>BK135+BK163+BK323+BK330+BK338</f>
        <v>0</v>
      </c>
    </row>
    <row r="135" s="12" customFormat="1" ht="22.8" customHeight="1">
      <c r="A135" s="12"/>
      <c r="B135" s="214"/>
      <c r="C135" s="215"/>
      <c r="D135" s="216" t="s">
        <v>84</v>
      </c>
      <c r="E135" s="228" t="s">
        <v>3849</v>
      </c>
      <c r="F135" s="228" t="s">
        <v>4423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SUM(P136:P162)</f>
        <v>0</v>
      </c>
      <c r="Q135" s="222"/>
      <c r="R135" s="223">
        <f>SUM(R136:R162)</f>
        <v>0.92976000000000003</v>
      </c>
      <c r="S135" s="222"/>
      <c r="T135" s="224">
        <f>SUM(T136:T162)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92</v>
      </c>
      <c r="AT135" s="226" t="s">
        <v>84</v>
      </c>
      <c r="AU135" s="226" t="s">
        <v>92</v>
      </c>
      <c r="AY135" s="225" t="s">
        <v>226</v>
      </c>
      <c r="BK135" s="227">
        <f>SUM(BK136:BK162)</f>
        <v>0</v>
      </c>
    </row>
    <row r="136" s="2" customFormat="1" ht="24.15" customHeight="1">
      <c r="A136" s="41"/>
      <c r="B136" s="42"/>
      <c r="C136" s="266" t="s">
        <v>92</v>
      </c>
      <c r="D136" s="266" t="s">
        <v>301</v>
      </c>
      <c r="E136" s="267" t="s">
        <v>1533</v>
      </c>
      <c r="F136" s="268" t="s">
        <v>4854</v>
      </c>
      <c r="G136" s="269" t="s">
        <v>611</v>
      </c>
      <c r="H136" s="270">
        <v>2</v>
      </c>
      <c r="I136" s="271"/>
      <c r="J136" s="272">
        <f>ROUND(I136*H136,2)</f>
        <v>0</v>
      </c>
      <c r="K136" s="268" t="s">
        <v>1</v>
      </c>
      <c r="L136" s="273"/>
      <c r="M136" s="274" t="s">
        <v>1</v>
      </c>
      <c r="N136" s="275" t="s">
        <v>52</v>
      </c>
      <c r="O136" s="95"/>
      <c r="P136" s="239">
        <f>O136*H136</f>
        <v>0</v>
      </c>
      <c r="Q136" s="239">
        <v>0.069000000000000006</v>
      </c>
      <c r="R136" s="239">
        <f>Q136*H136</f>
        <v>0.13800000000000001</v>
      </c>
      <c r="S136" s="239">
        <v>0</v>
      </c>
      <c r="T136" s="240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1" t="s">
        <v>266</v>
      </c>
      <c r="AT136" s="241" t="s">
        <v>301</v>
      </c>
      <c r="AU136" s="241" t="s">
        <v>94</v>
      </c>
      <c r="AY136" s="19" t="s">
        <v>226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233</v>
      </c>
      <c r="BK136" s="242">
        <f>ROUND(I136*H136,2)</f>
        <v>0</v>
      </c>
      <c r="BL136" s="19" t="s">
        <v>233</v>
      </c>
      <c r="BM136" s="241" t="s">
        <v>4855</v>
      </c>
    </row>
    <row r="137" s="2" customFormat="1">
      <c r="A137" s="41"/>
      <c r="B137" s="42"/>
      <c r="C137" s="43"/>
      <c r="D137" s="245" t="s">
        <v>503</v>
      </c>
      <c r="E137" s="43"/>
      <c r="F137" s="276" t="s">
        <v>4856</v>
      </c>
      <c r="G137" s="43"/>
      <c r="H137" s="43"/>
      <c r="I137" s="277"/>
      <c r="J137" s="43"/>
      <c r="K137" s="43"/>
      <c r="L137" s="47"/>
      <c r="M137" s="278"/>
      <c r="N137" s="279"/>
      <c r="O137" s="95"/>
      <c r="P137" s="95"/>
      <c r="Q137" s="95"/>
      <c r="R137" s="95"/>
      <c r="S137" s="95"/>
      <c r="T137" s="96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503</v>
      </c>
      <c r="AU137" s="19" t="s">
        <v>94</v>
      </c>
    </row>
    <row r="138" s="2" customFormat="1" ht="16.5" customHeight="1">
      <c r="A138" s="41"/>
      <c r="B138" s="42"/>
      <c r="C138" s="266" t="s">
        <v>94</v>
      </c>
      <c r="D138" s="266" t="s">
        <v>301</v>
      </c>
      <c r="E138" s="267" t="s">
        <v>4427</v>
      </c>
      <c r="F138" s="268" t="s">
        <v>4428</v>
      </c>
      <c r="G138" s="269" t="s">
        <v>611</v>
      </c>
      <c r="H138" s="270">
        <v>8</v>
      </c>
      <c r="I138" s="271"/>
      <c r="J138" s="272">
        <f>ROUND(I138*H138,2)</f>
        <v>0</v>
      </c>
      <c r="K138" s="268" t="s">
        <v>1</v>
      </c>
      <c r="L138" s="273"/>
      <c r="M138" s="274" t="s">
        <v>1</v>
      </c>
      <c r="N138" s="275" t="s">
        <v>52</v>
      </c>
      <c r="O138" s="95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1" t="s">
        <v>266</v>
      </c>
      <c r="AT138" s="241" t="s">
        <v>301</v>
      </c>
      <c r="AU138" s="241" t="s">
        <v>94</v>
      </c>
      <c r="AY138" s="19" t="s">
        <v>226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233</v>
      </c>
      <c r="BK138" s="242">
        <f>ROUND(I138*H138,2)</f>
        <v>0</v>
      </c>
      <c r="BL138" s="19" t="s">
        <v>233</v>
      </c>
      <c r="BM138" s="241" t="s">
        <v>4857</v>
      </c>
    </row>
    <row r="139" s="13" customFormat="1">
      <c r="A139" s="13"/>
      <c r="B139" s="243"/>
      <c r="C139" s="244"/>
      <c r="D139" s="245" t="s">
        <v>235</v>
      </c>
      <c r="E139" s="246" t="s">
        <v>1</v>
      </c>
      <c r="F139" s="247" t="s">
        <v>1789</v>
      </c>
      <c r="G139" s="244"/>
      <c r="H139" s="248">
        <v>8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235</v>
      </c>
      <c r="AU139" s="254" t="s">
        <v>94</v>
      </c>
      <c r="AV139" s="13" t="s">
        <v>94</v>
      </c>
      <c r="AW139" s="13" t="s">
        <v>40</v>
      </c>
      <c r="AX139" s="13" t="s">
        <v>92</v>
      </c>
      <c r="AY139" s="254" t="s">
        <v>226</v>
      </c>
    </row>
    <row r="140" s="2" customFormat="1" ht="16.5" customHeight="1">
      <c r="A140" s="41"/>
      <c r="B140" s="42"/>
      <c r="C140" s="230" t="s">
        <v>241</v>
      </c>
      <c r="D140" s="230" t="s">
        <v>228</v>
      </c>
      <c r="E140" s="231" t="s">
        <v>4431</v>
      </c>
      <c r="F140" s="232" t="s">
        <v>4432</v>
      </c>
      <c r="G140" s="233" t="s">
        <v>611</v>
      </c>
      <c r="H140" s="234">
        <v>3</v>
      </c>
      <c r="I140" s="235"/>
      <c r="J140" s="236">
        <f>ROUND(I140*H140,2)</f>
        <v>0</v>
      </c>
      <c r="K140" s="232" t="s">
        <v>1</v>
      </c>
      <c r="L140" s="47"/>
      <c r="M140" s="237" t="s">
        <v>1</v>
      </c>
      <c r="N140" s="238" t="s">
        <v>52</v>
      </c>
      <c r="O140" s="95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1" t="s">
        <v>233</v>
      </c>
      <c r="AT140" s="241" t="s">
        <v>228</v>
      </c>
      <c r="AU140" s="241" t="s">
        <v>94</v>
      </c>
      <c r="AY140" s="19" t="s">
        <v>226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233</v>
      </c>
      <c r="BK140" s="242">
        <f>ROUND(I140*H140,2)</f>
        <v>0</v>
      </c>
      <c r="BL140" s="19" t="s">
        <v>233</v>
      </c>
      <c r="BM140" s="241" t="s">
        <v>4858</v>
      </c>
    </row>
    <row r="141" s="2" customFormat="1" ht="16.5" customHeight="1">
      <c r="A141" s="41"/>
      <c r="B141" s="42"/>
      <c r="C141" s="230" t="s">
        <v>233</v>
      </c>
      <c r="D141" s="230" t="s">
        <v>228</v>
      </c>
      <c r="E141" s="231" t="s">
        <v>4434</v>
      </c>
      <c r="F141" s="232" t="s">
        <v>4435</v>
      </c>
      <c r="G141" s="233" t="s">
        <v>526</v>
      </c>
      <c r="H141" s="234">
        <v>72</v>
      </c>
      <c r="I141" s="235"/>
      <c r="J141" s="236">
        <f>ROUND(I141*H141,2)</f>
        <v>0</v>
      </c>
      <c r="K141" s="232" t="s">
        <v>1</v>
      </c>
      <c r="L141" s="47"/>
      <c r="M141" s="237" t="s">
        <v>1</v>
      </c>
      <c r="N141" s="238" t="s">
        <v>52</v>
      </c>
      <c r="O141" s="95"/>
      <c r="P141" s="239">
        <f>O141*H141</f>
        <v>0</v>
      </c>
      <c r="Q141" s="239">
        <v>0.01</v>
      </c>
      <c r="R141" s="239">
        <f>Q141*H141</f>
        <v>0.71999999999999997</v>
      </c>
      <c r="S141" s="239">
        <v>0</v>
      </c>
      <c r="T141" s="240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1" t="s">
        <v>233</v>
      </c>
      <c r="AT141" s="241" t="s">
        <v>228</v>
      </c>
      <c r="AU141" s="241" t="s">
        <v>94</v>
      </c>
      <c r="AY141" s="19" t="s">
        <v>226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233</v>
      </c>
      <c r="BK141" s="242">
        <f>ROUND(I141*H141,2)</f>
        <v>0</v>
      </c>
      <c r="BL141" s="19" t="s">
        <v>233</v>
      </c>
      <c r="BM141" s="241" t="s">
        <v>4859</v>
      </c>
    </row>
    <row r="142" s="15" customFormat="1">
      <c r="A142" s="15"/>
      <c r="B142" s="280"/>
      <c r="C142" s="281"/>
      <c r="D142" s="245" t="s">
        <v>235</v>
      </c>
      <c r="E142" s="282" t="s">
        <v>1</v>
      </c>
      <c r="F142" s="283" t="s">
        <v>4437</v>
      </c>
      <c r="G142" s="281"/>
      <c r="H142" s="282" t="s">
        <v>1</v>
      </c>
      <c r="I142" s="284"/>
      <c r="J142" s="281"/>
      <c r="K142" s="281"/>
      <c r="L142" s="285"/>
      <c r="M142" s="286"/>
      <c r="N142" s="287"/>
      <c r="O142" s="287"/>
      <c r="P142" s="287"/>
      <c r="Q142" s="287"/>
      <c r="R142" s="287"/>
      <c r="S142" s="287"/>
      <c r="T142" s="28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9" t="s">
        <v>235</v>
      </c>
      <c r="AU142" s="289" t="s">
        <v>94</v>
      </c>
      <c r="AV142" s="15" t="s">
        <v>92</v>
      </c>
      <c r="AW142" s="15" t="s">
        <v>40</v>
      </c>
      <c r="AX142" s="15" t="s">
        <v>85</v>
      </c>
      <c r="AY142" s="289" t="s">
        <v>226</v>
      </c>
    </row>
    <row r="143" s="13" customFormat="1">
      <c r="A143" s="13"/>
      <c r="B143" s="243"/>
      <c r="C143" s="244"/>
      <c r="D143" s="245" t="s">
        <v>235</v>
      </c>
      <c r="E143" s="246" t="s">
        <v>1</v>
      </c>
      <c r="F143" s="247" t="s">
        <v>4438</v>
      </c>
      <c r="G143" s="244"/>
      <c r="H143" s="248">
        <v>24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235</v>
      </c>
      <c r="AU143" s="254" t="s">
        <v>94</v>
      </c>
      <c r="AV143" s="13" t="s">
        <v>94</v>
      </c>
      <c r="AW143" s="13" t="s">
        <v>40</v>
      </c>
      <c r="AX143" s="13" t="s">
        <v>85</v>
      </c>
      <c r="AY143" s="254" t="s">
        <v>226</v>
      </c>
    </row>
    <row r="144" s="15" customFormat="1">
      <c r="A144" s="15"/>
      <c r="B144" s="280"/>
      <c r="C144" s="281"/>
      <c r="D144" s="245" t="s">
        <v>235</v>
      </c>
      <c r="E144" s="282" t="s">
        <v>1</v>
      </c>
      <c r="F144" s="283" t="s">
        <v>4439</v>
      </c>
      <c r="G144" s="281"/>
      <c r="H144" s="282" t="s">
        <v>1</v>
      </c>
      <c r="I144" s="284"/>
      <c r="J144" s="281"/>
      <c r="K144" s="281"/>
      <c r="L144" s="285"/>
      <c r="M144" s="286"/>
      <c r="N144" s="287"/>
      <c r="O144" s="287"/>
      <c r="P144" s="287"/>
      <c r="Q144" s="287"/>
      <c r="R144" s="287"/>
      <c r="S144" s="287"/>
      <c r="T144" s="28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9" t="s">
        <v>235</v>
      </c>
      <c r="AU144" s="289" t="s">
        <v>94</v>
      </c>
      <c r="AV144" s="15" t="s">
        <v>92</v>
      </c>
      <c r="AW144" s="15" t="s">
        <v>40</v>
      </c>
      <c r="AX144" s="15" t="s">
        <v>85</v>
      </c>
      <c r="AY144" s="289" t="s">
        <v>226</v>
      </c>
    </row>
    <row r="145" s="15" customFormat="1">
      <c r="A145" s="15"/>
      <c r="B145" s="280"/>
      <c r="C145" s="281"/>
      <c r="D145" s="245" t="s">
        <v>235</v>
      </c>
      <c r="E145" s="282" t="s">
        <v>1</v>
      </c>
      <c r="F145" s="283" t="s">
        <v>4440</v>
      </c>
      <c r="G145" s="281"/>
      <c r="H145" s="282" t="s">
        <v>1</v>
      </c>
      <c r="I145" s="284"/>
      <c r="J145" s="281"/>
      <c r="K145" s="281"/>
      <c r="L145" s="285"/>
      <c r="M145" s="286"/>
      <c r="N145" s="287"/>
      <c r="O145" s="287"/>
      <c r="P145" s="287"/>
      <c r="Q145" s="287"/>
      <c r="R145" s="287"/>
      <c r="S145" s="287"/>
      <c r="T145" s="28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9" t="s">
        <v>235</v>
      </c>
      <c r="AU145" s="289" t="s">
        <v>94</v>
      </c>
      <c r="AV145" s="15" t="s">
        <v>92</v>
      </c>
      <c r="AW145" s="15" t="s">
        <v>40</v>
      </c>
      <c r="AX145" s="15" t="s">
        <v>85</v>
      </c>
      <c r="AY145" s="289" t="s">
        <v>226</v>
      </c>
    </row>
    <row r="146" s="13" customFormat="1">
      <c r="A146" s="13"/>
      <c r="B146" s="243"/>
      <c r="C146" s="244"/>
      <c r="D146" s="245" t="s">
        <v>235</v>
      </c>
      <c r="E146" s="246" t="s">
        <v>1</v>
      </c>
      <c r="F146" s="247" t="s">
        <v>4441</v>
      </c>
      <c r="G146" s="244"/>
      <c r="H146" s="248">
        <v>72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235</v>
      </c>
      <c r="AU146" s="254" t="s">
        <v>94</v>
      </c>
      <c r="AV146" s="13" t="s">
        <v>94</v>
      </c>
      <c r="AW146" s="13" t="s">
        <v>40</v>
      </c>
      <c r="AX146" s="13" t="s">
        <v>92</v>
      </c>
      <c r="AY146" s="254" t="s">
        <v>226</v>
      </c>
    </row>
    <row r="147" s="2" customFormat="1" ht="24.15" customHeight="1">
      <c r="A147" s="41"/>
      <c r="B147" s="42"/>
      <c r="C147" s="230" t="s">
        <v>251</v>
      </c>
      <c r="D147" s="230" t="s">
        <v>228</v>
      </c>
      <c r="E147" s="231" t="s">
        <v>4442</v>
      </c>
      <c r="F147" s="232" t="s">
        <v>4443</v>
      </c>
      <c r="G147" s="233" t="s">
        <v>387</v>
      </c>
      <c r="H147" s="234">
        <v>3</v>
      </c>
      <c r="I147" s="235"/>
      <c r="J147" s="236">
        <f>ROUND(I147*H147,2)</f>
        <v>0</v>
      </c>
      <c r="K147" s="232" t="s">
        <v>1</v>
      </c>
      <c r="L147" s="47"/>
      <c r="M147" s="237" t="s">
        <v>1</v>
      </c>
      <c r="N147" s="238" t="s">
        <v>52</v>
      </c>
      <c r="O147" s="95"/>
      <c r="P147" s="239">
        <f>O147*H147</f>
        <v>0</v>
      </c>
      <c r="Q147" s="239">
        <v>0.01</v>
      </c>
      <c r="R147" s="239">
        <f>Q147*H147</f>
        <v>0.029999999999999999</v>
      </c>
      <c r="S147" s="239">
        <v>0</v>
      </c>
      <c r="T147" s="24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1" t="s">
        <v>233</v>
      </c>
      <c r="AT147" s="241" t="s">
        <v>228</v>
      </c>
      <c r="AU147" s="241" t="s">
        <v>94</v>
      </c>
      <c r="AY147" s="19" t="s">
        <v>226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233</v>
      </c>
      <c r="BK147" s="242">
        <f>ROUND(I147*H147,2)</f>
        <v>0</v>
      </c>
      <c r="BL147" s="19" t="s">
        <v>233</v>
      </c>
      <c r="BM147" s="241" t="s">
        <v>4860</v>
      </c>
    </row>
    <row r="148" s="2" customFormat="1" ht="16.5" customHeight="1">
      <c r="A148" s="41"/>
      <c r="B148" s="42"/>
      <c r="C148" s="266" t="s">
        <v>256</v>
      </c>
      <c r="D148" s="266" t="s">
        <v>301</v>
      </c>
      <c r="E148" s="267" t="s">
        <v>4445</v>
      </c>
      <c r="F148" s="268" t="s">
        <v>4861</v>
      </c>
      <c r="G148" s="269" t="s">
        <v>611</v>
      </c>
      <c r="H148" s="270">
        <v>3</v>
      </c>
      <c r="I148" s="271"/>
      <c r="J148" s="272">
        <f>ROUND(I148*H148,2)</f>
        <v>0</v>
      </c>
      <c r="K148" s="268" t="s">
        <v>1</v>
      </c>
      <c r="L148" s="273"/>
      <c r="M148" s="274" t="s">
        <v>1</v>
      </c>
      <c r="N148" s="275" t="s">
        <v>52</v>
      </c>
      <c r="O148" s="95"/>
      <c r="P148" s="239">
        <f>O148*H148</f>
        <v>0</v>
      </c>
      <c r="Q148" s="239">
        <v>0.01</v>
      </c>
      <c r="R148" s="239">
        <f>Q148*H148</f>
        <v>0.029999999999999999</v>
      </c>
      <c r="S148" s="239">
        <v>0</v>
      </c>
      <c r="T148" s="240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1" t="s">
        <v>266</v>
      </c>
      <c r="AT148" s="241" t="s">
        <v>301</v>
      </c>
      <c r="AU148" s="241" t="s">
        <v>94</v>
      </c>
      <c r="AY148" s="19" t="s">
        <v>226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233</v>
      </c>
      <c r="BK148" s="242">
        <f>ROUND(I148*H148,2)</f>
        <v>0</v>
      </c>
      <c r="BL148" s="19" t="s">
        <v>233</v>
      </c>
      <c r="BM148" s="241" t="s">
        <v>4862</v>
      </c>
    </row>
    <row r="149" s="2" customFormat="1">
      <c r="A149" s="41"/>
      <c r="B149" s="42"/>
      <c r="C149" s="43"/>
      <c r="D149" s="245" t="s">
        <v>503</v>
      </c>
      <c r="E149" s="43"/>
      <c r="F149" s="276" t="s">
        <v>4863</v>
      </c>
      <c r="G149" s="43"/>
      <c r="H149" s="43"/>
      <c r="I149" s="277"/>
      <c r="J149" s="43"/>
      <c r="K149" s="43"/>
      <c r="L149" s="47"/>
      <c r="M149" s="278"/>
      <c r="N149" s="279"/>
      <c r="O149" s="95"/>
      <c r="P149" s="95"/>
      <c r="Q149" s="95"/>
      <c r="R149" s="95"/>
      <c r="S149" s="95"/>
      <c r="T149" s="96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503</v>
      </c>
      <c r="AU149" s="19" t="s">
        <v>94</v>
      </c>
    </row>
    <row r="150" s="2" customFormat="1" ht="16.5" customHeight="1">
      <c r="A150" s="41"/>
      <c r="B150" s="42"/>
      <c r="C150" s="230" t="s">
        <v>263</v>
      </c>
      <c r="D150" s="230" t="s">
        <v>228</v>
      </c>
      <c r="E150" s="231" t="s">
        <v>4449</v>
      </c>
      <c r="F150" s="232" t="s">
        <v>4864</v>
      </c>
      <c r="G150" s="233" t="s">
        <v>369</v>
      </c>
      <c r="H150" s="234">
        <v>3</v>
      </c>
      <c r="I150" s="235"/>
      <c r="J150" s="236">
        <f>ROUND(I150*H150,2)</f>
        <v>0</v>
      </c>
      <c r="K150" s="232" t="s">
        <v>232</v>
      </c>
      <c r="L150" s="47"/>
      <c r="M150" s="237" t="s">
        <v>1</v>
      </c>
      <c r="N150" s="238" t="s">
        <v>52</v>
      </c>
      <c r="O150" s="95"/>
      <c r="P150" s="239">
        <f>O150*H150</f>
        <v>0</v>
      </c>
      <c r="Q150" s="239">
        <v>0.0032000000000000002</v>
      </c>
      <c r="R150" s="239">
        <f>Q150*H150</f>
        <v>0.0096000000000000009</v>
      </c>
      <c r="S150" s="239">
        <v>0</v>
      </c>
      <c r="T150" s="24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1" t="s">
        <v>307</v>
      </c>
      <c r="AT150" s="241" t="s">
        <v>228</v>
      </c>
      <c r="AU150" s="241" t="s">
        <v>94</v>
      </c>
      <c r="AY150" s="19" t="s">
        <v>226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233</v>
      </c>
      <c r="BK150" s="242">
        <f>ROUND(I150*H150,2)</f>
        <v>0</v>
      </c>
      <c r="BL150" s="19" t="s">
        <v>307</v>
      </c>
      <c r="BM150" s="241" t="s">
        <v>4865</v>
      </c>
    </row>
    <row r="151" s="2" customFormat="1" ht="16.5" customHeight="1">
      <c r="A151" s="41"/>
      <c r="B151" s="42"/>
      <c r="C151" s="230" t="s">
        <v>266</v>
      </c>
      <c r="D151" s="230" t="s">
        <v>228</v>
      </c>
      <c r="E151" s="231" t="s">
        <v>4452</v>
      </c>
      <c r="F151" s="232" t="s">
        <v>4453</v>
      </c>
      <c r="G151" s="233" t="s">
        <v>611</v>
      </c>
      <c r="H151" s="234">
        <v>3</v>
      </c>
      <c r="I151" s="235"/>
      <c r="J151" s="236">
        <f>ROUND(I151*H151,2)</f>
        <v>0</v>
      </c>
      <c r="K151" s="232" t="s">
        <v>1</v>
      </c>
      <c r="L151" s="47"/>
      <c r="M151" s="237" t="s">
        <v>1</v>
      </c>
      <c r="N151" s="238" t="s">
        <v>52</v>
      </c>
      <c r="O151" s="9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1" t="s">
        <v>307</v>
      </c>
      <c r="AT151" s="241" t="s">
        <v>228</v>
      </c>
      <c r="AU151" s="241" t="s">
        <v>94</v>
      </c>
      <c r="AY151" s="19" t="s">
        <v>226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233</v>
      </c>
      <c r="BK151" s="242">
        <f>ROUND(I151*H151,2)</f>
        <v>0</v>
      </c>
      <c r="BL151" s="19" t="s">
        <v>307</v>
      </c>
      <c r="BM151" s="241" t="s">
        <v>4866</v>
      </c>
    </row>
    <row r="152" s="2" customFormat="1" ht="16.5" customHeight="1">
      <c r="A152" s="41"/>
      <c r="B152" s="42"/>
      <c r="C152" s="266" t="s">
        <v>271</v>
      </c>
      <c r="D152" s="266" t="s">
        <v>301</v>
      </c>
      <c r="E152" s="267" t="s">
        <v>1539</v>
      </c>
      <c r="F152" s="268" t="s">
        <v>4867</v>
      </c>
      <c r="G152" s="269" t="s">
        <v>611</v>
      </c>
      <c r="H152" s="270">
        <v>2</v>
      </c>
      <c r="I152" s="271"/>
      <c r="J152" s="272">
        <f>ROUND(I152*H152,2)</f>
        <v>0</v>
      </c>
      <c r="K152" s="268" t="s">
        <v>1</v>
      </c>
      <c r="L152" s="273"/>
      <c r="M152" s="274" t="s">
        <v>1</v>
      </c>
      <c r="N152" s="275" t="s">
        <v>52</v>
      </c>
      <c r="O152" s="95"/>
      <c r="P152" s="239">
        <f>O152*H152</f>
        <v>0</v>
      </c>
      <c r="Q152" s="239">
        <v>0.001</v>
      </c>
      <c r="R152" s="239">
        <f>Q152*H152</f>
        <v>0.002</v>
      </c>
      <c r="S152" s="239">
        <v>0</v>
      </c>
      <c r="T152" s="240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1" t="s">
        <v>266</v>
      </c>
      <c r="AT152" s="241" t="s">
        <v>301</v>
      </c>
      <c r="AU152" s="241" t="s">
        <v>94</v>
      </c>
      <c r="AY152" s="19" t="s">
        <v>226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233</v>
      </c>
      <c r="BK152" s="242">
        <f>ROUND(I152*H152,2)</f>
        <v>0</v>
      </c>
      <c r="BL152" s="19" t="s">
        <v>233</v>
      </c>
      <c r="BM152" s="241" t="s">
        <v>4868</v>
      </c>
    </row>
    <row r="153" s="2" customFormat="1" ht="16.5" customHeight="1">
      <c r="A153" s="41"/>
      <c r="B153" s="42"/>
      <c r="C153" s="230" t="s">
        <v>275</v>
      </c>
      <c r="D153" s="230" t="s">
        <v>228</v>
      </c>
      <c r="E153" s="231" t="s">
        <v>4457</v>
      </c>
      <c r="F153" s="232" t="s">
        <v>4458</v>
      </c>
      <c r="G153" s="233" t="s">
        <v>369</v>
      </c>
      <c r="H153" s="234">
        <v>8</v>
      </c>
      <c r="I153" s="235"/>
      <c r="J153" s="236">
        <f>ROUND(I153*H153,2)</f>
        <v>0</v>
      </c>
      <c r="K153" s="232" t="s">
        <v>232</v>
      </c>
      <c r="L153" s="47"/>
      <c r="M153" s="237" t="s">
        <v>1</v>
      </c>
      <c r="N153" s="238" t="s">
        <v>52</v>
      </c>
      <c r="O153" s="95"/>
      <c r="P153" s="239">
        <f>O153*H153</f>
        <v>0</v>
      </c>
      <c r="Q153" s="239">
        <v>2.0000000000000002E-05</v>
      </c>
      <c r="R153" s="239">
        <f>Q153*H153</f>
        <v>0.00016000000000000001</v>
      </c>
      <c r="S153" s="239">
        <v>0</v>
      </c>
      <c r="T153" s="24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1" t="s">
        <v>307</v>
      </c>
      <c r="AT153" s="241" t="s">
        <v>228</v>
      </c>
      <c r="AU153" s="241" t="s">
        <v>94</v>
      </c>
      <c r="AY153" s="19" t="s">
        <v>226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233</v>
      </c>
      <c r="BK153" s="242">
        <f>ROUND(I153*H153,2)</f>
        <v>0</v>
      </c>
      <c r="BL153" s="19" t="s">
        <v>307</v>
      </c>
      <c r="BM153" s="241" t="s">
        <v>4869</v>
      </c>
    </row>
    <row r="154" s="15" customFormat="1">
      <c r="A154" s="15"/>
      <c r="B154" s="280"/>
      <c r="C154" s="281"/>
      <c r="D154" s="245" t="s">
        <v>235</v>
      </c>
      <c r="E154" s="282" t="s">
        <v>1</v>
      </c>
      <c r="F154" s="283" t="s">
        <v>4460</v>
      </c>
      <c r="G154" s="281"/>
      <c r="H154" s="282" t="s">
        <v>1</v>
      </c>
      <c r="I154" s="284"/>
      <c r="J154" s="281"/>
      <c r="K154" s="281"/>
      <c r="L154" s="285"/>
      <c r="M154" s="286"/>
      <c r="N154" s="287"/>
      <c r="O154" s="287"/>
      <c r="P154" s="287"/>
      <c r="Q154" s="287"/>
      <c r="R154" s="287"/>
      <c r="S154" s="287"/>
      <c r="T154" s="28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9" t="s">
        <v>235</v>
      </c>
      <c r="AU154" s="289" t="s">
        <v>94</v>
      </c>
      <c r="AV154" s="15" t="s">
        <v>92</v>
      </c>
      <c r="AW154" s="15" t="s">
        <v>40</v>
      </c>
      <c r="AX154" s="15" t="s">
        <v>85</v>
      </c>
      <c r="AY154" s="289" t="s">
        <v>226</v>
      </c>
    </row>
    <row r="155" s="13" customFormat="1">
      <c r="A155" s="13"/>
      <c r="B155" s="243"/>
      <c r="C155" s="244"/>
      <c r="D155" s="245" t="s">
        <v>235</v>
      </c>
      <c r="E155" s="246" t="s">
        <v>1</v>
      </c>
      <c r="F155" s="247" t="s">
        <v>1661</v>
      </c>
      <c r="G155" s="244"/>
      <c r="H155" s="248">
        <v>2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235</v>
      </c>
      <c r="AU155" s="254" t="s">
        <v>94</v>
      </c>
      <c r="AV155" s="13" t="s">
        <v>94</v>
      </c>
      <c r="AW155" s="13" t="s">
        <v>40</v>
      </c>
      <c r="AX155" s="13" t="s">
        <v>85</v>
      </c>
      <c r="AY155" s="254" t="s">
        <v>226</v>
      </c>
    </row>
    <row r="156" s="15" customFormat="1">
      <c r="A156" s="15"/>
      <c r="B156" s="280"/>
      <c r="C156" s="281"/>
      <c r="D156" s="245" t="s">
        <v>235</v>
      </c>
      <c r="E156" s="282" t="s">
        <v>1</v>
      </c>
      <c r="F156" s="283" t="s">
        <v>4461</v>
      </c>
      <c r="G156" s="281"/>
      <c r="H156" s="282" t="s">
        <v>1</v>
      </c>
      <c r="I156" s="284"/>
      <c r="J156" s="281"/>
      <c r="K156" s="281"/>
      <c r="L156" s="285"/>
      <c r="M156" s="286"/>
      <c r="N156" s="287"/>
      <c r="O156" s="287"/>
      <c r="P156" s="287"/>
      <c r="Q156" s="287"/>
      <c r="R156" s="287"/>
      <c r="S156" s="287"/>
      <c r="T156" s="28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9" t="s">
        <v>235</v>
      </c>
      <c r="AU156" s="289" t="s">
        <v>94</v>
      </c>
      <c r="AV156" s="15" t="s">
        <v>92</v>
      </c>
      <c r="AW156" s="15" t="s">
        <v>40</v>
      </c>
      <c r="AX156" s="15" t="s">
        <v>85</v>
      </c>
      <c r="AY156" s="289" t="s">
        <v>226</v>
      </c>
    </row>
    <row r="157" s="13" customFormat="1">
      <c r="A157" s="13"/>
      <c r="B157" s="243"/>
      <c r="C157" s="244"/>
      <c r="D157" s="245" t="s">
        <v>235</v>
      </c>
      <c r="E157" s="246" t="s">
        <v>1</v>
      </c>
      <c r="F157" s="247" t="s">
        <v>1661</v>
      </c>
      <c r="G157" s="244"/>
      <c r="H157" s="248">
        <v>2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235</v>
      </c>
      <c r="AU157" s="254" t="s">
        <v>94</v>
      </c>
      <c r="AV157" s="13" t="s">
        <v>94</v>
      </c>
      <c r="AW157" s="13" t="s">
        <v>40</v>
      </c>
      <c r="AX157" s="13" t="s">
        <v>85</v>
      </c>
      <c r="AY157" s="254" t="s">
        <v>226</v>
      </c>
    </row>
    <row r="158" s="15" customFormat="1">
      <c r="A158" s="15"/>
      <c r="B158" s="280"/>
      <c r="C158" s="281"/>
      <c r="D158" s="245" t="s">
        <v>235</v>
      </c>
      <c r="E158" s="282" t="s">
        <v>1</v>
      </c>
      <c r="F158" s="283" t="s">
        <v>4462</v>
      </c>
      <c r="G158" s="281"/>
      <c r="H158" s="282" t="s">
        <v>1</v>
      </c>
      <c r="I158" s="284"/>
      <c r="J158" s="281"/>
      <c r="K158" s="281"/>
      <c r="L158" s="285"/>
      <c r="M158" s="286"/>
      <c r="N158" s="287"/>
      <c r="O158" s="287"/>
      <c r="P158" s="287"/>
      <c r="Q158" s="287"/>
      <c r="R158" s="287"/>
      <c r="S158" s="287"/>
      <c r="T158" s="28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9" t="s">
        <v>235</v>
      </c>
      <c r="AU158" s="289" t="s">
        <v>94</v>
      </c>
      <c r="AV158" s="15" t="s">
        <v>92</v>
      </c>
      <c r="AW158" s="15" t="s">
        <v>40</v>
      </c>
      <c r="AX158" s="15" t="s">
        <v>85</v>
      </c>
      <c r="AY158" s="289" t="s">
        <v>226</v>
      </c>
    </row>
    <row r="159" s="13" customFormat="1">
      <c r="A159" s="13"/>
      <c r="B159" s="243"/>
      <c r="C159" s="244"/>
      <c r="D159" s="245" t="s">
        <v>235</v>
      </c>
      <c r="E159" s="246" t="s">
        <v>1</v>
      </c>
      <c r="F159" s="247" t="s">
        <v>1661</v>
      </c>
      <c r="G159" s="244"/>
      <c r="H159" s="248">
        <v>2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235</v>
      </c>
      <c r="AU159" s="254" t="s">
        <v>94</v>
      </c>
      <c r="AV159" s="13" t="s">
        <v>94</v>
      </c>
      <c r="AW159" s="13" t="s">
        <v>40</v>
      </c>
      <c r="AX159" s="13" t="s">
        <v>85</v>
      </c>
      <c r="AY159" s="254" t="s">
        <v>226</v>
      </c>
    </row>
    <row r="160" s="15" customFormat="1">
      <c r="A160" s="15"/>
      <c r="B160" s="280"/>
      <c r="C160" s="281"/>
      <c r="D160" s="245" t="s">
        <v>235</v>
      </c>
      <c r="E160" s="282" t="s">
        <v>1</v>
      </c>
      <c r="F160" s="283" t="s">
        <v>4463</v>
      </c>
      <c r="G160" s="281"/>
      <c r="H160" s="282" t="s">
        <v>1</v>
      </c>
      <c r="I160" s="284"/>
      <c r="J160" s="281"/>
      <c r="K160" s="281"/>
      <c r="L160" s="285"/>
      <c r="M160" s="286"/>
      <c r="N160" s="287"/>
      <c r="O160" s="287"/>
      <c r="P160" s="287"/>
      <c r="Q160" s="287"/>
      <c r="R160" s="287"/>
      <c r="S160" s="287"/>
      <c r="T160" s="28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9" t="s">
        <v>235</v>
      </c>
      <c r="AU160" s="289" t="s">
        <v>94</v>
      </c>
      <c r="AV160" s="15" t="s">
        <v>92</v>
      </c>
      <c r="AW160" s="15" t="s">
        <v>40</v>
      </c>
      <c r="AX160" s="15" t="s">
        <v>85</v>
      </c>
      <c r="AY160" s="289" t="s">
        <v>226</v>
      </c>
    </row>
    <row r="161" s="13" customFormat="1">
      <c r="A161" s="13"/>
      <c r="B161" s="243"/>
      <c r="C161" s="244"/>
      <c r="D161" s="245" t="s">
        <v>235</v>
      </c>
      <c r="E161" s="246" t="s">
        <v>1</v>
      </c>
      <c r="F161" s="247" t="s">
        <v>1661</v>
      </c>
      <c r="G161" s="244"/>
      <c r="H161" s="248">
        <v>2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235</v>
      </c>
      <c r="AU161" s="254" t="s">
        <v>94</v>
      </c>
      <c r="AV161" s="13" t="s">
        <v>94</v>
      </c>
      <c r="AW161" s="13" t="s">
        <v>40</v>
      </c>
      <c r="AX161" s="13" t="s">
        <v>85</v>
      </c>
      <c r="AY161" s="254" t="s">
        <v>226</v>
      </c>
    </row>
    <row r="162" s="14" customFormat="1">
      <c r="A162" s="14"/>
      <c r="B162" s="255"/>
      <c r="C162" s="256"/>
      <c r="D162" s="245" t="s">
        <v>235</v>
      </c>
      <c r="E162" s="257" t="s">
        <v>1</v>
      </c>
      <c r="F162" s="258" t="s">
        <v>237</v>
      </c>
      <c r="G162" s="256"/>
      <c r="H162" s="259">
        <v>8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235</v>
      </c>
      <c r="AU162" s="265" t="s">
        <v>94</v>
      </c>
      <c r="AV162" s="14" t="s">
        <v>233</v>
      </c>
      <c r="AW162" s="14" t="s">
        <v>40</v>
      </c>
      <c r="AX162" s="14" t="s">
        <v>92</v>
      </c>
      <c r="AY162" s="265" t="s">
        <v>226</v>
      </c>
    </row>
    <row r="163" s="12" customFormat="1" ht="22.8" customHeight="1">
      <c r="A163" s="12"/>
      <c r="B163" s="214"/>
      <c r="C163" s="215"/>
      <c r="D163" s="216" t="s">
        <v>84</v>
      </c>
      <c r="E163" s="228" t="s">
        <v>4464</v>
      </c>
      <c r="F163" s="228" t="s">
        <v>4465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P164+SUM(P165:P171)+P173</f>
        <v>0</v>
      </c>
      <c r="Q163" s="222"/>
      <c r="R163" s="223">
        <f>R164+SUM(R165:R171)+R173</f>
        <v>0.47524</v>
      </c>
      <c r="S163" s="222"/>
      <c r="T163" s="224">
        <f>T164+SUM(T165:T171)+T173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92</v>
      </c>
      <c r="AT163" s="226" t="s">
        <v>84</v>
      </c>
      <c r="AU163" s="226" t="s">
        <v>92</v>
      </c>
      <c r="AY163" s="225" t="s">
        <v>226</v>
      </c>
      <c r="BK163" s="227">
        <f>BK164+SUM(BK165:BK171)+BK173</f>
        <v>0</v>
      </c>
    </row>
    <row r="164" s="2" customFormat="1" ht="24.15" customHeight="1">
      <c r="A164" s="41"/>
      <c r="B164" s="42"/>
      <c r="C164" s="230" t="s">
        <v>280</v>
      </c>
      <c r="D164" s="230" t="s">
        <v>228</v>
      </c>
      <c r="E164" s="231" t="s">
        <v>1542</v>
      </c>
      <c r="F164" s="232" t="s">
        <v>4870</v>
      </c>
      <c r="G164" s="233" t="s">
        <v>611</v>
      </c>
      <c r="H164" s="234">
        <v>1</v>
      </c>
      <c r="I164" s="235"/>
      <c r="J164" s="236">
        <f>ROUND(I164*H164,2)</f>
        <v>0</v>
      </c>
      <c r="K164" s="232" t="s">
        <v>1</v>
      </c>
      <c r="L164" s="47"/>
      <c r="M164" s="237" t="s">
        <v>1</v>
      </c>
      <c r="N164" s="238" t="s">
        <v>52</v>
      </c>
      <c r="O164" s="95"/>
      <c r="P164" s="239">
        <f>O164*H164</f>
        <v>0</v>
      </c>
      <c r="Q164" s="239">
        <v>0.0030000000000000001</v>
      </c>
      <c r="R164" s="239">
        <f>Q164*H164</f>
        <v>0.0030000000000000001</v>
      </c>
      <c r="S164" s="239">
        <v>0</v>
      </c>
      <c r="T164" s="240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1" t="s">
        <v>233</v>
      </c>
      <c r="AT164" s="241" t="s">
        <v>228</v>
      </c>
      <c r="AU164" s="241" t="s">
        <v>94</v>
      </c>
      <c r="AY164" s="19" t="s">
        <v>226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233</v>
      </c>
      <c r="BK164" s="242">
        <f>ROUND(I164*H164,2)</f>
        <v>0</v>
      </c>
      <c r="BL164" s="19" t="s">
        <v>233</v>
      </c>
      <c r="BM164" s="241" t="s">
        <v>4871</v>
      </c>
    </row>
    <row r="165" s="2" customFormat="1" ht="16.5" customHeight="1">
      <c r="A165" s="41"/>
      <c r="B165" s="42"/>
      <c r="C165" s="266" t="s">
        <v>285</v>
      </c>
      <c r="D165" s="266" t="s">
        <v>301</v>
      </c>
      <c r="E165" s="267" t="s">
        <v>4872</v>
      </c>
      <c r="F165" s="268" t="s">
        <v>4873</v>
      </c>
      <c r="G165" s="269" t="s">
        <v>611</v>
      </c>
      <c r="H165" s="270">
        <v>1</v>
      </c>
      <c r="I165" s="271"/>
      <c r="J165" s="272">
        <f>ROUND(I165*H165,2)</f>
        <v>0</v>
      </c>
      <c r="K165" s="268" t="s">
        <v>1</v>
      </c>
      <c r="L165" s="273"/>
      <c r="M165" s="274" t="s">
        <v>1</v>
      </c>
      <c r="N165" s="275" t="s">
        <v>52</v>
      </c>
      <c r="O165" s="95"/>
      <c r="P165" s="239">
        <f>O165*H165</f>
        <v>0</v>
      </c>
      <c r="Q165" s="239">
        <v>0.02</v>
      </c>
      <c r="R165" s="239">
        <f>Q165*H165</f>
        <v>0.02</v>
      </c>
      <c r="S165" s="239">
        <v>0</v>
      </c>
      <c r="T165" s="240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1" t="s">
        <v>266</v>
      </c>
      <c r="AT165" s="241" t="s">
        <v>301</v>
      </c>
      <c r="AU165" s="241" t="s">
        <v>94</v>
      </c>
      <c r="AY165" s="19" t="s">
        <v>226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233</v>
      </c>
      <c r="BK165" s="242">
        <f>ROUND(I165*H165,2)</f>
        <v>0</v>
      </c>
      <c r="BL165" s="19" t="s">
        <v>233</v>
      </c>
      <c r="BM165" s="241" t="s">
        <v>4874</v>
      </c>
    </row>
    <row r="166" s="2" customFormat="1" ht="16.5" customHeight="1">
      <c r="A166" s="41"/>
      <c r="B166" s="42"/>
      <c r="C166" s="230" t="s">
        <v>290</v>
      </c>
      <c r="D166" s="230" t="s">
        <v>228</v>
      </c>
      <c r="E166" s="231" t="s">
        <v>524</v>
      </c>
      <c r="F166" s="232" t="s">
        <v>525</v>
      </c>
      <c r="G166" s="233" t="s">
        <v>526</v>
      </c>
      <c r="H166" s="234">
        <v>96</v>
      </c>
      <c r="I166" s="235"/>
      <c r="J166" s="236">
        <f>ROUND(I166*H166,2)</f>
        <v>0</v>
      </c>
      <c r="K166" s="232" t="s">
        <v>232</v>
      </c>
      <c r="L166" s="47"/>
      <c r="M166" s="237" t="s">
        <v>1</v>
      </c>
      <c r="N166" s="238" t="s">
        <v>52</v>
      </c>
      <c r="O166" s="9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1" t="s">
        <v>233</v>
      </c>
      <c r="AT166" s="241" t="s">
        <v>228</v>
      </c>
      <c r="AU166" s="241" t="s">
        <v>94</v>
      </c>
      <c r="AY166" s="19" t="s">
        <v>226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233</v>
      </c>
      <c r="BK166" s="242">
        <f>ROUND(I166*H166,2)</f>
        <v>0</v>
      </c>
      <c r="BL166" s="19" t="s">
        <v>233</v>
      </c>
      <c r="BM166" s="241" t="s">
        <v>4875</v>
      </c>
    </row>
    <row r="167" s="15" customFormat="1">
      <c r="A167" s="15"/>
      <c r="B167" s="280"/>
      <c r="C167" s="281"/>
      <c r="D167" s="245" t="s">
        <v>235</v>
      </c>
      <c r="E167" s="282" t="s">
        <v>1</v>
      </c>
      <c r="F167" s="283" t="s">
        <v>4876</v>
      </c>
      <c r="G167" s="281"/>
      <c r="H167" s="282" t="s">
        <v>1</v>
      </c>
      <c r="I167" s="284"/>
      <c r="J167" s="281"/>
      <c r="K167" s="281"/>
      <c r="L167" s="285"/>
      <c r="M167" s="286"/>
      <c r="N167" s="287"/>
      <c r="O167" s="287"/>
      <c r="P167" s="287"/>
      <c r="Q167" s="287"/>
      <c r="R167" s="287"/>
      <c r="S167" s="287"/>
      <c r="T167" s="28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9" t="s">
        <v>235</v>
      </c>
      <c r="AU167" s="289" t="s">
        <v>94</v>
      </c>
      <c r="AV167" s="15" t="s">
        <v>92</v>
      </c>
      <c r="AW167" s="15" t="s">
        <v>40</v>
      </c>
      <c r="AX167" s="15" t="s">
        <v>85</v>
      </c>
      <c r="AY167" s="289" t="s">
        <v>226</v>
      </c>
    </row>
    <row r="168" s="13" customFormat="1">
      <c r="A168" s="13"/>
      <c r="B168" s="243"/>
      <c r="C168" s="244"/>
      <c r="D168" s="245" t="s">
        <v>235</v>
      </c>
      <c r="E168" s="246" t="s">
        <v>1</v>
      </c>
      <c r="F168" s="247" t="s">
        <v>4877</v>
      </c>
      <c r="G168" s="244"/>
      <c r="H168" s="248">
        <v>96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235</v>
      </c>
      <c r="AU168" s="254" t="s">
        <v>94</v>
      </c>
      <c r="AV168" s="13" t="s">
        <v>94</v>
      </c>
      <c r="AW168" s="13" t="s">
        <v>40</v>
      </c>
      <c r="AX168" s="13" t="s">
        <v>92</v>
      </c>
      <c r="AY168" s="254" t="s">
        <v>226</v>
      </c>
    </row>
    <row r="169" s="2" customFormat="1" ht="16.5" customHeight="1">
      <c r="A169" s="41"/>
      <c r="B169" s="42"/>
      <c r="C169" s="266" t="s">
        <v>295</v>
      </c>
      <c r="D169" s="266" t="s">
        <v>301</v>
      </c>
      <c r="E169" s="267" t="s">
        <v>4878</v>
      </c>
      <c r="F169" s="268" t="s">
        <v>4879</v>
      </c>
      <c r="G169" s="269" t="s">
        <v>611</v>
      </c>
      <c r="H169" s="270">
        <v>4</v>
      </c>
      <c r="I169" s="271"/>
      <c r="J169" s="272">
        <f>ROUND(I169*H169,2)</f>
        <v>0</v>
      </c>
      <c r="K169" s="268" t="s">
        <v>1</v>
      </c>
      <c r="L169" s="273"/>
      <c r="M169" s="274" t="s">
        <v>1</v>
      </c>
      <c r="N169" s="275" t="s">
        <v>52</v>
      </c>
      <c r="O169" s="95"/>
      <c r="P169" s="239">
        <f>O169*H169</f>
        <v>0</v>
      </c>
      <c r="Q169" s="239">
        <v>0.0051999999999999998</v>
      </c>
      <c r="R169" s="239">
        <f>Q169*H169</f>
        <v>0.020799999999999999</v>
      </c>
      <c r="S169" s="239">
        <v>0</v>
      </c>
      <c r="T169" s="240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1" t="s">
        <v>266</v>
      </c>
      <c r="AT169" s="241" t="s">
        <v>301</v>
      </c>
      <c r="AU169" s="241" t="s">
        <v>94</v>
      </c>
      <c r="AY169" s="19" t="s">
        <v>226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233</v>
      </c>
      <c r="BK169" s="242">
        <f>ROUND(I169*H169,2)</f>
        <v>0</v>
      </c>
      <c r="BL169" s="19" t="s">
        <v>233</v>
      </c>
      <c r="BM169" s="241" t="s">
        <v>4880</v>
      </c>
    </row>
    <row r="170" s="2" customFormat="1" ht="16.5" customHeight="1">
      <c r="A170" s="41"/>
      <c r="B170" s="42"/>
      <c r="C170" s="266" t="s">
        <v>8</v>
      </c>
      <c r="D170" s="266" t="s">
        <v>301</v>
      </c>
      <c r="E170" s="267" t="s">
        <v>4881</v>
      </c>
      <c r="F170" s="268" t="s">
        <v>4882</v>
      </c>
      <c r="G170" s="269" t="s">
        <v>611</v>
      </c>
      <c r="H170" s="270">
        <v>1</v>
      </c>
      <c r="I170" s="271"/>
      <c r="J170" s="272">
        <f>ROUND(I170*H170,2)</f>
        <v>0</v>
      </c>
      <c r="K170" s="268" t="s">
        <v>1</v>
      </c>
      <c r="L170" s="273"/>
      <c r="M170" s="274" t="s">
        <v>1</v>
      </c>
      <c r="N170" s="275" t="s">
        <v>52</v>
      </c>
      <c r="O170" s="95"/>
      <c r="P170" s="239">
        <f>O170*H170</f>
        <v>0</v>
      </c>
      <c r="Q170" s="239">
        <v>0.0085000000000000006</v>
      </c>
      <c r="R170" s="239">
        <f>Q170*H170</f>
        <v>0.0085000000000000006</v>
      </c>
      <c r="S170" s="239">
        <v>0</v>
      </c>
      <c r="T170" s="24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1" t="s">
        <v>266</v>
      </c>
      <c r="AT170" s="241" t="s">
        <v>301</v>
      </c>
      <c r="AU170" s="241" t="s">
        <v>94</v>
      </c>
      <c r="AY170" s="19" t="s">
        <v>226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233</v>
      </c>
      <c r="BK170" s="242">
        <f>ROUND(I170*H170,2)</f>
        <v>0</v>
      </c>
      <c r="BL170" s="19" t="s">
        <v>233</v>
      </c>
      <c r="BM170" s="241" t="s">
        <v>4883</v>
      </c>
    </row>
    <row r="171" s="12" customFormat="1" ht="20.88" customHeight="1">
      <c r="A171" s="12"/>
      <c r="B171" s="214"/>
      <c r="C171" s="215"/>
      <c r="D171" s="216" t="s">
        <v>84</v>
      </c>
      <c r="E171" s="228" t="s">
        <v>1459</v>
      </c>
      <c r="F171" s="228" t="s">
        <v>4496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P172</f>
        <v>0</v>
      </c>
      <c r="Q171" s="222"/>
      <c r="R171" s="223">
        <f>R172</f>
        <v>0</v>
      </c>
      <c r="S171" s="222"/>
      <c r="T171" s="22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92</v>
      </c>
      <c r="AT171" s="226" t="s">
        <v>84</v>
      </c>
      <c r="AU171" s="226" t="s">
        <v>94</v>
      </c>
      <c r="AY171" s="225" t="s">
        <v>226</v>
      </c>
      <c r="BK171" s="227">
        <f>BK172</f>
        <v>0</v>
      </c>
    </row>
    <row r="172" s="17" customFormat="1" ht="20.88" customHeight="1">
      <c r="A172" s="17"/>
      <c r="B172" s="316"/>
      <c r="C172" s="317"/>
      <c r="D172" s="318" t="s">
        <v>84</v>
      </c>
      <c r="E172" s="318" t="s">
        <v>1592</v>
      </c>
      <c r="F172" s="318" t="s">
        <v>4527</v>
      </c>
      <c r="G172" s="317"/>
      <c r="H172" s="317"/>
      <c r="I172" s="319"/>
      <c r="J172" s="320">
        <f>BK172</f>
        <v>0</v>
      </c>
      <c r="K172" s="317"/>
      <c r="L172" s="321"/>
      <c r="M172" s="322"/>
      <c r="N172" s="323"/>
      <c r="O172" s="323"/>
      <c r="P172" s="324">
        <v>0</v>
      </c>
      <c r="Q172" s="323"/>
      <c r="R172" s="324">
        <v>0</v>
      </c>
      <c r="S172" s="323"/>
      <c r="T172" s="325">
        <v>0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R172" s="326" t="s">
        <v>92</v>
      </c>
      <c r="AT172" s="327" t="s">
        <v>84</v>
      </c>
      <c r="AU172" s="327" t="s">
        <v>241</v>
      </c>
      <c r="AY172" s="326" t="s">
        <v>226</v>
      </c>
      <c r="BK172" s="328">
        <v>0</v>
      </c>
    </row>
    <row r="173" s="12" customFormat="1" ht="20.88" customHeight="1">
      <c r="A173" s="12"/>
      <c r="B173" s="214"/>
      <c r="C173" s="215"/>
      <c r="D173" s="216" t="s">
        <v>84</v>
      </c>
      <c r="E173" s="228" t="s">
        <v>3067</v>
      </c>
      <c r="F173" s="228" t="s">
        <v>4884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P174+SUM(P175:P261)</f>
        <v>0</v>
      </c>
      <c r="Q173" s="222"/>
      <c r="R173" s="223">
        <f>R174+SUM(R175:R261)</f>
        <v>0.42293999999999998</v>
      </c>
      <c r="S173" s="222"/>
      <c r="T173" s="224">
        <f>T174+SUM(T175:T261)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92</v>
      </c>
      <c r="AT173" s="226" t="s">
        <v>84</v>
      </c>
      <c r="AU173" s="226" t="s">
        <v>94</v>
      </c>
      <c r="AY173" s="225" t="s">
        <v>226</v>
      </c>
      <c r="BK173" s="227">
        <f>BK174+SUM(BK175:BK261)</f>
        <v>0</v>
      </c>
    </row>
    <row r="174" s="2" customFormat="1" ht="16.5" customHeight="1">
      <c r="A174" s="41"/>
      <c r="B174" s="42"/>
      <c r="C174" s="266" t="s">
        <v>307</v>
      </c>
      <c r="D174" s="266" t="s">
        <v>301</v>
      </c>
      <c r="E174" s="267" t="s">
        <v>4885</v>
      </c>
      <c r="F174" s="268" t="s">
        <v>4886</v>
      </c>
      <c r="G174" s="269" t="s">
        <v>611</v>
      </c>
      <c r="H174" s="270">
        <v>4</v>
      </c>
      <c r="I174" s="271"/>
      <c r="J174" s="272">
        <f>ROUND(I174*H174,2)</f>
        <v>0</v>
      </c>
      <c r="K174" s="268" t="s">
        <v>1</v>
      </c>
      <c r="L174" s="273"/>
      <c r="M174" s="274" t="s">
        <v>1</v>
      </c>
      <c r="N174" s="275" t="s">
        <v>52</v>
      </c>
      <c r="O174" s="95"/>
      <c r="P174" s="239">
        <f>O174*H174</f>
        <v>0</v>
      </c>
      <c r="Q174" s="239">
        <v>0.0018</v>
      </c>
      <c r="R174" s="239">
        <f>Q174*H174</f>
        <v>0.0071999999999999998</v>
      </c>
      <c r="S174" s="239">
        <v>0</v>
      </c>
      <c r="T174" s="24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1" t="s">
        <v>266</v>
      </c>
      <c r="AT174" s="241" t="s">
        <v>301</v>
      </c>
      <c r="AU174" s="241" t="s">
        <v>241</v>
      </c>
      <c r="AY174" s="19" t="s">
        <v>226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233</v>
      </c>
      <c r="BK174" s="242">
        <f>ROUND(I174*H174,2)</f>
        <v>0</v>
      </c>
      <c r="BL174" s="19" t="s">
        <v>233</v>
      </c>
      <c r="BM174" s="241" t="s">
        <v>4887</v>
      </c>
    </row>
    <row r="175" s="2" customFormat="1" ht="16.5" customHeight="1">
      <c r="A175" s="41"/>
      <c r="B175" s="42"/>
      <c r="C175" s="266" t="s">
        <v>312</v>
      </c>
      <c r="D175" s="266" t="s">
        <v>301</v>
      </c>
      <c r="E175" s="267" t="s">
        <v>4888</v>
      </c>
      <c r="F175" s="268" t="s">
        <v>4889</v>
      </c>
      <c r="G175" s="269" t="s">
        <v>611</v>
      </c>
      <c r="H175" s="270">
        <v>2</v>
      </c>
      <c r="I175" s="271"/>
      <c r="J175" s="272">
        <f>ROUND(I175*H175,2)</f>
        <v>0</v>
      </c>
      <c r="K175" s="268" t="s">
        <v>1</v>
      </c>
      <c r="L175" s="273"/>
      <c r="M175" s="274" t="s">
        <v>1</v>
      </c>
      <c r="N175" s="275" t="s">
        <v>52</v>
      </c>
      <c r="O175" s="95"/>
      <c r="P175" s="239">
        <f>O175*H175</f>
        <v>0</v>
      </c>
      <c r="Q175" s="239">
        <v>0.00020000000000000001</v>
      </c>
      <c r="R175" s="239">
        <f>Q175*H175</f>
        <v>0.00040000000000000002</v>
      </c>
      <c r="S175" s="239">
        <v>0</v>
      </c>
      <c r="T175" s="240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1" t="s">
        <v>266</v>
      </c>
      <c r="AT175" s="241" t="s">
        <v>301</v>
      </c>
      <c r="AU175" s="241" t="s">
        <v>241</v>
      </c>
      <c r="AY175" s="19" t="s">
        <v>226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233</v>
      </c>
      <c r="BK175" s="242">
        <f>ROUND(I175*H175,2)</f>
        <v>0</v>
      </c>
      <c r="BL175" s="19" t="s">
        <v>233</v>
      </c>
      <c r="BM175" s="241" t="s">
        <v>4890</v>
      </c>
    </row>
    <row r="176" s="2" customFormat="1" ht="16.5" customHeight="1">
      <c r="A176" s="41"/>
      <c r="B176" s="42"/>
      <c r="C176" s="266" t="s">
        <v>316</v>
      </c>
      <c r="D176" s="266" t="s">
        <v>301</v>
      </c>
      <c r="E176" s="267" t="s">
        <v>4595</v>
      </c>
      <c r="F176" s="268" t="s">
        <v>4596</v>
      </c>
      <c r="G176" s="269" t="s">
        <v>611</v>
      </c>
      <c r="H176" s="270">
        <v>2</v>
      </c>
      <c r="I176" s="271"/>
      <c r="J176" s="272">
        <f>ROUND(I176*H176,2)</f>
        <v>0</v>
      </c>
      <c r="K176" s="268" t="s">
        <v>1</v>
      </c>
      <c r="L176" s="273"/>
      <c r="M176" s="274" t="s">
        <v>1</v>
      </c>
      <c r="N176" s="275" t="s">
        <v>52</v>
      </c>
      <c r="O176" s="95"/>
      <c r="P176" s="239">
        <f>O176*H176</f>
        <v>0</v>
      </c>
      <c r="Q176" s="239">
        <v>0.002</v>
      </c>
      <c r="R176" s="239">
        <f>Q176*H176</f>
        <v>0.0040000000000000001</v>
      </c>
      <c r="S176" s="239">
        <v>0</v>
      </c>
      <c r="T176" s="24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1" t="s">
        <v>266</v>
      </c>
      <c r="AT176" s="241" t="s">
        <v>301</v>
      </c>
      <c r="AU176" s="241" t="s">
        <v>241</v>
      </c>
      <c r="AY176" s="19" t="s">
        <v>226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233</v>
      </c>
      <c r="BK176" s="242">
        <f>ROUND(I176*H176,2)</f>
        <v>0</v>
      </c>
      <c r="BL176" s="19" t="s">
        <v>233</v>
      </c>
      <c r="BM176" s="241" t="s">
        <v>4891</v>
      </c>
    </row>
    <row r="177" s="2" customFormat="1" ht="16.5" customHeight="1">
      <c r="A177" s="41"/>
      <c r="B177" s="42"/>
      <c r="C177" s="266" t="s">
        <v>320</v>
      </c>
      <c r="D177" s="266" t="s">
        <v>301</v>
      </c>
      <c r="E177" s="267" t="s">
        <v>4601</v>
      </c>
      <c r="F177" s="268" t="s">
        <v>4602</v>
      </c>
      <c r="G177" s="269" t="s">
        <v>611</v>
      </c>
      <c r="H177" s="270">
        <v>7</v>
      </c>
      <c r="I177" s="271"/>
      <c r="J177" s="272">
        <f>ROUND(I177*H177,2)</f>
        <v>0</v>
      </c>
      <c r="K177" s="268" t="s">
        <v>1</v>
      </c>
      <c r="L177" s="273"/>
      <c r="M177" s="274" t="s">
        <v>1</v>
      </c>
      <c r="N177" s="275" t="s">
        <v>52</v>
      </c>
      <c r="O177" s="95"/>
      <c r="P177" s="239">
        <f>O177*H177</f>
        <v>0</v>
      </c>
      <c r="Q177" s="239">
        <v>0.00014999999999999999</v>
      </c>
      <c r="R177" s="239">
        <f>Q177*H177</f>
        <v>0.0010499999999999999</v>
      </c>
      <c r="S177" s="239">
        <v>0</v>
      </c>
      <c r="T177" s="240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1" t="s">
        <v>266</v>
      </c>
      <c r="AT177" s="241" t="s">
        <v>301</v>
      </c>
      <c r="AU177" s="241" t="s">
        <v>241</v>
      </c>
      <c r="AY177" s="19" t="s">
        <v>226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233</v>
      </c>
      <c r="BK177" s="242">
        <f>ROUND(I177*H177,2)</f>
        <v>0</v>
      </c>
      <c r="BL177" s="19" t="s">
        <v>233</v>
      </c>
      <c r="BM177" s="241" t="s">
        <v>4892</v>
      </c>
    </row>
    <row r="178" s="2" customFormat="1" ht="16.5" customHeight="1">
      <c r="A178" s="41"/>
      <c r="B178" s="42"/>
      <c r="C178" s="266" t="s">
        <v>324</v>
      </c>
      <c r="D178" s="266" t="s">
        <v>301</v>
      </c>
      <c r="E178" s="267" t="s">
        <v>4604</v>
      </c>
      <c r="F178" s="268" t="s">
        <v>4605</v>
      </c>
      <c r="G178" s="269" t="s">
        <v>611</v>
      </c>
      <c r="H178" s="270">
        <v>7</v>
      </c>
      <c r="I178" s="271"/>
      <c r="J178" s="272">
        <f>ROUND(I178*H178,2)</f>
        <v>0</v>
      </c>
      <c r="K178" s="268" t="s">
        <v>1</v>
      </c>
      <c r="L178" s="273"/>
      <c r="M178" s="274" t="s">
        <v>1</v>
      </c>
      <c r="N178" s="275" t="s">
        <v>52</v>
      </c>
      <c r="O178" s="95"/>
      <c r="P178" s="239">
        <f>O178*H178</f>
        <v>0</v>
      </c>
      <c r="Q178" s="239">
        <v>0.00014999999999999999</v>
      </c>
      <c r="R178" s="239">
        <f>Q178*H178</f>
        <v>0.0010499999999999999</v>
      </c>
      <c r="S178" s="239">
        <v>0</v>
      </c>
      <c r="T178" s="24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1" t="s">
        <v>266</v>
      </c>
      <c r="AT178" s="241" t="s">
        <v>301</v>
      </c>
      <c r="AU178" s="241" t="s">
        <v>241</v>
      </c>
      <c r="AY178" s="19" t="s">
        <v>226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233</v>
      </c>
      <c r="BK178" s="242">
        <f>ROUND(I178*H178,2)</f>
        <v>0</v>
      </c>
      <c r="BL178" s="19" t="s">
        <v>233</v>
      </c>
      <c r="BM178" s="241" t="s">
        <v>4893</v>
      </c>
    </row>
    <row r="179" s="2" customFormat="1" ht="16.5" customHeight="1">
      <c r="A179" s="41"/>
      <c r="B179" s="42"/>
      <c r="C179" s="266" t="s">
        <v>7</v>
      </c>
      <c r="D179" s="266" t="s">
        <v>301</v>
      </c>
      <c r="E179" s="267" t="s">
        <v>4486</v>
      </c>
      <c r="F179" s="268" t="s">
        <v>4487</v>
      </c>
      <c r="G179" s="269" t="s">
        <v>611</v>
      </c>
      <c r="H179" s="270">
        <v>8</v>
      </c>
      <c r="I179" s="271"/>
      <c r="J179" s="272">
        <f>ROUND(I179*H179,2)</f>
        <v>0</v>
      </c>
      <c r="K179" s="268" t="s">
        <v>1</v>
      </c>
      <c r="L179" s="273"/>
      <c r="M179" s="274" t="s">
        <v>1</v>
      </c>
      <c r="N179" s="275" t="s">
        <v>52</v>
      </c>
      <c r="O179" s="95"/>
      <c r="P179" s="239">
        <f>O179*H179</f>
        <v>0</v>
      </c>
      <c r="Q179" s="239">
        <v>0.00014999999999999999</v>
      </c>
      <c r="R179" s="239">
        <f>Q179*H179</f>
        <v>0.0011999999999999999</v>
      </c>
      <c r="S179" s="239">
        <v>0</v>
      </c>
      <c r="T179" s="240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1" t="s">
        <v>266</v>
      </c>
      <c r="AT179" s="241" t="s">
        <v>301</v>
      </c>
      <c r="AU179" s="241" t="s">
        <v>241</v>
      </c>
      <c r="AY179" s="19" t="s">
        <v>226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233</v>
      </c>
      <c r="BK179" s="242">
        <f>ROUND(I179*H179,2)</f>
        <v>0</v>
      </c>
      <c r="BL179" s="19" t="s">
        <v>233</v>
      </c>
      <c r="BM179" s="241" t="s">
        <v>4894</v>
      </c>
    </row>
    <row r="180" s="2" customFormat="1" ht="16.5" customHeight="1">
      <c r="A180" s="41"/>
      <c r="B180" s="42"/>
      <c r="C180" s="266" t="s">
        <v>335</v>
      </c>
      <c r="D180" s="266" t="s">
        <v>301</v>
      </c>
      <c r="E180" s="267" t="s">
        <v>4895</v>
      </c>
      <c r="F180" s="268" t="s">
        <v>4896</v>
      </c>
      <c r="G180" s="269" t="s">
        <v>611</v>
      </c>
      <c r="H180" s="270">
        <v>2</v>
      </c>
      <c r="I180" s="271"/>
      <c r="J180" s="272">
        <f>ROUND(I180*H180,2)</f>
        <v>0</v>
      </c>
      <c r="K180" s="268" t="s">
        <v>1</v>
      </c>
      <c r="L180" s="273"/>
      <c r="M180" s="274" t="s">
        <v>1</v>
      </c>
      <c r="N180" s="275" t="s">
        <v>52</v>
      </c>
      <c r="O180" s="95"/>
      <c r="P180" s="239">
        <f>O180*H180</f>
        <v>0</v>
      </c>
      <c r="Q180" s="239">
        <v>0.00014999999999999999</v>
      </c>
      <c r="R180" s="239">
        <f>Q180*H180</f>
        <v>0.00029999999999999997</v>
      </c>
      <c r="S180" s="239">
        <v>0</v>
      </c>
      <c r="T180" s="24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1" t="s">
        <v>266</v>
      </c>
      <c r="AT180" s="241" t="s">
        <v>301</v>
      </c>
      <c r="AU180" s="241" t="s">
        <v>241</v>
      </c>
      <c r="AY180" s="19" t="s">
        <v>226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233</v>
      </c>
      <c r="BK180" s="242">
        <f>ROUND(I180*H180,2)</f>
        <v>0</v>
      </c>
      <c r="BL180" s="19" t="s">
        <v>233</v>
      </c>
      <c r="BM180" s="241" t="s">
        <v>4897</v>
      </c>
    </row>
    <row r="181" s="2" customFormat="1" ht="16.5" customHeight="1">
      <c r="A181" s="41"/>
      <c r="B181" s="42"/>
      <c r="C181" s="266" t="s">
        <v>340</v>
      </c>
      <c r="D181" s="266" t="s">
        <v>301</v>
      </c>
      <c r="E181" s="267" t="s">
        <v>4607</v>
      </c>
      <c r="F181" s="268" t="s">
        <v>4608</v>
      </c>
      <c r="G181" s="269" t="s">
        <v>611</v>
      </c>
      <c r="H181" s="270">
        <v>1</v>
      </c>
      <c r="I181" s="271"/>
      <c r="J181" s="272">
        <f>ROUND(I181*H181,2)</f>
        <v>0</v>
      </c>
      <c r="K181" s="268" t="s">
        <v>1</v>
      </c>
      <c r="L181" s="273"/>
      <c r="M181" s="274" t="s">
        <v>1</v>
      </c>
      <c r="N181" s="275" t="s">
        <v>52</v>
      </c>
      <c r="O181" s="95"/>
      <c r="P181" s="239">
        <f>O181*H181</f>
        <v>0</v>
      </c>
      <c r="Q181" s="239">
        <v>5.0000000000000002E-05</v>
      </c>
      <c r="R181" s="239">
        <f>Q181*H181</f>
        <v>5.0000000000000002E-05</v>
      </c>
      <c r="S181" s="239">
        <v>0</v>
      </c>
      <c r="T181" s="240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1" t="s">
        <v>266</v>
      </c>
      <c r="AT181" s="241" t="s">
        <v>301</v>
      </c>
      <c r="AU181" s="241" t="s">
        <v>241</v>
      </c>
      <c r="AY181" s="19" t="s">
        <v>226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233</v>
      </c>
      <c r="BK181" s="242">
        <f>ROUND(I181*H181,2)</f>
        <v>0</v>
      </c>
      <c r="BL181" s="19" t="s">
        <v>233</v>
      </c>
      <c r="BM181" s="241" t="s">
        <v>4898</v>
      </c>
    </row>
    <row r="182" s="2" customFormat="1" ht="16.5" customHeight="1">
      <c r="A182" s="41"/>
      <c r="B182" s="42"/>
      <c r="C182" s="266" t="s">
        <v>345</v>
      </c>
      <c r="D182" s="266" t="s">
        <v>301</v>
      </c>
      <c r="E182" s="267" t="s">
        <v>4899</v>
      </c>
      <c r="F182" s="268" t="s">
        <v>4900</v>
      </c>
      <c r="G182" s="269" t="s">
        <v>611</v>
      </c>
      <c r="H182" s="270">
        <v>2</v>
      </c>
      <c r="I182" s="271"/>
      <c r="J182" s="272">
        <f>ROUND(I182*H182,2)</f>
        <v>0</v>
      </c>
      <c r="K182" s="268" t="s">
        <v>1</v>
      </c>
      <c r="L182" s="273"/>
      <c r="M182" s="274" t="s">
        <v>1</v>
      </c>
      <c r="N182" s="275" t="s">
        <v>52</v>
      </c>
      <c r="O182" s="95"/>
      <c r="P182" s="239">
        <f>O182*H182</f>
        <v>0</v>
      </c>
      <c r="Q182" s="239">
        <v>0.00025000000000000001</v>
      </c>
      <c r="R182" s="239">
        <f>Q182*H182</f>
        <v>0.00050000000000000001</v>
      </c>
      <c r="S182" s="239">
        <v>0</v>
      </c>
      <c r="T182" s="240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1" t="s">
        <v>266</v>
      </c>
      <c r="AT182" s="241" t="s">
        <v>301</v>
      </c>
      <c r="AU182" s="241" t="s">
        <v>241</v>
      </c>
      <c r="AY182" s="19" t="s">
        <v>226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233</v>
      </c>
      <c r="BK182" s="242">
        <f>ROUND(I182*H182,2)</f>
        <v>0</v>
      </c>
      <c r="BL182" s="19" t="s">
        <v>233</v>
      </c>
      <c r="BM182" s="241" t="s">
        <v>4901</v>
      </c>
    </row>
    <row r="183" s="2" customFormat="1" ht="16.5" customHeight="1">
      <c r="A183" s="41"/>
      <c r="B183" s="42"/>
      <c r="C183" s="266" t="s">
        <v>350</v>
      </c>
      <c r="D183" s="266" t="s">
        <v>301</v>
      </c>
      <c r="E183" s="267" t="s">
        <v>4902</v>
      </c>
      <c r="F183" s="268" t="s">
        <v>4903</v>
      </c>
      <c r="G183" s="269" t="s">
        <v>611</v>
      </c>
      <c r="H183" s="270">
        <v>2</v>
      </c>
      <c r="I183" s="271"/>
      <c r="J183" s="272">
        <f>ROUND(I183*H183,2)</f>
        <v>0</v>
      </c>
      <c r="K183" s="268" t="s">
        <v>1</v>
      </c>
      <c r="L183" s="273"/>
      <c r="M183" s="274" t="s">
        <v>1</v>
      </c>
      <c r="N183" s="275" t="s">
        <v>52</v>
      </c>
      <c r="O183" s="95"/>
      <c r="P183" s="239">
        <f>O183*H183</f>
        <v>0</v>
      </c>
      <c r="Q183" s="239">
        <v>0.00025000000000000001</v>
      </c>
      <c r="R183" s="239">
        <f>Q183*H183</f>
        <v>0.00050000000000000001</v>
      </c>
      <c r="S183" s="239">
        <v>0</v>
      </c>
      <c r="T183" s="240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1" t="s">
        <v>266</v>
      </c>
      <c r="AT183" s="241" t="s">
        <v>301</v>
      </c>
      <c r="AU183" s="241" t="s">
        <v>241</v>
      </c>
      <c r="AY183" s="19" t="s">
        <v>226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233</v>
      </c>
      <c r="BK183" s="242">
        <f>ROUND(I183*H183,2)</f>
        <v>0</v>
      </c>
      <c r="BL183" s="19" t="s">
        <v>233</v>
      </c>
      <c r="BM183" s="241" t="s">
        <v>4904</v>
      </c>
    </row>
    <row r="184" s="2" customFormat="1" ht="16.5" customHeight="1">
      <c r="A184" s="41"/>
      <c r="B184" s="42"/>
      <c r="C184" s="266" t="s">
        <v>356</v>
      </c>
      <c r="D184" s="266" t="s">
        <v>301</v>
      </c>
      <c r="E184" s="267" t="s">
        <v>4905</v>
      </c>
      <c r="F184" s="268" t="s">
        <v>4906</v>
      </c>
      <c r="G184" s="269" t="s">
        <v>611</v>
      </c>
      <c r="H184" s="270">
        <v>4</v>
      </c>
      <c r="I184" s="271"/>
      <c r="J184" s="272">
        <f>ROUND(I184*H184,2)</f>
        <v>0</v>
      </c>
      <c r="K184" s="268" t="s">
        <v>1</v>
      </c>
      <c r="L184" s="273"/>
      <c r="M184" s="274" t="s">
        <v>1</v>
      </c>
      <c r="N184" s="275" t="s">
        <v>52</v>
      </c>
      <c r="O184" s="95"/>
      <c r="P184" s="239">
        <f>O184*H184</f>
        <v>0</v>
      </c>
      <c r="Q184" s="239">
        <v>0.00010000000000000001</v>
      </c>
      <c r="R184" s="239">
        <f>Q184*H184</f>
        <v>0.00040000000000000002</v>
      </c>
      <c r="S184" s="239">
        <v>0</v>
      </c>
      <c r="T184" s="24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1" t="s">
        <v>266</v>
      </c>
      <c r="AT184" s="241" t="s">
        <v>301</v>
      </c>
      <c r="AU184" s="241" t="s">
        <v>241</v>
      </c>
      <c r="AY184" s="19" t="s">
        <v>226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233</v>
      </c>
      <c r="BK184" s="242">
        <f>ROUND(I184*H184,2)</f>
        <v>0</v>
      </c>
      <c r="BL184" s="19" t="s">
        <v>233</v>
      </c>
      <c r="BM184" s="241" t="s">
        <v>4907</v>
      </c>
    </row>
    <row r="185" s="2" customFormat="1" ht="16.5" customHeight="1">
      <c r="A185" s="41"/>
      <c r="B185" s="42"/>
      <c r="C185" s="266" t="s">
        <v>361</v>
      </c>
      <c r="D185" s="266" t="s">
        <v>301</v>
      </c>
      <c r="E185" s="267" t="s">
        <v>4908</v>
      </c>
      <c r="F185" s="268" t="s">
        <v>4909</v>
      </c>
      <c r="G185" s="269" t="s">
        <v>611</v>
      </c>
      <c r="H185" s="270">
        <v>1</v>
      </c>
      <c r="I185" s="271"/>
      <c r="J185" s="272">
        <f>ROUND(I185*H185,2)</f>
        <v>0</v>
      </c>
      <c r="K185" s="268" t="s">
        <v>1</v>
      </c>
      <c r="L185" s="273"/>
      <c r="M185" s="274" t="s">
        <v>1</v>
      </c>
      <c r="N185" s="275" t="s">
        <v>52</v>
      </c>
      <c r="O185" s="95"/>
      <c r="P185" s="239">
        <f>O185*H185</f>
        <v>0</v>
      </c>
      <c r="Q185" s="239">
        <v>0.00010000000000000001</v>
      </c>
      <c r="R185" s="239">
        <f>Q185*H185</f>
        <v>0.00010000000000000001</v>
      </c>
      <c r="S185" s="239">
        <v>0</v>
      </c>
      <c r="T185" s="240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1" t="s">
        <v>266</v>
      </c>
      <c r="AT185" s="241" t="s">
        <v>301</v>
      </c>
      <c r="AU185" s="241" t="s">
        <v>241</v>
      </c>
      <c r="AY185" s="19" t="s">
        <v>226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233</v>
      </c>
      <c r="BK185" s="242">
        <f>ROUND(I185*H185,2)</f>
        <v>0</v>
      </c>
      <c r="BL185" s="19" t="s">
        <v>233</v>
      </c>
      <c r="BM185" s="241" t="s">
        <v>4910</v>
      </c>
    </row>
    <row r="186" s="2" customFormat="1" ht="16.5" customHeight="1">
      <c r="A186" s="41"/>
      <c r="B186" s="42"/>
      <c r="C186" s="266" t="s">
        <v>366</v>
      </c>
      <c r="D186" s="266" t="s">
        <v>301</v>
      </c>
      <c r="E186" s="267" t="s">
        <v>4911</v>
      </c>
      <c r="F186" s="268" t="s">
        <v>4912</v>
      </c>
      <c r="G186" s="269" t="s">
        <v>611</v>
      </c>
      <c r="H186" s="270">
        <v>1</v>
      </c>
      <c r="I186" s="271"/>
      <c r="J186" s="272">
        <f>ROUND(I186*H186,2)</f>
        <v>0</v>
      </c>
      <c r="K186" s="268" t="s">
        <v>1</v>
      </c>
      <c r="L186" s="273"/>
      <c r="M186" s="274" t="s">
        <v>1</v>
      </c>
      <c r="N186" s="275" t="s">
        <v>52</v>
      </c>
      <c r="O186" s="95"/>
      <c r="P186" s="239">
        <f>O186*H186</f>
        <v>0</v>
      </c>
      <c r="Q186" s="239">
        <v>0.00010000000000000001</v>
      </c>
      <c r="R186" s="239">
        <f>Q186*H186</f>
        <v>0.00010000000000000001</v>
      </c>
      <c r="S186" s="239">
        <v>0</v>
      </c>
      <c r="T186" s="240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1" t="s">
        <v>266</v>
      </c>
      <c r="AT186" s="241" t="s">
        <v>301</v>
      </c>
      <c r="AU186" s="241" t="s">
        <v>241</v>
      </c>
      <c r="AY186" s="19" t="s">
        <v>226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233</v>
      </c>
      <c r="BK186" s="242">
        <f>ROUND(I186*H186,2)</f>
        <v>0</v>
      </c>
      <c r="BL186" s="19" t="s">
        <v>233</v>
      </c>
      <c r="BM186" s="241" t="s">
        <v>4913</v>
      </c>
    </row>
    <row r="187" s="2" customFormat="1" ht="16.5" customHeight="1">
      <c r="A187" s="41"/>
      <c r="B187" s="42"/>
      <c r="C187" s="266" t="s">
        <v>372</v>
      </c>
      <c r="D187" s="266" t="s">
        <v>301</v>
      </c>
      <c r="E187" s="267" t="s">
        <v>4616</v>
      </c>
      <c r="F187" s="268" t="s">
        <v>4617</v>
      </c>
      <c r="G187" s="269" t="s">
        <v>611</v>
      </c>
      <c r="H187" s="270">
        <v>1</v>
      </c>
      <c r="I187" s="271"/>
      <c r="J187" s="272">
        <f>ROUND(I187*H187,2)</f>
        <v>0</v>
      </c>
      <c r="K187" s="268" t="s">
        <v>1</v>
      </c>
      <c r="L187" s="273"/>
      <c r="M187" s="274" t="s">
        <v>1</v>
      </c>
      <c r="N187" s="275" t="s">
        <v>52</v>
      </c>
      <c r="O187" s="95"/>
      <c r="P187" s="239">
        <f>O187*H187</f>
        <v>0</v>
      </c>
      <c r="Q187" s="239">
        <v>0.00010000000000000001</v>
      </c>
      <c r="R187" s="239">
        <f>Q187*H187</f>
        <v>0.00010000000000000001</v>
      </c>
      <c r="S187" s="239">
        <v>0</v>
      </c>
      <c r="T187" s="240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1" t="s">
        <v>266</v>
      </c>
      <c r="AT187" s="241" t="s">
        <v>301</v>
      </c>
      <c r="AU187" s="241" t="s">
        <v>241</v>
      </c>
      <c r="AY187" s="19" t="s">
        <v>226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233</v>
      </c>
      <c r="BK187" s="242">
        <f>ROUND(I187*H187,2)</f>
        <v>0</v>
      </c>
      <c r="BL187" s="19" t="s">
        <v>233</v>
      </c>
      <c r="BM187" s="241" t="s">
        <v>4914</v>
      </c>
    </row>
    <row r="188" s="2" customFormat="1" ht="16.5" customHeight="1">
      <c r="A188" s="41"/>
      <c r="B188" s="42"/>
      <c r="C188" s="266" t="s">
        <v>378</v>
      </c>
      <c r="D188" s="266" t="s">
        <v>301</v>
      </c>
      <c r="E188" s="267" t="s">
        <v>4619</v>
      </c>
      <c r="F188" s="268" t="s">
        <v>4620</v>
      </c>
      <c r="G188" s="269" t="s">
        <v>611</v>
      </c>
      <c r="H188" s="270">
        <v>1</v>
      </c>
      <c r="I188" s="271"/>
      <c r="J188" s="272">
        <f>ROUND(I188*H188,2)</f>
        <v>0</v>
      </c>
      <c r="K188" s="268" t="s">
        <v>1</v>
      </c>
      <c r="L188" s="273"/>
      <c r="M188" s="274" t="s">
        <v>1</v>
      </c>
      <c r="N188" s="275" t="s">
        <v>52</v>
      </c>
      <c r="O188" s="95"/>
      <c r="P188" s="239">
        <f>O188*H188</f>
        <v>0</v>
      </c>
      <c r="Q188" s="239">
        <v>0.00010000000000000001</v>
      </c>
      <c r="R188" s="239">
        <f>Q188*H188</f>
        <v>0.00010000000000000001</v>
      </c>
      <c r="S188" s="239">
        <v>0</v>
      </c>
      <c r="T188" s="240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1" t="s">
        <v>266</v>
      </c>
      <c r="AT188" s="241" t="s">
        <v>301</v>
      </c>
      <c r="AU188" s="241" t="s">
        <v>241</v>
      </c>
      <c r="AY188" s="19" t="s">
        <v>226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233</v>
      </c>
      <c r="BK188" s="242">
        <f>ROUND(I188*H188,2)</f>
        <v>0</v>
      </c>
      <c r="BL188" s="19" t="s">
        <v>233</v>
      </c>
      <c r="BM188" s="241" t="s">
        <v>4915</v>
      </c>
    </row>
    <row r="189" s="2" customFormat="1" ht="16.5" customHeight="1">
      <c r="A189" s="41"/>
      <c r="B189" s="42"/>
      <c r="C189" s="266" t="s">
        <v>384</v>
      </c>
      <c r="D189" s="266" t="s">
        <v>301</v>
      </c>
      <c r="E189" s="267" t="s">
        <v>4622</v>
      </c>
      <c r="F189" s="268" t="s">
        <v>4623</v>
      </c>
      <c r="G189" s="269" t="s">
        <v>244</v>
      </c>
      <c r="H189" s="270">
        <v>5</v>
      </c>
      <c r="I189" s="271"/>
      <c r="J189" s="272">
        <f>ROUND(I189*H189,2)</f>
        <v>0</v>
      </c>
      <c r="K189" s="268" t="s">
        <v>1</v>
      </c>
      <c r="L189" s="273"/>
      <c r="M189" s="274" t="s">
        <v>1</v>
      </c>
      <c r="N189" s="275" t="s">
        <v>52</v>
      </c>
      <c r="O189" s="95"/>
      <c r="P189" s="239">
        <f>O189*H189</f>
        <v>0</v>
      </c>
      <c r="Q189" s="239">
        <v>9.0000000000000006E-05</v>
      </c>
      <c r="R189" s="239">
        <f>Q189*H189</f>
        <v>0.00045000000000000004</v>
      </c>
      <c r="S189" s="239">
        <v>0</v>
      </c>
      <c r="T189" s="240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1" t="s">
        <v>266</v>
      </c>
      <c r="AT189" s="241" t="s">
        <v>301</v>
      </c>
      <c r="AU189" s="241" t="s">
        <v>241</v>
      </c>
      <c r="AY189" s="19" t="s">
        <v>226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233</v>
      </c>
      <c r="BK189" s="242">
        <f>ROUND(I189*H189,2)</f>
        <v>0</v>
      </c>
      <c r="BL189" s="19" t="s">
        <v>233</v>
      </c>
      <c r="BM189" s="241" t="s">
        <v>4916</v>
      </c>
    </row>
    <row r="190" s="2" customFormat="1" ht="16.5" customHeight="1">
      <c r="A190" s="41"/>
      <c r="B190" s="42"/>
      <c r="C190" s="266" t="s">
        <v>389</v>
      </c>
      <c r="D190" s="266" t="s">
        <v>301</v>
      </c>
      <c r="E190" s="267" t="s">
        <v>4917</v>
      </c>
      <c r="F190" s="268" t="s">
        <v>4918</v>
      </c>
      <c r="G190" s="269" t="s">
        <v>244</v>
      </c>
      <c r="H190" s="270">
        <v>5</v>
      </c>
      <c r="I190" s="271"/>
      <c r="J190" s="272">
        <f>ROUND(I190*H190,2)</f>
        <v>0</v>
      </c>
      <c r="K190" s="268" t="s">
        <v>1</v>
      </c>
      <c r="L190" s="273"/>
      <c r="M190" s="274" t="s">
        <v>1</v>
      </c>
      <c r="N190" s="275" t="s">
        <v>52</v>
      </c>
      <c r="O190" s="95"/>
      <c r="P190" s="239">
        <f>O190*H190</f>
        <v>0</v>
      </c>
      <c r="Q190" s="239">
        <v>0.00013999999999999999</v>
      </c>
      <c r="R190" s="239">
        <f>Q190*H190</f>
        <v>0.00069999999999999988</v>
      </c>
      <c r="S190" s="239">
        <v>0</v>
      </c>
      <c r="T190" s="240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1" t="s">
        <v>266</v>
      </c>
      <c r="AT190" s="241" t="s">
        <v>301</v>
      </c>
      <c r="AU190" s="241" t="s">
        <v>241</v>
      </c>
      <c r="AY190" s="19" t="s">
        <v>226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233</v>
      </c>
      <c r="BK190" s="242">
        <f>ROUND(I190*H190,2)</f>
        <v>0</v>
      </c>
      <c r="BL190" s="19" t="s">
        <v>233</v>
      </c>
      <c r="BM190" s="241" t="s">
        <v>4919</v>
      </c>
    </row>
    <row r="191" s="2" customFormat="1" ht="16.5" customHeight="1">
      <c r="A191" s="41"/>
      <c r="B191" s="42"/>
      <c r="C191" s="266" t="s">
        <v>393</v>
      </c>
      <c r="D191" s="266" t="s">
        <v>301</v>
      </c>
      <c r="E191" s="267" t="s">
        <v>4625</v>
      </c>
      <c r="F191" s="268" t="s">
        <v>4626</v>
      </c>
      <c r="G191" s="269" t="s">
        <v>244</v>
      </c>
      <c r="H191" s="270">
        <v>10</v>
      </c>
      <c r="I191" s="271"/>
      <c r="J191" s="272">
        <f>ROUND(I191*H191,2)</f>
        <v>0</v>
      </c>
      <c r="K191" s="268" t="s">
        <v>1</v>
      </c>
      <c r="L191" s="273"/>
      <c r="M191" s="274" t="s">
        <v>1</v>
      </c>
      <c r="N191" s="275" t="s">
        <v>52</v>
      </c>
      <c r="O191" s="95"/>
      <c r="P191" s="239">
        <f>O191*H191</f>
        <v>0</v>
      </c>
      <c r="Q191" s="239">
        <v>0.00182</v>
      </c>
      <c r="R191" s="239">
        <f>Q191*H191</f>
        <v>0.018200000000000001</v>
      </c>
      <c r="S191" s="239">
        <v>0</v>
      </c>
      <c r="T191" s="240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1" t="s">
        <v>266</v>
      </c>
      <c r="AT191" s="241" t="s">
        <v>301</v>
      </c>
      <c r="AU191" s="241" t="s">
        <v>241</v>
      </c>
      <c r="AY191" s="19" t="s">
        <v>226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233</v>
      </c>
      <c r="BK191" s="242">
        <f>ROUND(I191*H191,2)</f>
        <v>0</v>
      </c>
      <c r="BL191" s="19" t="s">
        <v>233</v>
      </c>
      <c r="BM191" s="241" t="s">
        <v>4920</v>
      </c>
    </row>
    <row r="192" s="2" customFormat="1" ht="16.5" customHeight="1">
      <c r="A192" s="41"/>
      <c r="B192" s="42"/>
      <c r="C192" s="266" t="s">
        <v>400</v>
      </c>
      <c r="D192" s="266" t="s">
        <v>301</v>
      </c>
      <c r="E192" s="267" t="s">
        <v>4921</v>
      </c>
      <c r="F192" s="268" t="s">
        <v>4922</v>
      </c>
      <c r="G192" s="269" t="s">
        <v>244</v>
      </c>
      <c r="H192" s="270">
        <v>15</v>
      </c>
      <c r="I192" s="271"/>
      <c r="J192" s="272">
        <f>ROUND(I192*H192,2)</f>
        <v>0</v>
      </c>
      <c r="K192" s="268" t="s">
        <v>1</v>
      </c>
      <c r="L192" s="273"/>
      <c r="M192" s="274" t="s">
        <v>1</v>
      </c>
      <c r="N192" s="275" t="s">
        <v>52</v>
      </c>
      <c r="O192" s="95"/>
      <c r="P192" s="239">
        <f>O192*H192</f>
        <v>0</v>
      </c>
      <c r="Q192" s="239">
        <v>0.00080000000000000004</v>
      </c>
      <c r="R192" s="239">
        <f>Q192*H192</f>
        <v>0.012</v>
      </c>
      <c r="S192" s="239">
        <v>0</v>
      </c>
      <c r="T192" s="240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1" t="s">
        <v>266</v>
      </c>
      <c r="AT192" s="241" t="s">
        <v>301</v>
      </c>
      <c r="AU192" s="241" t="s">
        <v>241</v>
      </c>
      <c r="AY192" s="19" t="s">
        <v>226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233</v>
      </c>
      <c r="BK192" s="242">
        <f>ROUND(I192*H192,2)</f>
        <v>0</v>
      </c>
      <c r="BL192" s="19" t="s">
        <v>233</v>
      </c>
      <c r="BM192" s="241" t="s">
        <v>4923</v>
      </c>
    </row>
    <row r="193" s="2" customFormat="1">
      <c r="A193" s="41"/>
      <c r="B193" s="42"/>
      <c r="C193" s="43"/>
      <c r="D193" s="245" t="s">
        <v>503</v>
      </c>
      <c r="E193" s="43"/>
      <c r="F193" s="276" t="s">
        <v>4924</v>
      </c>
      <c r="G193" s="43"/>
      <c r="H193" s="43"/>
      <c r="I193" s="277"/>
      <c r="J193" s="43"/>
      <c r="K193" s="43"/>
      <c r="L193" s="47"/>
      <c r="M193" s="278"/>
      <c r="N193" s="279"/>
      <c r="O193" s="95"/>
      <c r="P193" s="95"/>
      <c r="Q193" s="95"/>
      <c r="R193" s="95"/>
      <c r="S193" s="95"/>
      <c r="T193" s="96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503</v>
      </c>
      <c r="AU193" s="19" t="s">
        <v>241</v>
      </c>
    </row>
    <row r="194" s="2" customFormat="1" ht="16.5" customHeight="1">
      <c r="A194" s="41"/>
      <c r="B194" s="42"/>
      <c r="C194" s="230" t="s">
        <v>405</v>
      </c>
      <c r="D194" s="230" t="s">
        <v>228</v>
      </c>
      <c r="E194" s="231" t="s">
        <v>4631</v>
      </c>
      <c r="F194" s="232" t="s">
        <v>4632</v>
      </c>
      <c r="G194" s="233" t="s">
        <v>369</v>
      </c>
      <c r="H194" s="234">
        <v>9</v>
      </c>
      <c r="I194" s="235"/>
      <c r="J194" s="236">
        <f>ROUND(I194*H194,2)</f>
        <v>0</v>
      </c>
      <c r="K194" s="232" t="s">
        <v>232</v>
      </c>
      <c r="L194" s="47"/>
      <c r="M194" s="237" t="s">
        <v>1</v>
      </c>
      <c r="N194" s="238" t="s">
        <v>52</v>
      </c>
      <c r="O194" s="95"/>
      <c r="P194" s="239">
        <f>O194*H194</f>
        <v>0</v>
      </c>
      <c r="Q194" s="239">
        <v>0.00048999999999999998</v>
      </c>
      <c r="R194" s="239">
        <f>Q194*H194</f>
        <v>0.0044099999999999999</v>
      </c>
      <c r="S194" s="239">
        <v>0</v>
      </c>
      <c r="T194" s="240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1" t="s">
        <v>307</v>
      </c>
      <c r="AT194" s="241" t="s">
        <v>228</v>
      </c>
      <c r="AU194" s="241" t="s">
        <v>241</v>
      </c>
      <c r="AY194" s="19" t="s">
        <v>226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233</v>
      </c>
      <c r="BK194" s="242">
        <f>ROUND(I194*H194,2)</f>
        <v>0</v>
      </c>
      <c r="BL194" s="19" t="s">
        <v>307</v>
      </c>
      <c r="BM194" s="241" t="s">
        <v>4925</v>
      </c>
    </row>
    <row r="195" s="15" customFormat="1">
      <c r="A195" s="15"/>
      <c r="B195" s="280"/>
      <c r="C195" s="281"/>
      <c r="D195" s="245" t="s">
        <v>235</v>
      </c>
      <c r="E195" s="282" t="s">
        <v>1</v>
      </c>
      <c r="F195" s="283" t="s">
        <v>4608</v>
      </c>
      <c r="G195" s="281"/>
      <c r="H195" s="282" t="s">
        <v>1</v>
      </c>
      <c r="I195" s="284"/>
      <c r="J195" s="281"/>
      <c r="K195" s="281"/>
      <c r="L195" s="285"/>
      <c r="M195" s="286"/>
      <c r="N195" s="287"/>
      <c r="O195" s="287"/>
      <c r="P195" s="287"/>
      <c r="Q195" s="287"/>
      <c r="R195" s="287"/>
      <c r="S195" s="287"/>
      <c r="T195" s="28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9" t="s">
        <v>235</v>
      </c>
      <c r="AU195" s="289" t="s">
        <v>241</v>
      </c>
      <c r="AV195" s="15" t="s">
        <v>92</v>
      </c>
      <c r="AW195" s="15" t="s">
        <v>40</v>
      </c>
      <c r="AX195" s="15" t="s">
        <v>85</v>
      </c>
      <c r="AY195" s="289" t="s">
        <v>226</v>
      </c>
    </row>
    <row r="196" s="13" customFormat="1">
      <c r="A196" s="13"/>
      <c r="B196" s="243"/>
      <c r="C196" s="244"/>
      <c r="D196" s="245" t="s">
        <v>235</v>
      </c>
      <c r="E196" s="246" t="s">
        <v>1</v>
      </c>
      <c r="F196" s="247" t="s">
        <v>1661</v>
      </c>
      <c r="G196" s="244"/>
      <c r="H196" s="248">
        <v>2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235</v>
      </c>
      <c r="AU196" s="254" t="s">
        <v>241</v>
      </c>
      <c r="AV196" s="13" t="s">
        <v>94</v>
      </c>
      <c r="AW196" s="13" t="s">
        <v>40</v>
      </c>
      <c r="AX196" s="13" t="s">
        <v>85</v>
      </c>
      <c r="AY196" s="254" t="s">
        <v>226</v>
      </c>
    </row>
    <row r="197" s="15" customFormat="1">
      <c r="A197" s="15"/>
      <c r="B197" s="280"/>
      <c r="C197" s="281"/>
      <c r="D197" s="245" t="s">
        <v>235</v>
      </c>
      <c r="E197" s="282" t="s">
        <v>1</v>
      </c>
      <c r="F197" s="283" t="s">
        <v>4617</v>
      </c>
      <c r="G197" s="281"/>
      <c r="H197" s="282" t="s">
        <v>1</v>
      </c>
      <c r="I197" s="284"/>
      <c r="J197" s="281"/>
      <c r="K197" s="281"/>
      <c r="L197" s="285"/>
      <c r="M197" s="286"/>
      <c r="N197" s="287"/>
      <c r="O197" s="287"/>
      <c r="P197" s="287"/>
      <c r="Q197" s="287"/>
      <c r="R197" s="287"/>
      <c r="S197" s="287"/>
      <c r="T197" s="28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9" t="s">
        <v>235</v>
      </c>
      <c r="AU197" s="289" t="s">
        <v>241</v>
      </c>
      <c r="AV197" s="15" t="s">
        <v>92</v>
      </c>
      <c r="AW197" s="15" t="s">
        <v>40</v>
      </c>
      <c r="AX197" s="15" t="s">
        <v>85</v>
      </c>
      <c r="AY197" s="289" t="s">
        <v>226</v>
      </c>
    </row>
    <row r="198" s="13" customFormat="1">
      <c r="A198" s="13"/>
      <c r="B198" s="243"/>
      <c r="C198" s="244"/>
      <c r="D198" s="245" t="s">
        <v>235</v>
      </c>
      <c r="E198" s="246" t="s">
        <v>1</v>
      </c>
      <c r="F198" s="247" t="s">
        <v>92</v>
      </c>
      <c r="G198" s="244"/>
      <c r="H198" s="248">
        <v>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235</v>
      </c>
      <c r="AU198" s="254" t="s">
        <v>241</v>
      </c>
      <c r="AV198" s="13" t="s">
        <v>94</v>
      </c>
      <c r="AW198" s="13" t="s">
        <v>40</v>
      </c>
      <c r="AX198" s="13" t="s">
        <v>85</v>
      </c>
      <c r="AY198" s="254" t="s">
        <v>226</v>
      </c>
    </row>
    <row r="199" s="15" customFormat="1">
      <c r="A199" s="15"/>
      <c r="B199" s="280"/>
      <c r="C199" s="281"/>
      <c r="D199" s="245" t="s">
        <v>235</v>
      </c>
      <c r="E199" s="282" t="s">
        <v>1</v>
      </c>
      <c r="F199" s="283" t="s">
        <v>4620</v>
      </c>
      <c r="G199" s="281"/>
      <c r="H199" s="282" t="s">
        <v>1</v>
      </c>
      <c r="I199" s="284"/>
      <c r="J199" s="281"/>
      <c r="K199" s="281"/>
      <c r="L199" s="285"/>
      <c r="M199" s="286"/>
      <c r="N199" s="287"/>
      <c r="O199" s="287"/>
      <c r="P199" s="287"/>
      <c r="Q199" s="287"/>
      <c r="R199" s="287"/>
      <c r="S199" s="287"/>
      <c r="T199" s="28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9" t="s">
        <v>235</v>
      </c>
      <c r="AU199" s="289" t="s">
        <v>241</v>
      </c>
      <c r="AV199" s="15" t="s">
        <v>92</v>
      </c>
      <c r="AW199" s="15" t="s">
        <v>40</v>
      </c>
      <c r="AX199" s="15" t="s">
        <v>85</v>
      </c>
      <c r="AY199" s="289" t="s">
        <v>226</v>
      </c>
    </row>
    <row r="200" s="13" customFormat="1">
      <c r="A200" s="13"/>
      <c r="B200" s="243"/>
      <c r="C200" s="244"/>
      <c r="D200" s="245" t="s">
        <v>235</v>
      </c>
      <c r="E200" s="246" t="s">
        <v>1</v>
      </c>
      <c r="F200" s="247" t="s">
        <v>92</v>
      </c>
      <c r="G200" s="244"/>
      <c r="H200" s="248">
        <v>1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235</v>
      </c>
      <c r="AU200" s="254" t="s">
        <v>241</v>
      </c>
      <c r="AV200" s="13" t="s">
        <v>94</v>
      </c>
      <c r="AW200" s="13" t="s">
        <v>40</v>
      </c>
      <c r="AX200" s="13" t="s">
        <v>85</v>
      </c>
      <c r="AY200" s="254" t="s">
        <v>226</v>
      </c>
    </row>
    <row r="201" s="15" customFormat="1">
      <c r="A201" s="15"/>
      <c r="B201" s="280"/>
      <c r="C201" s="281"/>
      <c r="D201" s="245" t="s">
        <v>235</v>
      </c>
      <c r="E201" s="282" t="s">
        <v>1</v>
      </c>
      <c r="F201" s="283" t="s">
        <v>4623</v>
      </c>
      <c r="G201" s="281"/>
      <c r="H201" s="282" t="s">
        <v>1</v>
      </c>
      <c r="I201" s="284"/>
      <c r="J201" s="281"/>
      <c r="K201" s="281"/>
      <c r="L201" s="285"/>
      <c r="M201" s="286"/>
      <c r="N201" s="287"/>
      <c r="O201" s="287"/>
      <c r="P201" s="287"/>
      <c r="Q201" s="287"/>
      <c r="R201" s="287"/>
      <c r="S201" s="287"/>
      <c r="T201" s="28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9" t="s">
        <v>235</v>
      </c>
      <c r="AU201" s="289" t="s">
        <v>241</v>
      </c>
      <c r="AV201" s="15" t="s">
        <v>92</v>
      </c>
      <c r="AW201" s="15" t="s">
        <v>40</v>
      </c>
      <c r="AX201" s="15" t="s">
        <v>85</v>
      </c>
      <c r="AY201" s="289" t="s">
        <v>226</v>
      </c>
    </row>
    <row r="202" s="13" customFormat="1">
      <c r="A202" s="13"/>
      <c r="B202" s="243"/>
      <c r="C202" s="244"/>
      <c r="D202" s="245" t="s">
        <v>235</v>
      </c>
      <c r="E202" s="246" t="s">
        <v>1</v>
      </c>
      <c r="F202" s="247" t="s">
        <v>251</v>
      </c>
      <c r="G202" s="244"/>
      <c r="H202" s="248">
        <v>5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235</v>
      </c>
      <c r="AU202" s="254" t="s">
        <v>241</v>
      </c>
      <c r="AV202" s="13" t="s">
        <v>94</v>
      </c>
      <c r="AW202" s="13" t="s">
        <v>40</v>
      </c>
      <c r="AX202" s="13" t="s">
        <v>85</v>
      </c>
      <c r="AY202" s="254" t="s">
        <v>226</v>
      </c>
    </row>
    <row r="203" s="14" customFormat="1">
      <c r="A203" s="14"/>
      <c r="B203" s="255"/>
      <c r="C203" s="256"/>
      <c r="D203" s="245" t="s">
        <v>235</v>
      </c>
      <c r="E203" s="257" t="s">
        <v>1</v>
      </c>
      <c r="F203" s="258" t="s">
        <v>237</v>
      </c>
      <c r="G203" s="256"/>
      <c r="H203" s="259">
        <v>9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235</v>
      </c>
      <c r="AU203" s="265" t="s">
        <v>241</v>
      </c>
      <c r="AV203" s="14" t="s">
        <v>233</v>
      </c>
      <c r="AW203" s="14" t="s">
        <v>40</v>
      </c>
      <c r="AX203" s="14" t="s">
        <v>92</v>
      </c>
      <c r="AY203" s="265" t="s">
        <v>226</v>
      </c>
    </row>
    <row r="204" s="2" customFormat="1" ht="16.5" customHeight="1">
      <c r="A204" s="41"/>
      <c r="B204" s="42"/>
      <c r="C204" s="230" t="s">
        <v>410</v>
      </c>
      <c r="D204" s="230" t="s">
        <v>228</v>
      </c>
      <c r="E204" s="231" t="s">
        <v>2230</v>
      </c>
      <c r="F204" s="232" t="s">
        <v>4926</v>
      </c>
      <c r="G204" s="233" t="s">
        <v>369</v>
      </c>
      <c r="H204" s="234">
        <v>14</v>
      </c>
      <c r="I204" s="235"/>
      <c r="J204" s="236">
        <f>ROUND(I204*H204,2)</f>
        <v>0</v>
      </c>
      <c r="K204" s="232" t="s">
        <v>232</v>
      </c>
      <c r="L204" s="47"/>
      <c r="M204" s="237" t="s">
        <v>1</v>
      </c>
      <c r="N204" s="238" t="s">
        <v>52</v>
      </c>
      <c r="O204" s="95"/>
      <c r="P204" s="239">
        <f>O204*H204</f>
        <v>0</v>
      </c>
      <c r="Q204" s="239">
        <v>0.00060999999999999997</v>
      </c>
      <c r="R204" s="239">
        <f>Q204*H204</f>
        <v>0.008539999999999999</v>
      </c>
      <c r="S204" s="239">
        <v>0</v>
      </c>
      <c r="T204" s="240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1" t="s">
        <v>307</v>
      </c>
      <c r="AT204" s="241" t="s">
        <v>228</v>
      </c>
      <c r="AU204" s="241" t="s">
        <v>241</v>
      </c>
      <c r="AY204" s="19" t="s">
        <v>226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233</v>
      </c>
      <c r="BK204" s="242">
        <f>ROUND(I204*H204,2)</f>
        <v>0</v>
      </c>
      <c r="BL204" s="19" t="s">
        <v>307</v>
      </c>
      <c r="BM204" s="241" t="s">
        <v>4927</v>
      </c>
    </row>
    <row r="205" s="15" customFormat="1">
      <c r="A205" s="15"/>
      <c r="B205" s="280"/>
      <c r="C205" s="281"/>
      <c r="D205" s="245" t="s">
        <v>235</v>
      </c>
      <c r="E205" s="282" t="s">
        <v>1</v>
      </c>
      <c r="F205" s="283" t="s">
        <v>4889</v>
      </c>
      <c r="G205" s="281"/>
      <c r="H205" s="282" t="s">
        <v>1</v>
      </c>
      <c r="I205" s="284"/>
      <c r="J205" s="281"/>
      <c r="K205" s="281"/>
      <c r="L205" s="285"/>
      <c r="M205" s="286"/>
      <c r="N205" s="287"/>
      <c r="O205" s="287"/>
      <c r="P205" s="287"/>
      <c r="Q205" s="287"/>
      <c r="R205" s="287"/>
      <c r="S205" s="287"/>
      <c r="T205" s="28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9" t="s">
        <v>235</v>
      </c>
      <c r="AU205" s="289" t="s">
        <v>241</v>
      </c>
      <c r="AV205" s="15" t="s">
        <v>92</v>
      </c>
      <c r="AW205" s="15" t="s">
        <v>40</v>
      </c>
      <c r="AX205" s="15" t="s">
        <v>85</v>
      </c>
      <c r="AY205" s="289" t="s">
        <v>226</v>
      </c>
    </row>
    <row r="206" s="13" customFormat="1">
      <c r="A206" s="13"/>
      <c r="B206" s="243"/>
      <c r="C206" s="244"/>
      <c r="D206" s="245" t="s">
        <v>235</v>
      </c>
      <c r="E206" s="246" t="s">
        <v>1</v>
      </c>
      <c r="F206" s="247" t="s">
        <v>1792</v>
      </c>
      <c r="G206" s="244"/>
      <c r="H206" s="248">
        <v>4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235</v>
      </c>
      <c r="AU206" s="254" t="s">
        <v>241</v>
      </c>
      <c r="AV206" s="13" t="s">
        <v>94</v>
      </c>
      <c r="AW206" s="13" t="s">
        <v>40</v>
      </c>
      <c r="AX206" s="13" t="s">
        <v>85</v>
      </c>
      <c r="AY206" s="254" t="s">
        <v>226</v>
      </c>
    </row>
    <row r="207" s="15" customFormat="1">
      <c r="A207" s="15"/>
      <c r="B207" s="280"/>
      <c r="C207" s="281"/>
      <c r="D207" s="245" t="s">
        <v>235</v>
      </c>
      <c r="E207" s="282" t="s">
        <v>1</v>
      </c>
      <c r="F207" s="283" t="s">
        <v>4896</v>
      </c>
      <c r="G207" s="281"/>
      <c r="H207" s="282" t="s">
        <v>1</v>
      </c>
      <c r="I207" s="284"/>
      <c r="J207" s="281"/>
      <c r="K207" s="281"/>
      <c r="L207" s="285"/>
      <c r="M207" s="286"/>
      <c r="N207" s="287"/>
      <c r="O207" s="287"/>
      <c r="P207" s="287"/>
      <c r="Q207" s="287"/>
      <c r="R207" s="287"/>
      <c r="S207" s="287"/>
      <c r="T207" s="28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9" t="s">
        <v>235</v>
      </c>
      <c r="AU207" s="289" t="s">
        <v>241</v>
      </c>
      <c r="AV207" s="15" t="s">
        <v>92</v>
      </c>
      <c r="AW207" s="15" t="s">
        <v>40</v>
      </c>
      <c r="AX207" s="15" t="s">
        <v>85</v>
      </c>
      <c r="AY207" s="289" t="s">
        <v>226</v>
      </c>
    </row>
    <row r="208" s="13" customFormat="1">
      <c r="A208" s="13"/>
      <c r="B208" s="243"/>
      <c r="C208" s="244"/>
      <c r="D208" s="245" t="s">
        <v>235</v>
      </c>
      <c r="E208" s="246" t="s">
        <v>1</v>
      </c>
      <c r="F208" s="247" t="s">
        <v>1792</v>
      </c>
      <c r="G208" s="244"/>
      <c r="H208" s="248">
        <v>4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235</v>
      </c>
      <c r="AU208" s="254" t="s">
        <v>241</v>
      </c>
      <c r="AV208" s="13" t="s">
        <v>94</v>
      </c>
      <c r="AW208" s="13" t="s">
        <v>40</v>
      </c>
      <c r="AX208" s="13" t="s">
        <v>85</v>
      </c>
      <c r="AY208" s="254" t="s">
        <v>226</v>
      </c>
    </row>
    <row r="209" s="15" customFormat="1">
      <c r="A209" s="15"/>
      <c r="B209" s="280"/>
      <c r="C209" s="281"/>
      <c r="D209" s="245" t="s">
        <v>235</v>
      </c>
      <c r="E209" s="282" t="s">
        <v>1</v>
      </c>
      <c r="F209" s="283" t="s">
        <v>4912</v>
      </c>
      <c r="G209" s="281"/>
      <c r="H209" s="282" t="s">
        <v>1</v>
      </c>
      <c r="I209" s="284"/>
      <c r="J209" s="281"/>
      <c r="K209" s="281"/>
      <c r="L209" s="285"/>
      <c r="M209" s="286"/>
      <c r="N209" s="287"/>
      <c r="O209" s="287"/>
      <c r="P209" s="287"/>
      <c r="Q209" s="287"/>
      <c r="R209" s="287"/>
      <c r="S209" s="287"/>
      <c r="T209" s="28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9" t="s">
        <v>235</v>
      </c>
      <c r="AU209" s="289" t="s">
        <v>241</v>
      </c>
      <c r="AV209" s="15" t="s">
        <v>92</v>
      </c>
      <c r="AW209" s="15" t="s">
        <v>40</v>
      </c>
      <c r="AX209" s="15" t="s">
        <v>85</v>
      </c>
      <c r="AY209" s="289" t="s">
        <v>226</v>
      </c>
    </row>
    <row r="210" s="13" customFormat="1">
      <c r="A210" s="13"/>
      <c r="B210" s="243"/>
      <c r="C210" s="244"/>
      <c r="D210" s="245" t="s">
        <v>235</v>
      </c>
      <c r="E210" s="246" t="s">
        <v>1</v>
      </c>
      <c r="F210" s="247" t="s">
        <v>92</v>
      </c>
      <c r="G210" s="244"/>
      <c r="H210" s="248">
        <v>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235</v>
      </c>
      <c r="AU210" s="254" t="s">
        <v>241</v>
      </c>
      <c r="AV210" s="13" t="s">
        <v>94</v>
      </c>
      <c r="AW210" s="13" t="s">
        <v>40</v>
      </c>
      <c r="AX210" s="13" t="s">
        <v>85</v>
      </c>
      <c r="AY210" s="254" t="s">
        <v>226</v>
      </c>
    </row>
    <row r="211" s="15" customFormat="1">
      <c r="A211" s="15"/>
      <c r="B211" s="280"/>
      <c r="C211" s="281"/>
      <c r="D211" s="245" t="s">
        <v>235</v>
      </c>
      <c r="E211" s="282" t="s">
        <v>1</v>
      </c>
      <c r="F211" s="283" t="s">
        <v>4918</v>
      </c>
      <c r="G211" s="281"/>
      <c r="H211" s="282" t="s">
        <v>1</v>
      </c>
      <c r="I211" s="284"/>
      <c r="J211" s="281"/>
      <c r="K211" s="281"/>
      <c r="L211" s="285"/>
      <c r="M211" s="286"/>
      <c r="N211" s="287"/>
      <c r="O211" s="287"/>
      <c r="P211" s="287"/>
      <c r="Q211" s="287"/>
      <c r="R211" s="287"/>
      <c r="S211" s="287"/>
      <c r="T211" s="28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9" t="s">
        <v>235</v>
      </c>
      <c r="AU211" s="289" t="s">
        <v>241</v>
      </c>
      <c r="AV211" s="15" t="s">
        <v>92</v>
      </c>
      <c r="AW211" s="15" t="s">
        <v>40</v>
      </c>
      <c r="AX211" s="15" t="s">
        <v>85</v>
      </c>
      <c r="AY211" s="289" t="s">
        <v>226</v>
      </c>
    </row>
    <row r="212" s="13" customFormat="1">
      <c r="A212" s="13"/>
      <c r="B212" s="243"/>
      <c r="C212" s="244"/>
      <c r="D212" s="245" t="s">
        <v>235</v>
      </c>
      <c r="E212" s="246" t="s">
        <v>1</v>
      </c>
      <c r="F212" s="247" t="s">
        <v>251</v>
      </c>
      <c r="G212" s="244"/>
      <c r="H212" s="248">
        <v>5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235</v>
      </c>
      <c r="AU212" s="254" t="s">
        <v>241</v>
      </c>
      <c r="AV212" s="13" t="s">
        <v>94</v>
      </c>
      <c r="AW212" s="13" t="s">
        <v>40</v>
      </c>
      <c r="AX212" s="13" t="s">
        <v>85</v>
      </c>
      <c r="AY212" s="254" t="s">
        <v>226</v>
      </c>
    </row>
    <row r="213" s="14" customFormat="1">
      <c r="A213" s="14"/>
      <c r="B213" s="255"/>
      <c r="C213" s="256"/>
      <c r="D213" s="245" t="s">
        <v>235</v>
      </c>
      <c r="E213" s="257" t="s">
        <v>1</v>
      </c>
      <c r="F213" s="258" t="s">
        <v>237</v>
      </c>
      <c r="G213" s="256"/>
      <c r="H213" s="259">
        <v>14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235</v>
      </c>
      <c r="AU213" s="265" t="s">
        <v>241</v>
      </c>
      <c r="AV213" s="14" t="s">
        <v>233</v>
      </c>
      <c r="AW213" s="14" t="s">
        <v>40</v>
      </c>
      <c r="AX213" s="14" t="s">
        <v>92</v>
      </c>
      <c r="AY213" s="265" t="s">
        <v>226</v>
      </c>
    </row>
    <row r="214" s="2" customFormat="1" ht="16.5" customHeight="1">
      <c r="A214" s="41"/>
      <c r="B214" s="42"/>
      <c r="C214" s="230" t="s">
        <v>416</v>
      </c>
      <c r="D214" s="230" t="s">
        <v>228</v>
      </c>
      <c r="E214" s="231" t="s">
        <v>2242</v>
      </c>
      <c r="F214" s="232" t="s">
        <v>4928</v>
      </c>
      <c r="G214" s="233" t="s">
        <v>369</v>
      </c>
      <c r="H214" s="234">
        <v>37</v>
      </c>
      <c r="I214" s="235"/>
      <c r="J214" s="236">
        <f>ROUND(I214*H214,2)</f>
        <v>0</v>
      </c>
      <c r="K214" s="232" t="s">
        <v>232</v>
      </c>
      <c r="L214" s="47"/>
      <c r="M214" s="237" t="s">
        <v>1</v>
      </c>
      <c r="N214" s="238" t="s">
        <v>52</v>
      </c>
      <c r="O214" s="95"/>
      <c r="P214" s="239">
        <f>O214*H214</f>
        <v>0</v>
      </c>
      <c r="Q214" s="239">
        <v>0.0019</v>
      </c>
      <c r="R214" s="239">
        <f>Q214*H214</f>
        <v>0.070300000000000001</v>
      </c>
      <c r="S214" s="239">
        <v>0</v>
      </c>
      <c r="T214" s="240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1" t="s">
        <v>307</v>
      </c>
      <c r="AT214" s="241" t="s">
        <v>228</v>
      </c>
      <c r="AU214" s="241" t="s">
        <v>241</v>
      </c>
      <c r="AY214" s="19" t="s">
        <v>226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233</v>
      </c>
      <c r="BK214" s="242">
        <f>ROUND(I214*H214,2)</f>
        <v>0</v>
      </c>
      <c r="BL214" s="19" t="s">
        <v>307</v>
      </c>
      <c r="BM214" s="241" t="s">
        <v>4929</v>
      </c>
    </row>
    <row r="215" s="15" customFormat="1">
      <c r="A215" s="15"/>
      <c r="B215" s="280"/>
      <c r="C215" s="281"/>
      <c r="D215" s="245" t="s">
        <v>235</v>
      </c>
      <c r="E215" s="282" t="s">
        <v>1</v>
      </c>
      <c r="F215" s="283" t="s">
        <v>4886</v>
      </c>
      <c r="G215" s="281"/>
      <c r="H215" s="282" t="s">
        <v>1</v>
      </c>
      <c r="I215" s="284"/>
      <c r="J215" s="281"/>
      <c r="K215" s="281"/>
      <c r="L215" s="285"/>
      <c r="M215" s="286"/>
      <c r="N215" s="287"/>
      <c r="O215" s="287"/>
      <c r="P215" s="287"/>
      <c r="Q215" s="287"/>
      <c r="R215" s="287"/>
      <c r="S215" s="287"/>
      <c r="T215" s="28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9" t="s">
        <v>235</v>
      </c>
      <c r="AU215" s="289" t="s">
        <v>241</v>
      </c>
      <c r="AV215" s="15" t="s">
        <v>92</v>
      </c>
      <c r="AW215" s="15" t="s">
        <v>40</v>
      </c>
      <c r="AX215" s="15" t="s">
        <v>85</v>
      </c>
      <c r="AY215" s="289" t="s">
        <v>226</v>
      </c>
    </row>
    <row r="216" s="13" customFormat="1">
      <c r="A216" s="13"/>
      <c r="B216" s="243"/>
      <c r="C216" s="244"/>
      <c r="D216" s="245" t="s">
        <v>235</v>
      </c>
      <c r="E216" s="246" t="s">
        <v>1</v>
      </c>
      <c r="F216" s="247" t="s">
        <v>1789</v>
      </c>
      <c r="G216" s="244"/>
      <c r="H216" s="248">
        <v>8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235</v>
      </c>
      <c r="AU216" s="254" t="s">
        <v>241</v>
      </c>
      <c r="AV216" s="13" t="s">
        <v>94</v>
      </c>
      <c r="AW216" s="13" t="s">
        <v>40</v>
      </c>
      <c r="AX216" s="13" t="s">
        <v>85</v>
      </c>
      <c r="AY216" s="254" t="s">
        <v>226</v>
      </c>
    </row>
    <row r="217" s="15" customFormat="1">
      <c r="A217" s="15"/>
      <c r="B217" s="280"/>
      <c r="C217" s="281"/>
      <c r="D217" s="245" t="s">
        <v>235</v>
      </c>
      <c r="E217" s="282" t="s">
        <v>1</v>
      </c>
      <c r="F217" s="283" t="s">
        <v>4487</v>
      </c>
      <c r="G217" s="281"/>
      <c r="H217" s="282" t="s">
        <v>1</v>
      </c>
      <c r="I217" s="284"/>
      <c r="J217" s="281"/>
      <c r="K217" s="281"/>
      <c r="L217" s="285"/>
      <c r="M217" s="286"/>
      <c r="N217" s="287"/>
      <c r="O217" s="287"/>
      <c r="P217" s="287"/>
      <c r="Q217" s="287"/>
      <c r="R217" s="287"/>
      <c r="S217" s="287"/>
      <c r="T217" s="28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9" t="s">
        <v>235</v>
      </c>
      <c r="AU217" s="289" t="s">
        <v>241</v>
      </c>
      <c r="AV217" s="15" t="s">
        <v>92</v>
      </c>
      <c r="AW217" s="15" t="s">
        <v>40</v>
      </c>
      <c r="AX217" s="15" t="s">
        <v>85</v>
      </c>
      <c r="AY217" s="289" t="s">
        <v>226</v>
      </c>
    </row>
    <row r="218" s="13" customFormat="1">
      <c r="A218" s="13"/>
      <c r="B218" s="243"/>
      <c r="C218" s="244"/>
      <c r="D218" s="245" t="s">
        <v>235</v>
      </c>
      <c r="E218" s="246" t="s">
        <v>1</v>
      </c>
      <c r="F218" s="247" t="s">
        <v>4930</v>
      </c>
      <c r="G218" s="244"/>
      <c r="H218" s="248">
        <v>16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235</v>
      </c>
      <c r="AU218" s="254" t="s">
        <v>241</v>
      </c>
      <c r="AV218" s="13" t="s">
        <v>94</v>
      </c>
      <c r="AW218" s="13" t="s">
        <v>40</v>
      </c>
      <c r="AX218" s="13" t="s">
        <v>85</v>
      </c>
      <c r="AY218" s="254" t="s">
        <v>226</v>
      </c>
    </row>
    <row r="219" s="15" customFormat="1">
      <c r="A219" s="15"/>
      <c r="B219" s="280"/>
      <c r="C219" s="281"/>
      <c r="D219" s="245" t="s">
        <v>235</v>
      </c>
      <c r="E219" s="282" t="s">
        <v>1</v>
      </c>
      <c r="F219" s="283" t="s">
        <v>4900</v>
      </c>
      <c r="G219" s="281"/>
      <c r="H219" s="282" t="s">
        <v>1</v>
      </c>
      <c r="I219" s="284"/>
      <c r="J219" s="281"/>
      <c r="K219" s="281"/>
      <c r="L219" s="285"/>
      <c r="M219" s="286"/>
      <c r="N219" s="287"/>
      <c r="O219" s="287"/>
      <c r="P219" s="287"/>
      <c r="Q219" s="287"/>
      <c r="R219" s="287"/>
      <c r="S219" s="287"/>
      <c r="T219" s="28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9" t="s">
        <v>235</v>
      </c>
      <c r="AU219" s="289" t="s">
        <v>241</v>
      </c>
      <c r="AV219" s="15" t="s">
        <v>92</v>
      </c>
      <c r="AW219" s="15" t="s">
        <v>40</v>
      </c>
      <c r="AX219" s="15" t="s">
        <v>85</v>
      </c>
      <c r="AY219" s="289" t="s">
        <v>226</v>
      </c>
    </row>
    <row r="220" s="13" customFormat="1">
      <c r="A220" s="13"/>
      <c r="B220" s="243"/>
      <c r="C220" s="244"/>
      <c r="D220" s="245" t="s">
        <v>235</v>
      </c>
      <c r="E220" s="246" t="s">
        <v>1</v>
      </c>
      <c r="F220" s="247" t="s">
        <v>94</v>
      </c>
      <c r="G220" s="244"/>
      <c r="H220" s="248">
        <v>2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235</v>
      </c>
      <c r="AU220" s="254" t="s">
        <v>241</v>
      </c>
      <c r="AV220" s="13" t="s">
        <v>94</v>
      </c>
      <c r="AW220" s="13" t="s">
        <v>40</v>
      </c>
      <c r="AX220" s="13" t="s">
        <v>85</v>
      </c>
      <c r="AY220" s="254" t="s">
        <v>226</v>
      </c>
    </row>
    <row r="221" s="15" customFormat="1">
      <c r="A221" s="15"/>
      <c r="B221" s="280"/>
      <c r="C221" s="281"/>
      <c r="D221" s="245" t="s">
        <v>235</v>
      </c>
      <c r="E221" s="282" t="s">
        <v>1</v>
      </c>
      <c r="F221" s="283" t="s">
        <v>4903</v>
      </c>
      <c r="G221" s="281"/>
      <c r="H221" s="282" t="s">
        <v>1</v>
      </c>
      <c r="I221" s="284"/>
      <c r="J221" s="281"/>
      <c r="K221" s="281"/>
      <c r="L221" s="285"/>
      <c r="M221" s="286"/>
      <c r="N221" s="287"/>
      <c r="O221" s="287"/>
      <c r="P221" s="287"/>
      <c r="Q221" s="287"/>
      <c r="R221" s="287"/>
      <c r="S221" s="287"/>
      <c r="T221" s="28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9" t="s">
        <v>235</v>
      </c>
      <c r="AU221" s="289" t="s">
        <v>241</v>
      </c>
      <c r="AV221" s="15" t="s">
        <v>92</v>
      </c>
      <c r="AW221" s="15" t="s">
        <v>40</v>
      </c>
      <c r="AX221" s="15" t="s">
        <v>85</v>
      </c>
      <c r="AY221" s="289" t="s">
        <v>226</v>
      </c>
    </row>
    <row r="222" s="13" customFormat="1">
      <c r="A222" s="13"/>
      <c r="B222" s="243"/>
      <c r="C222" s="244"/>
      <c r="D222" s="245" t="s">
        <v>235</v>
      </c>
      <c r="E222" s="246" t="s">
        <v>1</v>
      </c>
      <c r="F222" s="247" t="s">
        <v>94</v>
      </c>
      <c r="G222" s="244"/>
      <c r="H222" s="248">
        <v>2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235</v>
      </c>
      <c r="AU222" s="254" t="s">
        <v>241</v>
      </c>
      <c r="AV222" s="13" t="s">
        <v>94</v>
      </c>
      <c r="AW222" s="13" t="s">
        <v>40</v>
      </c>
      <c r="AX222" s="13" t="s">
        <v>85</v>
      </c>
      <c r="AY222" s="254" t="s">
        <v>226</v>
      </c>
    </row>
    <row r="223" s="15" customFormat="1">
      <c r="A223" s="15"/>
      <c r="B223" s="280"/>
      <c r="C223" s="281"/>
      <c r="D223" s="245" t="s">
        <v>235</v>
      </c>
      <c r="E223" s="282" t="s">
        <v>1</v>
      </c>
      <c r="F223" s="283" t="s">
        <v>4906</v>
      </c>
      <c r="G223" s="281"/>
      <c r="H223" s="282" t="s">
        <v>1</v>
      </c>
      <c r="I223" s="284"/>
      <c r="J223" s="281"/>
      <c r="K223" s="281"/>
      <c r="L223" s="285"/>
      <c r="M223" s="286"/>
      <c r="N223" s="287"/>
      <c r="O223" s="287"/>
      <c r="P223" s="287"/>
      <c r="Q223" s="287"/>
      <c r="R223" s="287"/>
      <c r="S223" s="287"/>
      <c r="T223" s="28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9" t="s">
        <v>235</v>
      </c>
      <c r="AU223" s="289" t="s">
        <v>241</v>
      </c>
      <c r="AV223" s="15" t="s">
        <v>92</v>
      </c>
      <c r="AW223" s="15" t="s">
        <v>40</v>
      </c>
      <c r="AX223" s="15" t="s">
        <v>85</v>
      </c>
      <c r="AY223" s="289" t="s">
        <v>226</v>
      </c>
    </row>
    <row r="224" s="13" customFormat="1">
      <c r="A224" s="13"/>
      <c r="B224" s="243"/>
      <c r="C224" s="244"/>
      <c r="D224" s="245" t="s">
        <v>235</v>
      </c>
      <c r="E224" s="246" t="s">
        <v>1</v>
      </c>
      <c r="F224" s="247" t="s">
        <v>233</v>
      </c>
      <c r="G224" s="244"/>
      <c r="H224" s="248">
        <v>4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235</v>
      </c>
      <c r="AU224" s="254" t="s">
        <v>241</v>
      </c>
      <c r="AV224" s="13" t="s">
        <v>94</v>
      </c>
      <c r="AW224" s="13" t="s">
        <v>40</v>
      </c>
      <c r="AX224" s="13" t="s">
        <v>85</v>
      </c>
      <c r="AY224" s="254" t="s">
        <v>226</v>
      </c>
    </row>
    <row r="225" s="15" customFormat="1">
      <c r="A225" s="15"/>
      <c r="B225" s="280"/>
      <c r="C225" s="281"/>
      <c r="D225" s="245" t="s">
        <v>235</v>
      </c>
      <c r="E225" s="282" t="s">
        <v>1</v>
      </c>
      <c r="F225" s="283" t="s">
        <v>4922</v>
      </c>
      <c r="G225" s="281"/>
      <c r="H225" s="282" t="s">
        <v>1</v>
      </c>
      <c r="I225" s="284"/>
      <c r="J225" s="281"/>
      <c r="K225" s="281"/>
      <c r="L225" s="285"/>
      <c r="M225" s="286"/>
      <c r="N225" s="287"/>
      <c r="O225" s="287"/>
      <c r="P225" s="287"/>
      <c r="Q225" s="287"/>
      <c r="R225" s="287"/>
      <c r="S225" s="287"/>
      <c r="T225" s="28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9" t="s">
        <v>235</v>
      </c>
      <c r="AU225" s="289" t="s">
        <v>241</v>
      </c>
      <c r="AV225" s="15" t="s">
        <v>92</v>
      </c>
      <c r="AW225" s="15" t="s">
        <v>40</v>
      </c>
      <c r="AX225" s="15" t="s">
        <v>85</v>
      </c>
      <c r="AY225" s="289" t="s">
        <v>226</v>
      </c>
    </row>
    <row r="226" s="13" customFormat="1">
      <c r="A226" s="13"/>
      <c r="B226" s="243"/>
      <c r="C226" s="244"/>
      <c r="D226" s="245" t="s">
        <v>235</v>
      </c>
      <c r="E226" s="246" t="s">
        <v>1</v>
      </c>
      <c r="F226" s="247" t="s">
        <v>251</v>
      </c>
      <c r="G226" s="244"/>
      <c r="H226" s="248">
        <v>5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235</v>
      </c>
      <c r="AU226" s="254" t="s">
        <v>241</v>
      </c>
      <c r="AV226" s="13" t="s">
        <v>94</v>
      </c>
      <c r="AW226" s="13" t="s">
        <v>40</v>
      </c>
      <c r="AX226" s="13" t="s">
        <v>85</v>
      </c>
      <c r="AY226" s="254" t="s">
        <v>226</v>
      </c>
    </row>
    <row r="227" s="14" customFormat="1">
      <c r="A227" s="14"/>
      <c r="B227" s="255"/>
      <c r="C227" s="256"/>
      <c r="D227" s="245" t="s">
        <v>235</v>
      </c>
      <c r="E227" s="257" t="s">
        <v>1</v>
      </c>
      <c r="F227" s="258" t="s">
        <v>237</v>
      </c>
      <c r="G227" s="256"/>
      <c r="H227" s="259">
        <v>37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235</v>
      </c>
      <c r="AU227" s="265" t="s">
        <v>241</v>
      </c>
      <c r="AV227" s="14" t="s">
        <v>233</v>
      </c>
      <c r="AW227" s="14" t="s">
        <v>40</v>
      </c>
      <c r="AX227" s="14" t="s">
        <v>92</v>
      </c>
      <c r="AY227" s="265" t="s">
        <v>226</v>
      </c>
    </row>
    <row r="228" s="2" customFormat="1" ht="16.5" customHeight="1">
      <c r="A228" s="41"/>
      <c r="B228" s="42"/>
      <c r="C228" s="230" t="s">
        <v>421</v>
      </c>
      <c r="D228" s="230" t="s">
        <v>228</v>
      </c>
      <c r="E228" s="231" t="s">
        <v>4634</v>
      </c>
      <c r="F228" s="232" t="s">
        <v>4635</v>
      </c>
      <c r="G228" s="233" t="s">
        <v>369</v>
      </c>
      <c r="H228" s="234">
        <v>53</v>
      </c>
      <c r="I228" s="235"/>
      <c r="J228" s="236">
        <f>ROUND(I228*H228,2)</f>
        <v>0</v>
      </c>
      <c r="K228" s="232" t="s">
        <v>1</v>
      </c>
      <c r="L228" s="47"/>
      <c r="M228" s="237" t="s">
        <v>1</v>
      </c>
      <c r="N228" s="238" t="s">
        <v>52</v>
      </c>
      <c r="O228" s="95"/>
      <c r="P228" s="239">
        <f>O228*H228</f>
        <v>0</v>
      </c>
      <c r="Q228" s="239">
        <v>0.0019</v>
      </c>
      <c r="R228" s="239">
        <f>Q228*H228</f>
        <v>0.1007</v>
      </c>
      <c r="S228" s="239">
        <v>0</v>
      </c>
      <c r="T228" s="240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1" t="s">
        <v>307</v>
      </c>
      <c r="AT228" s="241" t="s">
        <v>228</v>
      </c>
      <c r="AU228" s="241" t="s">
        <v>241</v>
      </c>
      <c r="AY228" s="19" t="s">
        <v>226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233</v>
      </c>
      <c r="BK228" s="242">
        <f>ROUND(I228*H228,2)</f>
        <v>0</v>
      </c>
      <c r="BL228" s="19" t="s">
        <v>307</v>
      </c>
      <c r="BM228" s="241" t="s">
        <v>4931</v>
      </c>
    </row>
    <row r="229" s="15" customFormat="1">
      <c r="A229" s="15"/>
      <c r="B229" s="280"/>
      <c r="C229" s="281"/>
      <c r="D229" s="245" t="s">
        <v>235</v>
      </c>
      <c r="E229" s="282" t="s">
        <v>1</v>
      </c>
      <c r="F229" s="283" t="s">
        <v>4596</v>
      </c>
      <c r="G229" s="281"/>
      <c r="H229" s="282" t="s">
        <v>1</v>
      </c>
      <c r="I229" s="284"/>
      <c r="J229" s="281"/>
      <c r="K229" s="281"/>
      <c r="L229" s="285"/>
      <c r="M229" s="286"/>
      <c r="N229" s="287"/>
      <c r="O229" s="287"/>
      <c r="P229" s="287"/>
      <c r="Q229" s="287"/>
      <c r="R229" s="287"/>
      <c r="S229" s="287"/>
      <c r="T229" s="28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9" t="s">
        <v>235</v>
      </c>
      <c r="AU229" s="289" t="s">
        <v>241</v>
      </c>
      <c r="AV229" s="15" t="s">
        <v>92</v>
      </c>
      <c r="AW229" s="15" t="s">
        <v>40</v>
      </c>
      <c r="AX229" s="15" t="s">
        <v>85</v>
      </c>
      <c r="AY229" s="289" t="s">
        <v>226</v>
      </c>
    </row>
    <row r="230" s="13" customFormat="1">
      <c r="A230" s="13"/>
      <c r="B230" s="243"/>
      <c r="C230" s="244"/>
      <c r="D230" s="245" t="s">
        <v>235</v>
      </c>
      <c r="E230" s="246" t="s">
        <v>1</v>
      </c>
      <c r="F230" s="247" t="s">
        <v>1792</v>
      </c>
      <c r="G230" s="244"/>
      <c r="H230" s="248">
        <v>4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235</v>
      </c>
      <c r="AU230" s="254" t="s">
        <v>241</v>
      </c>
      <c r="AV230" s="13" t="s">
        <v>94</v>
      </c>
      <c r="AW230" s="13" t="s">
        <v>40</v>
      </c>
      <c r="AX230" s="13" t="s">
        <v>85</v>
      </c>
      <c r="AY230" s="254" t="s">
        <v>226</v>
      </c>
    </row>
    <row r="231" s="15" customFormat="1">
      <c r="A231" s="15"/>
      <c r="B231" s="280"/>
      <c r="C231" s="281"/>
      <c r="D231" s="245" t="s">
        <v>235</v>
      </c>
      <c r="E231" s="282" t="s">
        <v>1</v>
      </c>
      <c r="F231" s="283" t="s">
        <v>4602</v>
      </c>
      <c r="G231" s="281"/>
      <c r="H231" s="282" t="s">
        <v>1</v>
      </c>
      <c r="I231" s="284"/>
      <c r="J231" s="281"/>
      <c r="K231" s="281"/>
      <c r="L231" s="285"/>
      <c r="M231" s="286"/>
      <c r="N231" s="287"/>
      <c r="O231" s="287"/>
      <c r="P231" s="287"/>
      <c r="Q231" s="287"/>
      <c r="R231" s="287"/>
      <c r="S231" s="287"/>
      <c r="T231" s="28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9" t="s">
        <v>235</v>
      </c>
      <c r="AU231" s="289" t="s">
        <v>241</v>
      </c>
      <c r="AV231" s="15" t="s">
        <v>92</v>
      </c>
      <c r="AW231" s="15" t="s">
        <v>40</v>
      </c>
      <c r="AX231" s="15" t="s">
        <v>85</v>
      </c>
      <c r="AY231" s="289" t="s">
        <v>226</v>
      </c>
    </row>
    <row r="232" s="13" customFormat="1">
      <c r="A232" s="13"/>
      <c r="B232" s="243"/>
      <c r="C232" s="244"/>
      <c r="D232" s="245" t="s">
        <v>235</v>
      </c>
      <c r="E232" s="246" t="s">
        <v>1</v>
      </c>
      <c r="F232" s="247" t="s">
        <v>4932</v>
      </c>
      <c r="G232" s="244"/>
      <c r="H232" s="248">
        <v>21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235</v>
      </c>
      <c r="AU232" s="254" t="s">
        <v>241</v>
      </c>
      <c r="AV232" s="13" t="s">
        <v>94</v>
      </c>
      <c r="AW232" s="13" t="s">
        <v>40</v>
      </c>
      <c r="AX232" s="13" t="s">
        <v>85</v>
      </c>
      <c r="AY232" s="254" t="s">
        <v>226</v>
      </c>
    </row>
    <row r="233" s="15" customFormat="1">
      <c r="A233" s="15"/>
      <c r="B233" s="280"/>
      <c r="C233" s="281"/>
      <c r="D233" s="245" t="s">
        <v>235</v>
      </c>
      <c r="E233" s="282" t="s">
        <v>1</v>
      </c>
      <c r="F233" s="283" t="s">
        <v>4605</v>
      </c>
      <c r="G233" s="281"/>
      <c r="H233" s="282" t="s">
        <v>1</v>
      </c>
      <c r="I233" s="284"/>
      <c r="J233" s="281"/>
      <c r="K233" s="281"/>
      <c r="L233" s="285"/>
      <c r="M233" s="286"/>
      <c r="N233" s="287"/>
      <c r="O233" s="287"/>
      <c r="P233" s="287"/>
      <c r="Q233" s="287"/>
      <c r="R233" s="287"/>
      <c r="S233" s="287"/>
      <c r="T233" s="28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9" t="s">
        <v>235</v>
      </c>
      <c r="AU233" s="289" t="s">
        <v>241</v>
      </c>
      <c r="AV233" s="15" t="s">
        <v>92</v>
      </c>
      <c r="AW233" s="15" t="s">
        <v>40</v>
      </c>
      <c r="AX233" s="15" t="s">
        <v>85</v>
      </c>
      <c r="AY233" s="289" t="s">
        <v>226</v>
      </c>
    </row>
    <row r="234" s="13" customFormat="1">
      <c r="A234" s="13"/>
      <c r="B234" s="243"/>
      <c r="C234" s="244"/>
      <c r="D234" s="245" t="s">
        <v>235</v>
      </c>
      <c r="E234" s="246" t="s">
        <v>1</v>
      </c>
      <c r="F234" s="247" t="s">
        <v>4933</v>
      </c>
      <c r="G234" s="244"/>
      <c r="H234" s="248">
        <v>14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235</v>
      </c>
      <c r="AU234" s="254" t="s">
        <v>241</v>
      </c>
      <c r="AV234" s="13" t="s">
        <v>94</v>
      </c>
      <c r="AW234" s="13" t="s">
        <v>40</v>
      </c>
      <c r="AX234" s="13" t="s">
        <v>85</v>
      </c>
      <c r="AY234" s="254" t="s">
        <v>226</v>
      </c>
    </row>
    <row r="235" s="15" customFormat="1">
      <c r="A235" s="15"/>
      <c r="B235" s="280"/>
      <c r="C235" s="281"/>
      <c r="D235" s="245" t="s">
        <v>235</v>
      </c>
      <c r="E235" s="282" t="s">
        <v>1</v>
      </c>
      <c r="F235" s="283" t="s">
        <v>4903</v>
      </c>
      <c r="G235" s="281"/>
      <c r="H235" s="282" t="s">
        <v>1</v>
      </c>
      <c r="I235" s="284"/>
      <c r="J235" s="281"/>
      <c r="K235" s="281"/>
      <c r="L235" s="285"/>
      <c r="M235" s="286"/>
      <c r="N235" s="287"/>
      <c r="O235" s="287"/>
      <c r="P235" s="287"/>
      <c r="Q235" s="287"/>
      <c r="R235" s="287"/>
      <c r="S235" s="287"/>
      <c r="T235" s="28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9" t="s">
        <v>235</v>
      </c>
      <c r="AU235" s="289" t="s">
        <v>241</v>
      </c>
      <c r="AV235" s="15" t="s">
        <v>92</v>
      </c>
      <c r="AW235" s="15" t="s">
        <v>40</v>
      </c>
      <c r="AX235" s="15" t="s">
        <v>85</v>
      </c>
      <c r="AY235" s="289" t="s">
        <v>226</v>
      </c>
    </row>
    <row r="236" s="13" customFormat="1">
      <c r="A236" s="13"/>
      <c r="B236" s="243"/>
      <c r="C236" s="244"/>
      <c r="D236" s="245" t="s">
        <v>235</v>
      </c>
      <c r="E236" s="246" t="s">
        <v>1</v>
      </c>
      <c r="F236" s="247" t="s">
        <v>94</v>
      </c>
      <c r="G236" s="244"/>
      <c r="H236" s="248">
        <v>2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235</v>
      </c>
      <c r="AU236" s="254" t="s">
        <v>241</v>
      </c>
      <c r="AV236" s="13" t="s">
        <v>94</v>
      </c>
      <c r="AW236" s="13" t="s">
        <v>40</v>
      </c>
      <c r="AX236" s="13" t="s">
        <v>85</v>
      </c>
      <c r="AY236" s="254" t="s">
        <v>226</v>
      </c>
    </row>
    <row r="237" s="15" customFormat="1">
      <c r="A237" s="15"/>
      <c r="B237" s="280"/>
      <c r="C237" s="281"/>
      <c r="D237" s="245" t="s">
        <v>235</v>
      </c>
      <c r="E237" s="282" t="s">
        <v>1</v>
      </c>
      <c r="F237" s="283" t="s">
        <v>4906</v>
      </c>
      <c r="G237" s="281"/>
      <c r="H237" s="282" t="s">
        <v>1</v>
      </c>
      <c r="I237" s="284"/>
      <c r="J237" s="281"/>
      <c r="K237" s="281"/>
      <c r="L237" s="285"/>
      <c r="M237" s="286"/>
      <c r="N237" s="287"/>
      <c r="O237" s="287"/>
      <c r="P237" s="287"/>
      <c r="Q237" s="287"/>
      <c r="R237" s="287"/>
      <c r="S237" s="287"/>
      <c r="T237" s="28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9" t="s">
        <v>235</v>
      </c>
      <c r="AU237" s="289" t="s">
        <v>241</v>
      </c>
      <c r="AV237" s="15" t="s">
        <v>92</v>
      </c>
      <c r="AW237" s="15" t="s">
        <v>40</v>
      </c>
      <c r="AX237" s="15" t="s">
        <v>85</v>
      </c>
      <c r="AY237" s="289" t="s">
        <v>226</v>
      </c>
    </row>
    <row r="238" s="13" customFormat="1">
      <c r="A238" s="13"/>
      <c r="B238" s="243"/>
      <c r="C238" s="244"/>
      <c r="D238" s="245" t="s">
        <v>235</v>
      </c>
      <c r="E238" s="246" t="s">
        <v>1</v>
      </c>
      <c r="F238" s="247" t="s">
        <v>233</v>
      </c>
      <c r="G238" s="244"/>
      <c r="H238" s="248">
        <v>4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235</v>
      </c>
      <c r="AU238" s="254" t="s">
        <v>241</v>
      </c>
      <c r="AV238" s="13" t="s">
        <v>94</v>
      </c>
      <c r="AW238" s="13" t="s">
        <v>40</v>
      </c>
      <c r="AX238" s="13" t="s">
        <v>85</v>
      </c>
      <c r="AY238" s="254" t="s">
        <v>226</v>
      </c>
    </row>
    <row r="239" s="15" customFormat="1">
      <c r="A239" s="15"/>
      <c r="B239" s="280"/>
      <c r="C239" s="281"/>
      <c r="D239" s="245" t="s">
        <v>235</v>
      </c>
      <c r="E239" s="282" t="s">
        <v>1</v>
      </c>
      <c r="F239" s="283" t="s">
        <v>4909</v>
      </c>
      <c r="G239" s="281"/>
      <c r="H239" s="282" t="s">
        <v>1</v>
      </c>
      <c r="I239" s="284"/>
      <c r="J239" s="281"/>
      <c r="K239" s="281"/>
      <c r="L239" s="285"/>
      <c r="M239" s="286"/>
      <c r="N239" s="287"/>
      <c r="O239" s="287"/>
      <c r="P239" s="287"/>
      <c r="Q239" s="287"/>
      <c r="R239" s="287"/>
      <c r="S239" s="287"/>
      <c r="T239" s="28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9" t="s">
        <v>235</v>
      </c>
      <c r="AU239" s="289" t="s">
        <v>241</v>
      </c>
      <c r="AV239" s="15" t="s">
        <v>92</v>
      </c>
      <c r="AW239" s="15" t="s">
        <v>40</v>
      </c>
      <c r="AX239" s="15" t="s">
        <v>85</v>
      </c>
      <c r="AY239" s="289" t="s">
        <v>226</v>
      </c>
    </row>
    <row r="240" s="13" customFormat="1">
      <c r="A240" s="13"/>
      <c r="B240" s="243"/>
      <c r="C240" s="244"/>
      <c r="D240" s="245" t="s">
        <v>235</v>
      </c>
      <c r="E240" s="246" t="s">
        <v>1</v>
      </c>
      <c r="F240" s="247" t="s">
        <v>92</v>
      </c>
      <c r="G240" s="244"/>
      <c r="H240" s="248">
        <v>1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235</v>
      </c>
      <c r="AU240" s="254" t="s">
        <v>241</v>
      </c>
      <c r="AV240" s="13" t="s">
        <v>94</v>
      </c>
      <c r="AW240" s="13" t="s">
        <v>40</v>
      </c>
      <c r="AX240" s="13" t="s">
        <v>85</v>
      </c>
      <c r="AY240" s="254" t="s">
        <v>226</v>
      </c>
    </row>
    <row r="241" s="15" customFormat="1">
      <c r="A241" s="15"/>
      <c r="B241" s="280"/>
      <c r="C241" s="281"/>
      <c r="D241" s="245" t="s">
        <v>235</v>
      </c>
      <c r="E241" s="282" t="s">
        <v>1</v>
      </c>
      <c r="F241" s="283" t="s">
        <v>4912</v>
      </c>
      <c r="G241" s="281"/>
      <c r="H241" s="282" t="s">
        <v>1</v>
      </c>
      <c r="I241" s="284"/>
      <c r="J241" s="281"/>
      <c r="K241" s="281"/>
      <c r="L241" s="285"/>
      <c r="M241" s="286"/>
      <c r="N241" s="287"/>
      <c r="O241" s="287"/>
      <c r="P241" s="287"/>
      <c r="Q241" s="287"/>
      <c r="R241" s="287"/>
      <c r="S241" s="287"/>
      <c r="T241" s="28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9" t="s">
        <v>235</v>
      </c>
      <c r="AU241" s="289" t="s">
        <v>241</v>
      </c>
      <c r="AV241" s="15" t="s">
        <v>92</v>
      </c>
      <c r="AW241" s="15" t="s">
        <v>40</v>
      </c>
      <c r="AX241" s="15" t="s">
        <v>85</v>
      </c>
      <c r="AY241" s="289" t="s">
        <v>226</v>
      </c>
    </row>
    <row r="242" s="13" customFormat="1">
      <c r="A242" s="13"/>
      <c r="B242" s="243"/>
      <c r="C242" s="244"/>
      <c r="D242" s="245" t="s">
        <v>235</v>
      </c>
      <c r="E242" s="246" t="s">
        <v>1</v>
      </c>
      <c r="F242" s="247" t="s">
        <v>92</v>
      </c>
      <c r="G242" s="244"/>
      <c r="H242" s="248">
        <v>1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235</v>
      </c>
      <c r="AU242" s="254" t="s">
        <v>241</v>
      </c>
      <c r="AV242" s="13" t="s">
        <v>94</v>
      </c>
      <c r="AW242" s="13" t="s">
        <v>40</v>
      </c>
      <c r="AX242" s="13" t="s">
        <v>85</v>
      </c>
      <c r="AY242" s="254" t="s">
        <v>226</v>
      </c>
    </row>
    <row r="243" s="15" customFormat="1">
      <c r="A243" s="15"/>
      <c r="B243" s="280"/>
      <c r="C243" s="281"/>
      <c r="D243" s="245" t="s">
        <v>235</v>
      </c>
      <c r="E243" s="282" t="s">
        <v>1</v>
      </c>
      <c r="F243" s="283" t="s">
        <v>4617</v>
      </c>
      <c r="G243" s="281"/>
      <c r="H243" s="282" t="s">
        <v>1</v>
      </c>
      <c r="I243" s="284"/>
      <c r="J243" s="281"/>
      <c r="K243" s="281"/>
      <c r="L243" s="285"/>
      <c r="M243" s="286"/>
      <c r="N243" s="287"/>
      <c r="O243" s="287"/>
      <c r="P243" s="287"/>
      <c r="Q243" s="287"/>
      <c r="R243" s="287"/>
      <c r="S243" s="287"/>
      <c r="T243" s="28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9" t="s">
        <v>235</v>
      </c>
      <c r="AU243" s="289" t="s">
        <v>241</v>
      </c>
      <c r="AV243" s="15" t="s">
        <v>92</v>
      </c>
      <c r="AW243" s="15" t="s">
        <v>40</v>
      </c>
      <c r="AX243" s="15" t="s">
        <v>85</v>
      </c>
      <c r="AY243" s="289" t="s">
        <v>226</v>
      </c>
    </row>
    <row r="244" s="13" customFormat="1">
      <c r="A244" s="13"/>
      <c r="B244" s="243"/>
      <c r="C244" s="244"/>
      <c r="D244" s="245" t="s">
        <v>235</v>
      </c>
      <c r="E244" s="246" t="s">
        <v>1</v>
      </c>
      <c r="F244" s="247" t="s">
        <v>92</v>
      </c>
      <c r="G244" s="244"/>
      <c r="H244" s="248">
        <v>1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235</v>
      </c>
      <c r="AU244" s="254" t="s">
        <v>241</v>
      </c>
      <c r="AV244" s="13" t="s">
        <v>94</v>
      </c>
      <c r="AW244" s="13" t="s">
        <v>40</v>
      </c>
      <c r="AX244" s="13" t="s">
        <v>85</v>
      </c>
      <c r="AY244" s="254" t="s">
        <v>226</v>
      </c>
    </row>
    <row r="245" s="15" customFormat="1">
      <c r="A245" s="15"/>
      <c r="B245" s="280"/>
      <c r="C245" s="281"/>
      <c r="D245" s="245" t="s">
        <v>235</v>
      </c>
      <c r="E245" s="282" t="s">
        <v>1</v>
      </c>
      <c r="F245" s="283" t="s">
        <v>4626</v>
      </c>
      <c r="G245" s="281"/>
      <c r="H245" s="282" t="s">
        <v>1</v>
      </c>
      <c r="I245" s="284"/>
      <c r="J245" s="281"/>
      <c r="K245" s="281"/>
      <c r="L245" s="285"/>
      <c r="M245" s="286"/>
      <c r="N245" s="287"/>
      <c r="O245" s="287"/>
      <c r="P245" s="287"/>
      <c r="Q245" s="287"/>
      <c r="R245" s="287"/>
      <c r="S245" s="287"/>
      <c r="T245" s="28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9" t="s">
        <v>235</v>
      </c>
      <c r="AU245" s="289" t="s">
        <v>241</v>
      </c>
      <c r="AV245" s="15" t="s">
        <v>92</v>
      </c>
      <c r="AW245" s="15" t="s">
        <v>40</v>
      </c>
      <c r="AX245" s="15" t="s">
        <v>85</v>
      </c>
      <c r="AY245" s="289" t="s">
        <v>226</v>
      </c>
    </row>
    <row r="246" s="13" customFormat="1">
      <c r="A246" s="13"/>
      <c r="B246" s="243"/>
      <c r="C246" s="244"/>
      <c r="D246" s="245" t="s">
        <v>235</v>
      </c>
      <c r="E246" s="246" t="s">
        <v>1</v>
      </c>
      <c r="F246" s="247" t="s">
        <v>251</v>
      </c>
      <c r="G246" s="244"/>
      <c r="H246" s="248">
        <v>5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235</v>
      </c>
      <c r="AU246" s="254" t="s">
        <v>241</v>
      </c>
      <c r="AV246" s="13" t="s">
        <v>94</v>
      </c>
      <c r="AW246" s="13" t="s">
        <v>40</v>
      </c>
      <c r="AX246" s="13" t="s">
        <v>85</v>
      </c>
      <c r="AY246" s="254" t="s">
        <v>226</v>
      </c>
    </row>
    <row r="247" s="14" customFormat="1">
      <c r="A247" s="14"/>
      <c r="B247" s="255"/>
      <c r="C247" s="256"/>
      <c r="D247" s="245" t="s">
        <v>235</v>
      </c>
      <c r="E247" s="257" t="s">
        <v>1</v>
      </c>
      <c r="F247" s="258" t="s">
        <v>237</v>
      </c>
      <c r="G247" s="256"/>
      <c r="H247" s="259">
        <v>53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235</v>
      </c>
      <c r="AU247" s="265" t="s">
        <v>241</v>
      </c>
      <c r="AV247" s="14" t="s">
        <v>233</v>
      </c>
      <c r="AW247" s="14" t="s">
        <v>40</v>
      </c>
      <c r="AX247" s="14" t="s">
        <v>92</v>
      </c>
      <c r="AY247" s="265" t="s">
        <v>226</v>
      </c>
    </row>
    <row r="248" s="2" customFormat="1" ht="16.5" customHeight="1">
      <c r="A248" s="41"/>
      <c r="B248" s="42"/>
      <c r="C248" s="230" t="s">
        <v>425</v>
      </c>
      <c r="D248" s="230" t="s">
        <v>228</v>
      </c>
      <c r="E248" s="231" t="s">
        <v>2187</v>
      </c>
      <c r="F248" s="232" t="s">
        <v>4641</v>
      </c>
      <c r="G248" s="233" t="s">
        <v>244</v>
      </c>
      <c r="H248" s="234">
        <v>6</v>
      </c>
      <c r="I248" s="235"/>
      <c r="J248" s="236">
        <f>ROUND(I248*H248,2)</f>
        <v>0</v>
      </c>
      <c r="K248" s="232" t="s">
        <v>232</v>
      </c>
      <c r="L248" s="47"/>
      <c r="M248" s="237" t="s">
        <v>1</v>
      </c>
      <c r="N248" s="238" t="s">
        <v>52</v>
      </c>
      <c r="O248" s="95"/>
      <c r="P248" s="239">
        <f>O248*H248</f>
        <v>0</v>
      </c>
      <c r="Q248" s="239">
        <v>0.00034000000000000002</v>
      </c>
      <c r="R248" s="239">
        <f>Q248*H248</f>
        <v>0.0020400000000000001</v>
      </c>
      <c r="S248" s="239">
        <v>0</v>
      </c>
      <c r="T248" s="24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1" t="s">
        <v>307</v>
      </c>
      <c r="AT248" s="241" t="s">
        <v>228</v>
      </c>
      <c r="AU248" s="241" t="s">
        <v>241</v>
      </c>
      <c r="AY248" s="19" t="s">
        <v>226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233</v>
      </c>
      <c r="BK248" s="242">
        <f>ROUND(I248*H248,2)</f>
        <v>0</v>
      </c>
      <c r="BL248" s="19" t="s">
        <v>307</v>
      </c>
      <c r="BM248" s="241" t="s">
        <v>4934</v>
      </c>
    </row>
    <row r="249" s="15" customFormat="1">
      <c r="A249" s="15"/>
      <c r="B249" s="280"/>
      <c r="C249" s="281"/>
      <c r="D249" s="245" t="s">
        <v>235</v>
      </c>
      <c r="E249" s="282" t="s">
        <v>1</v>
      </c>
      <c r="F249" s="283" t="s">
        <v>4623</v>
      </c>
      <c r="G249" s="281"/>
      <c r="H249" s="282" t="s">
        <v>1</v>
      </c>
      <c r="I249" s="284"/>
      <c r="J249" s="281"/>
      <c r="K249" s="281"/>
      <c r="L249" s="285"/>
      <c r="M249" s="286"/>
      <c r="N249" s="287"/>
      <c r="O249" s="287"/>
      <c r="P249" s="287"/>
      <c r="Q249" s="287"/>
      <c r="R249" s="287"/>
      <c r="S249" s="287"/>
      <c r="T249" s="28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9" t="s">
        <v>235</v>
      </c>
      <c r="AU249" s="289" t="s">
        <v>241</v>
      </c>
      <c r="AV249" s="15" t="s">
        <v>92</v>
      </c>
      <c r="AW249" s="15" t="s">
        <v>40</v>
      </c>
      <c r="AX249" s="15" t="s">
        <v>85</v>
      </c>
      <c r="AY249" s="289" t="s">
        <v>226</v>
      </c>
    </row>
    <row r="250" s="13" customFormat="1">
      <c r="A250" s="13"/>
      <c r="B250" s="243"/>
      <c r="C250" s="244"/>
      <c r="D250" s="245" t="s">
        <v>235</v>
      </c>
      <c r="E250" s="246" t="s">
        <v>1</v>
      </c>
      <c r="F250" s="247" t="s">
        <v>4935</v>
      </c>
      <c r="G250" s="244"/>
      <c r="H250" s="248">
        <v>6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235</v>
      </c>
      <c r="AU250" s="254" t="s">
        <v>241</v>
      </c>
      <c r="AV250" s="13" t="s">
        <v>94</v>
      </c>
      <c r="AW250" s="13" t="s">
        <v>40</v>
      </c>
      <c r="AX250" s="13" t="s">
        <v>92</v>
      </c>
      <c r="AY250" s="254" t="s">
        <v>226</v>
      </c>
    </row>
    <row r="251" s="2" customFormat="1" ht="16.5" customHeight="1">
      <c r="A251" s="41"/>
      <c r="B251" s="42"/>
      <c r="C251" s="230" t="s">
        <v>429</v>
      </c>
      <c r="D251" s="230" t="s">
        <v>228</v>
      </c>
      <c r="E251" s="231" t="s">
        <v>2193</v>
      </c>
      <c r="F251" s="232" t="s">
        <v>4936</v>
      </c>
      <c r="G251" s="233" t="s">
        <v>244</v>
      </c>
      <c r="H251" s="234">
        <v>6</v>
      </c>
      <c r="I251" s="235"/>
      <c r="J251" s="236">
        <f>ROUND(I251*H251,2)</f>
        <v>0</v>
      </c>
      <c r="K251" s="232" t="s">
        <v>232</v>
      </c>
      <c r="L251" s="47"/>
      <c r="M251" s="237" t="s">
        <v>1</v>
      </c>
      <c r="N251" s="238" t="s">
        <v>52</v>
      </c>
      <c r="O251" s="95"/>
      <c r="P251" s="239">
        <f>O251*H251</f>
        <v>0</v>
      </c>
      <c r="Q251" s="239">
        <v>0.00042999999999999999</v>
      </c>
      <c r="R251" s="239">
        <f>Q251*H251</f>
        <v>0.0025799999999999998</v>
      </c>
      <c r="S251" s="239">
        <v>0</v>
      </c>
      <c r="T251" s="240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1" t="s">
        <v>307</v>
      </c>
      <c r="AT251" s="241" t="s">
        <v>228</v>
      </c>
      <c r="AU251" s="241" t="s">
        <v>241</v>
      </c>
      <c r="AY251" s="19" t="s">
        <v>226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233</v>
      </c>
      <c r="BK251" s="242">
        <f>ROUND(I251*H251,2)</f>
        <v>0</v>
      </c>
      <c r="BL251" s="19" t="s">
        <v>307</v>
      </c>
      <c r="BM251" s="241" t="s">
        <v>4937</v>
      </c>
    </row>
    <row r="252" s="15" customFormat="1">
      <c r="A252" s="15"/>
      <c r="B252" s="280"/>
      <c r="C252" s="281"/>
      <c r="D252" s="245" t="s">
        <v>235</v>
      </c>
      <c r="E252" s="282" t="s">
        <v>1</v>
      </c>
      <c r="F252" s="283" t="s">
        <v>4918</v>
      </c>
      <c r="G252" s="281"/>
      <c r="H252" s="282" t="s">
        <v>1</v>
      </c>
      <c r="I252" s="284"/>
      <c r="J252" s="281"/>
      <c r="K252" s="281"/>
      <c r="L252" s="285"/>
      <c r="M252" s="286"/>
      <c r="N252" s="287"/>
      <c r="O252" s="287"/>
      <c r="P252" s="287"/>
      <c r="Q252" s="287"/>
      <c r="R252" s="287"/>
      <c r="S252" s="287"/>
      <c r="T252" s="28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9" t="s">
        <v>235</v>
      </c>
      <c r="AU252" s="289" t="s">
        <v>241</v>
      </c>
      <c r="AV252" s="15" t="s">
        <v>92</v>
      </c>
      <c r="AW252" s="15" t="s">
        <v>40</v>
      </c>
      <c r="AX252" s="15" t="s">
        <v>85</v>
      </c>
      <c r="AY252" s="289" t="s">
        <v>226</v>
      </c>
    </row>
    <row r="253" s="13" customFormat="1">
      <c r="A253" s="13"/>
      <c r="B253" s="243"/>
      <c r="C253" s="244"/>
      <c r="D253" s="245" t="s">
        <v>235</v>
      </c>
      <c r="E253" s="246" t="s">
        <v>1</v>
      </c>
      <c r="F253" s="247" t="s">
        <v>4935</v>
      </c>
      <c r="G253" s="244"/>
      <c r="H253" s="248">
        <v>6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235</v>
      </c>
      <c r="AU253" s="254" t="s">
        <v>241</v>
      </c>
      <c r="AV253" s="13" t="s">
        <v>94</v>
      </c>
      <c r="AW253" s="13" t="s">
        <v>40</v>
      </c>
      <c r="AX253" s="13" t="s">
        <v>92</v>
      </c>
      <c r="AY253" s="254" t="s">
        <v>226</v>
      </c>
    </row>
    <row r="254" s="2" customFormat="1" ht="16.5" customHeight="1">
      <c r="A254" s="41"/>
      <c r="B254" s="42"/>
      <c r="C254" s="230" t="s">
        <v>434</v>
      </c>
      <c r="D254" s="230" t="s">
        <v>228</v>
      </c>
      <c r="E254" s="231" t="s">
        <v>2216</v>
      </c>
      <c r="F254" s="232" t="s">
        <v>4494</v>
      </c>
      <c r="G254" s="233" t="s">
        <v>244</v>
      </c>
      <c r="H254" s="234">
        <v>18</v>
      </c>
      <c r="I254" s="235"/>
      <c r="J254" s="236">
        <f>ROUND(I254*H254,2)</f>
        <v>0</v>
      </c>
      <c r="K254" s="232" t="s">
        <v>232</v>
      </c>
      <c r="L254" s="47"/>
      <c r="M254" s="237" t="s">
        <v>1</v>
      </c>
      <c r="N254" s="238" t="s">
        <v>52</v>
      </c>
      <c r="O254" s="95"/>
      <c r="P254" s="239">
        <f>O254*H254</f>
        <v>0</v>
      </c>
      <c r="Q254" s="239">
        <v>0.0011999999999999999</v>
      </c>
      <c r="R254" s="239">
        <f>Q254*H254</f>
        <v>0.021599999999999998</v>
      </c>
      <c r="S254" s="239">
        <v>0</v>
      </c>
      <c r="T254" s="240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1" t="s">
        <v>307</v>
      </c>
      <c r="AT254" s="241" t="s">
        <v>228</v>
      </c>
      <c r="AU254" s="241" t="s">
        <v>241</v>
      </c>
      <c r="AY254" s="19" t="s">
        <v>226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233</v>
      </c>
      <c r="BK254" s="242">
        <f>ROUND(I254*H254,2)</f>
        <v>0</v>
      </c>
      <c r="BL254" s="19" t="s">
        <v>307</v>
      </c>
      <c r="BM254" s="241" t="s">
        <v>4938</v>
      </c>
    </row>
    <row r="255" s="15" customFormat="1">
      <c r="A255" s="15"/>
      <c r="B255" s="280"/>
      <c r="C255" s="281"/>
      <c r="D255" s="245" t="s">
        <v>235</v>
      </c>
      <c r="E255" s="282" t="s">
        <v>1</v>
      </c>
      <c r="F255" s="283" t="s">
        <v>4922</v>
      </c>
      <c r="G255" s="281"/>
      <c r="H255" s="282" t="s">
        <v>1</v>
      </c>
      <c r="I255" s="284"/>
      <c r="J255" s="281"/>
      <c r="K255" s="281"/>
      <c r="L255" s="285"/>
      <c r="M255" s="286"/>
      <c r="N255" s="287"/>
      <c r="O255" s="287"/>
      <c r="P255" s="287"/>
      <c r="Q255" s="287"/>
      <c r="R255" s="287"/>
      <c r="S255" s="287"/>
      <c r="T255" s="28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9" t="s">
        <v>235</v>
      </c>
      <c r="AU255" s="289" t="s">
        <v>241</v>
      </c>
      <c r="AV255" s="15" t="s">
        <v>92</v>
      </c>
      <c r="AW255" s="15" t="s">
        <v>40</v>
      </c>
      <c r="AX255" s="15" t="s">
        <v>85</v>
      </c>
      <c r="AY255" s="289" t="s">
        <v>226</v>
      </c>
    </row>
    <row r="256" s="13" customFormat="1">
      <c r="A256" s="13"/>
      <c r="B256" s="243"/>
      <c r="C256" s="244"/>
      <c r="D256" s="245" t="s">
        <v>235</v>
      </c>
      <c r="E256" s="246" t="s">
        <v>1</v>
      </c>
      <c r="F256" s="247" t="s">
        <v>4939</v>
      </c>
      <c r="G256" s="244"/>
      <c r="H256" s="248">
        <v>18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235</v>
      </c>
      <c r="AU256" s="254" t="s">
        <v>241</v>
      </c>
      <c r="AV256" s="13" t="s">
        <v>94</v>
      </c>
      <c r="AW256" s="13" t="s">
        <v>40</v>
      </c>
      <c r="AX256" s="13" t="s">
        <v>92</v>
      </c>
      <c r="AY256" s="254" t="s">
        <v>226</v>
      </c>
    </row>
    <row r="257" s="2" customFormat="1" ht="16.5" customHeight="1">
      <c r="A257" s="41"/>
      <c r="B257" s="42"/>
      <c r="C257" s="230" t="s">
        <v>443</v>
      </c>
      <c r="D257" s="230" t="s">
        <v>228</v>
      </c>
      <c r="E257" s="231" t="s">
        <v>4643</v>
      </c>
      <c r="F257" s="232" t="s">
        <v>4644</v>
      </c>
      <c r="G257" s="233" t="s">
        <v>244</v>
      </c>
      <c r="H257" s="234">
        <v>18</v>
      </c>
      <c r="I257" s="235"/>
      <c r="J257" s="236">
        <f>ROUND(I257*H257,2)</f>
        <v>0</v>
      </c>
      <c r="K257" s="232" t="s">
        <v>232</v>
      </c>
      <c r="L257" s="47"/>
      <c r="M257" s="237" t="s">
        <v>1</v>
      </c>
      <c r="N257" s="238" t="s">
        <v>52</v>
      </c>
      <c r="O257" s="95"/>
      <c r="P257" s="239">
        <f>O257*H257</f>
        <v>0</v>
      </c>
      <c r="Q257" s="239">
        <v>0.0014</v>
      </c>
      <c r="R257" s="239">
        <f>Q257*H257</f>
        <v>0.0252</v>
      </c>
      <c r="S257" s="239">
        <v>0</v>
      </c>
      <c r="T257" s="240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1" t="s">
        <v>307</v>
      </c>
      <c r="AT257" s="241" t="s">
        <v>228</v>
      </c>
      <c r="AU257" s="241" t="s">
        <v>241</v>
      </c>
      <c r="AY257" s="19" t="s">
        <v>226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233</v>
      </c>
      <c r="BK257" s="242">
        <f>ROUND(I257*H257,2)</f>
        <v>0</v>
      </c>
      <c r="BL257" s="19" t="s">
        <v>307</v>
      </c>
      <c r="BM257" s="241" t="s">
        <v>4940</v>
      </c>
    </row>
    <row r="258" s="15" customFormat="1">
      <c r="A258" s="15"/>
      <c r="B258" s="280"/>
      <c r="C258" s="281"/>
      <c r="D258" s="245" t="s">
        <v>235</v>
      </c>
      <c r="E258" s="282" t="s">
        <v>1</v>
      </c>
      <c r="F258" s="283" t="s">
        <v>4626</v>
      </c>
      <c r="G258" s="281"/>
      <c r="H258" s="282" t="s">
        <v>1</v>
      </c>
      <c r="I258" s="284"/>
      <c r="J258" s="281"/>
      <c r="K258" s="281"/>
      <c r="L258" s="285"/>
      <c r="M258" s="286"/>
      <c r="N258" s="287"/>
      <c r="O258" s="287"/>
      <c r="P258" s="287"/>
      <c r="Q258" s="287"/>
      <c r="R258" s="287"/>
      <c r="S258" s="287"/>
      <c r="T258" s="28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9" t="s">
        <v>235</v>
      </c>
      <c r="AU258" s="289" t="s">
        <v>241</v>
      </c>
      <c r="AV258" s="15" t="s">
        <v>92</v>
      </c>
      <c r="AW258" s="15" t="s">
        <v>40</v>
      </c>
      <c r="AX258" s="15" t="s">
        <v>85</v>
      </c>
      <c r="AY258" s="289" t="s">
        <v>226</v>
      </c>
    </row>
    <row r="259" s="13" customFormat="1">
      <c r="A259" s="13"/>
      <c r="B259" s="243"/>
      <c r="C259" s="244"/>
      <c r="D259" s="245" t="s">
        <v>235</v>
      </c>
      <c r="E259" s="246" t="s">
        <v>1</v>
      </c>
      <c r="F259" s="247" t="s">
        <v>4939</v>
      </c>
      <c r="G259" s="244"/>
      <c r="H259" s="248">
        <v>18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235</v>
      </c>
      <c r="AU259" s="254" t="s">
        <v>241</v>
      </c>
      <c r="AV259" s="13" t="s">
        <v>94</v>
      </c>
      <c r="AW259" s="13" t="s">
        <v>40</v>
      </c>
      <c r="AX259" s="13" t="s">
        <v>92</v>
      </c>
      <c r="AY259" s="254" t="s">
        <v>226</v>
      </c>
    </row>
    <row r="260" s="2" customFormat="1" ht="16.5" customHeight="1">
      <c r="A260" s="41"/>
      <c r="B260" s="42"/>
      <c r="C260" s="230" t="s">
        <v>447</v>
      </c>
      <c r="D260" s="230" t="s">
        <v>228</v>
      </c>
      <c r="E260" s="231" t="s">
        <v>4646</v>
      </c>
      <c r="F260" s="232" t="s">
        <v>4647</v>
      </c>
      <c r="G260" s="233" t="s">
        <v>927</v>
      </c>
      <c r="H260" s="234">
        <v>4</v>
      </c>
      <c r="I260" s="235"/>
      <c r="J260" s="236">
        <f>ROUND(I260*H260,2)</f>
        <v>0</v>
      </c>
      <c r="K260" s="232" t="s">
        <v>232</v>
      </c>
      <c r="L260" s="47"/>
      <c r="M260" s="237" t="s">
        <v>1</v>
      </c>
      <c r="N260" s="238" t="s">
        <v>52</v>
      </c>
      <c r="O260" s="95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1" t="s">
        <v>307</v>
      </c>
      <c r="AT260" s="241" t="s">
        <v>228</v>
      </c>
      <c r="AU260" s="241" t="s">
        <v>241</v>
      </c>
      <c r="AY260" s="19" t="s">
        <v>226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233</v>
      </c>
      <c r="BK260" s="242">
        <f>ROUND(I260*H260,2)</f>
        <v>0</v>
      </c>
      <c r="BL260" s="19" t="s">
        <v>307</v>
      </c>
      <c r="BM260" s="241" t="s">
        <v>4941</v>
      </c>
    </row>
    <row r="261" s="17" customFormat="1" ht="20.88" customHeight="1">
      <c r="A261" s="17"/>
      <c r="B261" s="316"/>
      <c r="C261" s="317"/>
      <c r="D261" s="318" t="s">
        <v>84</v>
      </c>
      <c r="E261" s="318" t="s">
        <v>4942</v>
      </c>
      <c r="F261" s="318" t="s">
        <v>4943</v>
      </c>
      <c r="G261" s="317"/>
      <c r="H261" s="317"/>
      <c r="I261" s="319"/>
      <c r="J261" s="320">
        <f>BK261</f>
        <v>0</v>
      </c>
      <c r="K261" s="317"/>
      <c r="L261" s="321"/>
      <c r="M261" s="322"/>
      <c r="N261" s="323"/>
      <c r="O261" s="323"/>
      <c r="P261" s="324">
        <f>P262+P273</f>
        <v>0</v>
      </c>
      <c r="Q261" s="323"/>
      <c r="R261" s="324">
        <f>R262+R273</f>
        <v>0.13917000000000002</v>
      </c>
      <c r="S261" s="323"/>
      <c r="T261" s="325">
        <f>T262+T273</f>
        <v>0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R261" s="326" t="s">
        <v>92</v>
      </c>
      <c r="AT261" s="327" t="s">
        <v>84</v>
      </c>
      <c r="AU261" s="327" t="s">
        <v>241</v>
      </c>
      <c r="AY261" s="326" t="s">
        <v>226</v>
      </c>
      <c r="BK261" s="328">
        <f>BK262+BK273</f>
        <v>0</v>
      </c>
    </row>
    <row r="262" s="17" customFormat="1" ht="20.88" customHeight="1">
      <c r="A262" s="17"/>
      <c r="B262" s="316"/>
      <c r="C262" s="317"/>
      <c r="D262" s="318" t="s">
        <v>84</v>
      </c>
      <c r="E262" s="318" t="s">
        <v>4497</v>
      </c>
      <c r="F262" s="318" t="s">
        <v>4498</v>
      </c>
      <c r="G262" s="317"/>
      <c r="H262" s="317"/>
      <c r="I262" s="319"/>
      <c r="J262" s="320">
        <f>BK262</f>
        <v>0</v>
      </c>
      <c r="K262" s="317"/>
      <c r="L262" s="321"/>
      <c r="M262" s="322"/>
      <c r="N262" s="323"/>
      <c r="O262" s="323"/>
      <c r="P262" s="324">
        <f>SUM(P263:P272)</f>
        <v>0</v>
      </c>
      <c r="Q262" s="323"/>
      <c r="R262" s="324">
        <f>SUM(R263:R272)</f>
        <v>0.078310000000000005</v>
      </c>
      <c r="S262" s="323"/>
      <c r="T262" s="325">
        <f>SUM(T263:T272)</f>
        <v>0</v>
      </c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R262" s="326" t="s">
        <v>92</v>
      </c>
      <c r="AT262" s="327" t="s">
        <v>84</v>
      </c>
      <c r="AU262" s="327" t="s">
        <v>233</v>
      </c>
      <c r="AY262" s="326" t="s">
        <v>226</v>
      </c>
      <c r="BK262" s="328">
        <f>SUM(BK263:BK272)</f>
        <v>0</v>
      </c>
    </row>
    <row r="263" s="2" customFormat="1" ht="16.5" customHeight="1">
      <c r="A263" s="41"/>
      <c r="B263" s="42"/>
      <c r="C263" s="266" t="s">
        <v>456</v>
      </c>
      <c r="D263" s="266" t="s">
        <v>301</v>
      </c>
      <c r="E263" s="267" t="s">
        <v>4944</v>
      </c>
      <c r="F263" s="268" t="s">
        <v>4945</v>
      </c>
      <c r="G263" s="269" t="s">
        <v>611</v>
      </c>
      <c r="H263" s="270">
        <v>1</v>
      </c>
      <c r="I263" s="271"/>
      <c r="J263" s="272">
        <f>ROUND(I263*H263,2)</f>
        <v>0</v>
      </c>
      <c r="K263" s="268" t="s">
        <v>1</v>
      </c>
      <c r="L263" s="273"/>
      <c r="M263" s="274" t="s">
        <v>1</v>
      </c>
      <c r="N263" s="275" t="s">
        <v>52</v>
      </c>
      <c r="O263" s="95"/>
      <c r="P263" s="239">
        <f>O263*H263</f>
        <v>0</v>
      </c>
      <c r="Q263" s="239">
        <v>0.021000000000000001</v>
      </c>
      <c r="R263" s="239">
        <f>Q263*H263</f>
        <v>0.021000000000000001</v>
      </c>
      <c r="S263" s="239">
        <v>0</v>
      </c>
      <c r="T263" s="240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1" t="s">
        <v>266</v>
      </c>
      <c r="AT263" s="241" t="s">
        <v>301</v>
      </c>
      <c r="AU263" s="241" t="s">
        <v>251</v>
      </c>
      <c r="AY263" s="19" t="s">
        <v>226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233</v>
      </c>
      <c r="BK263" s="242">
        <f>ROUND(I263*H263,2)</f>
        <v>0</v>
      </c>
      <c r="BL263" s="19" t="s">
        <v>233</v>
      </c>
      <c r="BM263" s="241" t="s">
        <v>4946</v>
      </c>
    </row>
    <row r="264" s="2" customFormat="1">
      <c r="A264" s="41"/>
      <c r="B264" s="42"/>
      <c r="C264" s="43"/>
      <c r="D264" s="245" t="s">
        <v>503</v>
      </c>
      <c r="E264" s="43"/>
      <c r="F264" s="276" t="s">
        <v>4501</v>
      </c>
      <c r="G264" s="43"/>
      <c r="H264" s="43"/>
      <c r="I264" s="277"/>
      <c r="J264" s="43"/>
      <c r="K264" s="43"/>
      <c r="L264" s="47"/>
      <c r="M264" s="278"/>
      <c r="N264" s="279"/>
      <c r="O264" s="95"/>
      <c r="P264" s="95"/>
      <c r="Q264" s="95"/>
      <c r="R264" s="95"/>
      <c r="S264" s="95"/>
      <c r="T264" s="96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503</v>
      </c>
      <c r="AU264" s="19" t="s">
        <v>251</v>
      </c>
    </row>
    <row r="265" s="2" customFormat="1" ht="16.5" customHeight="1">
      <c r="A265" s="41"/>
      <c r="B265" s="42"/>
      <c r="C265" s="266" t="s">
        <v>461</v>
      </c>
      <c r="D265" s="266" t="s">
        <v>301</v>
      </c>
      <c r="E265" s="267" t="s">
        <v>4947</v>
      </c>
      <c r="F265" s="268" t="s">
        <v>4504</v>
      </c>
      <c r="G265" s="269" t="s">
        <v>611</v>
      </c>
      <c r="H265" s="270">
        <v>2</v>
      </c>
      <c r="I265" s="271"/>
      <c r="J265" s="272">
        <f>ROUND(I265*H265,2)</f>
        <v>0</v>
      </c>
      <c r="K265" s="268" t="s">
        <v>1</v>
      </c>
      <c r="L265" s="273"/>
      <c r="M265" s="274" t="s">
        <v>1</v>
      </c>
      <c r="N265" s="275" t="s">
        <v>52</v>
      </c>
      <c r="O265" s="95"/>
      <c r="P265" s="239">
        <f>O265*H265</f>
        <v>0</v>
      </c>
      <c r="Q265" s="239">
        <v>0.021000000000000001</v>
      </c>
      <c r="R265" s="239">
        <f>Q265*H265</f>
        <v>0.042000000000000003</v>
      </c>
      <c r="S265" s="239">
        <v>0</v>
      </c>
      <c r="T265" s="240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1" t="s">
        <v>266</v>
      </c>
      <c r="AT265" s="241" t="s">
        <v>301</v>
      </c>
      <c r="AU265" s="241" t="s">
        <v>251</v>
      </c>
      <c r="AY265" s="19" t="s">
        <v>226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233</v>
      </c>
      <c r="BK265" s="242">
        <f>ROUND(I265*H265,2)</f>
        <v>0</v>
      </c>
      <c r="BL265" s="19" t="s">
        <v>233</v>
      </c>
      <c r="BM265" s="241" t="s">
        <v>4948</v>
      </c>
    </row>
    <row r="266" s="2" customFormat="1">
      <c r="A266" s="41"/>
      <c r="B266" s="42"/>
      <c r="C266" s="43"/>
      <c r="D266" s="245" t="s">
        <v>503</v>
      </c>
      <c r="E266" s="43"/>
      <c r="F266" s="276" t="s">
        <v>4501</v>
      </c>
      <c r="G266" s="43"/>
      <c r="H266" s="43"/>
      <c r="I266" s="277"/>
      <c r="J266" s="43"/>
      <c r="K266" s="43"/>
      <c r="L266" s="47"/>
      <c r="M266" s="278"/>
      <c r="N266" s="279"/>
      <c r="O266" s="95"/>
      <c r="P266" s="95"/>
      <c r="Q266" s="95"/>
      <c r="R266" s="95"/>
      <c r="S266" s="95"/>
      <c r="T266" s="96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503</v>
      </c>
      <c r="AU266" s="19" t="s">
        <v>251</v>
      </c>
    </row>
    <row r="267" s="2" customFormat="1" ht="24.15" customHeight="1">
      <c r="A267" s="41"/>
      <c r="B267" s="42"/>
      <c r="C267" s="266" t="s">
        <v>466</v>
      </c>
      <c r="D267" s="266" t="s">
        <v>301</v>
      </c>
      <c r="E267" s="267" t="s">
        <v>4949</v>
      </c>
      <c r="F267" s="268" t="s">
        <v>4950</v>
      </c>
      <c r="G267" s="269" t="s">
        <v>2044</v>
      </c>
      <c r="H267" s="270">
        <v>2</v>
      </c>
      <c r="I267" s="271"/>
      <c r="J267" s="272">
        <f>ROUND(I267*H267,2)</f>
        <v>0</v>
      </c>
      <c r="K267" s="268" t="s">
        <v>1</v>
      </c>
      <c r="L267" s="273"/>
      <c r="M267" s="274" t="s">
        <v>1</v>
      </c>
      <c r="N267" s="275" t="s">
        <v>52</v>
      </c>
      <c r="O267" s="95"/>
      <c r="P267" s="239">
        <f>O267*H267</f>
        <v>0</v>
      </c>
      <c r="Q267" s="239">
        <v>0.0044999999999999997</v>
      </c>
      <c r="R267" s="239">
        <f>Q267*H267</f>
        <v>0.0089999999999999993</v>
      </c>
      <c r="S267" s="239">
        <v>0</v>
      </c>
      <c r="T267" s="240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1" t="s">
        <v>266</v>
      </c>
      <c r="AT267" s="241" t="s">
        <v>301</v>
      </c>
      <c r="AU267" s="241" t="s">
        <v>251</v>
      </c>
      <c r="AY267" s="19" t="s">
        <v>226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9" t="s">
        <v>233</v>
      </c>
      <c r="BK267" s="242">
        <f>ROUND(I267*H267,2)</f>
        <v>0</v>
      </c>
      <c r="BL267" s="19" t="s">
        <v>233</v>
      </c>
      <c r="BM267" s="241" t="s">
        <v>4951</v>
      </c>
    </row>
    <row r="268" s="2" customFormat="1" ht="16.5" customHeight="1">
      <c r="A268" s="41"/>
      <c r="B268" s="42"/>
      <c r="C268" s="230" t="s">
        <v>471</v>
      </c>
      <c r="D268" s="230" t="s">
        <v>228</v>
      </c>
      <c r="E268" s="231" t="s">
        <v>2092</v>
      </c>
      <c r="F268" s="232" t="s">
        <v>2093</v>
      </c>
      <c r="G268" s="233" t="s">
        <v>369</v>
      </c>
      <c r="H268" s="234">
        <v>3</v>
      </c>
      <c r="I268" s="235"/>
      <c r="J268" s="236">
        <f>ROUND(I268*H268,2)</f>
        <v>0</v>
      </c>
      <c r="K268" s="232" t="s">
        <v>232</v>
      </c>
      <c r="L268" s="47"/>
      <c r="M268" s="237" t="s">
        <v>1</v>
      </c>
      <c r="N268" s="238" t="s">
        <v>52</v>
      </c>
      <c r="O268" s="95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1" t="s">
        <v>233</v>
      </c>
      <c r="AT268" s="241" t="s">
        <v>228</v>
      </c>
      <c r="AU268" s="241" t="s">
        <v>251</v>
      </c>
      <c r="AY268" s="19" t="s">
        <v>226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233</v>
      </c>
      <c r="BK268" s="242">
        <f>ROUND(I268*H268,2)</f>
        <v>0</v>
      </c>
      <c r="BL268" s="19" t="s">
        <v>233</v>
      </c>
      <c r="BM268" s="241" t="s">
        <v>4952</v>
      </c>
    </row>
    <row r="269" s="2" customFormat="1" ht="16.5" customHeight="1">
      <c r="A269" s="41"/>
      <c r="B269" s="42"/>
      <c r="C269" s="230" t="s">
        <v>476</v>
      </c>
      <c r="D269" s="230" t="s">
        <v>228</v>
      </c>
      <c r="E269" s="231" t="s">
        <v>4509</v>
      </c>
      <c r="F269" s="232" t="s">
        <v>4510</v>
      </c>
      <c r="G269" s="233" t="s">
        <v>369</v>
      </c>
      <c r="H269" s="234">
        <v>2</v>
      </c>
      <c r="I269" s="235"/>
      <c r="J269" s="236">
        <f>ROUND(I269*H269,2)</f>
        <v>0</v>
      </c>
      <c r="K269" s="232" t="s">
        <v>232</v>
      </c>
      <c r="L269" s="47"/>
      <c r="M269" s="237" t="s">
        <v>1</v>
      </c>
      <c r="N269" s="238" t="s">
        <v>52</v>
      </c>
      <c r="O269" s="95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1" t="s">
        <v>233</v>
      </c>
      <c r="AT269" s="241" t="s">
        <v>228</v>
      </c>
      <c r="AU269" s="241" t="s">
        <v>251</v>
      </c>
      <c r="AY269" s="19" t="s">
        <v>226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233</v>
      </c>
      <c r="BK269" s="242">
        <f>ROUND(I269*H269,2)</f>
        <v>0</v>
      </c>
      <c r="BL269" s="19" t="s">
        <v>233</v>
      </c>
      <c r="BM269" s="241" t="s">
        <v>4953</v>
      </c>
    </row>
    <row r="270" s="2" customFormat="1" ht="16.5" customHeight="1">
      <c r="A270" s="41"/>
      <c r="B270" s="42"/>
      <c r="C270" s="230" t="s">
        <v>480</v>
      </c>
      <c r="D270" s="230" t="s">
        <v>228</v>
      </c>
      <c r="E270" s="231" t="s">
        <v>4954</v>
      </c>
      <c r="F270" s="232" t="s">
        <v>4955</v>
      </c>
      <c r="G270" s="233" t="s">
        <v>369</v>
      </c>
      <c r="H270" s="234">
        <v>2</v>
      </c>
      <c r="I270" s="235"/>
      <c r="J270" s="236">
        <f>ROUND(I270*H270,2)</f>
        <v>0</v>
      </c>
      <c r="K270" s="232" t="s">
        <v>232</v>
      </c>
      <c r="L270" s="47"/>
      <c r="M270" s="237" t="s">
        <v>1</v>
      </c>
      <c r="N270" s="238" t="s">
        <v>52</v>
      </c>
      <c r="O270" s="95"/>
      <c r="P270" s="239">
        <f>O270*H270</f>
        <v>0</v>
      </c>
      <c r="Q270" s="239">
        <v>0.00071000000000000002</v>
      </c>
      <c r="R270" s="239">
        <f>Q270*H270</f>
        <v>0.00142</v>
      </c>
      <c r="S270" s="239">
        <v>0</v>
      </c>
      <c r="T270" s="240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1" t="s">
        <v>233</v>
      </c>
      <c r="AT270" s="241" t="s">
        <v>228</v>
      </c>
      <c r="AU270" s="241" t="s">
        <v>251</v>
      </c>
      <c r="AY270" s="19" t="s">
        <v>226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9" t="s">
        <v>233</v>
      </c>
      <c r="BK270" s="242">
        <f>ROUND(I270*H270,2)</f>
        <v>0</v>
      </c>
      <c r="BL270" s="19" t="s">
        <v>233</v>
      </c>
      <c r="BM270" s="241" t="s">
        <v>4956</v>
      </c>
    </row>
    <row r="271" s="2" customFormat="1" ht="16.5" customHeight="1">
      <c r="A271" s="41"/>
      <c r="B271" s="42"/>
      <c r="C271" s="230" t="s">
        <v>486</v>
      </c>
      <c r="D271" s="230" t="s">
        <v>228</v>
      </c>
      <c r="E271" s="231" t="s">
        <v>4512</v>
      </c>
      <c r="F271" s="232" t="s">
        <v>4513</v>
      </c>
      <c r="G271" s="233" t="s">
        <v>369</v>
      </c>
      <c r="H271" s="234">
        <v>2</v>
      </c>
      <c r="I271" s="235"/>
      <c r="J271" s="236">
        <f>ROUND(I271*H271,2)</f>
        <v>0</v>
      </c>
      <c r="K271" s="232" t="s">
        <v>232</v>
      </c>
      <c r="L271" s="47"/>
      <c r="M271" s="237" t="s">
        <v>1</v>
      </c>
      <c r="N271" s="238" t="s">
        <v>52</v>
      </c>
      <c r="O271" s="95"/>
      <c r="P271" s="239">
        <f>O271*H271</f>
        <v>0</v>
      </c>
      <c r="Q271" s="239">
        <v>0.0016199999999999999</v>
      </c>
      <c r="R271" s="239">
        <f>Q271*H271</f>
        <v>0.0032399999999999998</v>
      </c>
      <c r="S271" s="239">
        <v>0</v>
      </c>
      <c r="T271" s="240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1" t="s">
        <v>233</v>
      </c>
      <c r="AT271" s="241" t="s">
        <v>228</v>
      </c>
      <c r="AU271" s="241" t="s">
        <v>251</v>
      </c>
      <c r="AY271" s="19" t="s">
        <v>226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233</v>
      </c>
      <c r="BK271" s="242">
        <f>ROUND(I271*H271,2)</f>
        <v>0</v>
      </c>
      <c r="BL271" s="19" t="s">
        <v>233</v>
      </c>
      <c r="BM271" s="241" t="s">
        <v>4957</v>
      </c>
    </row>
    <row r="272" s="2" customFormat="1" ht="16.5" customHeight="1">
      <c r="A272" s="41"/>
      <c r="B272" s="42"/>
      <c r="C272" s="230" t="s">
        <v>491</v>
      </c>
      <c r="D272" s="230" t="s">
        <v>228</v>
      </c>
      <c r="E272" s="231" t="s">
        <v>4958</v>
      </c>
      <c r="F272" s="232" t="s">
        <v>4959</v>
      </c>
      <c r="G272" s="233" t="s">
        <v>369</v>
      </c>
      <c r="H272" s="234">
        <v>1</v>
      </c>
      <c r="I272" s="235"/>
      <c r="J272" s="236">
        <f>ROUND(I272*H272,2)</f>
        <v>0</v>
      </c>
      <c r="K272" s="232" t="s">
        <v>232</v>
      </c>
      <c r="L272" s="47"/>
      <c r="M272" s="237" t="s">
        <v>1</v>
      </c>
      <c r="N272" s="238" t="s">
        <v>52</v>
      </c>
      <c r="O272" s="95"/>
      <c r="P272" s="239">
        <f>O272*H272</f>
        <v>0</v>
      </c>
      <c r="Q272" s="239">
        <v>0.00165</v>
      </c>
      <c r="R272" s="239">
        <f>Q272*H272</f>
        <v>0.00165</v>
      </c>
      <c r="S272" s="239">
        <v>0</v>
      </c>
      <c r="T272" s="240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1" t="s">
        <v>233</v>
      </c>
      <c r="AT272" s="241" t="s">
        <v>228</v>
      </c>
      <c r="AU272" s="241" t="s">
        <v>251</v>
      </c>
      <c r="AY272" s="19" t="s">
        <v>226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233</v>
      </c>
      <c r="BK272" s="242">
        <f>ROUND(I272*H272,2)</f>
        <v>0</v>
      </c>
      <c r="BL272" s="19" t="s">
        <v>233</v>
      </c>
      <c r="BM272" s="241" t="s">
        <v>4960</v>
      </c>
    </row>
    <row r="273" s="17" customFormat="1" ht="20.88" customHeight="1">
      <c r="A273" s="17"/>
      <c r="B273" s="316"/>
      <c r="C273" s="317"/>
      <c r="D273" s="318" t="s">
        <v>84</v>
      </c>
      <c r="E273" s="318" t="s">
        <v>4961</v>
      </c>
      <c r="F273" s="318" t="s">
        <v>4962</v>
      </c>
      <c r="G273" s="317"/>
      <c r="H273" s="317"/>
      <c r="I273" s="319"/>
      <c r="J273" s="320">
        <f>BK273</f>
        <v>0</v>
      </c>
      <c r="K273" s="317"/>
      <c r="L273" s="321"/>
      <c r="M273" s="322"/>
      <c r="N273" s="323"/>
      <c r="O273" s="323"/>
      <c r="P273" s="324">
        <f>SUM(P274:P322)</f>
        <v>0</v>
      </c>
      <c r="Q273" s="323"/>
      <c r="R273" s="324">
        <f>SUM(R274:R322)</f>
        <v>0.060859999999999997</v>
      </c>
      <c r="S273" s="323"/>
      <c r="T273" s="325">
        <f>SUM(T274:T322)</f>
        <v>0</v>
      </c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R273" s="326" t="s">
        <v>92</v>
      </c>
      <c r="AT273" s="327" t="s">
        <v>84</v>
      </c>
      <c r="AU273" s="327" t="s">
        <v>233</v>
      </c>
      <c r="AY273" s="326" t="s">
        <v>226</v>
      </c>
      <c r="BK273" s="328">
        <f>SUM(BK274:BK322)</f>
        <v>0</v>
      </c>
    </row>
    <row r="274" s="2" customFormat="1" ht="16.5" customHeight="1">
      <c r="A274" s="41"/>
      <c r="B274" s="42"/>
      <c r="C274" s="266" t="s">
        <v>495</v>
      </c>
      <c r="D274" s="266" t="s">
        <v>301</v>
      </c>
      <c r="E274" s="267" t="s">
        <v>4474</v>
      </c>
      <c r="F274" s="268" t="s">
        <v>4963</v>
      </c>
      <c r="G274" s="269" t="s">
        <v>244</v>
      </c>
      <c r="H274" s="270">
        <v>3</v>
      </c>
      <c r="I274" s="271"/>
      <c r="J274" s="272">
        <f>ROUND(I274*H274,2)</f>
        <v>0</v>
      </c>
      <c r="K274" s="268" t="s">
        <v>1</v>
      </c>
      <c r="L274" s="273"/>
      <c r="M274" s="274" t="s">
        <v>1</v>
      </c>
      <c r="N274" s="275" t="s">
        <v>52</v>
      </c>
      <c r="O274" s="95"/>
      <c r="P274" s="239">
        <f>O274*H274</f>
        <v>0</v>
      </c>
      <c r="Q274" s="239">
        <v>0.0056600000000000001</v>
      </c>
      <c r="R274" s="239">
        <f>Q274*H274</f>
        <v>0.016980000000000002</v>
      </c>
      <c r="S274" s="239">
        <v>0</v>
      </c>
      <c r="T274" s="24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1" t="s">
        <v>266</v>
      </c>
      <c r="AT274" s="241" t="s">
        <v>301</v>
      </c>
      <c r="AU274" s="241" t="s">
        <v>251</v>
      </c>
      <c r="AY274" s="19" t="s">
        <v>226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233</v>
      </c>
      <c r="BK274" s="242">
        <f>ROUND(I274*H274,2)</f>
        <v>0</v>
      </c>
      <c r="BL274" s="19" t="s">
        <v>233</v>
      </c>
      <c r="BM274" s="241" t="s">
        <v>4964</v>
      </c>
    </row>
    <row r="275" s="2" customFormat="1" ht="16.5" customHeight="1">
      <c r="A275" s="41"/>
      <c r="B275" s="42"/>
      <c r="C275" s="266" t="s">
        <v>499</v>
      </c>
      <c r="D275" s="266" t="s">
        <v>301</v>
      </c>
      <c r="E275" s="267" t="s">
        <v>1602</v>
      </c>
      <c r="F275" s="268" t="s">
        <v>4532</v>
      </c>
      <c r="G275" s="269" t="s">
        <v>244</v>
      </c>
      <c r="H275" s="270">
        <v>1</v>
      </c>
      <c r="I275" s="271"/>
      <c r="J275" s="272">
        <f>ROUND(I275*H275,2)</f>
        <v>0</v>
      </c>
      <c r="K275" s="268" t="s">
        <v>1</v>
      </c>
      <c r="L275" s="273"/>
      <c r="M275" s="274" t="s">
        <v>1</v>
      </c>
      <c r="N275" s="275" t="s">
        <v>52</v>
      </c>
      <c r="O275" s="95"/>
      <c r="P275" s="239">
        <f>O275*H275</f>
        <v>0</v>
      </c>
      <c r="Q275" s="239">
        <v>0.0044000000000000003</v>
      </c>
      <c r="R275" s="239">
        <f>Q275*H275</f>
        <v>0.0044000000000000003</v>
      </c>
      <c r="S275" s="239">
        <v>0</v>
      </c>
      <c r="T275" s="240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1" t="s">
        <v>266</v>
      </c>
      <c r="AT275" s="241" t="s">
        <v>301</v>
      </c>
      <c r="AU275" s="241" t="s">
        <v>251</v>
      </c>
      <c r="AY275" s="19" t="s">
        <v>226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233</v>
      </c>
      <c r="BK275" s="242">
        <f>ROUND(I275*H275,2)</f>
        <v>0</v>
      </c>
      <c r="BL275" s="19" t="s">
        <v>233</v>
      </c>
      <c r="BM275" s="241" t="s">
        <v>4965</v>
      </c>
    </row>
    <row r="276" s="2" customFormat="1" ht="16.5" customHeight="1">
      <c r="A276" s="41"/>
      <c r="B276" s="42"/>
      <c r="C276" s="266" t="s">
        <v>505</v>
      </c>
      <c r="D276" s="266" t="s">
        <v>301</v>
      </c>
      <c r="E276" s="267" t="s">
        <v>4477</v>
      </c>
      <c r="F276" s="268" t="s">
        <v>4966</v>
      </c>
      <c r="G276" s="269" t="s">
        <v>611</v>
      </c>
      <c r="H276" s="270">
        <v>2</v>
      </c>
      <c r="I276" s="271"/>
      <c r="J276" s="272">
        <f>ROUND(I276*H276,2)</f>
        <v>0</v>
      </c>
      <c r="K276" s="268" t="s">
        <v>1</v>
      </c>
      <c r="L276" s="273"/>
      <c r="M276" s="274" t="s">
        <v>1</v>
      </c>
      <c r="N276" s="275" t="s">
        <v>52</v>
      </c>
      <c r="O276" s="95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1" t="s">
        <v>266</v>
      </c>
      <c r="AT276" s="241" t="s">
        <v>301</v>
      </c>
      <c r="AU276" s="241" t="s">
        <v>251</v>
      </c>
      <c r="AY276" s="19" t="s">
        <v>226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233</v>
      </c>
      <c r="BK276" s="242">
        <f>ROUND(I276*H276,2)</f>
        <v>0</v>
      </c>
      <c r="BL276" s="19" t="s">
        <v>233</v>
      </c>
      <c r="BM276" s="241" t="s">
        <v>4967</v>
      </c>
    </row>
    <row r="277" s="2" customFormat="1" ht="16.5" customHeight="1">
      <c r="A277" s="41"/>
      <c r="B277" s="42"/>
      <c r="C277" s="266" t="s">
        <v>509</v>
      </c>
      <c r="D277" s="266" t="s">
        <v>301</v>
      </c>
      <c r="E277" s="267" t="s">
        <v>4480</v>
      </c>
      <c r="F277" s="268" t="s">
        <v>4968</v>
      </c>
      <c r="G277" s="269" t="s">
        <v>611</v>
      </c>
      <c r="H277" s="270">
        <v>2</v>
      </c>
      <c r="I277" s="271"/>
      <c r="J277" s="272">
        <f>ROUND(I277*H277,2)</f>
        <v>0</v>
      </c>
      <c r="K277" s="268" t="s">
        <v>1</v>
      </c>
      <c r="L277" s="273"/>
      <c r="M277" s="274" t="s">
        <v>1</v>
      </c>
      <c r="N277" s="275" t="s">
        <v>52</v>
      </c>
      <c r="O277" s="95"/>
      <c r="P277" s="239">
        <f>O277*H277</f>
        <v>0</v>
      </c>
      <c r="Q277" s="239">
        <v>0.00089999999999999998</v>
      </c>
      <c r="R277" s="239">
        <f>Q277*H277</f>
        <v>0.0018</v>
      </c>
      <c r="S277" s="239">
        <v>0</v>
      </c>
      <c r="T277" s="240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1" t="s">
        <v>266</v>
      </c>
      <c r="AT277" s="241" t="s">
        <v>301</v>
      </c>
      <c r="AU277" s="241" t="s">
        <v>251</v>
      </c>
      <c r="AY277" s="19" t="s">
        <v>226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9" t="s">
        <v>233</v>
      </c>
      <c r="BK277" s="242">
        <f>ROUND(I277*H277,2)</f>
        <v>0</v>
      </c>
      <c r="BL277" s="19" t="s">
        <v>233</v>
      </c>
      <c r="BM277" s="241" t="s">
        <v>4969</v>
      </c>
    </row>
    <row r="278" s="2" customFormat="1" ht="16.5" customHeight="1">
      <c r="A278" s="41"/>
      <c r="B278" s="42"/>
      <c r="C278" s="266" t="s">
        <v>514</v>
      </c>
      <c r="D278" s="266" t="s">
        <v>301</v>
      </c>
      <c r="E278" s="267" t="s">
        <v>4483</v>
      </c>
      <c r="F278" s="268" t="s">
        <v>4970</v>
      </c>
      <c r="G278" s="269" t="s">
        <v>611</v>
      </c>
      <c r="H278" s="270">
        <v>1</v>
      </c>
      <c r="I278" s="271"/>
      <c r="J278" s="272">
        <f>ROUND(I278*H278,2)</f>
        <v>0</v>
      </c>
      <c r="K278" s="268" t="s">
        <v>1</v>
      </c>
      <c r="L278" s="273"/>
      <c r="M278" s="274" t="s">
        <v>1</v>
      </c>
      <c r="N278" s="275" t="s">
        <v>52</v>
      </c>
      <c r="O278" s="95"/>
      <c r="P278" s="239">
        <f>O278*H278</f>
        <v>0</v>
      </c>
      <c r="Q278" s="239">
        <v>0.0085000000000000006</v>
      </c>
      <c r="R278" s="239">
        <f>Q278*H278</f>
        <v>0.0085000000000000006</v>
      </c>
      <c r="S278" s="239">
        <v>0</v>
      </c>
      <c r="T278" s="240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1" t="s">
        <v>266</v>
      </c>
      <c r="AT278" s="241" t="s">
        <v>301</v>
      </c>
      <c r="AU278" s="241" t="s">
        <v>251</v>
      </c>
      <c r="AY278" s="19" t="s">
        <v>226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233</v>
      </c>
      <c r="BK278" s="242">
        <f>ROUND(I278*H278,2)</f>
        <v>0</v>
      </c>
      <c r="BL278" s="19" t="s">
        <v>233</v>
      </c>
      <c r="BM278" s="241" t="s">
        <v>4971</v>
      </c>
    </row>
    <row r="279" s="2" customFormat="1" ht="16.5" customHeight="1">
      <c r="A279" s="41"/>
      <c r="B279" s="42"/>
      <c r="C279" s="266" t="s">
        <v>518</v>
      </c>
      <c r="D279" s="266" t="s">
        <v>301</v>
      </c>
      <c r="E279" s="267" t="s">
        <v>2252</v>
      </c>
      <c r="F279" s="268" t="s">
        <v>4542</v>
      </c>
      <c r="G279" s="269" t="s">
        <v>611</v>
      </c>
      <c r="H279" s="270">
        <v>4</v>
      </c>
      <c r="I279" s="271"/>
      <c r="J279" s="272">
        <f>ROUND(I279*H279,2)</f>
        <v>0</v>
      </c>
      <c r="K279" s="268" t="s">
        <v>1</v>
      </c>
      <c r="L279" s="273"/>
      <c r="M279" s="274" t="s">
        <v>1</v>
      </c>
      <c r="N279" s="275" t="s">
        <v>52</v>
      </c>
      <c r="O279" s="95"/>
      <c r="P279" s="239">
        <f>O279*H279</f>
        <v>0</v>
      </c>
      <c r="Q279" s="239">
        <v>0.0040000000000000001</v>
      </c>
      <c r="R279" s="239">
        <f>Q279*H279</f>
        <v>0.016</v>
      </c>
      <c r="S279" s="239">
        <v>0</v>
      </c>
      <c r="T279" s="240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1" t="s">
        <v>266</v>
      </c>
      <c r="AT279" s="241" t="s">
        <v>301</v>
      </c>
      <c r="AU279" s="241" t="s">
        <v>251</v>
      </c>
      <c r="AY279" s="19" t="s">
        <v>226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9" t="s">
        <v>233</v>
      </c>
      <c r="BK279" s="242">
        <f>ROUND(I279*H279,2)</f>
        <v>0</v>
      </c>
      <c r="BL279" s="19" t="s">
        <v>233</v>
      </c>
      <c r="BM279" s="241" t="s">
        <v>4972</v>
      </c>
    </row>
    <row r="280" s="2" customFormat="1" ht="16.5" customHeight="1">
      <c r="A280" s="41"/>
      <c r="B280" s="42"/>
      <c r="C280" s="266" t="s">
        <v>523</v>
      </c>
      <c r="D280" s="266" t="s">
        <v>301</v>
      </c>
      <c r="E280" s="267" t="s">
        <v>4973</v>
      </c>
      <c r="F280" s="268" t="s">
        <v>4974</v>
      </c>
      <c r="G280" s="269" t="s">
        <v>611</v>
      </c>
      <c r="H280" s="270">
        <v>2</v>
      </c>
      <c r="I280" s="271"/>
      <c r="J280" s="272">
        <f>ROUND(I280*H280,2)</f>
        <v>0</v>
      </c>
      <c r="K280" s="268" t="s">
        <v>1</v>
      </c>
      <c r="L280" s="273"/>
      <c r="M280" s="274" t="s">
        <v>1</v>
      </c>
      <c r="N280" s="275" t="s">
        <v>52</v>
      </c>
      <c r="O280" s="95"/>
      <c r="P280" s="239">
        <f>O280*H280</f>
        <v>0</v>
      </c>
      <c r="Q280" s="239">
        <v>0.0035999999999999999</v>
      </c>
      <c r="R280" s="239">
        <f>Q280*H280</f>
        <v>0.0071999999999999998</v>
      </c>
      <c r="S280" s="239">
        <v>0</v>
      </c>
      <c r="T280" s="240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1" t="s">
        <v>266</v>
      </c>
      <c r="AT280" s="241" t="s">
        <v>301</v>
      </c>
      <c r="AU280" s="241" t="s">
        <v>251</v>
      </c>
      <c r="AY280" s="19" t="s">
        <v>226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233</v>
      </c>
      <c r="BK280" s="242">
        <f>ROUND(I280*H280,2)</f>
        <v>0</v>
      </c>
      <c r="BL280" s="19" t="s">
        <v>233</v>
      </c>
      <c r="BM280" s="241" t="s">
        <v>4975</v>
      </c>
    </row>
    <row r="281" s="2" customFormat="1" ht="16.5" customHeight="1">
      <c r="A281" s="41"/>
      <c r="B281" s="42"/>
      <c r="C281" s="266" t="s">
        <v>531</v>
      </c>
      <c r="D281" s="266" t="s">
        <v>301</v>
      </c>
      <c r="E281" s="267" t="s">
        <v>4489</v>
      </c>
      <c r="F281" s="268" t="s">
        <v>4976</v>
      </c>
      <c r="G281" s="269" t="s">
        <v>611</v>
      </c>
      <c r="H281" s="270">
        <v>1</v>
      </c>
      <c r="I281" s="271"/>
      <c r="J281" s="272">
        <f>ROUND(I281*H281,2)</f>
        <v>0</v>
      </c>
      <c r="K281" s="268" t="s">
        <v>1</v>
      </c>
      <c r="L281" s="273"/>
      <c r="M281" s="274" t="s">
        <v>1</v>
      </c>
      <c r="N281" s="275" t="s">
        <v>52</v>
      </c>
      <c r="O281" s="95"/>
      <c r="P281" s="239">
        <f>O281*H281</f>
        <v>0</v>
      </c>
      <c r="Q281" s="239">
        <v>0.00080000000000000004</v>
      </c>
      <c r="R281" s="239">
        <f>Q281*H281</f>
        <v>0.00080000000000000004</v>
      </c>
      <c r="S281" s="239">
        <v>0</v>
      </c>
      <c r="T281" s="24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1" t="s">
        <v>266</v>
      </c>
      <c r="AT281" s="241" t="s">
        <v>301</v>
      </c>
      <c r="AU281" s="241" t="s">
        <v>251</v>
      </c>
      <c r="AY281" s="19" t="s">
        <v>226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233</v>
      </c>
      <c r="BK281" s="242">
        <f>ROUND(I281*H281,2)</f>
        <v>0</v>
      </c>
      <c r="BL281" s="19" t="s">
        <v>233</v>
      </c>
      <c r="BM281" s="241" t="s">
        <v>4977</v>
      </c>
    </row>
    <row r="282" s="2" customFormat="1" ht="16.5" customHeight="1">
      <c r="A282" s="41"/>
      <c r="B282" s="42"/>
      <c r="C282" s="266" t="s">
        <v>535</v>
      </c>
      <c r="D282" s="266" t="s">
        <v>301</v>
      </c>
      <c r="E282" s="267" t="s">
        <v>4978</v>
      </c>
      <c r="F282" s="268" t="s">
        <v>4979</v>
      </c>
      <c r="G282" s="269" t="s">
        <v>611</v>
      </c>
      <c r="H282" s="270">
        <v>2</v>
      </c>
      <c r="I282" s="271"/>
      <c r="J282" s="272">
        <f>ROUND(I282*H282,2)</f>
        <v>0</v>
      </c>
      <c r="K282" s="268" t="s">
        <v>1</v>
      </c>
      <c r="L282" s="273"/>
      <c r="M282" s="274" t="s">
        <v>1</v>
      </c>
      <c r="N282" s="275" t="s">
        <v>52</v>
      </c>
      <c r="O282" s="95"/>
      <c r="P282" s="239">
        <f>O282*H282</f>
        <v>0</v>
      </c>
      <c r="Q282" s="239">
        <v>0.0015</v>
      </c>
      <c r="R282" s="239">
        <f>Q282*H282</f>
        <v>0.0030000000000000001</v>
      </c>
      <c r="S282" s="239">
        <v>0</v>
      </c>
      <c r="T282" s="240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1" t="s">
        <v>266</v>
      </c>
      <c r="AT282" s="241" t="s">
        <v>301</v>
      </c>
      <c r="AU282" s="241" t="s">
        <v>251</v>
      </c>
      <c r="AY282" s="19" t="s">
        <v>226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233</v>
      </c>
      <c r="BK282" s="242">
        <f>ROUND(I282*H282,2)</f>
        <v>0</v>
      </c>
      <c r="BL282" s="19" t="s">
        <v>233</v>
      </c>
      <c r="BM282" s="241" t="s">
        <v>4980</v>
      </c>
    </row>
    <row r="283" s="2" customFormat="1" ht="16.5" customHeight="1">
      <c r="A283" s="41"/>
      <c r="B283" s="42"/>
      <c r="C283" s="266" t="s">
        <v>541</v>
      </c>
      <c r="D283" s="266" t="s">
        <v>301</v>
      </c>
      <c r="E283" s="267" t="s">
        <v>4981</v>
      </c>
      <c r="F283" s="268" t="s">
        <v>4982</v>
      </c>
      <c r="G283" s="269" t="s">
        <v>611</v>
      </c>
      <c r="H283" s="270">
        <v>1</v>
      </c>
      <c r="I283" s="271"/>
      <c r="J283" s="272">
        <f>ROUND(I283*H283,2)</f>
        <v>0</v>
      </c>
      <c r="K283" s="268" t="s">
        <v>1</v>
      </c>
      <c r="L283" s="273"/>
      <c r="M283" s="274" t="s">
        <v>1</v>
      </c>
      <c r="N283" s="275" t="s">
        <v>52</v>
      </c>
      <c r="O283" s="95"/>
      <c r="P283" s="239">
        <f>O283*H283</f>
        <v>0</v>
      </c>
      <c r="Q283" s="239">
        <v>0.0015</v>
      </c>
      <c r="R283" s="239">
        <f>Q283*H283</f>
        <v>0.0015</v>
      </c>
      <c r="S283" s="239">
        <v>0</v>
      </c>
      <c r="T283" s="24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1" t="s">
        <v>266</v>
      </c>
      <c r="AT283" s="241" t="s">
        <v>301</v>
      </c>
      <c r="AU283" s="241" t="s">
        <v>251</v>
      </c>
      <c r="AY283" s="19" t="s">
        <v>226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9" t="s">
        <v>233</v>
      </c>
      <c r="BK283" s="242">
        <f>ROUND(I283*H283,2)</f>
        <v>0</v>
      </c>
      <c r="BL283" s="19" t="s">
        <v>233</v>
      </c>
      <c r="BM283" s="241" t="s">
        <v>4983</v>
      </c>
    </row>
    <row r="284" s="2" customFormat="1" ht="16.5" customHeight="1">
      <c r="A284" s="41"/>
      <c r="B284" s="42"/>
      <c r="C284" s="230" t="s">
        <v>547</v>
      </c>
      <c r="D284" s="230" t="s">
        <v>228</v>
      </c>
      <c r="E284" s="231" t="s">
        <v>4550</v>
      </c>
      <c r="F284" s="232" t="s">
        <v>4551</v>
      </c>
      <c r="G284" s="233" t="s">
        <v>369</v>
      </c>
      <c r="H284" s="234">
        <v>14</v>
      </c>
      <c r="I284" s="235"/>
      <c r="J284" s="236">
        <f>ROUND(I284*H284,2)</f>
        <v>0</v>
      </c>
      <c r="K284" s="232" t="s">
        <v>232</v>
      </c>
      <c r="L284" s="47"/>
      <c r="M284" s="237" t="s">
        <v>1</v>
      </c>
      <c r="N284" s="238" t="s">
        <v>52</v>
      </c>
      <c r="O284" s="95"/>
      <c r="P284" s="239">
        <f>O284*H284</f>
        <v>0</v>
      </c>
      <c r="Q284" s="239">
        <v>1.0000000000000001E-05</v>
      </c>
      <c r="R284" s="239">
        <f>Q284*H284</f>
        <v>0.00014000000000000002</v>
      </c>
      <c r="S284" s="239">
        <v>0</v>
      </c>
      <c r="T284" s="240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1" t="s">
        <v>557</v>
      </c>
      <c r="AT284" s="241" t="s">
        <v>228</v>
      </c>
      <c r="AU284" s="241" t="s">
        <v>251</v>
      </c>
      <c r="AY284" s="19" t="s">
        <v>226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9" t="s">
        <v>233</v>
      </c>
      <c r="BK284" s="242">
        <f>ROUND(I284*H284,2)</f>
        <v>0</v>
      </c>
      <c r="BL284" s="19" t="s">
        <v>557</v>
      </c>
      <c r="BM284" s="241" t="s">
        <v>4984</v>
      </c>
    </row>
    <row r="285" s="15" customFormat="1">
      <c r="A285" s="15"/>
      <c r="B285" s="280"/>
      <c r="C285" s="281"/>
      <c r="D285" s="245" t="s">
        <v>235</v>
      </c>
      <c r="E285" s="282" t="s">
        <v>1</v>
      </c>
      <c r="F285" s="283" t="s">
        <v>4532</v>
      </c>
      <c r="G285" s="281"/>
      <c r="H285" s="282" t="s">
        <v>1</v>
      </c>
      <c r="I285" s="284"/>
      <c r="J285" s="281"/>
      <c r="K285" s="281"/>
      <c r="L285" s="285"/>
      <c r="M285" s="286"/>
      <c r="N285" s="287"/>
      <c r="O285" s="287"/>
      <c r="P285" s="287"/>
      <c r="Q285" s="287"/>
      <c r="R285" s="287"/>
      <c r="S285" s="287"/>
      <c r="T285" s="28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9" t="s">
        <v>235</v>
      </c>
      <c r="AU285" s="289" t="s">
        <v>251</v>
      </c>
      <c r="AV285" s="15" t="s">
        <v>92</v>
      </c>
      <c r="AW285" s="15" t="s">
        <v>40</v>
      </c>
      <c r="AX285" s="15" t="s">
        <v>85</v>
      </c>
      <c r="AY285" s="289" t="s">
        <v>226</v>
      </c>
    </row>
    <row r="286" s="13" customFormat="1">
      <c r="A286" s="13"/>
      <c r="B286" s="243"/>
      <c r="C286" s="244"/>
      <c r="D286" s="245" t="s">
        <v>235</v>
      </c>
      <c r="E286" s="246" t="s">
        <v>1</v>
      </c>
      <c r="F286" s="247" t="s">
        <v>94</v>
      </c>
      <c r="G286" s="244"/>
      <c r="H286" s="248">
        <v>2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235</v>
      </c>
      <c r="AU286" s="254" t="s">
        <v>251</v>
      </c>
      <c r="AV286" s="13" t="s">
        <v>94</v>
      </c>
      <c r="AW286" s="13" t="s">
        <v>40</v>
      </c>
      <c r="AX286" s="13" t="s">
        <v>85</v>
      </c>
      <c r="AY286" s="254" t="s">
        <v>226</v>
      </c>
    </row>
    <row r="287" s="15" customFormat="1">
      <c r="A287" s="15"/>
      <c r="B287" s="280"/>
      <c r="C287" s="281"/>
      <c r="D287" s="245" t="s">
        <v>235</v>
      </c>
      <c r="E287" s="282" t="s">
        <v>1</v>
      </c>
      <c r="F287" s="283" t="s">
        <v>4966</v>
      </c>
      <c r="G287" s="281"/>
      <c r="H287" s="282" t="s">
        <v>1</v>
      </c>
      <c r="I287" s="284"/>
      <c r="J287" s="281"/>
      <c r="K287" s="281"/>
      <c r="L287" s="285"/>
      <c r="M287" s="286"/>
      <c r="N287" s="287"/>
      <c r="O287" s="287"/>
      <c r="P287" s="287"/>
      <c r="Q287" s="287"/>
      <c r="R287" s="287"/>
      <c r="S287" s="287"/>
      <c r="T287" s="28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9" t="s">
        <v>235</v>
      </c>
      <c r="AU287" s="289" t="s">
        <v>251</v>
      </c>
      <c r="AV287" s="15" t="s">
        <v>92</v>
      </c>
      <c r="AW287" s="15" t="s">
        <v>40</v>
      </c>
      <c r="AX287" s="15" t="s">
        <v>85</v>
      </c>
      <c r="AY287" s="289" t="s">
        <v>226</v>
      </c>
    </row>
    <row r="288" s="13" customFormat="1">
      <c r="A288" s="13"/>
      <c r="B288" s="243"/>
      <c r="C288" s="244"/>
      <c r="D288" s="245" t="s">
        <v>235</v>
      </c>
      <c r="E288" s="246" t="s">
        <v>1</v>
      </c>
      <c r="F288" s="247" t="s">
        <v>1661</v>
      </c>
      <c r="G288" s="244"/>
      <c r="H288" s="248">
        <v>2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235</v>
      </c>
      <c r="AU288" s="254" t="s">
        <v>251</v>
      </c>
      <c r="AV288" s="13" t="s">
        <v>94</v>
      </c>
      <c r="AW288" s="13" t="s">
        <v>40</v>
      </c>
      <c r="AX288" s="13" t="s">
        <v>85</v>
      </c>
      <c r="AY288" s="254" t="s">
        <v>226</v>
      </c>
    </row>
    <row r="289" s="15" customFormat="1">
      <c r="A289" s="15"/>
      <c r="B289" s="280"/>
      <c r="C289" s="281"/>
      <c r="D289" s="245" t="s">
        <v>235</v>
      </c>
      <c r="E289" s="282" t="s">
        <v>1</v>
      </c>
      <c r="F289" s="283" t="s">
        <v>4968</v>
      </c>
      <c r="G289" s="281"/>
      <c r="H289" s="282" t="s">
        <v>1</v>
      </c>
      <c r="I289" s="284"/>
      <c r="J289" s="281"/>
      <c r="K289" s="281"/>
      <c r="L289" s="285"/>
      <c r="M289" s="286"/>
      <c r="N289" s="287"/>
      <c r="O289" s="287"/>
      <c r="P289" s="287"/>
      <c r="Q289" s="287"/>
      <c r="R289" s="287"/>
      <c r="S289" s="287"/>
      <c r="T289" s="28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9" t="s">
        <v>235</v>
      </c>
      <c r="AU289" s="289" t="s">
        <v>251</v>
      </c>
      <c r="AV289" s="15" t="s">
        <v>92</v>
      </c>
      <c r="AW289" s="15" t="s">
        <v>40</v>
      </c>
      <c r="AX289" s="15" t="s">
        <v>85</v>
      </c>
      <c r="AY289" s="289" t="s">
        <v>226</v>
      </c>
    </row>
    <row r="290" s="13" customFormat="1">
      <c r="A290" s="13"/>
      <c r="B290" s="243"/>
      <c r="C290" s="244"/>
      <c r="D290" s="245" t="s">
        <v>235</v>
      </c>
      <c r="E290" s="246" t="s">
        <v>1</v>
      </c>
      <c r="F290" s="247" t="s">
        <v>94</v>
      </c>
      <c r="G290" s="244"/>
      <c r="H290" s="248">
        <v>2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235</v>
      </c>
      <c r="AU290" s="254" t="s">
        <v>251</v>
      </c>
      <c r="AV290" s="13" t="s">
        <v>94</v>
      </c>
      <c r="AW290" s="13" t="s">
        <v>40</v>
      </c>
      <c r="AX290" s="13" t="s">
        <v>85</v>
      </c>
      <c r="AY290" s="254" t="s">
        <v>226</v>
      </c>
    </row>
    <row r="291" s="15" customFormat="1">
      <c r="A291" s="15"/>
      <c r="B291" s="280"/>
      <c r="C291" s="281"/>
      <c r="D291" s="245" t="s">
        <v>235</v>
      </c>
      <c r="E291" s="282" t="s">
        <v>1</v>
      </c>
      <c r="F291" s="283" t="s">
        <v>4542</v>
      </c>
      <c r="G291" s="281"/>
      <c r="H291" s="282" t="s">
        <v>1</v>
      </c>
      <c r="I291" s="284"/>
      <c r="J291" s="281"/>
      <c r="K291" s="281"/>
      <c r="L291" s="285"/>
      <c r="M291" s="286"/>
      <c r="N291" s="287"/>
      <c r="O291" s="287"/>
      <c r="P291" s="287"/>
      <c r="Q291" s="287"/>
      <c r="R291" s="287"/>
      <c r="S291" s="287"/>
      <c r="T291" s="28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9" t="s">
        <v>235</v>
      </c>
      <c r="AU291" s="289" t="s">
        <v>251</v>
      </c>
      <c r="AV291" s="15" t="s">
        <v>92</v>
      </c>
      <c r="AW291" s="15" t="s">
        <v>40</v>
      </c>
      <c r="AX291" s="15" t="s">
        <v>85</v>
      </c>
      <c r="AY291" s="289" t="s">
        <v>226</v>
      </c>
    </row>
    <row r="292" s="15" customFormat="1">
      <c r="A292" s="15"/>
      <c r="B292" s="280"/>
      <c r="C292" s="281"/>
      <c r="D292" s="245" t="s">
        <v>235</v>
      </c>
      <c r="E292" s="282" t="s">
        <v>1</v>
      </c>
      <c r="F292" s="283" t="s">
        <v>4985</v>
      </c>
      <c r="G292" s="281"/>
      <c r="H292" s="282" t="s">
        <v>1</v>
      </c>
      <c r="I292" s="284"/>
      <c r="J292" s="281"/>
      <c r="K292" s="281"/>
      <c r="L292" s="285"/>
      <c r="M292" s="286"/>
      <c r="N292" s="287"/>
      <c r="O292" s="287"/>
      <c r="P292" s="287"/>
      <c r="Q292" s="287"/>
      <c r="R292" s="287"/>
      <c r="S292" s="287"/>
      <c r="T292" s="28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9" t="s">
        <v>235</v>
      </c>
      <c r="AU292" s="289" t="s">
        <v>251</v>
      </c>
      <c r="AV292" s="15" t="s">
        <v>92</v>
      </c>
      <c r="AW292" s="15" t="s">
        <v>40</v>
      </c>
      <c r="AX292" s="15" t="s">
        <v>85</v>
      </c>
      <c r="AY292" s="289" t="s">
        <v>226</v>
      </c>
    </row>
    <row r="293" s="13" customFormat="1">
      <c r="A293" s="13"/>
      <c r="B293" s="243"/>
      <c r="C293" s="244"/>
      <c r="D293" s="245" t="s">
        <v>235</v>
      </c>
      <c r="E293" s="246" t="s">
        <v>1</v>
      </c>
      <c r="F293" s="247" t="s">
        <v>1789</v>
      </c>
      <c r="G293" s="244"/>
      <c r="H293" s="248">
        <v>8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235</v>
      </c>
      <c r="AU293" s="254" t="s">
        <v>251</v>
      </c>
      <c r="AV293" s="13" t="s">
        <v>94</v>
      </c>
      <c r="AW293" s="13" t="s">
        <v>40</v>
      </c>
      <c r="AX293" s="13" t="s">
        <v>85</v>
      </c>
      <c r="AY293" s="254" t="s">
        <v>226</v>
      </c>
    </row>
    <row r="294" s="14" customFormat="1">
      <c r="A294" s="14"/>
      <c r="B294" s="255"/>
      <c r="C294" s="256"/>
      <c r="D294" s="245" t="s">
        <v>235</v>
      </c>
      <c r="E294" s="257" t="s">
        <v>4845</v>
      </c>
      <c r="F294" s="258" t="s">
        <v>237</v>
      </c>
      <c r="G294" s="256"/>
      <c r="H294" s="259">
        <v>14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235</v>
      </c>
      <c r="AU294" s="265" t="s">
        <v>251</v>
      </c>
      <c r="AV294" s="14" t="s">
        <v>233</v>
      </c>
      <c r="AW294" s="14" t="s">
        <v>40</v>
      </c>
      <c r="AX294" s="14" t="s">
        <v>92</v>
      </c>
      <c r="AY294" s="265" t="s">
        <v>226</v>
      </c>
    </row>
    <row r="295" s="2" customFormat="1" ht="16.5" customHeight="1">
      <c r="A295" s="41"/>
      <c r="B295" s="42"/>
      <c r="C295" s="230" t="s">
        <v>551</v>
      </c>
      <c r="D295" s="230" t="s">
        <v>228</v>
      </c>
      <c r="E295" s="231" t="s">
        <v>4986</v>
      </c>
      <c r="F295" s="232" t="s">
        <v>4987</v>
      </c>
      <c r="G295" s="233" t="s">
        <v>369</v>
      </c>
      <c r="H295" s="234">
        <v>19</v>
      </c>
      <c r="I295" s="235"/>
      <c r="J295" s="236">
        <f>ROUND(I295*H295,2)</f>
        <v>0</v>
      </c>
      <c r="K295" s="232" t="s">
        <v>232</v>
      </c>
      <c r="L295" s="47"/>
      <c r="M295" s="237" t="s">
        <v>1</v>
      </c>
      <c r="N295" s="238" t="s">
        <v>52</v>
      </c>
      <c r="O295" s="95"/>
      <c r="P295" s="239">
        <f>O295*H295</f>
        <v>0</v>
      </c>
      <c r="Q295" s="239">
        <v>1.0000000000000001E-05</v>
      </c>
      <c r="R295" s="239">
        <f>Q295*H295</f>
        <v>0.00019000000000000001</v>
      </c>
      <c r="S295" s="239">
        <v>0</v>
      </c>
      <c r="T295" s="240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1" t="s">
        <v>557</v>
      </c>
      <c r="AT295" s="241" t="s">
        <v>228</v>
      </c>
      <c r="AU295" s="241" t="s">
        <v>251</v>
      </c>
      <c r="AY295" s="19" t="s">
        <v>226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9" t="s">
        <v>233</v>
      </c>
      <c r="BK295" s="242">
        <f>ROUND(I295*H295,2)</f>
        <v>0</v>
      </c>
      <c r="BL295" s="19" t="s">
        <v>557</v>
      </c>
      <c r="BM295" s="241" t="s">
        <v>4988</v>
      </c>
    </row>
    <row r="296" s="15" customFormat="1">
      <c r="A296" s="15"/>
      <c r="B296" s="280"/>
      <c r="C296" s="281"/>
      <c r="D296" s="245" t="s">
        <v>235</v>
      </c>
      <c r="E296" s="282" t="s">
        <v>1</v>
      </c>
      <c r="F296" s="283" t="s">
        <v>4963</v>
      </c>
      <c r="G296" s="281"/>
      <c r="H296" s="282" t="s">
        <v>1</v>
      </c>
      <c r="I296" s="284"/>
      <c r="J296" s="281"/>
      <c r="K296" s="281"/>
      <c r="L296" s="285"/>
      <c r="M296" s="286"/>
      <c r="N296" s="287"/>
      <c r="O296" s="287"/>
      <c r="P296" s="287"/>
      <c r="Q296" s="287"/>
      <c r="R296" s="287"/>
      <c r="S296" s="287"/>
      <c r="T296" s="28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9" t="s">
        <v>235</v>
      </c>
      <c r="AU296" s="289" t="s">
        <v>251</v>
      </c>
      <c r="AV296" s="15" t="s">
        <v>92</v>
      </c>
      <c r="AW296" s="15" t="s">
        <v>40</v>
      </c>
      <c r="AX296" s="15" t="s">
        <v>85</v>
      </c>
      <c r="AY296" s="289" t="s">
        <v>226</v>
      </c>
    </row>
    <row r="297" s="13" customFormat="1">
      <c r="A297" s="13"/>
      <c r="B297" s="243"/>
      <c r="C297" s="244"/>
      <c r="D297" s="245" t="s">
        <v>235</v>
      </c>
      <c r="E297" s="246" t="s">
        <v>1</v>
      </c>
      <c r="F297" s="247" t="s">
        <v>251</v>
      </c>
      <c r="G297" s="244"/>
      <c r="H297" s="248">
        <v>5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235</v>
      </c>
      <c r="AU297" s="254" t="s">
        <v>251</v>
      </c>
      <c r="AV297" s="13" t="s">
        <v>94</v>
      </c>
      <c r="AW297" s="13" t="s">
        <v>40</v>
      </c>
      <c r="AX297" s="13" t="s">
        <v>85</v>
      </c>
      <c r="AY297" s="254" t="s">
        <v>226</v>
      </c>
    </row>
    <row r="298" s="15" customFormat="1">
      <c r="A298" s="15"/>
      <c r="B298" s="280"/>
      <c r="C298" s="281"/>
      <c r="D298" s="245" t="s">
        <v>235</v>
      </c>
      <c r="E298" s="282" t="s">
        <v>1</v>
      </c>
      <c r="F298" s="283" t="s">
        <v>4966</v>
      </c>
      <c r="G298" s="281"/>
      <c r="H298" s="282" t="s">
        <v>1</v>
      </c>
      <c r="I298" s="284"/>
      <c r="J298" s="281"/>
      <c r="K298" s="281"/>
      <c r="L298" s="285"/>
      <c r="M298" s="286"/>
      <c r="N298" s="287"/>
      <c r="O298" s="287"/>
      <c r="P298" s="287"/>
      <c r="Q298" s="287"/>
      <c r="R298" s="287"/>
      <c r="S298" s="287"/>
      <c r="T298" s="28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9" t="s">
        <v>235</v>
      </c>
      <c r="AU298" s="289" t="s">
        <v>251</v>
      </c>
      <c r="AV298" s="15" t="s">
        <v>92</v>
      </c>
      <c r="AW298" s="15" t="s">
        <v>40</v>
      </c>
      <c r="AX298" s="15" t="s">
        <v>85</v>
      </c>
      <c r="AY298" s="289" t="s">
        <v>226</v>
      </c>
    </row>
    <row r="299" s="13" customFormat="1">
      <c r="A299" s="13"/>
      <c r="B299" s="243"/>
      <c r="C299" s="244"/>
      <c r="D299" s="245" t="s">
        <v>235</v>
      </c>
      <c r="E299" s="246" t="s">
        <v>1</v>
      </c>
      <c r="F299" s="247" t="s">
        <v>1792</v>
      </c>
      <c r="G299" s="244"/>
      <c r="H299" s="248">
        <v>4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235</v>
      </c>
      <c r="AU299" s="254" t="s">
        <v>251</v>
      </c>
      <c r="AV299" s="13" t="s">
        <v>94</v>
      </c>
      <c r="AW299" s="13" t="s">
        <v>40</v>
      </c>
      <c r="AX299" s="13" t="s">
        <v>85</v>
      </c>
      <c r="AY299" s="254" t="s">
        <v>226</v>
      </c>
    </row>
    <row r="300" s="15" customFormat="1">
      <c r="A300" s="15"/>
      <c r="B300" s="280"/>
      <c r="C300" s="281"/>
      <c r="D300" s="245" t="s">
        <v>235</v>
      </c>
      <c r="E300" s="282" t="s">
        <v>1</v>
      </c>
      <c r="F300" s="283" t="s">
        <v>4976</v>
      </c>
      <c r="G300" s="281"/>
      <c r="H300" s="282" t="s">
        <v>1</v>
      </c>
      <c r="I300" s="284"/>
      <c r="J300" s="281"/>
      <c r="K300" s="281"/>
      <c r="L300" s="285"/>
      <c r="M300" s="286"/>
      <c r="N300" s="287"/>
      <c r="O300" s="287"/>
      <c r="P300" s="287"/>
      <c r="Q300" s="287"/>
      <c r="R300" s="287"/>
      <c r="S300" s="287"/>
      <c r="T300" s="28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9" t="s">
        <v>235</v>
      </c>
      <c r="AU300" s="289" t="s">
        <v>251</v>
      </c>
      <c r="AV300" s="15" t="s">
        <v>92</v>
      </c>
      <c r="AW300" s="15" t="s">
        <v>40</v>
      </c>
      <c r="AX300" s="15" t="s">
        <v>85</v>
      </c>
      <c r="AY300" s="289" t="s">
        <v>226</v>
      </c>
    </row>
    <row r="301" s="13" customFormat="1">
      <c r="A301" s="13"/>
      <c r="B301" s="243"/>
      <c r="C301" s="244"/>
      <c r="D301" s="245" t="s">
        <v>235</v>
      </c>
      <c r="E301" s="246" t="s">
        <v>1</v>
      </c>
      <c r="F301" s="247" t="s">
        <v>92</v>
      </c>
      <c r="G301" s="244"/>
      <c r="H301" s="248">
        <v>1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235</v>
      </c>
      <c r="AU301" s="254" t="s">
        <v>251</v>
      </c>
      <c r="AV301" s="13" t="s">
        <v>94</v>
      </c>
      <c r="AW301" s="13" t="s">
        <v>40</v>
      </c>
      <c r="AX301" s="13" t="s">
        <v>85</v>
      </c>
      <c r="AY301" s="254" t="s">
        <v>226</v>
      </c>
    </row>
    <row r="302" s="15" customFormat="1">
      <c r="A302" s="15"/>
      <c r="B302" s="280"/>
      <c r="C302" s="281"/>
      <c r="D302" s="245" t="s">
        <v>235</v>
      </c>
      <c r="E302" s="282" t="s">
        <v>1</v>
      </c>
      <c r="F302" s="283" t="s">
        <v>4979</v>
      </c>
      <c r="G302" s="281"/>
      <c r="H302" s="282" t="s">
        <v>1</v>
      </c>
      <c r="I302" s="284"/>
      <c r="J302" s="281"/>
      <c r="K302" s="281"/>
      <c r="L302" s="285"/>
      <c r="M302" s="286"/>
      <c r="N302" s="287"/>
      <c r="O302" s="287"/>
      <c r="P302" s="287"/>
      <c r="Q302" s="287"/>
      <c r="R302" s="287"/>
      <c r="S302" s="287"/>
      <c r="T302" s="28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9" t="s">
        <v>235</v>
      </c>
      <c r="AU302" s="289" t="s">
        <v>251</v>
      </c>
      <c r="AV302" s="15" t="s">
        <v>92</v>
      </c>
      <c r="AW302" s="15" t="s">
        <v>40</v>
      </c>
      <c r="AX302" s="15" t="s">
        <v>85</v>
      </c>
      <c r="AY302" s="289" t="s">
        <v>226</v>
      </c>
    </row>
    <row r="303" s="13" customFormat="1">
      <c r="A303" s="13"/>
      <c r="B303" s="243"/>
      <c r="C303" s="244"/>
      <c r="D303" s="245" t="s">
        <v>235</v>
      </c>
      <c r="E303" s="246" t="s">
        <v>1</v>
      </c>
      <c r="F303" s="247" t="s">
        <v>1792</v>
      </c>
      <c r="G303" s="244"/>
      <c r="H303" s="248">
        <v>4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235</v>
      </c>
      <c r="AU303" s="254" t="s">
        <v>251</v>
      </c>
      <c r="AV303" s="13" t="s">
        <v>94</v>
      </c>
      <c r="AW303" s="13" t="s">
        <v>40</v>
      </c>
      <c r="AX303" s="13" t="s">
        <v>85</v>
      </c>
      <c r="AY303" s="254" t="s">
        <v>226</v>
      </c>
    </row>
    <row r="304" s="15" customFormat="1">
      <c r="A304" s="15"/>
      <c r="B304" s="280"/>
      <c r="C304" s="281"/>
      <c r="D304" s="245" t="s">
        <v>235</v>
      </c>
      <c r="E304" s="282" t="s">
        <v>1</v>
      </c>
      <c r="F304" s="283" t="s">
        <v>4982</v>
      </c>
      <c r="G304" s="281"/>
      <c r="H304" s="282" t="s">
        <v>1</v>
      </c>
      <c r="I304" s="284"/>
      <c r="J304" s="281"/>
      <c r="K304" s="281"/>
      <c r="L304" s="285"/>
      <c r="M304" s="286"/>
      <c r="N304" s="287"/>
      <c r="O304" s="287"/>
      <c r="P304" s="287"/>
      <c r="Q304" s="287"/>
      <c r="R304" s="287"/>
      <c r="S304" s="287"/>
      <c r="T304" s="28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9" t="s">
        <v>235</v>
      </c>
      <c r="AU304" s="289" t="s">
        <v>251</v>
      </c>
      <c r="AV304" s="15" t="s">
        <v>92</v>
      </c>
      <c r="AW304" s="15" t="s">
        <v>40</v>
      </c>
      <c r="AX304" s="15" t="s">
        <v>85</v>
      </c>
      <c r="AY304" s="289" t="s">
        <v>226</v>
      </c>
    </row>
    <row r="305" s="13" customFormat="1">
      <c r="A305" s="13"/>
      <c r="B305" s="243"/>
      <c r="C305" s="244"/>
      <c r="D305" s="245" t="s">
        <v>235</v>
      </c>
      <c r="E305" s="246" t="s">
        <v>1</v>
      </c>
      <c r="F305" s="247" t="s">
        <v>1661</v>
      </c>
      <c r="G305" s="244"/>
      <c r="H305" s="248">
        <v>2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235</v>
      </c>
      <c r="AU305" s="254" t="s">
        <v>251</v>
      </c>
      <c r="AV305" s="13" t="s">
        <v>94</v>
      </c>
      <c r="AW305" s="13" t="s">
        <v>40</v>
      </c>
      <c r="AX305" s="13" t="s">
        <v>85</v>
      </c>
      <c r="AY305" s="254" t="s">
        <v>226</v>
      </c>
    </row>
    <row r="306" s="15" customFormat="1">
      <c r="A306" s="15"/>
      <c r="B306" s="280"/>
      <c r="C306" s="281"/>
      <c r="D306" s="245" t="s">
        <v>235</v>
      </c>
      <c r="E306" s="282" t="s">
        <v>1</v>
      </c>
      <c r="F306" s="283" t="s">
        <v>4970</v>
      </c>
      <c r="G306" s="281"/>
      <c r="H306" s="282" t="s">
        <v>1</v>
      </c>
      <c r="I306" s="284"/>
      <c r="J306" s="281"/>
      <c r="K306" s="281"/>
      <c r="L306" s="285"/>
      <c r="M306" s="286"/>
      <c r="N306" s="287"/>
      <c r="O306" s="287"/>
      <c r="P306" s="287"/>
      <c r="Q306" s="287"/>
      <c r="R306" s="287"/>
      <c r="S306" s="287"/>
      <c r="T306" s="28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9" t="s">
        <v>235</v>
      </c>
      <c r="AU306" s="289" t="s">
        <v>251</v>
      </c>
      <c r="AV306" s="15" t="s">
        <v>92</v>
      </c>
      <c r="AW306" s="15" t="s">
        <v>40</v>
      </c>
      <c r="AX306" s="15" t="s">
        <v>85</v>
      </c>
      <c r="AY306" s="289" t="s">
        <v>226</v>
      </c>
    </row>
    <row r="307" s="15" customFormat="1">
      <c r="A307" s="15"/>
      <c r="B307" s="280"/>
      <c r="C307" s="281"/>
      <c r="D307" s="245" t="s">
        <v>235</v>
      </c>
      <c r="E307" s="282" t="s">
        <v>1</v>
      </c>
      <c r="F307" s="283" t="s">
        <v>4558</v>
      </c>
      <c r="G307" s="281"/>
      <c r="H307" s="282" t="s">
        <v>1</v>
      </c>
      <c r="I307" s="284"/>
      <c r="J307" s="281"/>
      <c r="K307" s="281"/>
      <c r="L307" s="285"/>
      <c r="M307" s="286"/>
      <c r="N307" s="287"/>
      <c r="O307" s="287"/>
      <c r="P307" s="287"/>
      <c r="Q307" s="287"/>
      <c r="R307" s="287"/>
      <c r="S307" s="287"/>
      <c r="T307" s="28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9" t="s">
        <v>235</v>
      </c>
      <c r="AU307" s="289" t="s">
        <v>251</v>
      </c>
      <c r="AV307" s="15" t="s">
        <v>92</v>
      </c>
      <c r="AW307" s="15" t="s">
        <v>40</v>
      </c>
      <c r="AX307" s="15" t="s">
        <v>85</v>
      </c>
      <c r="AY307" s="289" t="s">
        <v>226</v>
      </c>
    </row>
    <row r="308" s="13" customFormat="1">
      <c r="A308" s="13"/>
      <c r="B308" s="243"/>
      <c r="C308" s="244"/>
      <c r="D308" s="245" t="s">
        <v>235</v>
      </c>
      <c r="E308" s="246" t="s">
        <v>1</v>
      </c>
      <c r="F308" s="247" t="s">
        <v>4365</v>
      </c>
      <c r="G308" s="244"/>
      <c r="H308" s="248">
        <v>3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235</v>
      </c>
      <c r="AU308" s="254" t="s">
        <v>251</v>
      </c>
      <c r="AV308" s="13" t="s">
        <v>94</v>
      </c>
      <c r="AW308" s="13" t="s">
        <v>40</v>
      </c>
      <c r="AX308" s="13" t="s">
        <v>85</v>
      </c>
      <c r="AY308" s="254" t="s">
        <v>226</v>
      </c>
    </row>
    <row r="309" s="14" customFormat="1">
      <c r="A309" s="14"/>
      <c r="B309" s="255"/>
      <c r="C309" s="256"/>
      <c r="D309" s="245" t="s">
        <v>235</v>
      </c>
      <c r="E309" s="257" t="s">
        <v>4847</v>
      </c>
      <c r="F309" s="258" t="s">
        <v>237</v>
      </c>
      <c r="G309" s="256"/>
      <c r="H309" s="259">
        <v>19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5" t="s">
        <v>235</v>
      </c>
      <c r="AU309" s="265" t="s">
        <v>251</v>
      </c>
      <c r="AV309" s="14" t="s">
        <v>233</v>
      </c>
      <c r="AW309" s="14" t="s">
        <v>40</v>
      </c>
      <c r="AX309" s="14" t="s">
        <v>92</v>
      </c>
      <c r="AY309" s="265" t="s">
        <v>226</v>
      </c>
    </row>
    <row r="310" s="2" customFormat="1" ht="16.5" customHeight="1">
      <c r="A310" s="41"/>
      <c r="B310" s="42"/>
      <c r="C310" s="230" t="s">
        <v>557</v>
      </c>
      <c r="D310" s="230" t="s">
        <v>228</v>
      </c>
      <c r="E310" s="231" t="s">
        <v>4571</v>
      </c>
      <c r="F310" s="232" t="s">
        <v>4572</v>
      </c>
      <c r="G310" s="233" t="s">
        <v>244</v>
      </c>
      <c r="H310" s="234">
        <v>1.5</v>
      </c>
      <c r="I310" s="235"/>
      <c r="J310" s="236">
        <f>ROUND(I310*H310,2)</f>
        <v>0</v>
      </c>
      <c r="K310" s="232" t="s">
        <v>232</v>
      </c>
      <c r="L310" s="47"/>
      <c r="M310" s="237" t="s">
        <v>1</v>
      </c>
      <c r="N310" s="238" t="s">
        <v>52</v>
      </c>
      <c r="O310" s="95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1" t="s">
        <v>557</v>
      </c>
      <c r="AT310" s="241" t="s">
        <v>228</v>
      </c>
      <c r="AU310" s="241" t="s">
        <v>251</v>
      </c>
      <c r="AY310" s="19" t="s">
        <v>226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233</v>
      </c>
      <c r="BK310" s="242">
        <f>ROUND(I310*H310,2)</f>
        <v>0</v>
      </c>
      <c r="BL310" s="19" t="s">
        <v>557</v>
      </c>
      <c r="BM310" s="241" t="s">
        <v>4989</v>
      </c>
    </row>
    <row r="311" s="15" customFormat="1">
      <c r="A311" s="15"/>
      <c r="B311" s="280"/>
      <c r="C311" s="281"/>
      <c r="D311" s="245" t="s">
        <v>235</v>
      </c>
      <c r="E311" s="282" t="s">
        <v>1</v>
      </c>
      <c r="F311" s="283" t="s">
        <v>4532</v>
      </c>
      <c r="G311" s="281"/>
      <c r="H311" s="282" t="s">
        <v>1</v>
      </c>
      <c r="I311" s="284"/>
      <c r="J311" s="281"/>
      <c r="K311" s="281"/>
      <c r="L311" s="285"/>
      <c r="M311" s="286"/>
      <c r="N311" s="287"/>
      <c r="O311" s="287"/>
      <c r="P311" s="287"/>
      <c r="Q311" s="287"/>
      <c r="R311" s="287"/>
      <c r="S311" s="287"/>
      <c r="T311" s="28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9" t="s">
        <v>235</v>
      </c>
      <c r="AU311" s="289" t="s">
        <v>251</v>
      </c>
      <c r="AV311" s="15" t="s">
        <v>92</v>
      </c>
      <c r="AW311" s="15" t="s">
        <v>40</v>
      </c>
      <c r="AX311" s="15" t="s">
        <v>85</v>
      </c>
      <c r="AY311" s="289" t="s">
        <v>226</v>
      </c>
    </row>
    <row r="312" s="13" customFormat="1">
      <c r="A312" s="13"/>
      <c r="B312" s="243"/>
      <c r="C312" s="244"/>
      <c r="D312" s="245" t="s">
        <v>235</v>
      </c>
      <c r="E312" s="246" t="s">
        <v>1</v>
      </c>
      <c r="F312" s="247" t="s">
        <v>4990</v>
      </c>
      <c r="G312" s="244"/>
      <c r="H312" s="248">
        <v>1.5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235</v>
      </c>
      <c r="AU312" s="254" t="s">
        <v>251</v>
      </c>
      <c r="AV312" s="13" t="s">
        <v>94</v>
      </c>
      <c r="AW312" s="13" t="s">
        <v>40</v>
      </c>
      <c r="AX312" s="13" t="s">
        <v>92</v>
      </c>
      <c r="AY312" s="254" t="s">
        <v>226</v>
      </c>
    </row>
    <row r="313" s="2" customFormat="1" ht="16.5" customHeight="1">
      <c r="A313" s="41"/>
      <c r="B313" s="42"/>
      <c r="C313" s="230" t="s">
        <v>562</v>
      </c>
      <c r="D313" s="230" t="s">
        <v>228</v>
      </c>
      <c r="E313" s="231" t="s">
        <v>4991</v>
      </c>
      <c r="F313" s="232" t="s">
        <v>4992</v>
      </c>
      <c r="G313" s="233" t="s">
        <v>244</v>
      </c>
      <c r="H313" s="234">
        <v>4.5</v>
      </c>
      <c r="I313" s="235"/>
      <c r="J313" s="236">
        <f>ROUND(I313*H313,2)</f>
        <v>0</v>
      </c>
      <c r="K313" s="232" t="s">
        <v>232</v>
      </c>
      <c r="L313" s="47"/>
      <c r="M313" s="237" t="s">
        <v>1</v>
      </c>
      <c r="N313" s="238" t="s">
        <v>52</v>
      </c>
      <c r="O313" s="95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1" t="s">
        <v>557</v>
      </c>
      <c r="AT313" s="241" t="s">
        <v>228</v>
      </c>
      <c r="AU313" s="241" t="s">
        <v>251</v>
      </c>
      <c r="AY313" s="19" t="s">
        <v>226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233</v>
      </c>
      <c r="BK313" s="242">
        <f>ROUND(I313*H313,2)</f>
        <v>0</v>
      </c>
      <c r="BL313" s="19" t="s">
        <v>557</v>
      </c>
      <c r="BM313" s="241" t="s">
        <v>4993</v>
      </c>
    </row>
    <row r="314" s="15" customFormat="1">
      <c r="A314" s="15"/>
      <c r="B314" s="280"/>
      <c r="C314" s="281"/>
      <c r="D314" s="245" t="s">
        <v>235</v>
      </c>
      <c r="E314" s="282" t="s">
        <v>1</v>
      </c>
      <c r="F314" s="283" t="s">
        <v>4963</v>
      </c>
      <c r="G314" s="281"/>
      <c r="H314" s="282" t="s">
        <v>1</v>
      </c>
      <c r="I314" s="284"/>
      <c r="J314" s="281"/>
      <c r="K314" s="281"/>
      <c r="L314" s="285"/>
      <c r="M314" s="286"/>
      <c r="N314" s="287"/>
      <c r="O314" s="287"/>
      <c r="P314" s="287"/>
      <c r="Q314" s="287"/>
      <c r="R314" s="287"/>
      <c r="S314" s="287"/>
      <c r="T314" s="28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9" t="s">
        <v>235</v>
      </c>
      <c r="AU314" s="289" t="s">
        <v>251</v>
      </c>
      <c r="AV314" s="15" t="s">
        <v>92</v>
      </c>
      <c r="AW314" s="15" t="s">
        <v>40</v>
      </c>
      <c r="AX314" s="15" t="s">
        <v>85</v>
      </c>
      <c r="AY314" s="289" t="s">
        <v>226</v>
      </c>
    </row>
    <row r="315" s="13" customFormat="1">
      <c r="A315" s="13"/>
      <c r="B315" s="243"/>
      <c r="C315" s="244"/>
      <c r="D315" s="245" t="s">
        <v>235</v>
      </c>
      <c r="E315" s="246" t="s">
        <v>1</v>
      </c>
      <c r="F315" s="247" t="s">
        <v>4994</v>
      </c>
      <c r="G315" s="244"/>
      <c r="H315" s="248">
        <v>4.5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235</v>
      </c>
      <c r="AU315" s="254" t="s">
        <v>251</v>
      </c>
      <c r="AV315" s="13" t="s">
        <v>94</v>
      </c>
      <c r="AW315" s="13" t="s">
        <v>40</v>
      </c>
      <c r="AX315" s="13" t="s">
        <v>92</v>
      </c>
      <c r="AY315" s="254" t="s">
        <v>226</v>
      </c>
    </row>
    <row r="316" s="2" customFormat="1" ht="16.5" customHeight="1">
      <c r="A316" s="41"/>
      <c r="B316" s="42"/>
      <c r="C316" s="230" t="s">
        <v>568</v>
      </c>
      <c r="D316" s="230" t="s">
        <v>228</v>
      </c>
      <c r="E316" s="231" t="s">
        <v>4562</v>
      </c>
      <c r="F316" s="232" t="s">
        <v>4563</v>
      </c>
      <c r="G316" s="233" t="s">
        <v>369</v>
      </c>
      <c r="H316" s="234">
        <v>14</v>
      </c>
      <c r="I316" s="235"/>
      <c r="J316" s="236">
        <f>ROUND(I316*H316,2)</f>
        <v>0</v>
      </c>
      <c r="K316" s="232" t="s">
        <v>232</v>
      </c>
      <c r="L316" s="47"/>
      <c r="M316" s="237" t="s">
        <v>1</v>
      </c>
      <c r="N316" s="238" t="s">
        <v>52</v>
      </c>
      <c r="O316" s="95"/>
      <c r="P316" s="239">
        <f>O316*H316</f>
        <v>0</v>
      </c>
      <c r="Q316" s="239">
        <v>1.0000000000000001E-05</v>
      </c>
      <c r="R316" s="239">
        <f>Q316*H316</f>
        <v>0.00014000000000000002</v>
      </c>
      <c r="S316" s="239">
        <v>0</v>
      </c>
      <c r="T316" s="240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1" t="s">
        <v>557</v>
      </c>
      <c r="AT316" s="241" t="s">
        <v>228</v>
      </c>
      <c r="AU316" s="241" t="s">
        <v>251</v>
      </c>
      <c r="AY316" s="19" t="s">
        <v>226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9" t="s">
        <v>233</v>
      </c>
      <c r="BK316" s="242">
        <f>ROUND(I316*H316,2)</f>
        <v>0</v>
      </c>
      <c r="BL316" s="19" t="s">
        <v>557</v>
      </c>
      <c r="BM316" s="241" t="s">
        <v>4995</v>
      </c>
    </row>
    <row r="317" s="13" customFormat="1">
      <c r="A317" s="13"/>
      <c r="B317" s="243"/>
      <c r="C317" s="244"/>
      <c r="D317" s="245" t="s">
        <v>235</v>
      </c>
      <c r="E317" s="246" t="s">
        <v>1</v>
      </c>
      <c r="F317" s="247" t="s">
        <v>4845</v>
      </c>
      <c r="G317" s="244"/>
      <c r="H317" s="248">
        <v>14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235</v>
      </c>
      <c r="AU317" s="254" t="s">
        <v>251</v>
      </c>
      <c r="AV317" s="13" t="s">
        <v>94</v>
      </c>
      <c r="AW317" s="13" t="s">
        <v>40</v>
      </c>
      <c r="AX317" s="13" t="s">
        <v>92</v>
      </c>
      <c r="AY317" s="254" t="s">
        <v>226</v>
      </c>
    </row>
    <row r="318" s="2" customFormat="1" ht="16.5" customHeight="1">
      <c r="A318" s="41"/>
      <c r="B318" s="42"/>
      <c r="C318" s="230" t="s">
        <v>574</v>
      </c>
      <c r="D318" s="230" t="s">
        <v>228</v>
      </c>
      <c r="E318" s="231" t="s">
        <v>4996</v>
      </c>
      <c r="F318" s="232" t="s">
        <v>4997</v>
      </c>
      <c r="G318" s="233" t="s">
        <v>369</v>
      </c>
      <c r="H318" s="234">
        <v>19</v>
      </c>
      <c r="I318" s="235"/>
      <c r="J318" s="236">
        <f>ROUND(I318*H318,2)</f>
        <v>0</v>
      </c>
      <c r="K318" s="232" t="s">
        <v>232</v>
      </c>
      <c r="L318" s="47"/>
      <c r="M318" s="237" t="s">
        <v>1</v>
      </c>
      <c r="N318" s="238" t="s">
        <v>52</v>
      </c>
      <c r="O318" s="95"/>
      <c r="P318" s="239">
        <f>O318*H318</f>
        <v>0</v>
      </c>
      <c r="Q318" s="239">
        <v>1.0000000000000001E-05</v>
      </c>
      <c r="R318" s="239">
        <f>Q318*H318</f>
        <v>0.00019000000000000001</v>
      </c>
      <c r="S318" s="239">
        <v>0</v>
      </c>
      <c r="T318" s="240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1" t="s">
        <v>557</v>
      </c>
      <c r="AT318" s="241" t="s">
        <v>228</v>
      </c>
      <c r="AU318" s="241" t="s">
        <v>251</v>
      </c>
      <c r="AY318" s="19" t="s">
        <v>226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9" t="s">
        <v>233</v>
      </c>
      <c r="BK318" s="242">
        <f>ROUND(I318*H318,2)</f>
        <v>0</v>
      </c>
      <c r="BL318" s="19" t="s">
        <v>557</v>
      </c>
      <c r="BM318" s="241" t="s">
        <v>4998</v>
      </c>
    </row>
    <row r="319" s="13" customFormat="1">
      <c r="A319" s="13"/>
      <c r="B319" s="243"/>
      <c r="C319" s="244"/>
      <c r="D319" s="245" t="s">
        <v>235</v>
      </c>
      <c r="E319" s="246" t="s">
        <v>1</v>
      </c>
      <c r="F319" s="247" t="s">
        <v>4847</v>
      </c>
      <c r="G319" s="244"/>
      <c r="H319" s="248">
        <v>19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235</v>
      </c>
      <c r="AU319" s="254" t="s">
        <v>251</v>
      </c>
      <c r="AV319" s="13" t="s">
        <v>94</v>
      </c>
      <c r="AW319" s="13" t="s">
        <v>40</v>
      </c>
      <c r="AX319" s="13" t="s">
        <v>92</v>
      </c>
      <c r="AY319" s="254" t="s">
        <v>226</v>
      </c>
    </row>
    <row r="320" s="2" customFormat="1" ht="16.5" customHeight="1">
      <c r="A320" s="41"/>
      <c r="B320" s="42"/>
      <c r="C320" s="230" t="s">
        <v>578</v>
      </c>
      <c r="D320" s="230" t="s">
        <v>228</v>
      </c>
      <c r="E320" s="231" t="s">
        <v>4999</v>
      </c>
      <c r="F320" s="232" t="s">
        <v>5000</v>
      </c>
      <c r="G320" s="233" t="s">
        <v>369</v>
      </c>
      <c r="H320" s="234">
        <v>2</v>
      </c>
      <c r="I320" s="235"/>
      <c r="J320" s="236">
        <f>ROUND(I320*H320,2)</f>
        <v>0</v>
      </c>
      <c r="K320" s="232" t="s">
        <v>232</v>
      </c>
      <c r="L320" s="47"/>
      <c r="M320" s="237" t="s">
        <v>1</v>
      </c>
      <c r="N320" s="238" t="s">
        <v>52</v>
      </c>
      <c r="O320" s="95"/>
      <c r="P320" s="239">
        <f>O320*H320</f>
        <v>0</v>
      </c>
      <c r="Q320" s="239">
        <v>1.0000000000000001E-05</v>
      </c>
      <c r="R320" s="239">
        <f>Q320*H320</f>
        <v>2.0000000000000002E-05</v>
      </c>
      <c r="S320" s="239">
        <v>0</v>
      </c>
      <c r="T320" s="240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1" t="s">
        <v>557</v>
      </c>
      <c r="AT320" s="241" t="s">
        <v>228</v>
      </c>
      <c r="AU320" s="241" t="s">
        <v>251</v>
      </c>
      <c r="AY320" s="19" t="s">
        <v>226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233</v>
      </c>
      <c r="BK320" s="242">
        <f>ROUND(I320*H320,2)</f>
        <v>0</v>
      </c>
      <c r="BL320" s="19" t="s">
        <v>557</v>
      </c>
      <c r="BM320" s="241" t="s">
        <v>5001</v>
      </c>
    </row>
    <row r="321" s="15" customFormat="1">
      <c r="A321" s="15"/>
      <c r="B321" s="280"/>
      <c r="C321" s="281"/>
      <c r="D321" s="245" t="s">
        <v>235</v>
      </c>
      <c r="E321" s="282" t="s">
        <v>1</v>
      </c>
      <c r="F321" s="283" t="s">
        <v>4966</v>
      </c>
      <c r="G321" s="281"/>
      <c r="H321" s="282" t="s">
        <v>1</v>
      </c>
      <c r="I321" s="284"/>
      <c r="J321" s="281"/>
      <c r="K321" s="281"/>
      <c r="L321" s="285"/>
      <c r="M321" s="286"/>
      <c r="N321" s="287"/>
      <c r="O321" s="287"/>
      <c r="P321" s="287"/>
      <c r="Q321" s="287"/>
      <c r="R321" s="287"/>
      <c r="S321" s="287"/>
      <c r="T321" s="28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9" t="s">
        <v>235</v>
      </c>
      <c r="AU321" s="289" t="s">
        <v>251</v>
      </c>
      <c r="AV321" s="15" t="s">
        <v>92</v>
      </c>
      <c r="AW321" s="15" t="s">
        <v>40</v>
      </c>
      <c r="AX321" s="15" t="s">
        <v>85</v>
      </c>
      <c r="AY321" s="289" t="s">
        <v>226</v>
      </c>
    </row>
    <row r="322" s="13" customFormat="1">
      <c r="A322" s="13"/>
      <c r="B322" s="243"/>
      <c r="C322" s="244"/>
      <c r="D322" s="245" t="s">
        <v>235</v>
      </c>
      <c r="E322" s="246" t="s">
        <v>1</v>
      </c>
      <c r="F322" s="247" t="s">
        <v>94</v>
      </c>
      <c r="G322" s="244"/>
      <c r="H322" s="248">
        <v>2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235</v>
      </c>
      <c r="AU322" s="254" t="s">
        <v>251</v>
      </c>
      <c r="AV322" s="13" t="s">
        <v>94</v>
      </c>
      <c r="AW322" s="13" t="s">
        <v>40</v>
      </c>
      <c r="AX322" s="13" t="s">
        <v>92</v>
      </c>
      <c r="AY322" s="254" t="s">
        <v>226</v>
      </c>
    </row>
    <row r="323" s="12" customFormat="1" ht="22.8" customHeight="1">
      <c r="A323" s="12"/>
      <c r="B323" s="214"/>
      <c r="C323" s="215"/>
      <c r="D323" s="216" t="s">
        <v>84</v>
      </c>
      <c r="E323" s="228" t="s">
        <v>2383</v>
      </c>
      <c r="F323" s="228" t="s">
        <v>2384</v>
      </c>
      <c r="G323" s="215"/>
      <c r="H323" s="215"/>
      <c r="I323" s="218"/>
      <c r="J323" s="229">
        <f>BK323</f>
        <v>0</v>
      </c>
      <c r="K323" s="215"/>
      <c r="L323" s="220"/>
      <c r="M323" s="221"/>
      <c r="N323" s="222"/>
      <c r="O323" s="222"/>
      <c r="P323" s="223">
        <f>SUM(P324:P329)</f>
        <v>0</v>
      </c>
      <c r="Q323" s="222"/>
      <c r="R323" s="223">
        <f>SUM(R324:R329)</f>
        <v>0.013669999999999998</v>
      </c>
      <c r="S323" s="222"/>
      <c r="T323" s="224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5" t="s">
        <v>92</v>
      </c>
      <c r="AT323" s="226" t="s">
        <v>84</v>
      </c>
      <c r="AU323" s="226" t="s">
        <v>92</v>
      </c>
      <c r="AY323" s="225" t="s">
        <v>226</v>
      </c>
      <c r="BK323" s="227">
        <f>SUM(BK324:BK329)</f>
        <v>0</v>
      </c>
    </row>
    <row r="324" s="2" customFormat="1" ht="16.5" customHeight="1">
      <c r="A324" s="41"/>
      <c r="B324" s="42"/>
      <c r="C324" s="266" t="s">
        <v>583</v>
      </c>
      <c r="D324" s="266" t="s">
        <v>301</v>
      </c>
      <c r="E324" s="267" t="s">
        <v>2388</v>
      </c>
      <c r="F324" s="268" t="s">
        <v>2389</v>
      </c>
      <c r="G324" s="269" t="s">
        <v>611</v>
      </c>
      <c r="H324" s="270">
        <v>4</v>
      </c>
      <c r="I324" s="271"/>
      <c r="J324" s="272">
        <f>ROUND(I324*H324,2)</f>
        <v>0</v>
      </c>
      <c r="K324" s="268" t="s">
        <v>1</v>
      </c>
      <c r="L324" s="273"/>
      <c r="M324" s="274" t="s">
        <v>1</v>
      </c>
      <c r="N324" s="275" t="s">
        <v>52</v>
      </c>
      <c r="O324" s="95"/>
      <c r="P324" s="239">
        <f>O324*H324</f>
        <v>0</v>
      </c>
      <c r="Q324" s="239">
        <v>0.00097999999999999997</v>
      </c>
      <c r="R324" s="239">
        <f>Q324*H324</f>
        <v>0.0039199999999999999</v>
      </c>
      <c r="S324" s="239">
        <v>0</v>
      </c>
      <c r="T324" s="240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1" t="s">
        <v>266</v>
      </c>
      <c r="AT324" s="241" t="s">
        <v>301</v>
      </c>
      <c r="AU324" s="241" t="s">
        <v>94</v>
      </c>
      <c r="AY324" s="19" t="s">
        <v>226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9" t="s">
        <v>233</v>
      </c>
      <c r="BK324" s="242">
        <f>ROUND(I324*H324,2)</f>
        <v>0</v>
      </c>
      <c r="BL324" s="19" t="s">
        <v>233</v>
      </c>
      <c r="BM324" s="241" t="s">
        <v>5002</v>
      </c>
    </row>
    <row r="325" s="2" customFormat="1" ht="16.5" customHeight="1">
      <c r="A325" s="41"/>
      <c r="B325" s="42"/>
      <c r="C325" s="266" t="s">
        <v>588</v>
      </c>
      <c r="D325" s="266" t="s">
        <v>301</v>
      </c>
      <c r="E325" s="267" t="s">
        <v>4650</v>
      </c>
      <c r="F325" s="268" t="s">
        <v>4651</v>
      </c>
      <c r="G325" s="269" t="s">
        <v>611</v>
      </c>
      <c r="H325" s="270">
        <v>4</v>
      </c>
      <c r="I325" s="271"/>
      <c r="J325" s="272">
        <f>ROUND(I325*H325,2)</f>
        <v>0</v>
      </c>
      <c r="K325" s="268" t="s">
        <v>1</v>
      </c>
      <c r="L325" s="273"/>
      <c r="M325" s="274" t="s">
        <v>1</v>
      </c>
      <c r="N325" s="275" t="s">
        <v>52</v>
      </c>
      <c r="O325" s="95"/>
      <c r="P325" s="239">
        <f>O325*H325</f>
        <v>0</v>
      </c>
      <c r="Q325" s="239">
        <v>0.0019499999999999999</v>
      </c>
      <c r="R325" s="239">
        <f>Q325*H325</f>
        <v>0.0077999999999999996</v>
      </c>
      <c r="S325" s="239">
        <v>0</v>
      </c>
      <c r="T325" s="240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1" t="s">
        <v>266</v>
      </c>
      <c r="AT325" s="241" t="s">
        <v>301</v>
      </c>
      <c r="AU325" s="241" t="s">
        <v>94</v>
      </c>
      <c r="AY325" s="19" t="s">
        <v>226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9" t="s">
        <v>233</v>
      </c>
      <c r="BK325" s="242">
        <f>ROUND(I325*H325,2)</f>
        <v>0</v>
      </c>
      <c r="BL325" s="19" t="s">
        <v>233</v>
      </c>
      <c r="BM325" s="241" t="s">
        <v>5003</v>
      </c>
    </row>
    <row r="326" s="2" customFormat="1" ht="16.5" customHeight="1">
      <c r="A326" s="41"/>
      <c r="B326" s="42"/>
      <c r="C326" s="230" t="s">
        <v>593</v>
      </c>
      <c r="D326" s="230" t="s">
        <v>228</v>
      </c>
      <c r="E326" s="231" t="s">
        <v>2391</v>
      </c>
      <c r="F326" s="232" t="s">
        <v>2392</v>
      </c>
      <c r="G326" s="233" t="s">
        <v>369</v>
      </c>
      <c r="H326" s="234">
        <v>4</v>
      </c>
      <c r="I326" s="235"/>
      <c r="J326" s="236">
        <f>ROUND(I326*H326,2)</f>
        <v>0</v>
      </c>
      <c r="K326" s="232" t="s">
        <v>232</v>
      </c>
      <c r="L326" s="47"/>
      <c r="M326" s="237" t="s">
        <v>1</v>
      </c>
      <c r="N326" s="238" t="s">
        <v>52</v>
      </c>
      <c r="O326" s="95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1" t="s">
        <v>557</v>
      </c>
      <c r="AT326" s="241" t="s">
        <v>228</v>
      </c>
      <c r="AU326" s="241" t="s">
        <v>94</v>
      </c>
      <c r="AY326" s="19" t="s">
        <v>226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9" t="s">
        <v>233</v>
      </c>
      <c r="BK326" s="242">
        <f>ROUND(I326*H326,2)</f>
        <v>0</v>
      </c>
      <c r="BL326" s="19" t="s">
        <v>557</v>
      </c>
      <c r="BM326" s="241" t="s">
        <v>5004</v>
      </c>
    </row>
    <row r="327" s="2" customFormat="1" ht="16.5" customHeight="1">
      <c r="A327" s="41"/>
      <c r="B327" s="42"/>
      <c r="C327" s="230" t="s">
        <v>598</v>
      </c>
      <c r="D327" s="230" t="s">
        <v>228</v>
      </c>
      <c r="E327" s="231" t="s">
        <v>4660</v>
      </c>
      <c r="F327" s="232" t="s">
        <v>4661</v>
      </c>
      <c r="G327" s="233" t="s">
        <v>369</v>
      </c>
      <c r="H327" s="234">
        <v>4</v>
      </c>
      <c r="I327" s="235"/>
      <c r="J327" s="236">
        <f>ROUND(I327*H327,2)</f>
        <v>0</v>
      </c>
      <c r="K327" s="232" t="s">
        <v>232</v>
      </c>
      <c r="L327" s="47"/>
      <c r="M327" s="237" t="s">
        <v>1</v>
      </c>
      <c r="N327" s="238" t="s">
        <v>52</v>
      </c>
      <c r="O327" s="95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1" t="s">
        <v>557</v>
      </c>
      <c r="AT327" s="241" t="s">
        <v>228</v>
      </c>
      <c r="AU327" s="241" t="s">
        <v>94</v>
      </c>
      <c r="AY327" s="19" t="s">
        <v>226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9" t="s">
        <v>233</v>
      </c>
      <c r="BK327" s="242">
        <f>ROUND(I327*H327,2)</f>
        <v>0</v>
      </c>
      <c r="BL327" s="19" t="s">
        <v>557</v>
      </c>
      <c r="BM327" s="241" t="s">
        <v>5005</v>
      </c>
    </row>
    <row r="328" s="2" customFormat="1" ht="16.5" customHeight="1">
      <c r="A328" s="41"/>
      <c r="B328" s="42"/>
      <c r="C328" s="266" t="s">
        <v>603</v>
      </c>
      <c r="D328" s="266" t="s">
        <v>301</v>
      </c>
      <c r="E328" s="267" t="s">
        <v>2330</v>
      </c>
      <c r="F328" s="268" t="s">
        <v>4250</v>
      </c>
      <c r="G328" s="269" t="s">
        <v>4251</v>
      </c>
      <c r="H328" s="270">
        <v>1</v>
      </c>
      <c r="I328" s="271"/>
      <c r="J328" s="272">
        <f>ROUND(I328*H328,2)</f>
        <v>0</v>
      </c>
      <c r="K328" s="268" t="s">
        <v>1</v>
      </c>
      <c r="L328" s="273"/>
      <c r="M328" s="274" t="s">
        <v>1</v>
      </c>
      <c r="N328" s="275" t="s">
        <v>52</v>
      </c>
      <c r="O328" s="95"/>
      <c r="P328" s="239">
        <f>O328*H328</f>
        <v>0</v>
      </c>
      <c r="Q328" s="239">
        <v>0.00095</v>
      </c>
      <c r="R328" s="239">
        <f>Q328*H328</f>
        <v>0.00095</v>
      </c>
      <c r="S328" s="239">
        <v>0</v>
      </c>
      <c r="T328" s="240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1" t="s">
        <v>266</v>
      </c>
      <c r="AT328" s="241" t="s">
        <v>301</v>
      </c>
      <c r="AU328" s="241" t="s">
        <v>94</v>
      </c>
      <c r="AY328" s="19" t="s">
        <v>226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9" t="s">
        <v>233</v>
      </c>
      <c r="BK328" s="242">
        <f>ROUND(I328*H328,2)</f>
        <v>0</v>
      </c>
      <c r="BL328" s="19" t="s">
        <v>233</v>
      </c>
      <c r="BM328" s="241" t="s">
        <v>5006</v>
      </c>
    </row>
    <row r="329" s="2" customFormat="1" ht="16.5" customHeight="1">
      <c r="A329" s="41"/>
      <c r="B329" s="42"/>
      <c r="C329" s="266" t="s">
        <v>608</v>
      </c>
      <c r="D329" s="266" t="s">
        <v>301</v>
      </c>
      <c r="E329" s="267" t="s">
        <v>2333</v>
      </c>
      <c r="F329" s="268" t="s">
        <v>4253</v>
      </c>
      <c r="G329" s="269" t="s">
        <v>327</v>
      </c>
      <c r="H329" s="270">
        <v>1</v>
      </c>
      <c r="I329" s="271"/>
      <c r="J329" s="272">
        <f>ROUND(I329*H329,2)</f>
        <v>0</v>
      </c>
      <c r="K329" s="268" t="s">
        <v>1</v>
      </c>
      <c r="L329" s="273"/>
      <c r="M329" s="274" t="s">
        <v>1</v>
      </c>
      <c r="N329" s="275" t="s">
        <v>52</v>
      </c>
      <c r="O329" s="95"/>
      <c r="P329" s="239">
        <f>O329*H329</f>
        <v>0</v>
      </c>
      <c r="Q329" s="239">
        <v>0.001</v>
      </c>
      <c r="R329" s="239">
        <f>Q329*H329</f>
        <v>0.001</v>
      </c>
      <c r="S329" s="239">
        <v>0</v>
      </c>
      <c r="T329" s="240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1" t="s">
        <v>266</v>
      </c>
      <c r="AT329" s="241" t="s">
        <v>301</v>
      </c>
      <c r="AU329" s="241" t="s">
        <v>94</v>
      </c>
      <c r="AY329" s="19" t="s">
        <v>226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9" t="s">
        <v>233</v>
      </c>
      <c r="BK329" s="242">
        <f>ROUND(I329*H329,2)</f>
        <v>0</v>
      </c>
      <c r="BL329" s="19" t="s">
        <v>233</v>
      </c>
      <c r="BM329" s="241" t="s">
        <v>5007</v>
      </c>
    </row>
    <row r="330" s="12" customFormat="1" ht="22.8" customHeight="1">
      <c r="A330" s="12"/>
      <c r="B330" s="214"/>
      <c r="C330" s="215"/>
      <c r="D330" s="216" t="s">
        <v>84</v>
      </c>
      <c r="E330" s="228" t="s">
        <v>4269</v>
      </c>
      <c r="F330" s="228" t="s">
        <v>4671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SUM(P331:P337)</f>
        <v>0</v>
      </c>
      <c r="Q330" s="222"/>
      <c r="R330" s="223">
        <f>SUM(R331:R337)</f>
        <v>0.17269000000000001</v>
      </c>
      <c r="S330" s="222"/>
      <c r="T330" s="224">
        <f>SUM(T331:T337)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92</v>
      </c>
      <c r="AT330" s="226" t="s">
        <v>84</v>
      </c>
      <c r="AU330" s="226" t="s">
        <v>92</v>
      </c>
      <c r="AY330" s="225" t="s">
        <v>226</v>
      </c>
      <c r="BK330" s="227">
        <f>SUM(BK331:BK337)</f>
        <v>0</v>
      </c>
    </row>
    <row r="331" s="2" customFormat="1" ht="16.5" customHeight="1">
      <c r="A331" s="41"/>
      <c r="B331" s="42"/>
      <c r="C331" s="230" t="s">
        <v>615</v>
      </c>
      <c r="D331" s="230" t="s">
        <v>228</v>
      </c>
      <c r="E331" s="231" t="s">
        <v>5008</v>
      </c>
      <c r="F331" s="232" t="s">
        <v>5009</v>
      </c>
      <c r="G331" s="233" t="s">
        <v>611</v>
      </c>
      <c r="H331" s="234">
        <v>1</v>
      </c>
      <c r="I331" s="235"/>
      <c r="J331" s="236">
        <f>ROUND(I331*H331,2)</f>
        <v>0</v>
      </c>
      <c r="K331" s="232" t="s">
        <v>1</v>
      </c>
      <c r="L331" s="47"/>
      <c r="M331" s="237" t="s">
        <v>1</v>
      </c>
      <c r="N331" s="238" t="s">
        <v>52</v>
      </c>
      <c r="O331" s="95"/>
      <c r="P331" s="239">
        <f>O331*H331</f>
        <v>0</v>
      </c>
      <c r="Q331" s="239">
        <v>0.036490000000000002</v>
      </c>
      <c r="R331" s="239">
        <f>Q331*H331</f>
        <v>0.036490000000000002</v>
      </c>
      <c r="S331" s="239">
        <v>0</v>
      </c>
      <c r="T331" s="240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1" t="s">
        <v>233</v>
      </c>
      <c r="AT331" s="241" t="s">
        <v>228</v>
      </c>
      <c r="AU331" s="241" t="s">
        <v>94</v>
      </c>
      <c r="AY331" s="19" t="s">
        <v>226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9" t="s">
        <v>233</v>
      </c>
      <c r="BK331" s="242">
        <f>ROUND(I331*H331,2)</f>
        <v>0</v>
      </c>
      <c r="BL331" s="19" t="s">
        <v>233</v>
      </c>
      <c r="BM331" s="241" t="s">
        <v>5010</v>
      </c>
    </row>
    <row r="332" s="2" customFormat="1" ht="21.75" customHeight="1">
      <c r="A332" s="41"/>
      <c r="B332" s="42"/>
      <c r="C332" s="230" t="s">
        <v>620</v>
      </c>
      <c r="D332" s="230" t="s">
        <v>228</v>
      </c>
      <c r="E332" s="231" t="s">
        <v>5011</v>
      </c>
      <c r="F332" s="232" t="s">
        <v>5012</v>
      </c>
      <c r="G332" s="233" t="s">
        <v>611</v>
      </c>
      <c r="H332" s="234">
        <v>1</v>
      </c>
      <c r="I332" s="235"/>
      <c r="J332" s="236">
        <f>ROUND(I332*H332,2)</f>
        <v>0</v>
      </c>
      <c r="K332" s="232" t="s">
        <v>1</v>
      </c>
      <c r="L332" s="47"/>
      <c r="M332" s="237" t="s">
        <v>1</v>
      </c>
      <c r="N332" s="238" t="s">
        <v>52</v>
      </c>
      <c r="O332" s="95"/>
      <c r="P332" s="239">
        <f>O332*H332</f>
        <v>0</v>
      </c>
      <c r="Q332" s="239">
        <v>0.024</v>
      </c>
      <c r="R332" s="239">
        <f>Q332*H332</f>
        <v>0.024</v>
      </c>
      <c r="S332" s="239">
        <v>0</v>
      </c>
      <c r="T332" s="24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1" t="s">
        <v>233</v>
      </c>
      <c r="AT332" s="241" t="s">
        <v>228</v>
      </c>
      <c r="AU332" s="241" t="s">
        <v>94</v>
      </c>
      <c r="AY332" s="19" t="s">
        <v>226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9" t="s">
        <v>233</v>
      </c>
      <c r="BK332" s="242">
        <f>ROUND(I332*H332,2)</f>
        <v>0</v>
      </c>
      <c r="BL332" s="19" t="s">
        <v>233</v>
      </c>
      <c r="BM332" s="241" t="s">
        <v>5013</v>
      </c>
    </row>
    <row r="333" s="2" customFormat="1" ht="16.5" customHeight="1">
      <c r="A333" s="41"/>
      <c r="B333" s="42"/>
      <c r="C333" s="230" t="s">
        <v>625</v>
      </c>
      <c r="D333" s="230" t="s">
        <v>228</v>
      </c>
      <c r="E333" s="231" t="s">
        <v>5014</v>
      </c>
      <c r="F333" s="232" t="s">
        <v>5015</v>
      </c>
      <c r="G333" s="233" t="s">
        <v>611</v>
      </c>
      <c r="H333" s="234">
        <v>2</v>
      </c>
      <c r="I333" s="235"/>
      <c r="J333" s="236">
        <f>ROUND(I333*H333,2)</f>
        <v>0</v>
      </c>
      <c r="K333" s="232" t="s">
        <v>1</v>
      </c>
      <c r="L333" s="47"/>
      <c r="M333" s="237" t="s">
        <v>1</v>
      </c>
      <c r="N333" s="238" t="s">
        <v>52</v>
      </c>
      <c r="O333" s="95"/>
      <c r="P333" s="239">
        <f>O333*H333</f>
        <v>0</v>
      </c>
      <c r="Q333" s="239">
        <v>0.0045999999999999999</v>
      </c>
      <c r="R333" s="239">
        <f>Q333*H333</f>
        <v>0.0091999999999999998</v>
      </c>
      <c r="S333" s="239">
        <v>0</v>
      </c>
      <c r="T333" s="240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1" t="s">
        <v>233</v>
      </c>
      <c r="AT333" s="241" t="s">
        <v>228</v>
      </c>
      <c r="AU333" s="241" t="s">
        <v>94</v>
      </c>
      <c r="AY333" s="19" t="s">
        <v>226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9" t="s">
        <v>233</v>
      </c>
      <c r="BK333" s="242">
        <f>ROUND(I333*H333,2)</f>
        <v>0</v>
      </c>
      <c r="BL333" s="19" t="s">
        <v>233</v>
      </c>
      <c r="BM333" s="241" t="s">
        <v>5016</v>
      </c>
    </row>
    <row r="334" s="2" customFormat="1" ht="16.5" customHeight="1">
      <c r="A334" s="41"/>
      <c r="B334" s="42"/>
      <c r="C334" s="230" t="s">
        <v>630</v>
      </c>
      <c r="D334" s="230" t="s">
        <v>228</v>
      </c>
      <c r="E334" s="231" t="s">
        <v>5017</v>
      </c>
      <c r="F334" s="232" t="s">
        <v>5018</v>
      </c>
      <c r="G334" s="233" t="s">
        <v>611</v>
      </c>
      <c r="H334" s="234">
        <v>2</v>
      </c>
      <c r="I334" s="235"/>
      <c r="J334" s="236">
        <f>ROUND(I334*H334,2)</f>
        <v>0</v>
      </c>
      <c r="K334" s="232" t="s">
        <v>1</v>
      </c>
      <c r="L334" s="47"/>
      <c r="M334" s="237" t="s">
        <v>1</v>
      </c>
      <c r="N334" s="238" t="s">
        <v>52</v>
      </c>
      <c r="O334" s="95"/>
      <c r="P334" s="239">
        <f>O334*H334</f>
        <v>0</v>
      </c>
      <c r="Q334" s="239">
        <v>0.0025000000000000001</v>
      </c>
      <c r="R334" s="239">
        <f>Q334*H334</f>
        <v>0.0050000000000000001</v>
      </c>
      <c r="S334" s="239">
        <v>0</v>
      </c>
      <c r="T334" s="240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1" t="s">
        <v>233</v>
      </c>
      <c r="AT334" s="241" t="s">
        <v>228</v>
      </c>
      <c r="AU334" s="241" t="s">
        <v>94</v>
      </c>
      <c r="AY334" s="19" t="s">
        <v>226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9" t="s">
        <v>233</v>
      </c>
      <c r="BK334" s="242">
        <f>ROUND(I334*H334,2)</f>
        <v>0</v>
      </c>
      <c r="BL334" s="19" t="s">
        <v>233</v>
      </c>
      <c r="BM334" s="241" t="s">
        <v>5019</v>
      </c>
    </row>
    <row r="335" s="2" customFormat="1" ht="16.5" customHeight="1">
      <c r="A335" s="41"/>
      <c r="B335" s="42"/>
      <c r="C335" s="230" t="s">
        <v>639</v>
      </c>
      <c r="D335" s="230" t="s">
        <v>228</v>
      </c>
      <c r="E335" s="231" t="s">
        <v>5020</v>
      </c>
      <c r="F335" s="232" t="s">
        <v>5021</v>
      </c>
      <c r="G335" s="233" t="s">
        <v>611</v>
      </c>
      <c r="H335" s="234">
        <v>4</v>
      </c>
      <c r="I335" s="235"/>
      <c r="J335" s="236">
        <f>ROUND(I335*H335,2)</f>
        <v>0</v>
      </c>
      <c r="K335" s="232" t="s">
        <v>1</v>
      </c>
      <c r="L335" s="47"/>
      <c r="M335" s="237" t="s">
        <v>1</v>
      </c>
      <c r="N335" s="238" t="s">
        <v>52</v>
      </c>
      <c r="O335" s="95"/>
      <c r="P335" s="239">
        <f>O335*H335</f>
        <v>0</v>
      </c>
      <c r="Q335" s="239">
        <v>0.012</v>
      </c>
      <c r="R335" s="239">
        <f>Q335*H335</f>
        <v>0.048000000000000001</v>
      </c>
      <c r="S335" s="239">
        <v>0</v>
      </c>
      <c r="T335" s="240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1" t="s">
        <v>233</v>
      </c>
      <c r="AT335" s="241" t="s">
        <v>228</v>
      </c>
      <c r="AU335" s="241" t="s">
        <v>94</v>
      </c>
      <c r="AY335" s="19" t="s">
        <v>226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9" t="s">
        <v>233</v>
      </c>
      <c r="BK335" s="242">
        <f>ROUND(I335*H335,2)</f>
        <v>0</v>
      </c>
      <c r="BL335" s="19" t="s">
        <v>233</v>
      </c>
      <c r="BM335" s="241" t="s">
        <v>5022</v>
      </c>
    </row>
    <row r="336" s="2" customFormat="1" ht="16.5" customHeight="1">
      <c r="A336" s="41"/>
      <c r="B336" s="42"/>
      <c r="C336" s="230" t="s">
        <v>644</v>
      </c>
      <c r="D336" s="230" t="s">
        <v>228</v>
      </c>
      <c r="E336" s="231" t="s">
        <v>5023</v>
      </c>
      <c r="F336" s="232" t="s">
        <v>5024</v>
      </c>
      <c r="G336" s="233" t="s">
        <v>611</v>
      </c>
      <c r="H336" s="234">
        <v>1</v>
      </c>
      <c r="I336" s="235"/>
      <c r="J336" s="236">
        <f>ROUND(I336*H336,2)</f>
        <v>0</v>
      </c>
      <c r="K336" s="232" t="s">
        <v>1</v>
      </c>
      <c r="L336" s="47"/>
      <c r="M336" s="237" t="s">
        <v>1</v>
      </c>
      <c r="N336" s="238" t="s">
        <v>52</v>
      </c>
      <c r="O336" s="95"/>
      <c r="P336" s="239">
        <f>O336*H336</f>
        <v>0</v>
      </c>
      <c r="Q336" s="239">
        <v>0.025000000000000001</v>
      </c>
      <c r="R336" s="239">
        <f>Q336*H336</f>
        <v>0.025000000000000001</v>
      </c>
      <c r="S336" s="239">
        <v>0</v>
      </c>
      <c r="T336" s="240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1" t="s">
        <v>233</v>
      </c>
      <c r="AT336" s="241" t="s">
        <v>228</v>
      </c>
      <c r="AU336" s="241" t="s">
        <v>94</v>
      </c>
      <c r="AY336" s="19" t="s">
        <v>226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9" t="s">
        <v>233</v>
      </c>
      <c r="BK336" s="242">
        <f>ROUND(I336*H336,2)</f>
        <v>0</v>
      </c>
      <c r="BL336" s="19" t="s">
        <v>233</v>
      </c>
      <c r="BM336" s="241" t="s">
        <v>5025</v>
      </c>
    </row>
    <row r="337" s="2" customFormat="1" ht="21.75" customHeight="1">
      <c r="A337" s="41"/>
      <c r="B337" s="42"/>
      <c r="C337" s="266" t="s">
        <v>648</v>
      </c>
      <c r="D337" s="266" t="s">
        <v>301</v>
      </c>
      <c r="E337" s="267" t="s">
        <v>5026</v>
      </c>
      <c r="F337" s="268" t="s">
        <v>5027</v>
      </c>
      <c r="G337" s="269" t="s">
        <v>611</v>
      </c>
      <c r="H337" s="270">
        <v>1</v>
      </c>
      <c r="I337" s="271"/>
      <c r="J337" s="272">
        <f>ROUND(I337*H337,2)</f>
        <v>0</v>
      </c>
      <c r="K337" s="268" t="s">
        <v>1</v>
      </c>
      <c r="L337" s="273"/>
      <c r="M337" s="274" t="s">
        <v>1</v>
      </c>
      <c r="N337" s="275" t="s">
        <v>52</v>
      </c>
      <c r="O337" s="95"/>
      <c r="P337" s="239">
        <f>O337*H337</f>
        <v>0</v>
      </c>
      <c r="Q337" s="239">
        <v>0.025000000000000001</v>
      </c>
      <c r="R337" s="239">
        <f>Q337*H337</f>
        <v>0.025000000000000001</v>
      </c>
      <c r="S337" s="239">
        <v>0</v>
      </c>
      <c r="T337" s="240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1" t="s">
        <v>266</v>
      </c>
      <c r="AT337" s="241" t="s">
        <v>301</v>
      </c>
      <c r="AU337" s="241" t="s">
        <v>94</v>
      </c>
      <c r="AY337" s="19" t="s">
        <v>226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9" t="s">
        <v>233</v>
      </c>
      <c r="BK337" s="242">
        <f>ROUND(I337*H337,2)</f>
        <v>0</v>
      </c>
      <c r="BL337" s="19" t="s">
        <v>233</v>
      </c>
      <c r="BM337" s="241" t="s">
        <v>5028</v>
      </c>
    </row>
    <row r="338" s="12" customFormat="1" ht="22.8" customHeight="1">
      <c r="A338" s="12"/>
      <c r="B338" s="214"/>
      <c r="C338" s="215"/>
      <c r="D338" s="216" t="s">
        <v>84</v>
      </c>
      <c r="E338" s="228" t="s">
        <v>683</v>
      </c>
      <c r="F338" s="228" t="s">
        <v>684</v>
      </c>
      <c r="G338" s="215"/>
      <c r="H338" s="215"/>
      <c r="I338" s="218"/>
      <c r="J338" s="229">
        <f>BK338</f>
        <v>0</v>
      </c>
      <c r="K338" s="215"/>
      <c r="L338" s="220"/>
      <c r="M338" s="221"/>
      <c r="N338" s="222"/>
      <c r="O338" s="222"/>
      <c r="P338" s="223">
        <f>SUM(P339:P370)</f>
        <v>0</v>
      </c>
      <c r="Q338" s="222"/>
      <c r="R338" s="223">
        <f>SUM(R339:R370)</f>
        <v>0.009324950000000002</v>
      </c>
      <c r="S338" s="222"/>
      <c r="T338" s="224">
        <f>SUM(T339:T370)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5" t="s">
        <v>92</v>
      </c>
      <c r="AT338" s="226" t="s">
        <v>84</v>
      </c>
      <c r="AU338" s="226" t="s">
        <v>92</v>
      </c>
      <c r="AY338" s="225" t="s">
        <v>226</v>
      </c>
      <c r="BK338" s="227">
        <f>SUM(BK339:BK370)</f>
        <v>0</v>
      </c>
    </row>
    <row r="339" s="2" customFormat="1" ht="16.5" customHeight="1">
      <c r="A339" s="41"/>
      <c r="B339" s="42"/>
      <c r="C339" s="230" t="s">
        <v>653</v>
      </c>
      <c r="D339" s="230" t="s">
        <v>228</v>
      </c>
      <c r="E339" s="231" t="s">
        <v>686</v>
      </c>
      <c r="F339" s="232" t="s">
        <v>687</v>
      </c>
      <c r="G339" s="233" t="s">
        <v>387</v>
      </c>
      <c r="H339" s="234">
        <v>1</v>
      </c>
      <c r="I339" s="235"/>
      <c r="J339" s="236">
        <f>ROUND(I339*H339,2)</f>
        <v>0</v>
      </c>
      <c r="K339" s="232" t="s">
        <v>1</v>
      </c>
      <c r="L339" s="47"/>
      <c r="M339" s="237" t="s">
        <v>1</v>
      </c>
      <c r="N339" s="238" t="s">
        <v>52</v>
      </c>
      <c r="O339" s="95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1" t="s">
        <v>233</v>
      </c>
      <c r="AT339" s="241" t="s">
        <v>228</v>
      </c>
      <c r="AU339" s="241" t="s">
        <v>94</v>
      </c>
      <c r="AY339" s="19" t="s">
        <v>226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9" t="s">
        <v>233</v>
      </c>
      <c r="BK339" s="242">
        <f>ROUND(I339*H339,2)</f>
        <v>0</v>
      </c>
      <c r="BL339" s="19" t="s">
        <v>233</v>
      </c>
      <c r="BM339" s="241" t="s">
        <v>5029</v>
      </c>
    </row>
    <row r="340" s="2" customFormat="1" ht="16.5" customHeight="1">
      <c r="A340" s="41"/>
      <c r="B340" s="42"/>
      <c r="C340" s="230" t="s">
        <v>657</v>
      </c>
      <c r="D340" s="230" t="s">
        <v>228</v>
      </c>
      <c r="E340" s="231" t="s">
        <v>4305</v>
      </c>
      <c r="F340" s="232" t="s">
        <v>5030</v>
      </c>
      <c r="G340" s="233" t="s">
        <v>387</v>
      </c>
      <c r="H340" s="234">
        <v>1</v>
      </c>
      <c r="I340" s="235"/>
      <c r="J340" s="236">
        <f>ROUND(I340*H340,2)</f>
        <v>0</v>
      </c>
      <c r="K340" s="232" t="s">
        <v>1</v>
      </c>
      <c r="L340" s="47"/>
      <c r="M340" s="237" t="s">
        <v>1</v>
      </c>
      <c r="N340" s="238" t="s">
        <v>52</v>
      </c>
      <c r="O340" s="95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1" t="s">
        <v>233</v>
      </c>
      <c r="AT340" s="241" t="s">
        <v>228</v>
      </c>
      <c r="AU340" s="241" t="s">
        <v>94</v>
      </c>
      <c r="AY340" s="19" t="s">
        <v>226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9" t="s">
        <v>233</v>
      </c>
      <c r="BK340" s="242">
        <f>ROUND(I340*H340,2)</f>
        <v>0</v>
      </c>
      <c r="BL340" s="19" t="s">
        <v>233</v>
      </c>
      <c r="BM340" s="241" t="s">
        <v>5031</v>
      </c>
    </row>
    <row r="341" s="2" customFormat="1" ht="16.5" customHeight="1">
      <c r="A341" s="41"/>
      <c r="B341" s="42"/>
      <c r="C341" s="230" t="s">
        <v>662</v>
      </c>
      <c r="D341" s="230" t="s">
        <v>228</v>
      </c>
      <c r="E341" s="231" t="s">
        <v>4770</v>
      </c>
      <c r="F341" s="232" t="s">
        <v>4771</v>
      </c>
      <c r="G341" s="233" t="s">
        <v>244</v>
      </c>
      <c r="H341" s="234">
        <v>20</v>
      </c>
      <c r="I341" s="235"/>
      <c r="J341" s="236">
        <f>ROUND(I341*H341,2)</f>
        <v>0</v>
      </c>
      <c r="K341" s="232" t="s">
        <v>232</v>
      </c>
      <c r="L341" s="47"/>
      <c r="M341" s="237" t="s">
        <v>1</v>
      </c>
      <c r="N341" s="238" t="s">
        <v>52</v>
      </c>
      <c r="O341" s="95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1" t="s">
        <v>233</v>
      </c>
      <c r="AT341" s="241" t="s">
        <v>228</v>
      </c>
      <c r="AU341" s="241" t="s">
        <v>94</v>
      </c>
      <c r="AY341" s="19" t="s">
        <v>226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9" t="s">
        <v>233</v>
      </c>
      <c r="BK341" s="242">
        <f>ROUND(I341*H341,2)</f>
        <v>0</v>
      </c>
      <c r="BL341" s="19" t="s">
        <v>233</v>
      </c>
      <c r="BM341" s="241" t="s">
        <v>5032</v>
      </c>
    </row>
    <row r="342" s="2" customFormat="1" ht="16.5" customHeight="1">
      <c r="A342" s="41"/>
      <c r="B342" s="42"/>
      <c r="C342" s="230" t="s">
        <v>666</v>
      </c>
      <c r="D342" s="230" t="s">
        <v>228</v>
      </c>
      <c r="E342" s="231" t="s">
        <v>4773</v>
      </c>
      <c r="F342" s="232" t="s">
        <v>4774</v>
      </c>
      <c r="G342" s="233" t="s">
        <v>244</v>
      </c>
      <c r="H342" s="234">
        <v>40</v>
      </c>
      <c r="I342" s="235"/>
      <c r="J342" s="236">
        <f>ROUND(I342*H342,2)</f>
        <v>0</v>
      </c>
      <c r="K342" s="232" t="s">
        <v>232</v>
      </c>
      <c r="L342" s="47"/>
      <c r="M342" s="237" t="s">
        <v>1</v>
      </c>
      <c r="N342" s="238" t="s">
        <v>52</v>
      </c>
      <c r="O342" s="95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1" t="s">
        <v>233</v>
      </c>
      <c r="AT342" s="241" t="s">
        <v>228</v>
      </c>
      <c r="AU342" s="241" t="s">
        <v>94</v>
      </c>
      <c r="AY342" s="19" t="s">
        <v>226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9" t="s">
        <v>233</v>
      </c>
      <c r="BK342" s="242">
        <f>ROUND(I342*H342,2)</f>
        <v>0</v>
      </c>
      <c r="BL342" s="19" t="s">
        <v>233</v>
      </c>
      <c r="BM342" s="241" t="s">
        <v>5033</v>
      </c>
    </row>
    <row r="343" s="2" customFormat="1" ht="16.5" customHeight="1">
      <c r="A343" s="41"/>
      <c r="B343" s="42"/>
      <c r="C343" s="230" t="s">
        <v>670</v>
      </c>
      <c r="D343" s="230" t="s">
        <v>228</v>
      </c>
      <c r="E343" s="231" t="s">
        <v>4782</v>
      </c>
      <c r="F343" s="232" t="s">
        <v>4783</v>
      </c>
      <c r="G343" s="233" t="s">
        <v>369</v>
      </c>
      <c r="H343" s="234">
        <v>14</v>
      </c>
      <c r="I343" s="235"/>
      <c r="J343" s="236">
        <f>ROUND(I343*H343,2)</f>
        <v>0</v>
      </c>
      <c r="K343" s="232" t="s">
        <v>232</v>
      </c>
      <c r="L343" s="47"/>
      <c r="M343" s="237" t="s">
        <v>1</v>
      </c>
      <c r="N343" s="238" t="s">
        <v>52</v>
      </c>
      <c r="O343" s="95"/>
      <c r="P343" s="239">
        <f>O343*H343</f>
        <v>0</v>
      </c>
      <c r="Q343" s="239">
        <v>2.0000000000000002E-05</v>
      </c>
      <c r="R343" s="239">
        <f>Q343*H343</f>
        <v>0.00028000000000000003</v>
      </c>
      <c r="S343" s="239">
        <v>0</v>
      </c>
      <c r="T343" s="240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1" t="s">
        <v>557</v>
      </c>
      <c r="AT343" s="241" t="s">
        <v>228</v>
      </c>
      <c r="AU343" s="241" t="s">
        <v>94</v>
      </c>
      <c r="AY343" s="19" t="s">
        <v>226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9" t="s">
        <v>233</v>
      </c>
      <c r="BK343" s="242">
        <f>ROUND(I343*H343,2)</f>
        <v>0</v>
      </c>
      <c r="BL343" s="19" t="s">
        <v>557</v>
      </c>
      <c r="BM343" s="241" t="s">
        <v>5034</v>
      </c>
    </row>
    <row r="344" s="2" customFormat="1" ht="16.5" customHeight="1">
      <c r="A344" s="41"/>
      <c r="B344" s="42"/>
      <c r="C344" s="230" t="s">
        <v>675</v>
      </c>
      <c r="D344" s="230" t="s">
        <v>228</v>
      </c>
      <c r="E344" s="231" t="s">
        <v>4785</v>
      </c>
      <c r="F344" s="232" t="s">
        <v>4786</v>
      </c>
      <c r="G344" s="233" t="s">
        <v>369</v>
      </c>
      <c r="H344" s="234">
        <v>14</v>
      </c>
      <c r="I344" s="235"/>
      <c r="J344" s="236">
        <f>ROUND(I344*H344,2)</f>
        <v>0</v>
      </c>
      <c r="K344" s="232" t="s">
        <v>232</v>
      </c>
      <c r="L344" s="47"/>
      <c r="M344" s="237" t="s">
        <v>1</v>
      </c>
      <c r="N344" s="238" t="s">
        <v>52</v>
      </c>
      <c r="O344" s="95"/>
      <c r="P344" s="239">
        <f>O344*H344</f>
        <v>0</v>
      </c>
      <c r="Q344" s="239">
        <v>3.0000000000000001E-05</v>
      </c>
      <c r="R344" s="239">
        <f>Q344*H344</f>
        <v>0.00042000000000000002</v>
      </c>
      <c r="S344" s="239">
        <v>0</v>
      </c>
      <c r="T344" s="240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1" t="s">
        <v>557</v>
      </c>
      <c r="AT344" s="241" t="s">
        <v>228</v>
      </c>
      <c r="AU344" s="241" t="s">
        <v>94</v>
      </c>
      <c r="AY344" s="19" t="s">
        <v>226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9" t="s">
        <v>233</v>
      </c>
      <c r="BK344" s="242">
        <f>ROUND(I344*H344,2)</f>
        <v>0</v>
      </c>
      <c r="BL344" s="19" t="s">
        <v>557</v>
      </c>
      <c r="BM344" s="241" t="s">
        <v>5035</v>
      </c>
    </row>
    <row r="345" s="2" customFormat="1" ht="16.5" customHeight="1">
      <c r="A345" s="41"/>
      <c r="B345" s="42"/>
      <c r="C345" s="230" t="s">
        <v>679</v>
      </c>
      <c r="D345" s="230" t="s">
        <v>228</v>
      </c>
      <c r="E345" s="231" t="s">
        <v>5036</v>
      </c>
      <c r="F345" s="232" t="s">
        <v>5037</v>
      </c>
      <c r="G345" s="233" t="s">
        <v>611</v>
      </c>
      <c r="H345" s="234">
        <v>19</v>
      </c>
      <c r="I345" s="235"/>
      <c r="J345" s="236">
        <f>ROUND(I345*H345,2)</f>
        <v>0</v>
      </c>
      <c r="K345" s="232" t="s">
        <v>1</v>
      </c>
      <c r="L345" s="47"/>
      <c r="M345" s="237" t="s">
        <v>1</v>
      </c>
      <c r="N345" s="238" t="s">
        <v>52</v>
      </c>
      <c r="O345" s="95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1" t="s">
        <v>557</v>
      </c>
      <c r="AT345" s="241" t="s">
        <v>228</v>
      </c>
      <c r="AU345" s="241" t="s">
        <v>94</v>
      </c>
      <c r="AY345" s="19" t="s">
        <v>226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9" t="s">
        <v>233</v>
      </c>
      <c r="BK345" s="242">
        <f>ROUND(I345*H345,2)</f>
        <v>0</v>
      </c>
      <c r="BL345" s="19" t="s">
        <v>557</v>
      </c>
      <c r="BM345" s="241" t="s">
        <v>5038</v>
      </c>
    </row>
    <row r="346" s="13" customFormat="1">
      <c r="A346" s="13"/>
      <c r="B346" s="243"/>
      <c r="C346" s="244"/>
      <c r="D346" s="245" t="s">
        <v>235</v>
      </c>
      <c r="E346" s="246" t="s">
        <v>1</v>
      </c>
      <c r="F346" s="247" t="s">
        <v>4847</v>
      </c>
      <c r="G346" s="244"/>
      <c r="H346" s="248">
        <v>19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235</v>
      </c>
      <c r="AU346" s="254" t="s">
        <v>94</v>
      </c>
      <c r="AV346" s="13" t="s">
        <v>94</v>
      </c>
      <c r="AW346" s="13" t="s">
        <v>40</v>
      </c>
      <c r="AX346" s="13" t="s">
        <v>92</v>
      </c>
      <c r="AY346" s="254" t="s">
        <v>226</v>
      </c>
    </row>
    <row r="347" s="2" customFormat="1" ht="16.5" customHeight="1">
      <c r="A347" s="41"/>
      <c r="B347" s="42"/>
      <c r="C347" s="230" t="s">
        <v>685</v>
      </c>
      <c r="D347" s="230" t="s">
        <v>228</v>
      </c>
      <c r="E347" s="231" t="s">
        <v>4788</v>
      </c>
      <c r="F347" s="232" t="s">
        <v>4789</v>
      </c>
      <c r="G347" s="233" t="s">
        <v>611</v>
      </c>
      <c r="H347" s="234">
        <v>14</v>
      </c>
      <c r="I347" s="235"/>
      <c r="J347" s="236">
        <f>ROUND(I347*H347,2)</f>
        <v>0</v>
      </c>
      <c r="K347" s="232" t="s">
        <v>1</v>
      </c>
      <c r="L347" s="47"/>
      <c r="M347" s="237" t="s">
        <v>1</v>
      </c>
      <c r="N347" s="238" t="s">
        <v>52</v>
      </c>
      <c r="O347" s="95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41" t="s">
        <v>557</v>
      </c>
      <c r="AT347" s="241" t="s">
        <v>228</v>
      </c>
      <c r="AU347" s="241" t="s">
        <v>94</v>
      </c>
      <c r="AY347" s="19" t="s">
        <v>226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9" t="s">
        <v>233</v>
      </c>
      <c r="BK347" s="242">
        <f>ROUND(I347*H347,2)</f>
        <v>0</v>
      </c>
      <c r="BL347" s="19" t="s">
        <v>557</v>
      </c>
      <c r="BM347" s="241" t="s">
        <v>5039</v>
      </c>
    </row>
    <row r="348" s="13" customFormat="1">
      <c r="A348" s="13"/>
      <c r="B348" s="243"/>
      <c r="C348" s="244"/>
      <c r="D348" s="245" t="s">
        <v>235</v>
      </c>
      <c r="E348" s="246" t="s">
        <v>1</v>
      </c>
      <c r="F348" s="247" t="s">
        <v>4845</v>
      </c>
      <c r="G348" s="244"/>
      <c r="H348" s="248">
        <v>14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235</v>
      </c>
      <c r="AU348" s="254" t="s">
        <v>94</v>
      </c>
      <c r="AV348" s="13" t="s">
        <v>94</v>
      </c>
      <c r="AW348" s="13" t="s">
        <v>40</v>
      </c>
      <c r="AX348" s="13" t="s">
        <v>92</v>
      </c>
      <c r="AY348" s="254" t="s">
        <v>226</v>
      </c>
    </row>
    <row r="349" s="2" customFormat="1" ht="16.5" customHeight="1">
      <c r="A349" s="41"/>
      <c r="B349" s="42"/>
      <c r="C349" s="230" t="s">
        <v>689</v>
      </c>
      <c r="D349" s="230" t="s">
        <v>228</v>
      </c>
      <c r="E349" s="231" t="s">
        <v>4302</v>
      </c>
      <c r="F349" s="232" t="s">
        <v>5040</v>
      </c>
      <c r="G349" s="233" t="s">
        <v>231</v>
      </c>
      <c r="H349" s="234">
        <v>5.1390000000000002</v>
      </c>
      <c r="I349" s="235"/>
      <c r="J349" s="236">
        <f>ROUND(I349*H349,2)</f>
        <v>0</v>
      </c>
      <c r="K349" s="232" t="s">
        <v>1</v>
      </c>
      <c r="L349" s="47"/>
      <c r="M349" s="237" t="s">
        <v>1</v>
      </c>
      <c r="N349" s="238" t="s">
        <v>52</v>
      </c>
      <c r="O349" s="95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1" t="s">
        <v>557</v>
      </c>
      <c r="AT349" s="241" t="s">
        <v>228</v>
      </c>
      <c r="AU349" s="241" t="s">
        <v>94</v>
      </c>
      <c r="AY349" s="19" t="s">
        <v>226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9" t="s">
        <v>233</v>
      </c>
      <c r="BK349" s="242">
        <f>ROUND(I349*H349,2)</f>
        <v>0</v>
      </c>
      <c r="BL349" s="19" t="s">
        <v>557</v>
      </c>
      <c r="BM349" s="241" t="s">
        <v>5041</v>
      </c>
    </row>
    <row r="350" s="13" customFormat="1">
      <c r="A350" s="13"/>
      <c r="B350" s="243"/>
      <c r="C350" s="244"/>
      <c r="D350" s="245" t="s">
        <v>235</v>
      </c>
      <c r="E350" s="246" t="s">
        <v>1</v>
      </c>
      <c r="F350" s="247" t="s">
        <v>5042</v>
      </c>
      <c r="G350" s="244"/>
      <c r="H350" s="248">
        <v>5.1390000000000002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235</v>
      </c>
      <c r="AU350" s="254" t="s">
        <v>94</v>
      </c>
      <c r="AV350" s="13" t="s">
        <v>94</v>
      </c>
      <c r="AW350" s="13" t="s">
        <v>40</v>
      </c>
      <c r="AX350" s="13" t="s">
        <v>92</v>
      </c>
      <c r="AY350" s="254" t="s">
        <v>226</v>
      </c>
    </row>
    <row r="351" s="2" customFormat="1" ht="16.5" customHeight="1">
      <c r="A351" s="41"/>
      <c r="B351" s="42"/>
      <c r="C351" s="230" t="s">
        <v>693</v>
      </c>
      <c r="D351" s="230" t="s">
        <v>228</v>
      </c>
      <c r="E351" s="231" t="s">
        <v>4308</v>
      </c>
      <c r="F351" s="232" t="s">
        <v>4797</v>
      </c>
      <c r="G351" s="233" t="s">
        <v>231</v>
      </c>
      <c r="H351" s="234">
        <v>5.1390000000000002</v>
      </c>
      <c r="I351" s="235"/>
      <c r="J351" s="236">
        <f>ROUND(I351*H351,2)</f>
        <v>0</v>
      </c>
      <c r="K351" s="232" t="s">
        <v>1</v>
      </c>
      <c r="L351" s="47"/>
      <c r="M351" s="237" t="s">
        <v>1</v>
      </c>
      <c r="N351" s="238" t="s">
        <v>52</v>
      </c>
      <c r="O351" s="95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1" t="s">
        <v>557</v>
      </c>
      <c r="AT351" s="241" t="s">
        <v>228</v>
      </c>
      <c r="AU351" s="241" t="s">
        <v>94</v>
      </c>
      <c r="AY351" s="19" t="s">
        <v>226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9" t="s">
        <v>233</v>
      </c>
      <c r="BK351" s="242">
        <f>ROUND(I351*H351,2)</f>
        <v>0</v>
      </c>
      <c r="BL351" s="19" t="s">
        <v>557</v>
      </c>
      <c r="BM351" s="241" t="s">
        <v>5043</v>
      </c>
    </row>
    <row r="352" s="13" customFormat="1">
      <c r="A352" s="13"/>
      <c r="B352" s="243"/>
      <c r="C352" s="244"/>
      <c r="D352" s="245" t="s">
        <v>235</v>
      </c>
      <c r="E352" s="246" t="s">
        <v>1</v>
      </c>
      <c r="F352" s="247" t="s">
        <v>5042</v>
      </c>
      <c r="G352" s="244"/>
      <c r="H352" s="248">
        <v>5.1390000000000002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235</v>
      </c>
      <c r="AU352" s="254" t="s">
        <v>94</v>
      </c>
      <c r="AV352" s="13" t="s">
        <v>94</v>
      </c>
      <c r="AW352" s="13" t="s">
        <v>40</v>
      </c>
      <c r="AX352" s="13" t="s">
        <v>92</v>
      </c>
      <c r="AY352" s="254" t="s">
        <v>226</v>
      </c>
    </row>
    <row r="353" s="2" customFormat="1" ht="16.5" customHeight="1">
      <c r="A353" s="41"/>
      <c r="B353" s="42"/>
      <c r="C353" s="230" t="s">
        <v>700</v>
      </c>
      <c r="D353" s="230" t="s">
        <v>228</v>
      </c>
      <c r="E353" s="231" t="s">
        <v>4812</v>
      </c>
      <c r="F353" s="232" t="s">
        <v>4813</v>
      </c>
      <c r="G353" s="233" t="s">
        <v>1630</v>
      </c>
      <c r="H353" s="234">
        <v>3</v>
      </c>
      <c r="I353" s="235"/>
      <c r="J353" s="236">
        <f>ROUND(I353*H353,2)</f>
        <v>0</v>
      </c>
      <c r="K353" s="232" t="s">
        <v>232</v>
      </c>
      <c r="L353" s="47"/>
      <c r="M353" s="237" t="s">
        <v>1</v>
      </c>
      <c r="N353" s="238" t="s">
        <v>52</v>
      </c>
      <c r="O353" s="95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1" t="s">
        <v>557</v>
      </c>
      <c r="AT353" s="241" t="s">
        <v>228</v>
      </c>
      <c r="AU353" s="241" t="s">
        <v>94</v>
      </c>
      <c r="AY353" s="19" t="s">
        <v>226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9" t="s">
        <v>233</v>
      </c>
      <c r="BK353" s="242">
        <f>ROUND(I353*H353,2)</f>
        <v>0</v>
      </c>
      <c r="BL353" s="19" t="s">
        <v>557</v>
      </c>
      <c r="BM353" s="241" t="s">
        <v>5044</v>
      </c>
    </row>
    <row r="354" s="2" customFormat="1" ht="16.5" customHeight="1">
      <c r="A354" s="41"/>
      <c r="B354" s="42"/>
      <c r="C354" s="230" t="s">
        <v>704</v>
      </c>
      <c r="D354" s="230" t="s">
        <v>228</v>
      </c>
      <c r="E354" s="231" t="s">
        <v>4815</v>
      </c>
      <c r="F354" s="232" t="s">
        <v>4816</v>
      </c>
      <c r="G354" s="233" t="s">
        <v>1630</v>
      </c>
      <c r="H354" s="234">
        <v>1</v>
      </c>
      <c r="I354" s="235"/>
      <c r="J354" s="236">
        <f>ROUND(I354*H354,2)</f>
        <v>0</v>
      </c>
      <c r="K354" s="232" t="s">
        <v>1877</v>
      </c>
      <c r="L354" s="47"/>
      <c r="M354" s="237" t="s">
        <v>1</v>
      </c>
      <c r="N354" s="238" t="s">
        <v>52</v>
      </c>
      <c r="O354" s="95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1" t="s">
        <v>557</v>
      </c>
      <c r="AT354" s="241" t="s">
        <v>228</v>
      </c>
      <c r="AU354" s="241" t="s">
        <v>94</v>
      </c>
      <c r="AY354" s="19" t="s">
        <v>226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9" t="s">
        <v>233</v>
      </c>
      <c r="BK354" s="242">
        <f>ROUND(I354*H354,2)</f>
        <v>0</v>
      </c>
      <c r="BL354" s="19" t="s">
        <v>557</v>
      </c>
      <c r="BM354" s="241" t="s">
        <v>5045</v>
      </c>
    </row>
    <row r="355" s="2" customFormat="1" ht="16.5" customHeight="1">
      <c r="A355" s="41"/>
      <c r="B355" s="42"/>
      <c r="C355" s="230" t="s">
        <v>708</v>
      </c>
      <c r="D355" s="230" t="s">
        <v>228</v>
      </c>
      <c r="E355" s="231" t="s">
        <v>4821</v>
      </c>
      <c r="F355" s="232" t="s">
        <v>4822</v>
      </c>
      <c r="G355" s="233" t="s">
        <v>244</v>
      </c>
      <c r="H355" s="234">
        <v>6</v>
      </c>
      <c r="I355" s="235"/>
      <c r="J355" s="236">
        <f>ROUND(I355*H355,2)</f>
        <v>0</v>
      </c>
      <c r="K355" s="232" t="s">
        <v>232</v>
      </c>
      <c r="L355" s="47"/>
      <c r="M355" s="237" t="s">
        <v>1</v>
      </c>
      <c r="N355" s="238" t="s">
        <v>52</v>
      </c>
      <c r="O355" s="95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1" t="s">
        <v>557</v>
      </c>
      <c r="AT355" s="241" t="s">
        <v>228</v>
      </c>
      <c r="AU355" s="241" t="s">
        <v>94</v>
      </c>
      <c r="AY355" s="19" t="s">
        <v>226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9" t="s">
        <v>233</v>
      </c>
      <c r="BK355" s="242">
        <f>ROUND(I355*H355,2)</f>
        <v>0</v>
      </c>
      <c r="BL355" s="19" t="s">
        <v>557</v>
      </c>
      <c r="BM355" s="241" t="s">
        <v>5046</v>
      </c>
    </row>
    <row r="356" s="13" customFormat="1">
      <c r="A356" s="13"/>
      <c r="B356" s="243"/>
      <c r="C356" s="244"/>
      <c r="D356" s="245" t="s">
        <v>235</v>
      </c>
      <c r="E356" s="246" t="s">
        <v>1</v>
      </c>
      <c r="F356" s="247" t="s">
        <v>256</v>
      </c>
      <c r="G356" s="244"/>
      <c r="H356" s="248">
        <v>6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235</v>
      </c>
      <c r="AU356" s="254" t="s">
        <v>94</v>
      </c>
      <c r="AV356" s="13" t="s">
        <v>94</v>
      </c>
      <c r="AW356" s="13" t="s">
        <v>40</v>
      </c>
      <c r="AX356" s="13" t="s">
        <v>92</v>
      </c>
      <c r="AY356" s="254" t="s">
        <v>226</v>
      </c>
    </row>
    <row r="357" s="2" customFormat="1" ht="16.5" customHeight="1">
      <c r="A357" s="41"/>
      <c r="B357" s="42"/>
      <c r="C357" s="230" t="s">
        <v>716</v>
      </c>
      <c r="D357" s="230" t="s">
        <v>228</v>
      </c>
      <c r="E357" s="231" t="s">
        <v>4824</v>
      </c>
      <c r="F357" s="232" t="s">
        <v>4825</v>
      </c>
      <c r="G357" s="233" t="s">
        <v>244</v>
      </c>
      <c r="H357" s="234">
        <v>6</v>
      </c>
      <c r="I357" s="235"/>
      <c r="J357" s="236">
        <f>ROUND(I357*H357,2)</f>
        <v>0</v>
      </c>
      <c r="K357" s="232" t="s">
        <v>232</v>
      </c>
      <c r="L357" s="47"/>
      <c r="M357" s="237" t="s">
        <v>1</v>
      </c>
      <c r="N357" s="238" t="s">
        <v>52</v>
      </c>
      <c r="O357" s="95"/>
      <c r="P357" s="239">
        <f>O357*H357</f>
        <v>0</v>
      </c>
      <c r="Q357" s="239">
        <v>0</v>
      </c>
      <c r="R357" s="239">
        <f>Q357*H357</f>
        <v>0</v>
      </c>
      <c r="S357" s="239">
        <v>0</v>
      </c>
      <c r="T357" s="240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1" t="s">
        <v>557</v>
      </c>
      <c r="AT357" s="241" t="s">
        <v>228</v>
      </c>
      <c r="AU357" s="241" t="s">
        <v>94</v>
      </c>
      <c r="AY357" s="19" t="s">
        <v>226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9" t="s">
        <v>233</v>
      </c>
      <c r="BK357" s="242">
        <f>ROUND(I357*H357,2)</f>
        <v>0</v>
      </c>
      <c r="BL357" s="19" t="s">
        <v>557</v>
      </c>
      <c r="BM357" s="241" t="s">
        <v>5047</v>
      </c>
    </row>
    <row r="358" s="2" customFormat="1" ht="21.75" customHeight="1">
      <c r="A358" s="41"/>
      <c r="B358" s="42"/>
      <c r="C358" s="230" t="s">
        <v>722</v>
      </c>
      <c r="D358" s="230" t="s">
        <v>228</v>
      </c>
      <c r="E358" s="231" t="s">
        <v>5048</v>
      </c>
      <c r="F358" s="232" t="s">
        <v>5049</v>
      </c>
      <c r="G358" s="233" t="s">
        <v>369</v>
      </c>
      <c r="H358" s="234">
        <v>14</v>
      </c>
      <c r="I358" s="235"/>
      <c r="J358" s="236">
        <f>ROUND(I358*H358,2)</f>
        <v>0</v>
      </c>
      <c r="K358" s="232" t="s">
        <v>232</v>
      </c>
      <c r="L358" s="47"/>
      <c r="M358" s="237" t="s">
        <v>1</v>
      </c>
      <c r="N358" s="238" t="s">
        <v>52</v>
      </c>
      <c r="O358" s="95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1" t="s">
        <v>233</v>
      </c>
      <c r="AT358" s="241" t="s">
        <v>228</v>
      </c>
      <c r="AU358" s="241" t="s">
        <v>94</v>
      </c>
      <c r="AY358" s="19" t="s">
        <v>226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9" t="s">
        <v>233</v>
      </c>
      <c r="BK358" s="242">
        <f>ROUND(I358*H358,2)</f>
        <v>0</v>
      </c>
      <c r="BL358" s="19" t="s">
        <v>233</v>
      </c>
      <c r="BM358" s="241" t="s">
        <v>5050</v>
      </c>
    </row>
    <row r="359" s="15" customFormat="1">
      <c r="A359" s="15"/>
      <c r="B359" s="280"/>
      <c r="C359" s="281"/>
      <c r="D359" s="245" t="s">
        <v>235</v>
      </c>
      <c r="E359" s="282" t="s">
        <v>1</v>
      </c>
      <c r="F359" s="283" t="s">
        <v>4363</v>
      </c>
      <c r="G359" s="281"/>
      <c r="H359" s="282" t="s">
        <v>1</v>
      </c>
      <c r="I359" s="284"/>
      <c r="J359" s="281"/>
      <c r="K359" s="281"/>
      <c r="L359" s="285"/>
      <c r="M359" s="286"/>
      <c r="N359" s="287"/>
      <c r="O359" s="287"/>
      <c r="P359" s="287"/>
      <c r="Q359" s="287"/>
      <c r="R359" s="287"/>
      <c r="S359" s="287"/>
      <c r="T359" s="28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9" t="s">
        <v>235</v>
      </c>
      <c r="AU359" s="289" t="s">
        <v>94</v>
      </c>
      <c r="AV359" s="15" t="s">
        <v>92</v>
      </c>
      <c r="AW359" s="15" t="s">
        <v>40</v>
      </c>
      <c r="AX359" s="15" t="s">
        <v>85</v>
      </c>
      <c r="AY359" s="289" t="s">
        <v>226</v>
      </c>
    </row>
    <row r="360" s="15" customFormat="1">
      <c r="A360" s="15"/>
      <c r="B360" s="280"/>
      <c r="C360" s="281"/>
      <c r="D360" s="245" t="s">
        <v>235</v>
      </c>
      <c r="E360" s="282" t="s">
        <v>1</v>
      </c>
      <c r="F360" s="283" t="s">
        <v>1625</v>
      </c>
      <c r="G360" s="281"/>
      <c r="H360" s="282" t="s">
        <v>1</v>
      </c>
      <c r="I360" s="284"/>
      <c r="J360" s="281"/>
      <c r="K360" s="281"/>
      <c r="L360" s="285"/>
      <c r="M360" s="286"/>
      <c r="N360" s="287"/>
      <c r="O360" s="287"/>
      <c r="P360" s="287"/>
      <c r="Q360" s="287"/>
      <c r="R360" s="287"/>
      <c r="S360" s="287"/>
      <c r="T360" s="28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9" t="s">
        <v>235</v>
      </c>
      <c r="AU360" s="289" t="s">
        <v>94</v>
      </c>
      <c r="AV360" s="15" t="s">
        <v>92</v>
      </c>
      <c r="AW360" s="15" t="s">
        <v>40</v>
      </c>
      <c r="AX360" s="15" t="s">
        <v>85</v>
      </c>
      <c r="AY360" s="289" t="s">
        <v>226</v>
      </c>
    </row>
    <row r="361" s="13" customFormat="1">
      <c r="A361" s="13"/>
      <c r="B361" s="243"/>
      <c r="C361" s="244"/>
      <c r="D361" s="245" t="s">
        <v>235</v>
      </c>
      <c r="E361" s="246" t="s">
        <v>1</v>
      </c>
      <c r="F361" s="247" t="s">
        <v>4806</v>
      </c>
      <c r="G361" s="244"/>
      <c r="H361" s="248">
        <v>14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235</v>
      </c>
      <c r="AU361" s="254" t="s">
        <v>94</v>
      </c>
      <c r="AV361" s="13" t="s">
        <v>94</v>
      </c>
      <c r="AW361" s="13" t="s">
        <v>40</v>
      </c>
      <c r="AX361" s="13" t="s">
        <v>92</v>
      </c>
      <c r="AY361" s="254" t="s">
        <v>226</v>
      </c>
    </row>
    <row r="362" s="2" customFormat="1" ht="16.5" customHeight="1">
      <c r="A362" s="41"/>
      <c r="B362" s="42"/>
      <c r="C362" s="230" t="s">
        <v>726</v>
      </c>
      <c r="D362" s="230" t="s">
        <v>228</v>
      </c>
      <c r="E362" s="231" t="s">
        <v>5051</v>
      </c>
      <c r="F362" s="232" t="s">
        <v>5052</v>
      </c>
      <c r="G362" s="233" t="s">
        <v>369</v>
      </c>
      <c r="H362" s="234">
        <v>1</v>
      </c>
      <c r="I362" s="235"/>
      <c r="J362" s="236">
        <f>ROUND(I362*H362,2)</f>
        <v>0</v>
      </c>
      <c r="K362" s="232" t="s">
        <v>232</v>
      </c>
      <c r="L362" s="47"/>
      <c r="M362" s="237" t="s">
        <v>1</v>
      </c>
      <c r="N362" s="238" t="s">
        <v>52</v>
      </c>
      <c r="O362" s="95"/>
      <c r="P362" s="239">
        <f>O362*H362</f>
        <v>0</v>
      </c>
      <c r="Q362" s="239">
        <v>0</v>
      </c>
      <c r="R362" s="239">
        <f>Q362*H362</f>
        <v>0</v>
      </c>
      <c r="S362" s="239">
        <v>0</v>
      </c>
      <c r="T362" s="240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1" t="s">
        <v>233</v>
      </c>
      <c r="AT362" s="241" t="s">
        <v>228</v>
      </c>
      <c r="AU362" s="241" t="s">
        <v>94</v>
      </c>
      <c r="AY362" s="19" t="s">
        <v>226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9" t="s">
        <v>233</v>
      </c>
      <c r="BK362" s="242">
        <f>ROUND(I362*H362,2)</f>
        <v>0</v>
      </c>
      <c r="BL362" s="19" t="s">
        <v>233</v>
      </c>
      <c r="BM362" s="241" t="s">
        <v>5053</v>
      </c>
    </row>
    <row r="363" s="2" customFormat="1" ht="21.75" customHeight="1">
      <c r="A363" s="41"/>
      <c r="B363" s="42"/>
      <c r="C363" s="230" t="s">
        <v>731</v>
      </c>
      <c r="D363" s="230" t="s">
        <v>228</v>
      </c>
      <c r="E363" s="231" t="s">
        <v>5054</v>
      </c>
      <c r="F363" s="232" t="s">
        <v>5055</v>
      </c>
      <c r="G363" s="233" t="s">
        <v>369</v>
      </c>
      <c r="H363" s="234">
        <v>1</v>
      </c>
      <c r="I363" s="235"/>
      <c r="J363" s="236">
        <f>ROUND(I363*H363,2)</f>
        <v>0</v>
      </c>
      <c r="K363" s="232" t="s">
        <v>232</v>
      </c>
      <c r="L363" s="47"/>
      <c r="M363" s="237" t="s">
        <v>1</v>
      </c>
      <c r="N363" s="238" t="s">
        <v>52</v>
      </c>
      <c r="O363" s="95"/>
      <c r="P363" s="239">
        <f>O363*H363</f>
        <v>0</v>
      </c>
      <c r="Q363" s="239">
        <v>0</v>
      </c>
      <c r="R363" s="239">
        <f>Q363*H363</f>
        <v>0</v>
      </c>
      <c r="S363" s="239">
        <v>0</v>
      </c>
      <c r="T363" s="240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1" t="s">
        <v>233</v>
      </c>
      <c r="AT363" s="241" t="s">
        <v>228</v>
      </c>
      <c r="AU363" s="241" t="s">
        <v>94</v>
      </c>
      <c r="AY363" s="19" t="s">
        <v>226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9" t="s">
        <v>233</v>
      </c>
      <c r="BK363" s="242">
        <f>ROUND(I363*H363,2)</f>
        <v>0</v>
      </c>
      <c r="BL363" s="19" t="s">
        <v>233</v>
      </c>
      <c r="BM363" s="241" t="s">
        <v>5056</v>
      </c>
    </row>
    <row r="364" s="2" customFormat="1" ht="16.5" customHeight="1">
      <c r="A364" s="41"/>
      <c r="B364" s="42"/>
      <c r="C364" s="230" t="s">
        <v>738</v>
      </c>
      <c r="D364" s="230" t="s">
        <v>228</v>
      </c>
      <c r="E364" s="231" t="s">
        <v>709</v>
      </c>
      <c r="F364" s="232" t="s">
        <v>710</v>
      </c>
      <c r="G364" s="233" t="s">
        <v>231</v>
      </c>
      <c r="H364" s="234">
        <v>172.499</v>
      </c>
      <c r="I364" s="235"/>
      <c r="J364" s="236">
        <f>ROUND(I364*H364,2)</f>
        <v>0</v>
      </c>
      <c r="K364" s="232" t="s">
        <v>232</v>
      </c>
      <c r="L364" s="47"/>
      <c r="M364" s="237" t="s">
        <v>1</v>
      </c>
      <c r="N364" s="238" t="s">
        <v>52</v>
      </c>
      <c r="O364" s="95"/>
      <c r="P364" s="239">
        <f>O364*H364</f>
        <v>0</v>
      </c>
      <c r="Q364" s="239">
        <v>5.0000000000000002E-05</v>
      </c>
      <c r="R364" s="239">
        <f>Q364*H364</f>
        <v>0.008624950000000001</v>
      </c>
      <c r="S364" s="239">
        <v>0</v>
      </c>
      <c r="T364" s="240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1" t="s">
        <v>233</v>
      </c>
      <c r="AT364" s="241" t="s">
        <v>228</v>
      </c>
      <c r="AU364" s="241" t="s">
        <v>94</v>
      </c>
      <c r="AY364" s="19" t="s">
        <v>226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9" t="s">
        <v>233</v>
      </c>
      <c r="BK364" s="242">
        <f>ROUND(I364*H364,2)</f>
        <v>0</v>
      </c>
      <c r="BL364" s="19" t="s">
        <v>233</v>
      </c>
      <c r="BM364" s="241" t="s">
        <v>5057</v>
      </c>
    </row>
    <row r="365" s="15" customFormat="1">
      <c r="A365" s="15"/>
      <c r="B365" s="280"/>
      <c r="C365" s="281"/>
      <c r="D365" s="245" t="s">
        <v>235</v>
      </c>
      <c r="E365" s="282" t="s">
        <v>1</v>
      </c>
      <c r="F365" s="283" t="s">
        <v>4831</v>
      </c>
      <c r="G365" s="281"/>
      <c r="H365" s="282" t="s">
        <v>1</v>
      </c>
      <c r="I365" s="284"/>
      <c r="J365" s="281"/>
      <c r="K365" s="281"/>
      <c r="L365" s="285"/>
      <c r="M365" s="286"/>
      <c r="N365" s="287"/>
      <c r="O365" s="287"/>
      <c r="P365" s="287"/>
      <c r="Q365" s="287"/>
      <c r="R365" s="287"/>
      <c r="S365" s="287"/>
      <c r="T365" s="28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9" t="s">
        <v>235</v>
      </c>
      <c r="AU365" s="289" t="s">
        <v>94</v>
      </c>
      <c r="AV365" s="15" t="s">
        <v>92</v>
      </c>
      <c r="AW365" s="15" t="s">
        <v>40</v>
      </c>
      <c r="AX365" s="15" t="s">
        <v>85</v>
      </c>
      <c r="AY365" s="289" t="s">
        <v>226</v>
      </c>
    </row>
    <row r="366" s="13" customFormat="1">
      <c r="A366" s="13"/>
      <c r="B366" s="243"/>
      <c r="C366" s="244"/>
      <c r="D366" s="245" t="s">
        <v>235</v>
      </c>
      <c r="E366" s="246" t="s">
        <v>1</v>
      </c>
      <c r="F366" s="247" t="s">
        <v>5058</v>
      </c>
      <c r="G366" s="244"/>
      <c r="H366" s="248">
        <v>114.47499999999999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235</v>
      </c>
      <c r="AU366" s="254" t="s">
        <v>94</v>
      </c>
      <c r="AV366" s="13" t="s">
        <v>94</v>
      </c>
      <c r="AW366" s="13" t="s">
        <v>40</v>
      </c>
      <c r="AX366" s="13" t="s">
        <v>85</v>
      </c>
      <c r="AY366" s="254" t="s">
        <v>226</v>
      </c>
    </row>
    <row r="367" s="15" customFormat="1">
      <c r="A367" s="15"/>
      <c r="B367" s="280"/>
      <c r="C367" s="281"/>
      <c r="D367" s="245" t="s">
        <v>235</v>
      </c>
      <c r="E367" s="282" t="s">
        <v>1</v>
      </c>
      <c r="F367" s="283" t="s">
        <v>4833</v>
      </c>
      <c r="G367" s="281"/>
      <c r="H367" s="282" t="s">
        <v>1</v>
      </c>
      <c r="I367" s="284"/>
      <c r="J367" s="281"/>
      <c r="K367" s="281"/>
      <c r="L367" s="285"/>
      <c r="M367" s="286"/>
      <c r="N367" s="287"/>
      <c r="O367" s="287"/>
      <c r="P367" s="287"/>
      <c r="Q367" s="287"/>
      <c r="R367" s="287"/>
      <c r="S367" s="287"/>
      <c r="T367" s="28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89" t="s">
        <v>235</v>
      </c>
      <c r="AU367" s="289" t="s">
        <v>94</v>
      </c>
      <c r="AV367" s="15" t="s">
        <v>92</v>
      </c>
      <c r="AW367" s="15" t="s">
        <v>40</v>
      </c>
      <c r="AX367" s="15" t="s">
        <v>85</v>
      </c>
      <c r="AY367" s="289" t="s">
        <v>226</v>
      </c>
    </row>
    <row r="368" s="13" customFormat="1">
      <c r="A368" s="13"/>
      <c r="B368" s="243"/>
      <c r="C368" s="244"/>
      <c r="D368" s="245" t="s">
        <v>235</v>
      </c>
      <c r="E368" s="246" t="s">
        <v>1</v>
      </c>
      <c r="F368" s="247" t="s">
        <v>5059</v>
      </c>
      <c r="G368" s="244"/>
      <c r="H368" s="248">
        <v>58.024000000000001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235</v>
      </c>
      <c r="AU368" s="254" t="s">
        <v>94</v>
      </c>
      <c r="AV368" s="13" t="s">
        <v>94</v>
      </c>
      <c r="AW368" s="13" t="s">
        <v>40</v>
      </c>
      <c r="AX368" s="13" t="s">
        <v>85</v>
      </c>
      <c r="AY368" s="254" t="s">
        <v>226</v>
      </c>
    </row>
    <row r="369" s="14" customFormat="1">
      <c r="A369" s="14"/>
      <c r="B369" s="255"/>
      <c r="C369" s="256"/>
      <c r="D369" s="245" t="s">
        <v>235</v>
      </c>
      <c r="E369" s="257" t="s">
        <v>1</v>
      </c>
      <c r="F369" s="258" t="s">
        <v>237</v>
      </c>
      <c r="G369" s="256"/>
      <c r="H369" s="259">
        <v>172.499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235</v>
      </c>
      <c r="AU369" s="265" t="s">
        <v>94</v>
      </c>
      <c r="AV369" s="14" t="s">
        <v>233</v>
      </c>
      <c r="AW369" s="14" t="s">
        <v>40</v>
      </c>
      <c r="AX369" s="14" t="s">
        <v>92</v>
      </c>
      <c r="AY369" s="265" t="s">
        <v>226</v>
      </c>
    </row>
    <row r="370" s="2" customFormat="1" ht="16.5" customHeight="1">
      <c r="A370" s="41"/>
      <c r="B370" s="42"/>
      <c r="C370" s="230" t="s">
        <v>743</v>
      </c>
      <c r="D370" s="230" t="s">
        <v>228</v>
      </c>
      <c r="E370" s="231" t="s">
        <v>1628</v>
      </c>
      <c r="F370" s="232" t="s">
        <v>4810</v>
      </c>
      <c r="G370" s="233" t="s">
        <v>1630</v>
      </c>
      <c r="H370" s="234">
        <v>1</v>
      </c>
      <c r="I370" s="235"/>
      <c r="J370" s="236">
        <f>ROUND(I370*H370,2)</f>
        <v>0</v>
      </c>
      <c r="K370" s="232" t="s">
        <v>1</v>
      </c>
      <c r="L370" s="47"/>
      <c r="M370" s="237" t="s">
        <v>1</v>
      </c>
      <c r="N370" s="238" t="s">
        <v>52</v>
      </c>
      <c r="O370" s="95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41" t="s">
        <v>557</v>
      </c>
      <c r="AT370" s="241" t="s">
        <v>228</v>
      </c>
      <c r="AU370" s="241" t="s">
        <v>94</v>
      </c>
      <c r="AY370" s="19" t="s">
        <v>226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9" t="s">
        <v>233</v>
      </c>
      <c r="BK370" s="242">
        <f>ROUND(I370*H370,2)</f>
        <v>0</v>
      </c>
      <c r="BL370" s="19" t="s">
        <v>557</v>
      </c>
      <c r="BM370" s="241" t="s">
        <v>5060</v>
      </c>
    </row>
    <row r="371" s="12" customFormat="1" ht="25.92" customHeight="1">
      <c r="A371" s="12"/>
      <c r="B371" s="214"/>
      <c r="C371" s="215"/>
      <c r="D371" s="216" t="s">
        <v>84</v>
      </c>
      <c r="E371" s="217" t="s">
        <v>782</v>
      </c>
      <c r="F371" s="217" t="s">
        <v>783</v>
      </c>
      <c r="G371" s="215"/>
      <c r="H371" s="215"/>
      <c r="I371" s="218"/>
      <c r="J371" s="219">
        <f>BK371</f>
        <v>0</v>
      </c>
      <c r="K371" s="215"/>
      <c r="L371" s="220"/>
      <c r="M371" s="221"/>
      <c r="N371" s="222"/>
      <c r="O371" s="222"/>
      <c r="P371" s="223">
        <f>SUM(P372:P376)</f>
        <v>0</v>
      </c>
      <c r="Q371" s="222"/>
      <c r="R371" s="223">
        <f>SUM(R372:R376)</f>
        <v>0</v>
      </c>
      <c r="S371" s="222"/>
      <c r="T371" s="224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5" t="s">
        <v>92</v>
      </c>
      <c r="AT371" s="226" t="s">
        <v>84</v>
      </c>
      <c r="AU371" s="226" t="s">
        <v>85</v>
      </c>
      <c r="AY371" s="225" t="s">
        <v>226</v>
      </c>
      <c r="BK371" s="227">
        <f>SUM(BK372:BK376)</f>
        <v>0</v>
      </c>
    </row>
    <row r="372" s="2" customFormat="1" ht="16.5" customHeight="1">
      <c r="A372" s="41"/>
      <c r="B372" s="42"/>
      <c r="C372" s="230" t="s">
        <v>748</v>
      </c>
      <c r="D372" s="230" t="s">
        <v>228</v>
      </c>
      <c r="E372" s="231" t="s">
        <v>3820</v>
      </c>
      <c r="F372" s="232" t="s">
        <v>3821</v>
      </c>
      <c r="G372" s="233" t="s">
        <v>304</v>
      </c>
      <c r="H372" s="234">
        <v>1.601</v>
      </c>
      <c r="I372" s="235"/>
      <c r="J372" s="236">
        <f>ROUND(I372*H372,2)</f>
        <v>0</v>
      </c>
      <c r="K372" s="232" t="s">
        <v>232</v>
      </c>
      <c r="L372" s="47"/>
      <c r="M372" s="237" t="s">
        <v>1</v>
      </c>
      <c r="N372" s="238" t="s">
        <v>52</v>
      </c>
      <c r="O372" s="95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41" t="s">
        <v>233</v>
      </c>
      <c r="AT372" s="241" t="s">
        <v>228</v>
      </c>
      <c r="AU372" s="241" t="s">
        <v>92</v>
      </c>
      <c r="AY372" s="19" t="s">
        <v>226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9" t="s">
        <v>233</v>
      </c>
      <c r="BK372" s="242">
        <f>ROUND(I372*H372,2)</f>
        <v>0</v>
      </c>
      <c r="BL372" s="19" t="s">
        <v>233</v>
      </c>
      <c r="BM372" s="241" t="s">
        <v>5061</v>
      </c>
    </row>
    <row r="373" s="2" customFormat="1" ht="21.75" customHeight="1">
      <c r="A373" s="41"/>
      <c r="B373" s="42"/>
      <c r="C373" s="230" t="s">
        <v>753</v>
      </c>
      <c r="D373" s="230" t="s">
        <v>228</v>
      </c>
      <c r="E373" s="231" t="s">
        <v>3823</v>
      </c>
      <c r="F373" s="232" t="s">
        <v>3824</v>
      </c>
      <c r="G373" s="233" t="s">
        <v>304</v>
      </c>
      <c r="H373" s="234">
        <v>1.601</v>
      </c>
      <c r="I373" s="235"/>
      <c r="J373" s="236">
        <f>ROUND(I373*H373,2)</f>
        <v>0</v>
      </c>
      <c r="K373" s="232" t="s">
        <v>232</v>
      </c>
      <c r="L373" s="47"/>
      <c r="M373" s="237" t="s">
        <v>1</v>
      </c>
      <c r="N373" s="238" t="s">
        <v>52</v>
      </c>
      <c r="O373" s="95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1" t="s">
        <v>233</v>
      </c>
      <c r="AT373" s="241" t="s">
        <v>228</v>
      </c>
      <c r="AU373" s="241" t="s">
        <v>92</v>
      </c>
      <c r="AY373" s="19" t="s">
        <v>226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9" t="s">
        <v>233</v>
      </c>
      <c r="BK373" s="242">
        <f>ROUND(I373*H373,2)</f>
        <v>0</v>
      </c>
      <c r="BL373" s="19" t="s">
        <v>233</v>
      </c>
      <c r="BM373" s="241" t="s">
        <v>5062</v>
      </c>
    </row>
    <row r="374" s="2" customFormat="1" ht="16.5" customHeight="1">
      <c r="A374" s="41"/>
      <c r="B374" s="42"/>
      <c r="C374" s="230" t="s">
        <v>758</v>
      </c>
      <c r="D374" s="230" t="s">
        <v>228</v>
      </c>
      <c r="E374" s="231" t="s">
        <v>524</v>
      </c>
      <c r="F374" s="232" t="s">
        <v>525</v>
      </c>
      <c r="G374" s="233" t="s">
        <v>526</v>
      </c>
      <c r="H374" s="234">
        <v>28</v>
      </c>
      <c r="I374" s="235"/>
      <c r="J374" s="236">
        <f>ROUND(I374*H374,2)</f>
        <v>0</v>
      </c>
      <c r="K374" s="232" t="s">
        <v>232</v>
      </c>
      <c r="L374" s="47"/>
      <c r="M374" s="237" t="s">
        <v>1</v>
      </c>
      <c r="N374" s="238" t="s">
        <v>52</v>
      </c>
      <c r="O374" s="95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1" t="s">
        <v>719</v>
      </c>
      <c r="AT374" s="241" t="s">
        <v>228</v>
      </c>
      <c r="AU374" s="241" t="s">
        <v>92</v>
      </c>
      <c r="AY374" s="19" t="s">
        <v>226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9" t="s">
        <v>233</v>
      </c>
      <c r="BK374" s="242">
        <f>ROUND(I374*H374,2)</f>
        <v>0</v>
      </c>
      <c r="BL374" s="19" t="s">
        <v>719</v>
      </c>
      <c r="BM374" s="241" t="s">
        <v>5063</v>
      </c>
    </row>
    <row r="375" s="15" customFormat="1">
      <c r="A375" s="15"/>
      <c r="B375" s="280"/>
      <c r="C375" s="281"/>
      <c r="D375" s="245" t="s">
        <v>235</v>
      </c>
      <c r="E375" s="282" t="s">
        <v>1</v>
      </c>
      <c r="F375" s="283" t="s">
        <v>3827</v>
      </c>
      <c r="G375" s="281"/>
      <c r="H375" s="282" t="s">
        <v>1</v>
      </c>
      <c r="I375" s="284"/>
      <c r="J375" s="281"/>
      <c r="K375" s="281"/>
      <c r="L375" s="285"/>
      <c r="M375" s="286"/>
      <c r="N375" s="287"/>
      <c r="O375" s="287"/>
      <c r="P375" s="287"/>
      <c r="Q375" s="287"/>
      <c r="R375" s="287"/>
      <c r="S375" s="287"/>
      <c r="T375" s="28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9" t="s">
        <v>235</v>
      </c>
      <c r="AU375" s="289" t="s">
        <v>92</v>
      </c>
      <c r="AV375" s="15" t="s">
        <v>92</v>
      </c>
      <c r="AW375" s="15" t="s">
        <v>40</v>
      </c>
      <c r="AX375" s="15" t="s">
        <v>85</v>
      </c>
      <c r="AY375" s="289" t="s">
        <v>226</v>
      </c>
    </row>
    <row r="376" s="13" customFormat="1">
      <c r="A376" s="13"/>
      <c r="B376" s="243"/>
      <c r="C376" s="244"/>
      <c r="D376" s="245" t="s">
        <v>235</v>
      </c>
      <c r="E376" s="246" t="s">
        <v>1</v>
      </c>
      <c r="F376" s="247" t="s">
        <v>3828</v>
      </c>
      <c r="G376" s="244"/>
      <c r="H376" s="248">
        <v>28</v>
      </c>
      <c r="I376" s="249"/>
      <c r="J376" s="244"/>
      <c r="K376" s="244"/>
      <c r="L376" s="250"/>
      <c r="M376" s="301"/>
      <c r="N376" s="302"/>
      <c r="O376" s="302"/>
      <c r="P376" s="302"/>
      <c r="Q376" s="302"/>
      <c r="R376" s="302"/>
      <c r="S376" s="302"/>
      <c r="T376" s="30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235</v>
      </c>
      <c r="AU376" s="254" t="s">
        <v>92</v>
      </c>
      <c r="AV376" s="13" t="s">
        <v>94</v>
      </c>
      <c r="AW376" s="13" t="s">
        <v>40</v>
      </c>
      <c r="AX376" s="13" t="s">
        <v>92</v>
      </c>
      <c r="AY376" s="254" t="s">
        <v>226</v>
      </c>
    </row>
    <row r="377" s="2" customFormat="1" ht="6.96" customHeight="1">
      <c r="A377" s="41"/>
      <c r="B377" s="70"/>
      <c r="C377" s="71"/>
      <c r="D377" s="71"/>
      <c r="E377" s="71"/>
      <c r="F377" s="71"/>
      <c r="G377" s="71"/>
      <c r="H377" s="71"/>
      <c r="I377" s="71"/>
      <c r="J377" s="71"/>
      <c r="K377" s="71"/>
      <c r="L377" s="47"/>
      <c r="M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</sheetData>
  <sheetProtection sheet="1" autoFilter="0" formatColumns="0" formatRows="0" objects="1" scenarios="1" spinCount="100000" saltValue="U0Istp6xT+OOdYR1aobqel7YLsaPDLY9r8zAfC6KBO7G7piPh9/16DwCURV9wJNDFv0k5BmcDZ1pkcETM3UdmA==" hashValue="r7zbc4ZhBT+LNdTD3HEpMTzOP3pNOqMimDbyCRtU/G3sbCazwpIMJtFsrr6pmAMqPDh/qWEuART4+dCT+pJaEQ==" algorithmName="SHA-512" password="CF7A"/>
  <autoFilter ref="C132:K3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  <c r="AZ2" s="307" t="s">
        <v>5064</v>
      </c>
      <c r="BA2" s="307" t="s">
        <v>5065</v>
      </c>
      <c r="BB2" s="307" t="s">
        <v>611</v>
      </c>
      <c r="BC2" s="307" t="s">
        <v>324</v>
      </c>
      <c r="BD2" s="307" t="s">
        <v>94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  <c r="AZ3" s="307" t="s">
        <v>5066</v>
      </c>
      <c r="BA3" s="307" t="s">
        <v>5067</v>
      </c>
      <c r="BB3" s="307" t="s">
        <v>611</v>
      </c>
      <c r="BC3" s="307" t="s">
        <v>295</v>
      </c>
      <c r="BD3" s="307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3840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5068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ROUND(J141,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ROUND((SUM(BE141:BE678)),  2)</f>
        <v>0</v>
      </c>
      <c r="G35" s="41"/>
      <c r="H35" s="41"/>
      <c r="I35" s="168">
        <v>0.20999999999999999</v>
      </c>
      <c r="J35" s="167">
        <f>ROUND(((SUM(BE141:BE678))*I35),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ROUND((SUM(BF141:BF678)),  2)</f>
        <v>0</v>
      </c>
      <c r="G36" s="41"/>
      <c r="H36" s="41"/>
      <c r="I36" s="168">
        <v>0.14999999999999999</v>
      </c>
      <c r="J36" s="167">
        <f>ROUND(((SUM(BF141:BF678))*I36),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ROUND((SUM(BG141:BG678)),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ROUND((SUM(BH141:BH678)),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ROUND((SUM(BI141:BI678)),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3840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PS01.4 - Linka 1, dávkování před měrnou hranu a pro prací vodu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J141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5069</v>
      </c>
      <c r="E99" s="195"/>
      <c r="F99" s="195"/>
      <c r="G99" s="195"/>
      <c r="H99" s="195"/>
      <c r="I99" s="195"/>
      <c r="J99" s="196">
        <f>J142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4335</v>
      </c>
      <c r="E100" s="200"/>
      <c r="F100" s="200"/>
      <c r="G100" s="200"/>
      <c r="H100" s="200"/>
      <c r="I100" s="200"/>
      <c r="J100" s="201">
        <f>J150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4336</v>
      </c>
      <c r="E101" s="200"/>
      <c r="F101" s="200"/>
      <c r="G101" s="200"/>
      <c r="H101" s="200"/>
      <c r="I101" s="200"/>
      <c r="J101" s="201">
        <f>J162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5070</v>
      </c>
      <c r="E102" s="195"/>
      <c r="F102" s="195"/>
      <c r="G102" s="195"/>
      <c r="H102" s="195"/>
      <c r="I102" s="195"/>
      <c r="J102" s="196">
        <f>J180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8"/>
      <c r="C103" s="137"/>
      <c r="D103" s="199" t="s">
        <v>5071</v>
      </c>
      <c r="E103" s="200"/>
      <c r="F103" s="200"/>
      <c r="G103" s="200"/>
      <c r="H103" s="200"/>
      <c r="I103" s="200"/>
      <c r="J103" s="201">
        <f>J188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1646</v>
      </c>
      <c r="E104" s="195"/>
      <c r="F104" s="195"/>
      <c r="G104" s="195"/>
      <c r="H104" s="195"/>
      <c r="I104" s="195"/>
      <c r="J104" s="196">
        <f>J206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7"/>
      <c r="D105" s="199" t="s">
        <v>3842</v>
      </c>
      <c r="E105" s="200"/>
      <c r="F105" s="200"/>
      <c r="G105" s="200"/>
      <c r="H105" s="200"/>
      <c r="I105" s="200"/>
      <c r="J105" s="201">
        <f>J207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7"/>
      <c r="D106" s="199" t="s">
        <v>5072</v>
      </c>
      <c r="E106" s="200"/>
      <c r="F106" s="200"/>
      <c r="G106" s="200"/>
      <c r="H106" s="200"/>
      <c r="I106" s="200"/>
      <c r="J106" s="201">
        <f>J208</f>
        <v>0</v>
      </c>
      <c r="K106" s="13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7"/>
      <c r="D107" s="199" t="s">
        <v>5073</v>
      </c>
      <c r="E107" s="200"/>
      <c r="F107" s="200"/>
      <c r="G107" s="200"/>
      <c r="H107" s="200"/>
      <c r="I107" s="200"/>
      <c r="J107" s="201">
        <f>J253</f>
        <v>0</v>
      </c>
      <c r="K107" s="13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7"/>
      <c r="D108" s="199" t="s">
        <v>5074</v>
      </c>
      <c r="E108" s="200"/>
      <c r="F108" s="200"/>
      <c r="G108" s="200"/>
      <c r="H108" s="200"/>
      <c r="I108" s="200"/>
      <c r="J108" s="201">
        <f>J298</f>
        <v>0</v>
      </c>
      <c r="K108" s="13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7"/>
      <c r="D109" s="199" t="s">
        <v>5075</v>
      </c>
      <c r="E109" s="200"/>
      <c r="F109" s="200"/>
      <c r="G109" s="200"/>
      <c r="H109" s="200"/>
      <c r="I109" s="200"/>
      <c r="J109" s="201">
        <f>J302</f>
        <v>0</v>
      </c>
      <c r="K109" s="137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7"/>
      <c r="D110" s="199" t="s">
        <v>5076</v>
      </c>
      <c r="E110" s="200"/>
      <c r="F110" s="200"/>
      <c r="G110" s="200"/>
      <c r="H110" s="200"/>
      <c r="I110" s="200"/>
      <c r="J110" s="201">
        <f>J392</f>
        <v>0</v>
      </c>
      <c r="K110" s="137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7"/>
      <c r="D111" s="199" t="s">
        <v>5077</v>
      </c>
      <c r="E111" s="200"/>
      <c r="F111" s="200"/>
      <c r="G111" s="200"/>
      <c r="H111" s="200"/>
      <c r="I111" s="200"/>
      <c r="J111" s="201">
        <f>J436</f>
        <v>0</v>
      </c>
      <c r="K111" s="137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7"/>
      <c r="D112" s="199" t="s">
        <v>5078</v>
      </c>
      <c r="E112" s="200"/>
      <c r="F112" s="200"/>
      <c r="G112" s="200"/>
      <c r="H112" s="200"/>
      <c r="I112" s="200"/>
      <c r="J112" s="201">
        <f>J474</f>
        <v>0</v>
      </c>
      <c r="K112" s="137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7"/>
      <c r="D113" s="199" t="s">
        <v>5079</v>
      </c>
      <c r="E113" s="200"/>
      <c r="F113" s="200"/>
      <c r="G113" s="200"/>
      <c r="H113" s="200"/>
      <c r="I113" s="200"/>
      <c r="J113" s="201">
        <f>J479</f>
        <v>0</v>
      </c>
      <c r="K113" s="137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7"/>
      <c r="D114" s="199" t="s">
        <v>5080</v>
      </c>
      <c r="E114" s="200"/>
      <c r="F114" s="200"/>
      <c r="G114" s="200"/>
      <c r="H114" s="200"/>
      <c r="I114" s="200"/>
      <c r="J114" s="201">
        <f>J555</f>
        <v>0</v>
      </c>
      <c r="K114" s="137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7"/>
      <c r="D115" s="199" t="s">
        <v>1974</v>
      </c>
      <c r="E115" s="200"/>
      <c r="F115" s="200"/>
      <c r="G115" s="200"/>
      <c r="H115" s="200"/>
      <c r="I115" s="200"/>
      <c r="J115" s="201">
        <f>J598</f>
        <v>0</v>
      </c>
      <c r="K115" s="137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7"/>
      <c r="D116" s="199" t="s">
        <v>3848</v>
      </c>
      <c r="E116" s="200"/>
      <c r="F116" s="200"/>
      <c r="G116" s="200"/>
      <c r="H116" s="200"/>
      <c r="I116" s="200"/>
      <c r="J116" s="201">
        <f>J601</f>
        <v>0</v>
      </c>
      <c r="K116" s="137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7"/>
      <c r="D117" s="199" t="s">
        <v>185</v>
      </c>
      <c r="E117" s="200"/>
      <c r="F117" s="200"/>
      <c r="G117" s="200"/>
      <c r="H117" s="200"/>
      <c r="I117" s="200"/>
      <c r="J117" s="201">
        <f>J610</f>
        <v>0</v>
      </c>
      <c r="K117" s="137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2"/>
      <c r="C118" s="193"/>
      <c r="D118" s="194" t="s">
        <v>1652</v>
      </c>
      <c r="E118" s="195"/>
      <c r="F118" s="195"/>
      <c r="G118" s="195"/>
      <c r="H118" s="195"/>
      <c r="I118" s="195"/>
      <c r="J118" s="196">
        <f>J667</f>
        <v>0</v>
      </c>
      <c r="K118" s="193"/>
      <c r="L118" s="197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2"/>
      <c r="C119" s="193"/>
      <c r="D119" s="194" t="s">
        <v>1651</v>
      </c>
      <c r="E119" s="195"/>
      <c r="F119" s="195"/>
      <c r="G119" s="195"/>
      <c r="H119" s="195"/>
      <c r="I119" s="195"/>
      <c r="J119" s="196">
        <f>J673</f>
        <v>0</v>
      </c>
      <c r="K119" s="193"/>
      <c r="L119" s="197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2"/>
      <c r="C125" s="73"/>
      <c r="D125" s="73"/>
      <c r="E125" s="73"/>
      <c r="F125" s="73"/>
      <c r="G125" s="73"/>
      <c r="H125" s="73"/>
      <c r="I125" s="73"/>
      <c r="J125" s="73"/>
      <c r="K125" s="7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5" t="s">
        <v>211</v>
      </c>
      <c r="D126" s="43"/>
      <c r="E126" s="43"/>
      <c r="F126" s="43"/>
      <c r="G126" s="43"/>
      <c r="H126" s="43"/>
      <c r="I126" s="43"/>
      <c r="J126" s="43"/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16</v>
      </c>
      <c r="D128" s="43"/>
      <c r="E128" s="43"/>
      <c r="F128" s="43"/>
      <c r="G128" s="43"/>
      <c r="H128" s="43"/>
      <c r="I128" s="43"/>
      <c r="J128" s="43"/>
      <c r="K128" s="43"/>
      <c r="L128" s="6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187" t="str">
        <f>E7</f>
        <v>Změna způsobu dezinfekce</v>
      </c>
      <c r="F129" s="34"/>
      <c r="G129" s="34"/>
      <c r="H129" s="34"/>
      <c r="I129" s="43"/>
      <c r="J129" s="43"/>
      <c r="K129" s="43"/>
      <c r="L129" s="67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3"/>
      <c r="C130" s="34" t="s">
        <v>168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="2" customFormat="1" ht="16.5" customHeight="1">
      <c r="A131" s="41"/>
      <c r="B131" s="42"/>
      <c r="C131" s="43"/>
      <c r="D131" s="43"/>
      <c r="E131" s="187" t="s">
        <v>3840</v>
      </c>
      <c r="F131" s="43"/>
      <c r="G131" s="43"/>
      <c r="H131" s="43"/>
      <c r="I131" s="43"/>
      <c r="J131" s="43"/>
      <c r="K131" s="43"/>
      <c r="L131" s="6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170</v>
      </c>
      <c r="D132" s="43"/>
      <c r="E132" s="43"/>
      <c r="F132" s="43"/>
      <c r="G132" s="43"/>
      <c r="H132" s="43"/>
      <c r="I132" s="43"/>
      <c r="J132" s="43"/>
      <c r="K132" s="43"/>
      <c r="L132" s="6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80" t="str">
        <f>E11</f>
        <v>PS01.4 - Linka 1, dávkování před měrnou hranu a pro prací vodu</v>
      </c>
      <c r="F133" s="43"/>
      <c r="G133" s="43"/>
      <c r="H133" s="43"/>
      <c r="I133" s="43"/>
      <c r="J133" s="43"/>
      <c r="K133" s="43"/>
      <c r="L133" s="6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7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20</v>
      </c>
      <c r="D135" s="43"/>
      <c r="E135" s="43"/>
      <c r="F135" s="29" t="str">
        <f>F14</f>
        <v>Areál úpravny vody Želivka, Hulice 106</v>
      </c>
      <c r="G135" s="43"/>
      <c r="H135" s="43"/>
      <c r="I135" s="34" t="s">
        <v>22</v>
      </c>
      <c r="J135" s="83" t="str">
        <f>IF(J14="","",J14)</f>
        <v>31. 8. 2021</v>
      </c>
      <c r="K135" s="43"/>
      <c r="L135" s="67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7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40.05" customHeight="1">
      <c r="A137" s="41"/>
      <c r="B137" s="42"/>
      <c r="C137" s="34" t="s">
        <v>28</v>
      </c>
      <c r="D137" s="43"/>
      <c r="E137" s="43"/>
      <c r="F137" s="29" t="str">
        <f>E17</f>
        <v>Úpravna vody Želivka, a.s.</v>
      </c>
      <c r="G137" s="43"/>
      <c r="H137" s="43"/>
      <c r="I137" s="34" t="s">
        <v>36</v>
      </c>
      <c r="J137" s="39" t="str">
        <f>E23</f>
        <v>ERMEX ENGINEERING, spol. s r.o.</v>
      </c>
      <c r="K137" s="43"/>
      <c r="L137" s="6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34</v>
      </c>
      <c r="D138" s="43"/>
      <c r="E138" s="43"/>
      <c r="F138" s="29" t="str">
        <f>IF(E20="","",E20)</f>
        <v>Vyplň údaj</v>
      </c>
      <c r="G138" s="43"/>
      <c r="H138" s="43"/>
      <c r="I138" s="34" t="s">
        <v>41</v>
      </c>
      <c r="J138" s="39" t="str">
        <f>E26</f>
        <v xml:space="preserve"> </v>
      </c>
      <c r="K138" s="43"/>
      <c r="L138" s="6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7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03"/>
      <c r="B140" s="204"/>
      <c r="C140" s="205" t="s">
        <v>212</v>
      </c>
      <c r="D140" s="206" t="s">
        <v>70</v>
      </c>
      <c r="E140" s="206" t="s">
        <v>66</v>
      </c>
      <c r="F140" s="206" t="s">
        <v>67</v>
      </c>
      <c r="G140" s="206" t="s">
        <v>213</v>
      </c>
      <c r="H140" s="206" t="s">
        <v>214</v>
      </c>
      <c r="I140" s="206" t="s">
        <v>215</v>
      </c>
      <c r="J140" s="206" t="s">
        <v>175</v>
      </c>
      <c r="K140" s="207" t="s">
        <v>216</v>
      </c>
      <c r="L140" s="208"/>
      <c r="M140" s="104" t="s">
        <v>1</v>
      </c>
      <c r="N140" s="105" t="s">
        <v>49</v>
      </c>
      <c r="O140" s="105" t="s">
        <v>217</v>
      </c>
      <c r="P140" s="105" t="s">
        <v>218</v>
      </c>
      <c r="Q140" s="105" t="s">
        <v>219</v>
      </c>
      <c r="R140" s="105" t="s">
        <v>220</v>
      </c>
      <c r="S140" s="105" t="s">
        <v>221</v>
      </c>
      <c r="T140" s="106" t="s">
        <v>222</v>
      </c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</row>
    <row r="141" s="2" customFormat="1" ht="22.8" customHeight="1">
      <c r="A141" s="41"/>
      <c r="B141" s="42"/>
      <c r="C141" s="111" t="s">
        <v>223</v>
      </c>
      <c r="D141" s="43"/>
      <c r="E141" s="43"/>
      <c r="F141" s="43"/>
      <c r="G141" s="43"/>
      <c r="H141" s="43"/>
      <c r="I141" s="43"/>
      <c r="J141" s="209">
        <f>BK141</f>
        <v>0</v>
      </c>
      <c r="K141" s="43"/>
      <c r="L141" s="47"/>
      <c r="M141" s="107"/>
      <c r="N141" s="210"/>
      <c r="O141" s="108"/>
      <c r="P141" s="211">
        <f>P142+P180+P206+P667+P673</f>
        <v>0</v>
      </c>
      <c r="Q141" s="108"/>
      <c r="R141" s="211">
        <f>R142+R180+R206+R667+R673</f>
        <v>0.4919940000000001</v>
      </c>
      <c r="S141" s="108"/>
      <c r="T141" s="212">
        <f>T142+T180+T206+T667+T673</f>
        <v>0.48299999999999998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84</v>
      </c>
      <c r="AU141" s="19" t="s">
        <v>177</v>
      </c>
      <c r="BK141" s="213">
        <f>BK142+BK180+BK206+BK667+BK673</f>
        <v>0</v>
      </c>
    </row>
    <row r="142" s="12" customFormat="1" ht="25.92" customHeight="1">
      <c r="A142" s="12"/>
      <c r="B142" s="214"/>
      <c r="C142" s="215"/>
      <c r="D142" s="216" t="s">
        <v>84</v>
      </c>
      <c r="E142" s="217" t="s">
        <v>5081</v>
      </c>
      <c r="F142" s="217" t="s">
        <v>5082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P143+SUM(P144:P150)+P162</f>
        <v>0</v>
      </c>
      <c r="Q142" s="222"/>
      <c r="R142" s="223">
        <f>R143+SUM(R144:R150)+R162</f>
        <v>0.007899999999999999</v>
      </c>
      <c r="S142" s="222"/>
      <c r="T142" s="224">
        <f>T143+SUM(T144:T150)+T162</f>
        <v>0.32799999999999996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92</v>
      </c>
      <c r="AT142" s="226" t="s">
        <v>84</v>
      </c>
      <c r="AU142" s="226" t="s">
        <v>85</v>
      </c>
      <c r="AY142" s="225" t="s">
        <v>226</v>
      </c>
      <c r="BK142" s="227">
        <f>BK143+SUM(BK144:BK150)+BK162</f>
        <v>0</v>
      </c>
    </row>
    <row r="143" s="2" customFormat="1" ht="16.5" customHeight="1">
      <c r="A143" s="41"/>
      <c r="B143" s="42"/>
      <c r="C143" s="230" t="s">
        <v>92</v>
      </c>
      <c r="D143" s="230" t="s">
        <v>228</v>
      </c>
      <c r="E143" s="231" t="s">
        <v>524</v>
      </c>
      <c r="F143" s="232" t="s">
        <v>525</v>
      </c>
      <c r="G143" s="233" t="s">
        <v>526</v>
      </c>
      <c r="H143" s="234">
        <v>30</v>
      </c>
      <c r="I143" s="235"/>
      <c r="J143" s="236">
        <f>ROUND(I143*H143,2)</f>
        <v>0</v>
      </c>
      <c r="K143" s="232" t="s">
        <v>232</v>
      </c>
      <c r="L143" s="47"/>
      <c r="M143" s="237" t="s">
        <v>1</v>
      </c>
      <c r="N143" s="238" t="s">
        <v>52</v>
      </c>
      <c r="O143" s="9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1" t="s">
        <v>233</v>
      </c>
      <c r="AT143" s="241" t="s">
        <v>228</v>
      </c>
      <c r="AU143" s="241" t="s">
        <v>92</v>
      </c>
      <c r="AY143" s="19" t="s">
        <v>226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233</v>
      </c>
      <c r="BK143" s="242">
        <f>ROUND(I143*H143,2)</f>
        <v>0</v>
      </c>
      <c r="BL143" s="19" t="s">
        <v>233</v>
      </c>
      <c r="BM143" s="241" t="s">
        <v>5083</v>
      </c>
    </row>
    <row r="144" s="2" customFormat="1">
      <c r="A144" s="41"/>
      <c r="B144" s="42"/>
      <c r="C144" s="43"/>
      <c r="D144" s="245" t="s">
        <v>503</v>
      </c>
      <c r="E144" s="43"/>
      <c r="F144" s="276" t="s">
        <v>5084</v>
      </c>
      <c r="G144" s="43"/>
      <c r="H144" s="43"/>
      <c r="I144" s="277"/>
      <c r="J144" s="43"/>
      <c r="K144" s="43"/>
      <c r="L144" s="47"/>
      <c r="M144" s="278"/>
      <c r="N144" s="279"/>
      <c r="O144" s="95"/>
      <c r="P144" s="95"/>
      <c r="Q144" s="95"/>
      <c r="R144" s="95"/>
      <c r="S144" s="95"/>
      <c r="T144" s="96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503</v>
      </c>
      <c r="AU144" s="19" t="s">
        <v>92</v>
      </c>
    </row>
    <row r="145" s="15" customFormat="1">
      <c r="A145" s="15"/>
      <c r="B145" s="280"/>
      <c r="C145" s="281"/>
      <c r="D145" s="245" t="s">
        <v>235</v>
      </c>
      <c r="E145" s="282" t="s">
        <v>1</v>
      </c>
      <c r="F145" s="283" t="s">
        <v>5085</v>
      </c>
      <c r="G145" s="281"/>
      <c r="H145" s="282" t="s">
        <v>1</v>
      </c>
      <c r="I145" s="284"/>
      <c r="J145" s="281"/>
      <c r="K145" s="281"/>
      <c r="L145" s="285"/>
      <c r="M145" s="286"/>
      <c r="N145" s="287"/>
      <c r="O145" s="287"/>
      <c r="P145" s="287"/>
      <c r="Q145" s="287"/>
      <c r="R145" s="287"/>
      <c r="S145" s="287"/>
      <c r="T145" s="28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9" t="s">
        <v>235</v>
      </c>
      <c r="AU145" s="289" t="s">
        <v>92</v>
      </c>
      <c r="AV145" s="15" t="s">
        <v>92</v>
      </c>
      <c r="AW145" s="15" t="s">
        <v>40</v>
      </c>
      <c r="AX145" s="15" t="s">
        <v>85</v>
      </c>
      <c r="AY145" s="289" t="s">
        <v>226</v>
      </c>
    </row>
    <row r="146" s="13" customFormat="1">
      <c r="A146" s="13"/>
      <c r="B146" s="243"/>
      <c r="C146" s="244"/>
      <c r="D146" s="245" t="s">
        <v>235</v>
      </c>
      <c r="E146" s="246" t="s">
        <v>1</v>
      </c>
      <c r="F146" s="247" t="s">
        <v>5086</v>
      </c>
      <c r="G146" s="244"/>
      <c r="H146" s="248">
        <v>30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235</v>
      </c>
      <c r="AU146" s="254" t="s">
        <v>92</v>
      </c>
      <c r="AV146" s="13" t="s">
        <v>94</v>
      </c>
      <c r="AW146" s="13" t="s">
        <v>40</v>
      </c>
      <c r="AX146" s="13" t="s">
        <v>92</v>
      </c>
      <c r="AY146" s="254" t="s">
        <v>226</v>
      </c>
    </row>
    <row r="147" s="2" customFormat="1" ht="16.5" customHeight="1">
      <c r="A147" s="41"/>
      <c r="B147" s="42"/>
      <c r="C147" s="230" t="s">
        <v>94</v>
      </c>
      <c r="D147" s="230" t="s">
        <v>228</v>
      </c>
      <c r="E147" s="231" t="s">
        <v>4374</v>
      </c>
      <c r="F147" s="232" t="s">
        <v>4375</v>
      </c>
      <c r="G147" s="233" t="s">
        <v>327</v>
      </c>
      <c r="H147" s="234">
        <v>178</v>
      </c>
      <c r="I147" s="235"/>
      <c r="J147" s="236">
        <f>ROUND(I147*H147,2)</f>
        <v>0</v>
      </c>
      <c r="K147" s="232" t="s">
        <v>232</v>
      </c>
      <c r="L147" s="47"/>
      <c r="M147" s="237" t="s">
        <v>1</v>
      </c>
      <c r="N147" s="238" t="s">
        <v>52</v>
      </c>
      <c r="O147" s="95"/>
      <c r="P147" s="239">
        <f>O147*H147</f>
        <v>0</v>
      </c>
      <c r="Q147" s="239">
        <v>0</v>
      </c>
      <c r="R147" s="239">
        <f>Q147*H147</f>
        <v>0</v>
      </c>
      <c r="S147" s="239">
        <v>0.001</v>
      </c>
      <c r="T147" s="240">
        <f>S147*H147</f>
        <v>0.17799999999999999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1" t="s">
        <v>307</v>
      </c>
      <c r="AT147" s="241" t="s">
        <v>228</v>
      </c>
      <c r="AU147" s="241" t="s">
        <v>92</v>
      </c>
      <c r="AY147" s="19" t="s">
        <v>226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233</v>
      </c>
      <c r="BK147" s="242">
        <f>ROUND(I147*H147,2)</f>
        <v>0</v>
      </c>
      <c r="BL147" s="19" t="s">
        <v>307</v>
      </c>
      <c r="BM147" s="241" t="s">
        <v>5087</v>
      </c>
    </row>
    <row r="148" s="15" customFormat="1">
      <c r="A148" s="15"/>
      <c r="B148" s="280"/>
      <c r="C148" s="281"/>
      <c r="D148" s="245" t="s">
        <v>235</v>
      </c>
      <c r="E148" s="282" t="s">
        <v>1</v>
      </c>
      <c r="F148" s="283" t="s">
        <v>4377</v>
      </c>
      <c r="G148" s="281"/>
      <c r="H148" s="282" t="s">
        <v>1</v>
      </c>
      <c r="I148" s="284"/>
      <c r="J148" s="281"/>
      <c r="K148" s="281"/>
      <c r="L148" s="285"/>
      <c r="M148" s="286"/>
      <c r="N148" s="287"/>
      <c r="O148" s="287"/>
      <c r="P148" s="287"/>
      <c r="Q148" s="287"/>
      <c r="R148" s="287"/>
      <c r="S148" s="287"/>
      <c r="T148" s="28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9" t="s">
        <v>235</v>
      </c>
      <c r="AU148" s="289" t="s">
        <v>92</v>
      </c>
      <c r="AV148" s="15" t="s">
        <v>92</v>
      </c>
      <c r="AW148" s="15" t="s">
        <v>40</v>
      </c>
      <c r="AX148" s="15" t="s">
        <v>85</v>
      </c>
      <c r="AY148" s="289" t="s">
        <v>226</v>
      </c>
    </row>
    <row r="149" s="13" customFormat="1">
      <c r="A149" s="13"/>
      <c r="B149" s="243"/>
      <c r="C149" s="244"/>
      <c r="D149" s="245" t="s">
        <v>235</v>
      </c>
      <c r="E149" s="246" t="s">
        <v>1</v>
      </c>
      <c r="F149" s="247" t="s">
        <v>5088</v>
      </c>
      <c r="G149" s="244"/>
      <c r="H149" s="248">
        <v>178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235</v>
      </c>
      <c r="AU149" s="254" t="s">
        <v>92</v>
      </c>
      <c r="AV149" s="13" t="s">
        <v>94</v>
      </c>
      <c r="AW149" s="13" t="s">
        <v>40</v>
      </c>
      <c r="AX149" s="13" t="s">
        <v>92</v>
      </c>
      <c r="AY149" s="254" t="s">
        <v>226</v>
      </c>
    </row>
    <row r="150" s="12" customFormat="1" ht="22.8" customHeight="1">
      <c r="A150" s="12"/>
      <c r="B150" s="214"/>
      <c r="C150" s="215"/>
      <c r="D150" s="216" t="s">
        <v>84</v>
      </c>
      <c r="E150" s="228" t="s">
        <v>4379</v>
      </c>
      <c r="F150" s="228" t="s">
        <v>4380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SUM(P151:P161)</f>
        <v>0</v>
      </c>
      <c r="Q150" s="222"/>
      <c r="R150" s="223">
        <f>SUM(R151:R161)</f>
        <v>0.0050999999999999995</v>
      </c>
      <c r="S150" s="222"/>
      <c r="T150" s="224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92</v>
      </c>
      <c r="AT150" s="226" t="s">
        <v>84</v>
      </c>
      <c r="AU150" s="226" t="s">
        <v>92</v>
      </c>
      <c r="AY150" s="225" t="s">
        <v>226</v>
      </c>
      <c r="BK150" s="227">
        <f>SUM(BK151:BK161)</f>
        <v>0</v>
      </c>
    </row>
    <row r="151" s="2" customFormat="1" ht="16.5" customHeight="1">
      <c r="A151" s="41"/>
      <c r="B151" s="42"/>
      <c r="C151" s="230" t="s">
        <v>241</v>
      </c>
      <c r="D151" s="230" t="s">
        <v>228</v>
      </c>
      <c r="E151" s="231" t="s">
        <v>3280</v>
      </c>
      <c r="F151" s="232" t="s">
        <v>3281</v>
      </c>
      <c r="G151" s="233" t="s">
        <v>369</v>
      </c>
      <c r="H151" s="234">
        <v>34</v>
      </c>
      <c r="I151" s="235"/>
      <c r="J151" s="236">
        <f>ROUND(I151*H151,2)</f>
        <v>0</v>
      </c>
      <c r="K151" s="232" t="s">
        <v>232</v>
      </c>
      <c r="L151" s="47"/>
      <c r="M151" s="237" t="s">
        <v>1</v>
      </c>
      <c r="N151" s="238" t="s">
        <v>52</v>
      </c>
      <c r="O151" s="95"/>
      <c r="P151" s="239">
        <f>O151*H151</f>
        <v>0</v>
      </c>
      <c r="Q151" s="239">
        <v>0.00014999999999999999</v>
      </c>
      <c r="R151" s="239">
        <f>Q151*H151</f>
        <v>0.0050999999999999995</v>
      </c>
      <c r="S151" s="239">
        <v>0</v>
      </c>
      <c r="T151" s="24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1" t="s">
        <v>557</v>
      </c>
      <c r="AT151" s="241" t="s">
        <v>228</v>
      </c>
      <c r="AU151" s="241" t="s">
        <v>94</v>
      </c>
      <c r="AY151" s="19" t="s">
        <v>226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233</v>
      </c>
      <c r="BK151" s="242">
        <f>ROUND(I151*H151,2)</f>
        <v>0</v>
      </c>
      <c r="BL151" s="19" t="s">
        <v>557</v>
      </c>
      <c r="BM151" s="241" t="s">
        <v>5089</v>
      </c>
    </row>
    <row r="152" s="2" customFormat="1">
      <c r="A152" s="41"/>
      <c r="B152" s="42"/>
      <c r="C152" s="43"/>
      <c r="D152" s="245" t="s">
        <v>503</v>
      </c>
      <c r="E152" s="43"/>
      <c r="F152" s="276" t="s">
        <v>5090</v>
      </c>
      <c r="G152" s="43"/>
      <c r="H152" s="43"/>
      <c r="I152" s="277"/>
      <c r="J152" s="43"/>
      <c r="K152" s="43"/>
      <c r="L152" s="47"/>
      <c r="M152" s="278"/>
      <c r="N152" s="279"/>
      <c r="O152" s="95"/>
      <c r="P152" s="95"/>
      <c r="Q152" s="95"/>
      <c r="R152" s="95"/>
      <c r="S152" s="95"/>
      <c r="T152" s="96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503</v>
      </c>
      <c r="AU152" s="19" t="s">
        <v>94</v>
      </c>
    </row>
    <row r="153" s="15" customFormat="1">
      <c r="A153" s="15"/>
      <c r="B153" s="280"/>
      <c r="C153" s="281"/>
      <c r="D153" s="245" t="s">
        <v>235</v>
      </c>
      <c r="E153" s="282" t="s">
        <v>1</v>
      </c>
      <c r="F153" s="283" t="s">
        <v>5091</v>
      </c>
      <c r="G153" s="281"/>
      <c r="H153" s="282" t="s">
        <v>1</v>
      </c>
      <c r="I153" s="284"/>
      <c r="J153" s="281"/>
      <c r="K153" s="281"/>
      <c r="L153" s="285"/>
      <c r="M153" s="286"/>
      <c r="N153" s="287"/>
      <c r="O153" s="287"/>
      <c r="P153" s="287"/>
      <c r="Q153" s="287"/>
      <c r="R153" s="287"/>
      <c r="S153" s="287"/>
      <c r="T153" s="28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9" t="s">
        <v>235</v>
      </c>
      <c r="AU153" s="289" t="s">
        <v>94</v>
      </c>
      <c r="AV153" s="15" t="s">
        <v>92</v>
      </c>
      <c r="AW153" s="15" t="s">
        <v>40</v>
      </c>
      <c r="AX153" s="15" t="s">
        <v>85</v>
      </c>
      <c r="AY153" s="289" t="s">
        <v>226</v>
      </c>
    </row>
    <row r="154" s="13" customFormat="1">
      <c r="A154" s="13"/>
      <c r="B154" s="243"/>
      <c r="C154" s="244"/>
      <c r="D154" s="245" t="s">
        <v>235</v>
      </c>
      <c r="E154" s="246" t="s">
        <v>1</v>
      </c>
      <c r="F154" s="247" t="s">
        <v>312</v>
      </c>
      <c r="G154" s="244"/>
      <c r="H154" s="248">
        <v>17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235</v>
      </c>
      <c r="AU154" s="254" t="s">
        <v>94</v>
      </c>
      <c r="AV154" s="13" t="s">
        <v>94</v>
      </c>
      <c r="AW154" s="13" t="s">
        <v>40</v>
      </c>
      <c r="AX154" s="13" t="s">
        <v>85</v>
      </c>
      <c r="AY154" s="254" t="s">
        <v>226</v>
      </c>
    </row>
    <row r="155" s="15" customFormat="1">
      <c r="A155" s="15"/>
      <c r="B155" s="280"/>
      <c r="C155" s="281"/>
      <c r="D155" s="245" t="s">
        <v>235</v>
      </c>
      <c r="E155" s="282" t="s">
        <v>1</v>
      </c>
      <c r="F155" s="283" t="s">
        <v>5067</v>
      </c>
      <c r="G155" s="281"/>
      <c r="H155" s="282" t="s">
        <v>1</v>
      </c>
      <c r="I155" s="284"/>
      <c r="J155" s="281"/>
      <c r="K155" s="281"/>
      <c r="L155" s="285"/>
      <c r="M155" s="286"/>
      <c r="N155" s="287"/>
      <c r="O155" s="287"/>
      <c r="P155" s="287"/>
      <c r="Q155" s="287"/>
      <c r="R155" s="287"/>
      <c r="S155" s="287"/>
      <c r="T155" s="28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9" t="s">
        <v>235</v>
      </c>
      <c r="AU155" s="289" t="s">
        <v>94</v>
      </c>
      <c r="AV155" s="15" t="s">
        <v>92</v>
      </c>
      <c r="AW155" s="15" t="s">
        <v>40</v>
      </c>
      <c r="AX155" s="15" t="s">
        <v>85</v>
      </c>
      <c r="AY155" s="289" t="s">
        <v>226</v>
      </c>
    </row>
    <row r="156" s="13" customFormat="1">
      <c r="A156" s="13"/>
      <c r="B156" s="243"/>
      <c r="C156" s="244"/>
      <c r="D156" s="245" t="s">
        <v>235</v>
      </c>
      <c r="E156" s="246" t="s">
        <v>1</v>
      </c>
      <c r="F156" s="247" t="s">
        <v>275</v>
      </c>
      <c r="G156" s="244"/>
      <c r="H156" s="248">
        <v>10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235</v>
      </c>
      <c r="AU156" s="254" t="s">
        <v>94</v>
      </c>
      <c r="AV156" s="13" t="s">
        <v>94</v>
      </c>
      <c r="AW156" s="13" t="s">
        <v>40</v>
      </c>
      <c r="AX156" s="13" t="s">
        <v>85</v>
      </c>
      <c r="AY156" s="254" t="s">
        <v>226</v>
      </c>
    </row>
    <row r="157" s="15" customFormat="1">
      <c r="A157" s="15"/>
      <c r="B157" s="280"/>
      <c r="C157" s="281"/>
      <c r="D157" s="245" t="s">
        <v>235</v>
      </c>
      <c r="E157" s="282" t="s">
        <v>1</v>
      </c>
      <c r="F157" s="283" t="s">
        <v>5092</v>
      </c>
      <c r="G157" s="281"/>
      <c r="H157" s="282" t="s">
        <v>1</v>
      </c>
      <c r="I157" s="284"/>
      <c r="J157" s="281"/>
      <c r="K157" s="281"/>
      <c r="L157" s="285"/>
      <c r="M157" s="286"/>
      <c r="N157" s="287"/>
      <c r="O157" s="287"/>
      <c r="P157" s="287"/>
      <c r="Q157" s="287"/>
      <c r="R157" s="287"/>
      <c r="S157" s="287"/>
      <c r="T157" s="28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9" t="s">
        <v>235</v>
      </c>
      <c r="AU157" s="289" t="s">
        <v>94</v>
      </c>
      <c r="AV157" s="15" t="s">
        <v>92</v>
      </c>
      <c r="AW157" s="15" t="s">
        <v>40</v>
      </c>
      <c r="AX157" s="15" t="s">
        <v>85</v>
      </c>
      <c r="AY157" s="289" t="s">
        <v>226</v>
      </c>
    </row>
    <row r="158" s="13" customFormat="1">
      <c r="A158" s="13"/>
      <c r="B158" s="243"/>
      <c r="C158" s="244"/>
      <c r="D158" s="245" t="s">
        <v>235</v>
      </c>
      <c r="E158" s="246" t="s">
        <v>1</v>
      </c>
      <c r="F158" s="247" t="s">
        <v>251</v>
      </c>
      <c r="G158" s="244"/>
      <c r="H158" s="248">
        <v>5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235</v>
      </c>
      <c r="AU158" s="254" t="s">
        <v>94</v>
      </c>
      <c r="AV158" s="13" t="s">
        <v>94</v>
      </c>
      <c r="AW158" s="13" t="s">
        <v>40</v>
      </c>
      <c r="AX158" s="13" t="s">
        <v>85</v>
      </c>
      <c r="AY158" s="254" t="s">
        <v>226</v>
      </c>
    </row>
    <row r="159" s="15" customFormat="1">
      <c r="A159" s="15"/>
      <c r="B159" s="280"/>
      <c r="C159" s="281"/>
      <c r="D159" s="245" t="s">
        <v>235</v>
      </c>
      <c r="E159" s="282" t="s">
        <v>1</v>
      </c>
      <c r="F159" s="283" t="s">
        <v>5093</v>
      </c>
      <c r="G159" s="281"/>
      <c r="H159" s="282" t="s">
        <v>1</v>
      </c>
      <c r="I159" s="284"/>
      <c r="J159" s="281"/>
      <c r="K159" s="281"/>
      <c r="L159" s="285"/>
      <c r="M159" s="286"/>
      <c r="N159" s="287"/>
      <c r="O159" s="287"/>
      <c r="P159" s="287"/>
      <c r="Q159" s="287"/>
      <c r="R159" s="287"/>
      <c r="S159" s="287"/>
      <c r="T159" s="28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9" t="s">
        <v>235</v>
      </c>
      <c r="AU159" s="289" t="s">
        <v>94</v>
      </c>
      <c r="AV159" s="15" t="s">
        <v>92</v>
      </c>
      <c r="AW159" s="15" t="s">
        <v>40</v>
      </c>
      <c r="AX159" s="15" t="s">
        <v>85</v>
      </c>
      <c r="AY159" s="289" t="s">
        <v>226</v>
      </c>
    </row>
    <row r="160" s="13" customFormat="1">
      <c r="A160" s="13"/>
      <c r="B160" s="243"/>
      <c r="C160" s="244"/>
      <c r="D160" s="245" t="s">
        <v>235</v>
      </c>
      <c r="E160" s="246" t="s">
        <v>1</v>
      </c>
      <c r="F160" s="247" t="s">
        <v>94</v>
      </c>
      <c r="G160" s="244"/>
      <c r="H160" s="248">
        <v>2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235</v>
      </c>
      <c r="AU160" s="254" t="s">
        <v>94</v>
      </c>
      <c r="AV160" s="13" t="s">
        <v>94</v>
      </c>
      <c r="AW160" s="13" t="s">
        <v>40</v>
      </c>
      <c r="AX160" s="13" t="s">
        <v>85</v>
      </c>
      <c r="AY160" s="254" t="s">
        <v>226</v>
      </c>
    </row>
    <row r="161" s="14" customFormat="1">
      <c r="A161" s="14"/>
      <c r="B161" s="255"/>
      <c r="C161" s="256"/>
      <c r="D161" s="245" t="s">
        <v>235</v>
      </c>
      <c r="E161" s="257" t="s">
        <v>1</v>
      </c>
      <c r="F161" s="258" t="s">
        <v>237</v>
      </c>
      <c r="G161" s="256"/>
      <c r="H161" s="259">
        <v>34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235</v>
      </c>
      <c r="AU161" s="265" t="s">
        <v>94</v>
      </c>
      <c r="AV161" s="14" t="s">
        <v>233</v>
      </c>
      <c r="AW161" s="14" t="s">
        <v>40</v>
      </c>
      <c r="AX161" s="14" t="s">
        <v>92</v>
      </c>
      <c r="AY161" s="265" t="s">
        <v>226</v>
      </c>
    </row>
    <row r="162" s="12" customFormat="1" ht="22.8" customHeight="1">
      <c r="A162" s="12"/>
      <c r="B162" s="214"/>
      <c r="C162" s="215"/>
      <c r="D162" s="216" t="s">
        <v>84</v>
      </c>
      <c r="E162" s="228" t="s">
        <v>4393</v>
      </c>
      <c r="F162" s="228" t="s">
        <v>4394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SUM(P163:P179)</f>
        <v>0</v>
      </c>
      <c r="Q162" s="222"/>
      <c r="R162" s="223">
        <f>SUM(R163:R179)</f>
        <v>0.0027999999999999995</v>
      </c>
      <c r="S162" s="222"/>
      <c r="T162" s="224">
        <f>SUM(T163:T179)</f>
        <v>0.14999999999999999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92</v>
      </c>
      <c r="AT162" s="226" t="s">
        <v>84</v>
      </c>
      <c r="AU162" s="226" t="s">
        <v>92</v>
      </c>
      <c r="AY162" s="225" t="s">
        <v>226</v>
      </c>
      <c r="BK162" s="227">
        <f>SUM(BK163:BK179)</f>
        <v>0</v>
      </c>
    </row>
    <row r="163" s="2" customFormat="1" ht="16.5" customHeight="1">
      <c r="A163" s="41"/>
      <c r="B163" s="42"/>
      <c r="C163" s="230" t="s">
        <v>233</v>
      </c>
      <c r="D163" s="230" t="s">
        <v>228</v>
      </c>
      <c r="E163" s="231" t="s">
        <v>5094</v>
      </c>
      <c r="F163" s="232" t="s">
        <v>5095</v>
      </c>
      <c r="G163" s="233" t="s">
        <v>369</v>
      </c>
      <c r="H163" s="234">
        <v>20</v>
      </c>
      <c r="I163" s="235"/>
      <c r="J163" s="236">
        <f>ROUND(I163*H163,2)</f>
        <v>0</v>
      </c>
      <c r="K163" s="232" t="s">
        <v>232</v>
      </c>
      <c r="L163" s="47"/>
      <c r="M163" s="237" t="s">
        <v>1</v>
      </c>
      <c r="N163" s="238" t="s">
        <v>52</v>
      </c>
      <c r="O163" s="95"/>
      <c r="P163" s="239">
        <f>O163*H163</f>
        <v>0</v>
      </c>
      <c r="Q163" s="239">
        <v>0.00013999999999999999</v>
      </c>
      <c r="R163" s="239">
        <f>Q163*H163</f>
        <v>0.0027999999999999995</v>
      </c>
      <c r="S163" s="239">
        <v>0</v>
      </c>
      <c r="T163" s="24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1" t="s">
        <v>557</v>
      </c>
      <c r="AT163" s="241" t="s">
        <v>228</v>
      </c>
      <c r="AU163" s="241" t="s">
        <v>94</v>
      </c>
      <c r="AY163" s="19" t="s">
        <v>226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233</v>
      </c>
      <c r="BK163" s="242">
        <f>ROUND(I163*H163,2)</f>
        <v>0</v>
      </c>
      <c r="BL163" s="19" t="s">
        <v>557</v>
      </c>
      <c r="BM163" s="241" t="s">
        <v>5096</v>
      </c>
    </row>
    <row r="164" s="15" customFormat="1">
      <c r="A164" s="15"/>
      <c r="B164" s="280"/>
      <c r="C164" s="281"/>
      <c r="D164" s="245" t="s">
        <v>235</v>
      </c>
      <c r="E164" s="282" t="s">
        <v>1</v>
      </c>
      <c r="F164" s="283" t="s">
        <v>5091</v>
      </c>
      <c r="G164" s="281"/>
      <c r="H164" s="282" t="s">
        <v>1</v>
      </c>
      <c r="I164" s="284"/>
      <c r="J164" s="281"/>
      <c r="K164" s="281"/>
      <c r="L164" s="285"/>
      <c r="M164" s="286"/>
      <c r="N164" s="287"/>
      <c r="O164" s="287"/>
      <c r="P164" s="287"/>
      <c r="Q164" s="287"/>
      <c r="R164" s="287"/>
      <c r="S164" s="287"/>
      <c r="T164" s="28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9" t="s">
        <v>235</v>
      </c>
      <c r="AU164" s="289" t="s">
        <v>94</v>
      </c>
      <c r="AV164" s="15" t="s">
        <v>92</v>
      </c>
      <c r="AW164" s="15" t="s">
        <v>40</v>
      </c>
      <c r="AX164" s="15" t="s">
        <v>85</v>
      </c>
      <c r="AY164" s="289" t="s">
        <v>226</v>
      </c>
    </row>
    <row r="165" s="15" customFormat="1">
      <c r="A165" s="15"/>
      <c r="B165" s="280"/>
      <c r="C165" s="281"/>
      <c r="D165" s="245" t="s">
        <v>235</v>
      </c>
      <c r="E165" s="282" t="s">
        <v>1</v>
      </c>
      <c r="F165" s="283" t="s">
        <v>5097</v>
      </c>
      <c r="G165" s="281"/>
      <c r="H165" s="282" t="s">
        <v>1</v>
      </c>
      <c r="I165" s="284"/>
      <c r="J165" s="281"/>
      <c r="K165" s="281"/>
      <c r="L165" s="285"/>
      <c r="M165" s="286"/>
      <c r="N165" s="287"/>
      <c r="O165" s="287"/>
      <c r="P165" s="287"/>
      <c r="Q165" s="287"/>
      <c r="R165" s="287"/>
      <c r="S165" s="287"/>
      <c r="T165" s="28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9" t="s">
        <v>235</v>
      </c>
      <c r="AU165" s="289" t="s">
        <v>94</v>
      </c>
      <c r="AV165" s="15" t="s">
        <v>92</v>
      </c>
      <c r="AW165" s="15" t="s">
        <v>40</v>
      </c>
      <c r="AX165" s="15" t="s">
        <v>85</v>
      </c>
      <c r="AY165" s="289" t="s">
        <v>226</v>
      </c>
    </row>
    <row r="166" s="13" customFormat="1">
      <c r="A166" s="13"/>
      <c r="B166" s="243"/>
      <c r="C166" s="244"/>
      <c r="D166" s="245" t="s">
        <v>235</v>
      </c>
      <c r="E166" s="246" t="s">
        <v>5064</v>
      </c>
      <c r="F166" s="247" t="s">
        <v>5098</v>
      </c>
      <c r="G166" s="244"/>
      <c r="H166" s="248">
        <v>20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235</v>
      </c>
      <c r="AU166" s="254" t="s">
        <v>94</v>
      </c>
      <c r="AV166" s="13" t="s">
        <v>94</v>
      </c>
      <c r="AW166" s="13" t="s">
        <v>40</v>
      </c>
      <c r="AX166" s="13" t="s">
        <v>85</v>
      </c>
      <c r="AY166" s="254" t="s">
        <v>226</v>
      </c>
    </row>
    <row r="167" s="14" customFormat="1">
      <c r="A167" s="14"/>
      <c r="B167" s="255"/>
      <c r="C167" s="256"/>
      <c r="D167" s="245" t="s">
        <v>235</v>
      </c>
      <c r="E167" s="257" t="s">
        <v>1</v>
      </c>
      <c r="F167" s="258" t="s">
        <v>237</v>
      </c>
      <c r="G167" s="256"/>
      <c r="H167" s="259">
        <v>20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235</v>
      </c>
      <c r="AU167" s="265" t="s">
        <v>94</v>
      </c>
      <c r="AV167" s="14" t="s">
        <v>233</v>
      </c>
      <c r="AW167" s="14" t="s">
        <v>40</v>
      </c>
      <c r="AX167" s="14" t="s">
        <v>92</v>
      </c>
      <c r="AY167" s="265" t="s">
        <v>226</v>
      </c>
    </row>
    <row r="168" s="2" customFormat="1" ht="16.5" customHeight="1">
      <c r="A168" s="41"/>
      <c r="B168" s="42"/>
      <c r="C168" s="230" t="s">
        <v>251</v>
      </c>
      <c r="D168" s="230" t="s">
        <v>228</v>
      </c>
      <c r="E168" s="231" t="s">
        <v>4417</v>
      </c>
      <c r="F168" s="232" t="s">
        <v>4418</v>
      </c>
      <c r="G168" s="233" t="s">
        <v>369</v>
      </c>
      <c r="H168" s="234">
        <v>17</v>
      </c>
      <c r="I168" s="235"/>
      <c r="J168" s="236">
        <f>ROUND(I168*H168,2)</f>
        <v>0</v>
      </c>
      <c r="K168" s="232" t="s">
        <v>1877</v>
      </c>
      <c r="L168" s="47"/>
      <c r="M168" s="237" t="s">
        <v>1</v>
      </c>
      <c r="N168" s="238" t="s">
        <v>52</v>
      </c>
      <c r="O168" s="9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1" t="s">
        <v>233</v>
      </c>
      <c r="AT168" s="241" t="s">
        <v>228</v>
      </c>
      <c r="AU168" s="241" t="s">
        <v>94</v>
      </c>
      <c r="AY168" s="19" t="s">
        <v>226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233</v>
      </c>
      <c r="BK168" s="242">
        <f>ROUND(I168*H168,2)</f>
        <v>0</v>
      </c>
      <c r="BL168" s="19" t="s">
        <v>233</v>
      </c>
      <c r="BM168" s="241" t="s">
        <v>5099</v>
      </c>
    </row>
    <row r="169" s="13" customFormat="1">
      <c r="A169" s="13"/>
      <c r="B169" s="243"/>
      <c r="C169" s="244"/>
      <c r="D169" s="245" t="s">
        <v>235</v>
      </c>
      <c r="E169" s="246" t="s">
        <v>1</v>
      </c>
      <c r="F169" s="247" t="s">
        <v>5100</v>
      </c>
      <c r="G169" s="244"/>
      <c r="H169" s="248">
        <v>10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235</v>
      </c>
      <c r="AU169" s="254" t="s">
        <v>94</v>
      </c>
      <c r="AV169" s="13" t="s">
        <v>94</v>
      </c>
      <c r="AW169" s="13" t="s">
        <v>40</v>
      </c>
      <c r="AX169" s="13" t="s">
        <v>85</v>
      </c>
      <c r="AY169" s="254" t="s">
        <v>226</v>
      </c>
    </row>
    <row r="170" s="13" customFormat="1">
      <c r="A170" s="13"/>
      <c r="B170" s="243"/>
      <c r="C170" s="244"/>
      <c r="D170" s="245" t="s">
        <v>235</v>
      </c>
      <c r="E170" s="246" t="s">
        <v>1</v>
      </c>
      <c r="F170" s="247" t="s">
        <v>5101</v>
      </c>
      <c r="G170" s="244"/>
      <c r="H170" s="248">
        <v>7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235</v>
      </c>
      <c r="AU170" s="254" t="s">
        <v>94</v>
      </c>
      <c r="AV170" s="13" t="s">
        <v>94</v>
      </c>
      <c r="AW170" s="13" t="s">
        <v>40</v>
      </c>
      <c r="AX170" s="13" t="s">
        <v>85</v>
      </c>
      <c r="AY170" s="254" t="s">
        <v>226</v>
      </c>
    </row>
    <row r="171" s="14" customFormat="1">
      <c r="A171" s="14"/>
      <c r="B171" s="255"/>
      <c r="C171" s="256"/>
      <c r="D171" s="245" t="s">
        <v>235</v>
      </c>
      <c r="E171" s="257" t="s">
        <v>1</v>
      </c>
      <c r="F171" s="258" t="s">
        <v>237</v>
      </c>
      <c r="G171" s="256"/>
      <c r="H171" s="259">
        <v>17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235</v>
      </c>
      <c r="AU171" s="265" t="s">
        <v>94</v>
      </c>
      <c r="AV171" s="14" t="s">
        <v>233</v>
      </c>
      <c r="AW171" s="14" t="s">
        <v>40</v>
      </c>
      <c r="AX171" s="14" t="s">
        <v>92</v>
      </c>
      <c r="AY171" s="265" t="s">
        <v>226</v>
      </c>
    </row>
    <row r="172" s="2" customFormat="1" ht="16.5" customHeight="1">
      <c r="A172" s="41"/>
      <c r="B172" s="42"/>
      <c r="C172" s="230" t="s">
        <v>256</v>
      </c>
      <c r="D172" s="230" t="s">
        <v>228</v>
      </c>
      <c r="E172" s="231" t="s">
        <v>3686</v>
      </c>
      <c r="F172" s="232" t="s">
        <v>3687</v>
      </c>
      <c r="G172" s="233" t="s">
        <v>244</v>
      </c>
      <c r="H172" s="234">
        <v>28.800000000000001</v>
      </c>
      <c r="I172" s="235"/>
      <c r="J172" s="236">
        <f>ROUND(I172*H172,2)</f>
        <v>0</v>
      </c>
      <c r="K172" s="232" t="s">
        <v>232</v>
      </c>
      <c r="L172" s="47"/>
      <c r="M172" s="237" t="s">
        <v>1</v>
      </c>
      <c r="N172" s="238" t="s">
        <v>52</v>
      </c>
      <c r="O172" s="9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1" t="s">
        <v>557</v>
      </c>
      <c r="AT172" s="241" t="s">
        <v>228</v>
      </c>
      <c r="AU172" s="241" t="s">
        <v>94</v>
      </c>
      <c r="AY172" s="19" t="s">
        <v>226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233</v>
      </c>
      <c r="BK172" s="242">
        <f>ROUND(I172*H172,2)</f>
        <v>0</v>
      </c>
      <c r="BL172" s="19" t="s">
        <v>557</v>
      </c>
      <c r="BM172" s="241" t="s">
        <v>5102</v>
      </c>
    </row>
    <row r="173" s="15" customFormat="1">
      <c r="A173" s="15"/>
      <c r="B173" s="280"/>
      <c r="C173" s="281"/>
      <c r="D173" s="245" t="s">
        <v>235</v>
      </c>
      <c r="E173" s="282" t="s">
        <v>1</v>
      </c>
      <c r="F173" s="283" t="s">
        <v>5103</v>
      </c>
      <c r="G173" s="281"/>
      <c r="H173" s="282" t="s">
        <v>1</v>
      </c>
      <c r="I173" s="284"/>
      <c r="J173" s="281"/>
      <c r="K173" s="281"/>
      <c r="L173" s="285"/>
      <c r="M173" s="286"/>
      <c r="N173" s="287"/>
      <c r="O173" s="287"/>
      <c r="P173" s="287"/>
      <c r="Q173" s="287"/>
      <c r="R173" s="287"/>
      <c r="S173" s="287"/>
      <c r="T173" s="28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9" t="s">
        <v>235</v>
      </c>
      <c r="AU173" s="289" t="s">
        <v>94</v>
      </c>
      <c r="AV173" s="15" t="s">
        <v>92</v>
      </c>
      <c r="AW173" s="15" t="s">
        <v>40</v>
      </c>
      <c r="AX173" s="15" t="s">
        <v>85</v>
      </c>
      <c r="AY173" s="289" t="s">
        <v>226</v>
      </c>
    </row>
    <row r="174" s="13" customFormat="1">
      <c r="A174" s="13"/>
      <c r="B174" s="243"/>
      <c r="C174" s="244"/>
      <c r="D174" s="245" t="s">
        <v>235</v>
      </c>
      <c r="E174" s="246" t="s">
        <v>1</v>
      </c>
      <c r="F174" s="247" t="s">
        <v>5104</v>
      </c>
      <c r="G174" s="244"/>
      <c r="H174" s="248">
        <v>12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235</v>
      </c>
      <c r="AU174" s="254" t="s">
        <v>94</v>
      </c>
      <c r="AV174" s="13" t="s">
        <v>94</v>
      </c>
      <c r="AW174" s="13" t="s">
        <v>40</v>
      </c>
      <c r="AX174" s="13" t="s">
        <v>85</v>
      </c>
      <c r="AY174" s="254" t="s">
        <v>226</v>
      </c>
    </row>
    <row r="175" s="13" customFormat="1">
      <c r="A175" s="13"/>
      <c r="B175" s="243"/>
      <c r="C175" s="244"/>
      <c r="D175" s="245" t="s">
        <v>235</v>
      </c>
      <c r="E175" s="246" t="s">
        <v>1</v>
      </c>
      <c r="F175" s="247" t="s">
        <v>5105</v>
      </c>
      <c r="G175" s="244"/>
      <c r="H175" s="248">
        <v>16.800000000000001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235</v>
      </c>
      <c r="AU175" s="254" t="s">
        <v>94</v>
      </c>
      <c r="AV175" s="13" t="s">
        <v>94</v>
      </c>
      <c r="AW175" s="13" t="s">
        <v>40</v>
      </c>
      <c r="AX175" s="13" t="s">
        <v>85</v>
      </c>
      <c r="AY175" s="254" t="s">
        <v>226</v>
      </c>
    </row>
    <row r="176" s="14" customFormat="1">
      <c r="A176" s="14"/>
      <c r="B176" s="255"/>
      <c r="C176" s="256"/>
      <c r="D176" s="245" t="s">
        <v>235</v>
      </c>
      <c r="E176" s="257" t="s">
        <v>1</v>
      </c>
      <c r="F176" s="258" t="s">
        <v>237</v>
      </c>
      <c r="G176" s="256"/>
      <c r="H176" s="259">
        <v>28.800000000000001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235</v>
      </c>
      <c r="AU176" s="265" t="s">
        <v>94</v>
      </c>
      <c r="AV176" s="14" t="s">
        <v>233</v>
      </c>
      <c r="AW176" s="14" t="s">
        <v>40</v>
      </c>
      <c r="AX176" s="14" t="s">
        <v>92</v>
      </c>
      <c r="AY176" s="265" t="s">
        <v>226</v>
      </c>
    </row>
    <row r="177" s="2" customFormat="1" ht="16.5" customHeight="1">
      <c r="A177" s="41"/>
      <c r="B177" s="42"/>
      <c r="C177" s="230" t="s">
        <v>263</v>
      </c>
      <c r="D177" s="230" t="s">
        <v>228</v>
      </c>
      <c r="E177" s="231" t="s">
        <v>1238</v>
      </c>
      <c r="F177" s="232" t="s">
        <v>1239</v>
      </c>
      <c r="G177" s="233" t="s">
        <v>327</v>
      </c>
      <c r="H177" s="234">
        <v>150</v>
      </c>
      <c r="I177" s="235"/>
      <c r="J177" s="236">
        <f>ROUND(I177*H177,2)</f>
        <v>0</v>
      </c>
      <c r="K177" s="232" t="s">
        <v>232</v>
      </c>
      <c r="L177" s="47"/>
      <c r="M177" s="237" t="s">
        <v>1</v>
      </c>
      <c r="N177" s="238" t="s">
        <v>52</v>
      </c>
      <c r="O177" s="95"/>
      <c r="P177" s="239">
        <f>O177*H177</f>
        <v>0</v>
      </c>
      <c r="Q177" s="239">
        <v>0</v>
      </c>
      <c r="R177" s="239">
        <f>Q177*H177</f>
        <v>0</v>
      </c>
      <c r="S177" s="239">
        <v>0.001</v>
      </c>
      <c r="T177" s="240">
        <f>S177*H177</f>
        <v>0.14999999999999999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1" t="s">
        <v>307</v>
      </c>
      <c r="AT177" s="241" t="s">
        <v>228</v>
      </c>
      <c r="AU177" s="241" t="s">
        <v>94</v>
      </c>
      <c r="AY177" s="19" t="s">
        <v>226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233</v>
      </c>
      <c r="BK177" s="242">
        <f>ROUND(I177*H177,2)</f>
        <v>0</v>
      </c>
      <c r="BL177" s="19" t="s">
        <v>307</v>
      </c>
      <c r="BM177" s="241" t="s">
        <v>5106</v>
      </c>
    </row>
    <row r="178" s="15" customFormat="1">
      <c r="A178" s="15"/>
      <c r="B178" s="280"/>
      <c r="C178" s="281"/>
      <c r="D178" s="245" t="s">
        <v>235</v>
      </c>
      <c r="E178" s="282" t="s">
        <v>1</v>
      </c>
      <c r="F178" s="283" t="s">
        <v>5091</v>
      </c>
      <c r="G178" s="281"/>
      <c r="H178" s="282" t="s">
        <v>1</v>
      </c>
      <c r="I178" s="284"/>
      <c r="J178" s="281"/>
      <c r="K178" s="281"/>
      <c r="L178" s="285"/>
      <c r="M178" s="286"/>
      <c r="N178" s="287"/>
      <c r="O178" s="287"/>
      <c r="P178" s="287"/>
      <c r="Q178" s="287"/>
      <c r="R178" s="287"/>
      <c r="S178" s="287"/>
      <c r="T178" s="28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9" t="s">
        <v>235</v>
      </c>
      <c r="AU178" s="289" t="s">
        <v>94</v>
      </c>
      <c r="AV178" s="15" t="s">
        <v>92</v>
      </c>
      <c r="AW178" s="15" t="s">
        <v>40</v>
      </c>
      <c r="AX178" s="15" t="s">
        <v>85</v>
      </c>
      <c r="AY178" s="289" t="s">
        <v>226</v>
      </c>
    </row>
    <row r="179" s="13" customFormat="1">
      <c r="A179" s="13"/>
      <c r="B179" s="243"/>
      <c r="C179" s="244"/>
      <c r="D179" s="245" t="s">
        <v>235</v>
      </c>
      <c r="E179" s="246" t="s">
        <v>1</v>
      </c>
      <c r="F179" s="247" t="s">
        <v>5107</v>
      </c>
      <c r="G179" s="244"/>
      <c r="H179" s="248">
        <v>150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235</v>
      </c>
      <c r="AU179" s="254" t="s">
        <v>94</v>
      </c>
      <c r="AV179" s="13" t="s">
        <v>94</v>
      </c>
      <c r="AW179" s="13" t="s">
        <v>40</v>
      </c>
      <c r="AX179" s="13" t="s">
        <v>92</v>
      </c>
      <c r="AY179" s="254" t="s">
        <v>226</v>
      </c>
    </row>
    <row r="180" s="12" customFormat="1" ht="25.92" customHeight="1">
      <c r="A180" s="12"/>
      <c r="B180" s="214"/>
      <c r="C180" s="215"/>
      <c r="D180" s="216" t="s">
        <v>84</v>
      </c>
      <c r="E180" s="217" t="s">
        <v>5108</v>
      </c>
      <c r="F180" s="217" t="s">
        <v>5109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P181+SUM(P182:P188)</f>
        <v>0</v>
      </c>
      <c r="Q180" s="222"/>
      <c r="R180" s="223">
        <f>R181+SUM(R182:R188)</f>
        <v>0.0037199999999999993</v>
      </c>
      <c r="S180" s="222"/>
      <c r="T180" s="224">
        <f>T181+SUM(T182:T188)</f>
        <v>0.155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92</v>
      </c>
      <c r="AT180" s="226" t="s">
        <v>84</v>
      </c>
      <c r="AU180" s="226" t="s">
        <v>85</v>
      </c>
      <c r="AY180" s="225" t="s">
        <v>226</v>
      </c>
      <c r="BK180" s="227">
        <f>BK181+SUM(BK182:BK188)</f>
        <v>0</v>
      </c>
    </row>
    <row r="181" s="2" customFormat="1" ht="16.5" customHeight="1">
      <c r="A181" s="41"/>
      <c r="B181" s="42"/>
      <c r="C181" s="230" t="s">
        <v>266</v>
      </c>
      <c r="D181" s="230" t="s">
        <v>228</v>
      </c>
      <c r="E181" s="231" t="s">
        <v>524</v>
      </c>
      <c r="F181" s="232" t="s">
        <v>525</v>
      </c>
      <c r="G181" s="233" t="s">
        <v>526</v>
      </c>
      <c r="H181" s="234">
        <v>3</v>
      </c>
      <c r="I181" s="235"/>
      <c r="J181" s="236">
        <f>ROUND(I181*H181,2)</f>
        <v>0</v>
      </c>
      <c r="K181" s="232" t="s">
        <v>232</v>
      </c>
      <c r="L181" s="47"/>
      <c r="M181" s="237" t="s">
        <v>1</v>
      </c>
      <c r="N181" s="238" t="s">
        <v>52</v>
      </c>
      <c r="O181" s="95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1" t="s">
        <v>233</v>
      </c>
      <c r="AT181" s="241" t="s">
        <v>228</v>
      </c>
      <c r="AU181" s="241" t="s">
        <v>92</v>
      </c>
      <c r="AY181" s="19" t="s">
        <v>226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233</v>
      </c>
      <c r="BK181" s="242">
        <f>ROUND(I181*H181,2)</f>
        <v>0</v>
      </c>
      <c r="BL181" s="19" t="s">
        <v>233</v>
      </c>
      <c r="BM181" s="241" t="s">
        <v>5110</v>
      </c>
    </row>
    <row r="182" s="2" customFormat="1">
      <c r="A182" s="41"/>
      <c r="B182" s="42"/>
      <c r="C182" s="43"/>
      <c r="D182" s="245" t="s">
        <v>503</v>
      </c>
      <c r="E182" s="43"/>
      <c r="F182" s="276" t="s">
        <v>5111</v>
      </c>
      <c r="G182" s="43"/>
      <c r="H182" s="43"/>
      <c r="I182" s="277"/>
      <c r="J182" s="43"/>
      <c r="K182" s="43"/>
      <c r="L182" s="47"/>
      <c r="M182" s="278"/>
      <c r="N182" s="279"/>
      <c r="O182" s="95"/>
      <c r="P182" s="95"/>
      <c r="Q182" s="95"/>
      <c r="R182" s="95"/>
      <c r="S182" s="95"/>
      <c r="T182" s="96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503</v>
      </c>
      <c r="AU182" s="19" t="s">
        <v>92</v>
      </c>
    </row>
    <row r="183" s="15" customFormat="1">
      <c r="A183" s="15"/>
      <c r="B183" s="280"/>
      <c r="C183" s="281"/>
      <c r="D183" s="245" t="s">
        <v>235</v>
      </c>
      <c r="E183" s="282" t="s">
        <v>1</v>
      </c>
      <c r="F183" s="283" t="s">
        <v>5112</v>
      </c>
      <c r="G183" s="281"/>
      <c r="H183" s="282" t="s">
        <v>1</v>
      </c>
      <c r="I183" s="284"/>
      <c r="J183" s="281"/>
      <c r="K183" s="281"/>
      <c r="L183" s="285"/>
      <c r="M183" s="286"/>
      <c r="N183" s="287"/>
      <c r="O183" s="287"/>
      <c r="P183" s="287"/>
      <c r="Q183" s="287"/>
      <c r="R183" s="287"/>
      <c r="S183" s="287"/>
      <c r="T183" s="28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9" t="s">
        <v>235</v>
      </c>
      <c r="AU183" s="289" t="s">
        <v>92</v>
      </c>
      <c r="AV183" s="15" t="s">
        <v>92</v>
      </c>
      <c r="AW183" s="15" t="s">
        <v>40</v>
      </c>
      <c r="AX183" s="15" t="s">
        <v>85</v>
      </c>
      <c r="AY183" s="289" t="s">
        <v>226</v>
      </c>
    </row>
    <row r="184" s="13" customFormat="1">
      <c r="A184" s="13"/>
      <c r="B184" s="243"/>
      <c r="C184" s="244"/>
      <c r="D184" s="245" t="s">
        <v>235</v>
      </c>
      <c r="E184" s="246" t="s">
        <v>1</v>
      </c>
      <c r="F184" s="247" t="s">
        <v>4365</v>
      </c>
      <c r="G184" s="244"/>
      <c r="H184" s="248">
        <v>3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235</v>
      </c>
      <c r="AU184" s="254" t="s">
        <v>92</v>
      </c>
      <c r="AV184" s="13" t="s">
        <v>94</v>
      </c>
      <c r="AW184" s="13" t="s">
        <v>40</v>
      </c>
      <c r="AX184" s="13" t="s">
        <v>92</v>
      </c>
      <c r="AY184" s="254" t="s">
        <v>226</v>
      </c>
    </row>
    <row r="185" s="2" customFormat="1" ht="16.5" customHeight="1">
      <c r="A185" s="41"/>
      <c r="B185" s="42"/>
      <c r="C185" s="230" t="s">
        <v>271</v>
      </c>
      <c r="D185" s="230" t="s">
        <v>228</v>
      </c>
      <c r="E185" s="231" t="s">
        <v>4374</v>
      </c>
      <c r="F185" s="232" t="s">
        <v>4375</v>
      </c>
      <c r="G185" s="233" t="s">
        <v>327</v>
      </c>
      <c r="H185" s="234">
        <v>5</v>
      </c>
      <c r="I185" s="235"/>
      <c r="J185" s="236">
        <f>ROUND(I185*H185,2)</f>
        <v>0</v>
      </c>
      <c r="K185" s="232" t="s">
        <v>232</v>
      </c>
      <c r="L185" s="47"/>
      <c r="M185" s="237" t="s">
        <v>1</v>
      </c>
      <c r="N185" s="238" t="s">
        <v>52</v>
      </c>
      <c r="O185" s="95"/>
      <c r="P185" s="239">
        <f>O185*H185</f>
        <v>0</v>
      </c>
      <c r="Q185" s="239">
        <v>0</v>
      </c>
      <c r="R185" s="239">
        <f>Q185*H185</f>
        <v>0</v>
      </c>
      <c r="S185" s="239">
        <v>0.001</v>
      </c>
      <c r="T185" s="240">
        <f>S185*H185</f>
        <v>0.0050000000000000001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1" t="s">
        <v>307</v>
      </c>
      <c r="AT185" s="241" t="s">
        <v>228</v>
      </c>
      <c r="AU185" s="241" t="s">
        <v>92</v>
      </c>
      <c r="AY185" s="19" t="s">
        <v>226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233</v>
      </c>
      <c r="BK185" s="242">
        <f>ROUND(I185*H185,2)</f>
        <v>0</v>
      </c>
      <c r="BL185" s="19" t="s">
        <v>307</v>
      </c>
      <c r="BM185" s="241" t="s">
        <v>5113</v>
      </c>
    </row>
    <row r="186" s="15" customFormat="1">
      <c r="A186" s="15"/>
      <c r="B186" s="280"/>
      <c r="C186" s="281"/>
      <c r="D186" s="245" t="s">
        <v>235</v>
      </c>
      <c r="E186" s="282" t="s">
        <v>1</v>
      </c>
      <c r="F186" s="283" t="s">
        <v>5114</v>
      </c>
      <c r="G186" s="281"/>
      <c r="H186" s="282" t="s">
        <v>1</v>
      </c>
      <c r="I186" s="284"/>
      <c r="J186" s="281"/>
      <c r="K186" s="281"/>
      <c r="L186" s="285"/>
      <c r="M186" s="286"/>
      <c r="N186" s="287"/>
      <c r="O186" s="287"/>
      <c r="P186" s="287"/>
      <c r="Q186" s="287"/>
      <c r="R186" s="287"/>
      <c r="S186" s="287"/>
      <c r="T186" s="28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9" t="s">
        <v>235</v>
      </c>
      <c r="AU186" s="289" t="s">
        <v>92</v>
      </c>
      <c r="AV186" s="15" t="s">
        <v>92</v>
      </c>
      <c r="AW186" s="15" t="s">
        <v>40</v>
      </c>
      <c r="AX186" s="15" t="s">
        <v>85</v>
      </c>
      <c r="AY186" s="289" t="s">
        <v>226</v>
      </c>
    </row>
    <row r="187" s="13" customFormat="1">
      <c r="A187" s="13"/>
      <c r="B187" s="243"/>
      <c r="C187" s="244"/>
      <c r="D187" s="245" t="s">
        <v>235</v>
      </c>
      <c r="E187" s="246" t="s">
        <v>1</v>
      </c>
      <c r="F187" s="247" t="s">
        <v>251</v>
      </c>
      <c r="G187" s="244"/>
      <c r="H187" s="248">
        <v>5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235</v>
      </c>
      <c r="AU187" s="254" t="s">
        <v>92</v>
      </c>
      <c r="AV187" s="13" t="s">
        <v>94</v>
      </c>
      <c r="AW187" s="13" t="s">
        <v>40</v>
      </c>
      <c r="AX187" s="13" t="s">
        <v>92</v>
      </c>
      <c r="AY187" s="254" t="s">
        <v>226</v>
      </c>
    </row>
    <row r="188" s="12" customFormat="1" ht="22.8" customHeight="1">
      <c r="A188" s="12"/>
      <c r="B188" s="214"/>
      <c r="C188" s="215"/>
      <c r="D188" s="216" t="s">
        <v>84</v>
      </c>
      <c r="E188" s="228" t="s">
        <v>5115</v>
      </c>
      <c r="F188" s="228" t="s">
        <v>5116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f>SUM(P189:P205)</f>
        <v>0</v>
      </c>
      <c r="Q188" s="222"/>
      <c r="R188" s="223">
        <f>SUM(R189:R205)</f>
        <v>0.0037199999999999993</v>
      </c>
      <c r="S188" s="222"/>
      <c r="T188" s="224">
        <f>SUM(T189:T205)</f>
        <v>0.14999999999999999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92</v>
      </c>
      <c r="AT188" s="226" t="s">
        <v>84</v>
      </c>
      <c r="AU188" s="226" t="s">
        <v>92</v>
      </c>
      <c r="AY188" s="225" t="s">
        <v>226</v>
      </c>
      <c r="BK188" s="227">
        <f>SUM(BK189:BK205)</f>
        <v>0</v>
      </c>
    </row>
    <row r="189" s="2" customFormat="1" ht="16.5" customHeight="1">
      <c r="A189" s="41"/>
      <c r="B189" s="42"/>
      <c r="C189" s="230" t="s">
        <v>275</v>
      </c>
      <c r="D189" s="230" t="s">
        <v>228</v>
      </c>
      <c r="E189" s="231" t="s">
        <v>5117</v>
      </c>
      <c r="F189" s="232" t="s">
        <v>5118</v>
      </c>
      <c r="G189" s="233" t="s">
        <v>369</v>
      </c>
      <c r="H189" s="234">
        <v>5</v>
      </c>
      <c r="I189" s="235"/>
      <c r="J189" s="236">
        <f>ROUND(I189*H189,2)</f>
        <v>0</v>
      </c>
      <c r="K189" s="232" t="s">
        <v>232</v>
      </c>
      <c r="L189" s="47"/>
      <c r="M189" s="237" t="s">
        <v>1</v>
      </c>
      <c r="N189" s="238" t="s">
        <v>52</v>
      </c>
      <c r="O189" s="95"/>
      <c r="P189" s="239">
        <f>O189*H189</f>
        <v>0</v>
      </c>
      <c r="Q189" s="239">
        <v>0.00012</v>
      </c>
      <c r="R189" s="239">
        <f>Q189*H189</f>
        <v>0.00060000000000000006</v>
      </c>
      <c r="S189" s="239">
        <v>0</v>
      </c>
      <c r="T189" s="240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1" t="s">
        <v>557</v>
      </c>
      <c r="AT189" s="241" t="s">
        <v>228</v>
      </c>
      <c r="AU189" s="241" t="s">
        <v>94</v>
      </c>
      <c r="AY189" s="19" t="s">
        <v>226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233</v>
      </c>
      <c r="BK189" s="242">
        <f>ROUND(I189*H189,2)</f>
        <v>0</v>
      </c>
      <c r="BL189" s="19" t="s">
        <v>557</v>
      </c>
      <c r="BM189" s="241" t="s">
        <v>5119</v>
      </c>
    </row>
    <row r="190" s="2" customFormat="1">
      <c r="A190" s="41"/>
      <c r="B190" s="42"/>
      <c r="C190" s="43"/>
      <c r="D190" s="245" t="s">
        <v>503</v>
      </c>
      <c r="E190" s="43"/>
      <c r="F190" s="276" t="s">
        <v>5120</v>
      </c>
      <c r="G190" s="43"/>
      <c r="H190" s="43"/>
      <c r="I190" s="277"/>
      <c r="J190" s="43"/>
      <c r="K190" s="43"/>
      <c r="L190" s="47"/>
      <c r="M190" s="278"/>
      <c r="N190" s="279"/>
      <c r="O190" s="95"/>
      <c r="P190" s="95"/>
      <c r="Q190" s="95"/>
      <c r="R190" s="95"/>
      <c r="S190" s="95"/>
      <c r="T190" s="96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503</v>
      </c>
      <c r="AU190" s="19" t="s">
        <v>94</v>
      </c>
    </row>
    <row r="191" s="15" customFormat="1">
      <c r="A191" s="15"/>
      <c r="B191" s="280"/>
      <c r="C191" s="281"/>
      <c r="D191" s="245" t="s">
        <v>235</v>
      </c>
      <c r="E191" s="282" t="s">
        <v>1</v>
      </c>
      <c r="F191" s="283" t="s">
        <v>5092</v>
      </c>
      <c r="G191" s="281"/>
      <c r="H191" s="282" t="s">
        <v>1</v>
      </c>
      <c r="I191" s="284"/>
      <c r="J191" s="281"/>
      <c r="K191" s="281"/>
      <c r="L191" s="285"/>
      <c r="M191" s="286"/>
      <c r="N191" s="287"/>
      <c r="O191" s="287"/>
      <c r="P191" s="287"/>
      <c r="Q191" s="287"/>
      <c r="R191" s="287"/>
      <c r="S191" s="287"/>
      <c r="T191" s="28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9" t="s">
        <v>235</v>
      </c>
      <c r="AU191" s="289" t="s">
        <v>94</v>
      </c>
      <c r="AV191" s="15" t="s">
        <v>92</v>
      </c>
      <c r="AW191" s="15" t="s">
        <v>40</v>
      </c>
      <c r="AX191" s="15" t="s">
        <v>85</v>
      </c>
      <c r="AY191" s="289" t="s">
        <v>226</v>
      </c>
    </row>
    <row r="192" s="13" customFormat="1">
      <c r="A192" s="13"/>
      <c r="B192" s="243"/>
      <c r="C192" s="244"/>
      <c r="D192" s="245" t="s">
        <v>235</v>
      </c>
      <c r="E192" s="246" t="s">
        <v>1</v>
      </c>
      <c r="F192" s="247" t="s">
        <v>251</v>
      </c>
      <c r="G192" s="244"/>
      <c r="H192" s="248">
        <v>5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235</v>
      </c>
      <c r="AU192" s="254" t="s">
        <v>94</v>
      </c>
      <c r="AV192" s="13" t="s">
        <v>94</v>
      </c>
      <c r="AW192" s="13" t="s">
        <v>40</v>
      </c>
      <c r="AX192" s="13" t="s">
        <v>92</v>
      </c>
      <c r="AY192" s="254" t="s">
        <v>226</v>
      </c>
    </row>
    <row r="193" s="2" customFormat="1" ht="16.5" customHeight="1">
      <c r="A193" s="41"/>
      <c r="B193" s="42"/>
      <c r="C193" s="230" t="s">
        <v>280</v>
      </c>
      <c r="D193" s="230" t="s">
        <v>228</v>
      </c>
      <c r="E193" s="231" t="s">
        <v>5121</v>
      </c>
      <c r="F193" s="232" t="s">
        <v>5122</v>
      </c>
      <c r="G193" s="233" t="s">
        <v>369</v>
      </c>
      <c r="H193" s="234">
        <v>24</v>
      </c>
      <c r="I193" s="235"/>
      <c r="J193" s="236">
        <f>ROUND(I193*H193,2)</f>
        <v>0</v>
      </c>
      <c r="K193" s="232" t="s">
        <v>232</v>
      </c>
      <c r="L193" s="47"/>
      <c r="M193" s="237" t="s">
        <v>1</v>
      </c>
      <c r="N193" s="238" t="s">
        <v>52</v>
      </c>
      <c r="O193" s="95"/>
      <c r="P193" s="239">
        <f>O193*H193</f>
        <v>0</v>
      </c>
      <c r="Q193" s="239">
        <v>0.00012999999999999999</v>
      </c>
      <c r="R193" s="239">
        <f>Q193*H193</f>
        <v>0.0031199999999999995</v>
      </c>
      <c r="S193" s="239">
        <v>0</v>
      </c>
      <c r="T193" s="24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1" t="s">
        <v>557</v>
      </c>
      <c r="AT193" s="241" t="s">
        <v>228</v>
      </c>
      <c r="AU193" s="241" t="s">
        <v>94</v>
      </c>
      <c r="AY193" s="19" t="s">
        <v>226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233</v>
      </c>
      <c r="BK193" s="242">
        <f>ROUND(I193*H193,2)</f>
        <v>0</v>
      </c>
      <c r="BL193" s="19" t="s">
        <v>557</v>
      </c>
      <c r="BM193" s="241" t="s">
        <v>5123</v>
      </c>
    </row>
    <row r="194" s="15" customFormat="1">
      <c r="A194" s="15"/>
      <c r="B194" s="280"/>
      <c r="C194" s="281"/>
      <c r="D194" s="245" t="s">
        <v>235</v>
      </c>
      <c r="E194" s="282" t="s">
        <v>1</v>
      </c>
      <c r="F194" s="283" t="s">
        <v>5124</v>
      </c>
      <c r="G194" s="281"/>
      <c r="H194" s="282" t="s">
        <v>1</v>
      </c>
      <c r="I194" s="284"/>
      <c r="J194" s="281"/>
      <c r="K194" s="281"/>
      <c r="L194" s="285"/>
      <c r="M194" s="286"/>
      <c r="N194" s="287"/>
      <c r="O194" s="287"/>
      <c r="P194" s="287"/>
      <c r="Q194" s="287"/>
      <c r="R194" s="287"/>
      <c r="S194" s="287"/>
      <c r="T194" s="28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9" t="s">
        <v>235</v>
      </c>
      <c r="AU194" s="289" t="s">
        <v>94</v>
      </c>
      <c r="AV194" s="15" t="s">
        <v>92</v>
      </c>
      <c r="AW194" s="15" t="s">
        <v>40</v>
      </c>
      <c r="AX194" s="15" t="s">
        <v>85</v>
      </c>
      <c r="AY194" s="289" t="s">
        <v>226</v>
      </c>
    </row>
    <row r="195" s="15" customFormat="1">
      <c r="A195" s="15"/>
      <c r="B195" s="280"/>
      <c r="C195" s="281"/>
      <c r="D195" s="245" t="s">
        <v>235</v>
      </c>
      <c r="E195" s="282" t="s">
        <v>1</v>
      </c>
      <c r="F195" s="283" t="s">
        <v>5125</v>
      </c>
      <c r="G195" s="281"/>
      <c r="H195" s="282" t="s">
        <v>1</v>
      </c>
      <c r="I195" s="284"/>
      <c r="J195" s="281"/>
      <c r="K195" s="281"/>
      <c r="L195" s="285"/>
      <c r="M195" s="286"/>
      <c r="N195" s="287"/>
      <c r="O195" s="287"/>
      <c r="P195" s="287"/>
      <c r="Q195" s="287"/>
      <c r="R195" s="287"/>
      <c r="S195" s="287"/>
      <c r="T195" s="28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9" t="s">
        <v>235</v>
      </c>
      <c r="AU195" s="289" t="s">
        <v>94</v>
      </c>
      <c r="AV195" s="15" t="s">
        <v>92</v>
      </c>
      <c r="AW195" s="15" t="s">
        <v>40</v>
      </c>
      <c r="AX195" s="15" t="s">
        <v>85</v>
      </c>
      <c r="AY195" s="289" t="s">
        <v>226</v>
      </c>
    </row>
    <row r="196" s="13" customFormat="1">
      <c r="A196" s="13"/>
      <c r="B196" s="243"/>
      <c r="C196" s="244"/>
      <c r="D196" s="245" t="s">
        <v>235</v>
      </c>
      <c r="E196" s="246" t="s">
        <v>1</v>
      </c>
      <c r="F196" s="247" t="s">
        <v>345</v>
      </c>
      <c r="G196" s="244"/>
      <c r="H196" s="248">
        <v>24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235</v>
      </c>
      <c r="AU196" s="254" t="s">
        <v>94</v>
      </c>
      <c r="AV196" s="13" t="s">
        <v>94</v>
      </c>
      <c r="AW196" s="13" t="s">
        <v>40</v>
      </c>
      <c r="AX196" s="13" t="s">
        <v>92</v>
      </c>
      <c r="AY196" s="254" t="s">
        <v>226</v>
      </c>
    </row>
    <row r="197" s="2" customFormat="1" ht="16.5" customHeight="1">
      <c r="A197" s="41"/>
      <c r="B197" s="42"/>
      <c r="C197" s="230" t="s">
        <v>285</v>
      </c>
      <c r="D197" s="230" t="s">
        <v>228</v>
      </c>
      <c r="E197" s="231" t="s">
        <v>3686</v>
      </c>
      <c r="F197" s="232" t="s">
        <v>3687</v>
      </c>
      <c r="G197" s="233" t="s">
        <v>244</v>
      </c>
      <c r="H197" s="234">
        <v>60</v>
      </c>
      <c r="I197" s="235"/>
      <c r="J197" s="236">
        <f>ROUND(I197*H197,2)</f>
        <v>0</v>
      </c>
      <c r="K197" s="232" t="s">
        <v>232</v>
      </c>
      <c r="L197" s="47"/>
      <c r="M197" s="237" t="s">
        <v>1</v>
      </c>
      <c r="N197" s="238" t="s">
        <v>52</v>
      </c>
      <c r="O197" s="95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1" t="s">
        <v>557</v>
      </c>
      <c r="AT197" s="241" t="s">
        <v>228</v>
      </c>
      <c r="AU197" s="241" t="s">
        <v>94</v>
      </c>
      <c r="AY197" s="19" t="s">
        <v>226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233</v>
      </c>
      <c r="BK197" s="242">
        <f>ROUND(I197*H197,2)</f>
        <v>0</v>
      </c>
      <c r="BL197" s="19" t="s">
        <v>557</v>
      </c>
      <c r="BM197" s="241" t="s">
        <v>5126</v>
      </c>
    </row>
    <row r="198" s="15" customFormat="1">
      <c r="A198" s="15"/>
      <c r="B198" s="280"/>
      <c r="C198" s="281"/>
      <c r="D198" s="245" t="s">
        <v>235</v>
      </c>
      <c r="E198" s="282" t="s">
        <v>1</v>
      </c>
      <c r="F198" s="283" t="s">
        <v>5125</v>
      </c>
      <c r="G198" s="281"/>
      <c r="H198" s="282" t="s">
        <v>1</v>
      </c>
      <c r="I198" s="284"/>
      <c r="J198" s="281"/>
      <c r="K198" s="281"/>
      <c r="L198" s="285"/>
      <c r="M198" s="286"/>
      <c r="N198" s="287"/>
      <c r="O198" s="287"/>
      <c r="P198" s="287"/>
      <c r="Q198" s="287"/>
      <c r="R198" s="287"/>
      <c r="S198" s="287"/>
      <c r="T198" s="28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9" t="s">
        <v>235</v>
      </c>
      <c r="AU198" s="289" t="s">
        <v>94</v>
      </c>
      <c r="AV198" s="15" t="s">
        <v>92</v>
      </c>
      <c r="AW198" s="15" t="s">
        <v>40</v>
      </c>
      <c r="AX198" s="15" t="s">
        <v>85</v>
      </c>
      <c r="AY198" s="289" t="s">
        <v>226</v>
      </c>
    </row>
    <row r="199" s="13" customFormat="1">
      <c r="A199" s="13"/>
      <c r="B199" s="243"/>
      <c r="C199" s="244"/>
      <c r="D199" s="245" t="s">
        <v>235</v>
      </c>
      <c r="E199" s="246" t="s">
        <v>1</v>
      </c>
      <c r="F199" s="247" t="s">
        <v>5127</v>
      </c>
      <c r="G199" s="244"/>
      <c r="H199" s="248">
        <v>36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235</v>
      </c>
      <c r="AU199" s="254" t="s">
        <v>94</v>
      </c>
      <c r="AV199" s="13" t="s">
        <v>94</v>
      </c>
      <c r="AW199" s="13" t="s">
        <v>40</v>
      </c>
      <c r="AX199" s="13" t="s">
        <v>85</v>
      </c>
      <c r="AY199" s="254" t="s">
        <v>226</v>
      </c>
    </row>
    <row r="200" s="15" customFormat="1">
      <c r="A200" s="15"/>
      <c r="B200" s="280"/>
      <c r="C200" s="281"/>
      <c r="D200" s="245" t="s">
        <v>235</v>
      </c>
      <c r="E200" s="282" t="s">
        <v>1</v>
      </c>
      <c r="F200" s="283" t="s">
        <v>5128</v>
      </c>
      <c r="G200" s="281"/>
      <c r="H200" s="282" t="s">
        <v>1</v>
      </c>
      <c r="I200" s="284"/>
      <c r="J200" s="281"/>
      <c r="K200" s="281"/>
      <c r="L200" s="285"/>
      <c r="M200" s="286"/>
      <c r="N200" s="287"/>
      <c r="O200" s="287"/>
      <c r="P200" s="287"/>
      <c r="Q200" s="287"/>
      <c r="R200" s="287"/>
      <c r="S200" s="287"/>
      <c r="T200" s="28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9" t="s">
        <v>235</v>
      </c>
      <c r="AU200" s="289" t="s">
        <v>94</v>
      </c>
      <c r="AV200" s="15" t="s">
        <v>92</v>
      </c>
      <c r="AW200" s="15" t="s">
        <v>40</v>
      </c>
      <c r="AX200" s="15" t="s">
        <v>85</v>
      </c>
      <c r="AY200" s="289" t="s">
        <v>226</v>
      </c>
    </row>
    <row r="201" s="13" customFormat="1">
      <c r="A201" s="13"/>
      <c r="B201" s="243"/>
      <c r="C201" s="244"/>
      <c r="D201" s="245" t="s">
        <v>235</v>
      </c>
      <c r="E201" s="246" t="s">
        <v>1</v>
      </c>
      <c r="F201" s="247" t="s">
        <v>5129</v>
      </c>
      <c r="G201" s="244"/>
      <c r="H201" s="248">
        <v>24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235</v>
      </c>
      <c r="AU201" s="254" t="s">
        <v>94</v>
      </c>
      <c r="AV201" s="13" t="s">
        <v>94</v>
      </c>
      <c r="AW201" s="13" t="s">
        <v>40</v>
      </c>
      <c r="AX201" s="13" t="s">
        <v>85</v>
      </c>
      <c r="AY201" s="254" t="s">
        <v>226</v>
      </c>
    </row>
    <row r="202" s="14" customFormat="1">
      <c r="A202" s="14"/>
      <c r="B202" s="255"/>
      <c r="C202" s="256"/>
      <c r="D202" s="245" t="s">
        <v>235</v>
      </c>
      <c r="E202" s="257" t="s">
        <v>1</v>
      </c>
      <c r="F202" s="258" t="s">
        <v>237</v>
      </c>
      <c r="G202" s="256"/>
      <c r="H202" s="259">
        <v>60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235</v>
      </c>
      <c r="AU202" s="265" t="s">
        <v>94</v>
      </c>
      <c r="AV202" s="14" t="s">
        <v>233</v>
      </c>
      <c r="AW202" s="14" t="s">
        <v>40</v>
      </c>
      <c r="AX202" s="14" t="s">
        <v>92</v>
      </c>
      <c r="AY202" s="265" t="s">
        <v>226</v>
      </c>
    </row>
    <row r="203" s="2" customFormat="1" ht="16.5" customHeight="1">
      <c r="A203" s="41"/>
      <c r="B203" s="42"/>
      <c r="C203" s="230" t="s">
        <v>290</v>
      </c>
      <c r="D203" s="230" t="s">
        <v>228</v>
      </c>
      <c r="E203" s="231" t="s">
        <v>1238</v>
      </c>
      <c r="F203" s="232" t="s">
        <v>1239</v>
      </c>
      <c r="G203" s="233" t="s">
        <v>327</v>
      </c>
      <c r="H203" s="234">
        <v>150</v>
      </c>
      <c r="I203" s="235"/>
      <c r="J203" s="236">
        <f>ROUND(I203*H203,2)</f>
        <v>0</v>
      </c>
      <c r="K203" s="232" t="s">
        <v>232</v>
      </c>
      <c r="L203" s="47"/>
      <c r="M203" s="237" t="s">
        <v>1</v>
      </c>
      <c r="N203" s="238" t="s">
        <v>52</v>
      </c>
      <c r="O203" s="95"/>
      <c r="P203" s="239">
        <f>O203*H203</f>
        <v>0</v>
      </c>
      <c r="Q203" s="239">
        <v>0</v>
      </c>
      <c r="R203" s="239">
        <f>Q203*H203</f>
        <v>0</v>
      </c>
      <c r="S203" s="239">
        <v>0.001</v>
      </c>
      <c r="T203" s="240">
        <f>S203*H203</f>
        <v>0.14999999999999999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1" t="s">
        <v>307</v>
      </c>
      <c r="AT203" s="241" t="s">
        <v>228</v>
      </c>
      <c r="AU203" s="241" t="s">
        <v>94</v>
      </c>
      <c r="AY203" s="19" t="s">
        <v>226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233</v>
      </c>
      <c r="BK203" s="242">
        <f>ROUND(I203*H203,2)</f>
        <v>0</v>
      </c>
      <c r="BL203" s="19" t="s">
        <v>307</v>
      </c>
      <c r="BM203" s="241" t="s">
        <v>5130</v>
      </c>
    </row>
    <row r="204" s="15" customFormat="1">
      <c r="A204" s="15"/>
      <c r="B204" s="280"/>
      <c r="C204" s="281"/>
      <c r="D204" s="245" t="s">
        <v>235</v>
      </c>
      <c r="E204" s="282" t="s">
        <v>1</v>
      </c>
      <c r="F204" s="283" t="s">
        <v>5091</v>
      </c>
      <c r="G204" s="281"/>
      <c r="H204" s="282" t="s">
        <v>1</v>
      </c>
      <c r="I204" s="284"/>
      <c r="J204" s="281"/>
      <c r="K204" s="281"/>
      <c r="L204" s="285"/>
      <c r="M204" s="286"/>
      <c r="N204" s="287"/>
      <c r="O204" s="287"/>
      <c r="P204" s="287"/>
      <c r="Q204" s="287"/>
      <c r="R204" s="287"/>
      <c r="S204" s="287"/>
      <c r="T204" s="28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9" t="s">
        <v>235</v>
      </c>
      <c r="AU204" s="289" t="s">
        <v>94</v>
      </c>
      <c r="AV204" s="15" t="s">
        <v>92</v>
      </c>
      <c r="AW204" s="15" t="s">
        <v>40</v>
      </c>
      <c r="AX204" s="15" t="s">
        <v>85</v>
      </c>
      <c r="AY204" s="289" t="s">
        <v>226</v>
      </c>
    </row>
    <row r="205" s="13" customFormat="1">
      <c r="A205" s="13"/>
      <c r="B205" s="243"/>
      <c r="C205" s="244"/>
      <c r="D205" s="245" t="s">
        <v>235</v>
      </c>
      <c r="E205" s="246" t="s">
        <v>1</v>
      </c>
      <c r="F205" s="247" t="s">
        <v>5107</v>
      </c>
      <c r="G205" s="244"/>
      <c r="H205" s="248">
        <v>150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235</v>
      </c>
      <c r="AU205" s="254" t="s">
        <v>94</v>
      </c>
      <c r="AV205" s="13" t="s">
        <v>94</v>
      </c>
      <c r="AW205" s="13" t="s">
        <v>40</v>
      </c>
      <c r="AX205" s="13" t="s">
        <v>92</v>
      </c>
      <c r="AY205" s="254" t="s">
        <v>226</v>
      </c>
    </row>
    <row r="206" s="12" customFormat="1" ht="25.92" customHeight="1">
      <c r="A206" s="12"/>
      <c r="B206" s="214"/>
      <c r="C206" s="215"/>
      <c r="D206" s="216" t="s">
        <v>84</v>
      </c>
      <c r="E206" s="217" t="s">
        <v>1676</v>
      </c>
      <c r="F206" s="217" t="s">
        <v>1677</v>
      </c>
      <c r="G206" s="215"/>
      <c r="H206" s="215"/>
      <c r="I206" s="218"/>
      <c r="J206" s="219">
        <f>BK206</f>
        <v>0</v>
      </c>
      <c r="K206" s="215"/>
      <c r="L206" s="220"/>
      <c r="M206" s="221"/>
      <c r="N206" s="222"/>
      <c r="O206" s="222"/>
      <c r="P206" s="223">
        <f>P207+P298+P474+P598+P601+P610</f>
        <v>0</v>
      </c>
      <c r="Q206" s="222"/>
      <c r="R206" s="223">
        <f>R207+R298+R474+R598+R601+R610</f>
        <v>0.48037400000000008</v>
      </c>
      <c r="S206" s="222"/>
      <c r="T206" s="224">
        <f>T207+T298+T474+T598+T601+T610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92</v>
      </c>
      <c r="AT206" s="226" t="s">
        <v>84</v>
      </c>
      <c r="AU206" s="226" t="s">
        <v>85</v>
      </c>
      <c r="AY206" s="225" t="s">
        <v>226</v>
      </c>
      <c r="BK206" s="227">
        <f>BK207+BK298+BK474+BK598+BK601+BK610</f>
        <v>0</v>
      </c>
    </row>
    <row r="207" s="12" customFormat="1" ht="22.8" customHeight="1">
      <c r="A207" s="12"/>
      <c r="B207" s="214"/>
      <c r="C207" s="215"/>
      <c r="D207" s="216" t="s">
        <v>84</v>
      </c>
      <c r="E207" s="228" t="s">
        <v>3849</v>
      </c>
      <c r="F207" s="228" t="s">
        <v>3850</v>
      </c>
      <c r="G207" s="215"/>
      <c r="H207" s="215"/>
      <c r="I207" s="218"/>
      <c r="J207" s="229">
        <f>BK207</f>
        <v>0</v>
      </c>
      <c r="K207" s="215"/>
      <c r="L207" s="220"/>
      <c r="M207" s="221"/>
      <c r="N207" s="222"/>
      <c r="O207" s="222"/>
      <c r="P207" s="223">
        <f>P208+P253</f>
        <v>0</v>
      </c>
      <c r="Q207" s="222"/>
      <c r="R207" s="223">
        <f>R208+R253</f>
        <v>0.098319999999999991</v>
      </c>
      <c r="S207" s="222"/>
      <c r="T207" s="224">
        <f>T208+T253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92</v>
      </c>
      <c r="AT207" s="226" t="s">
        <v>84</v>
      </c>
      <c r="AU207" s="226" t="s">
        <v>92</v>
      </c>
      <c r="AY207" s="225" t="s">
        <v>226</v>
      </c>
      <c r="BK207" s="227">
        <f>BK208+BK253</f>
        <v>0</v>
      </c>
    </row>
    <row r="208" s="12" customFormat="1" ht="20.88" customHeight="1">
      <c r="A208" s="12"/>
      <c r="B208" s="214"/>
      <c r="C208" s="215"/>
      <c r="D208" s="216" t="s">
        <v>84</v>
      </c>
      <c r="E208" s="228" t="s">
        <v>5131</v>
      </c>
      <c r="F208" s="228" t="s">
        <v>5132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SUM(P209:P252)</f>
        <v>0</v>
      </c>
      <c r="Q208" s="222"/>
      <c r="R208" s="223">
        <f>SUM(R209:R252)</f>
        <v>0.054730000000000001</v>
      </c>
      <c r="S208" s="222"/>
      <c r="T208" s="224">
        <f>SUM(T209:T252)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92</v>
      </c>
      <c r="AT208" s="226" t="s">
        <v>84</v>
      </c>
      <c r="AU208" s="226" t="s">
        <v>94</v>
      </c>
      <c r="AY208" s="225" t="s">
        <v>226</v>
      </c>
      <c r="BK208" s="227">
        <f>SUM(BK209:BK252)</f>
        <v>0</v>
      </c>
    </row>
    <row r="209" s="2" customFormat="1" ht="16.5" customHeight="1">
      <c r="A209" s="41"/>
      <c r="B209" s="42"/>
      <c r="C209" s="266" t="s">
        <v>295</v>
      </c>
      <c r="D209" s="266" t="s">
        <v>301</v>
      </c>
      <c r="E209" s="267" t="s">
        <v>4616</v>
      </c>
      <c r="F209" s="268" t="s">
        <v>5133</v>
      </c>
      <c r="G209" s="269" t="s">
        <v>611</v>
      </c>
      <c r="H209" s="270">
        <v>1</v>
      </c>
      <c r="I209" s="271"/>
      <c r="J209" s="272">
        <f>ROUND(I209*H209,2)</f>
        <v>0</v>
      </c>
      <c r="K209" s="268" t="s">
        <v>1</v>
      </c>
      <c r="L209" s="273"/>
      <c r="M209" s="274" t="s">
        <v>1</v>
      </c>
      <c r="N209" s="275" t="s">
        <v>52</v>
      </c>
      <c r="O209" s="95"/>
      <c r="P209" s="239">
        <f>O209*H209</f>
        <v>0</v>
      </c>
      <c r="Q209" s="239">
        <v>0.01</v>
      </c>
      <c r="R209" s="239">
        <f>Q209*H209</f>
        <v>0.01</v>
      </c>
      <c r="S209" s="239">
        <v>0</v>
      </c>
      <c r="T209" s="240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1" t="s">
        <v>266</v>
      </c>
      <c r="AT209" s="241" t="s">
        <v>301</v>
      </c>
      <c r="AU209" s="241" t="s">
        <v>241</v>
      </c>
      <c r="AY209" s="19" t="s">
        <v>226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233</v>
      </c>
      <c r="BK209" s="242">
        <f>ROUND(I209*H209,2)</f>
        <v>0</v>
      </c>
      <c r="BL209" s="19" t="s">
        <v>233</v>
      </c>
      <c r="BM209" s="241" t="s">
        <v>5134</v>
      </c>
    </row>
    <row r="210" s="2" customFormat="1">
      <c r="A210" s="41"/>
      <c r="B210" s="42"/>
      <c r="C210" s="43"/>
      <c r="D210" s="245" t="s">
        <v>503</v>
      </c>
      <c r="E210" s="43"/>
      <c r="F210" s="276" t="s">
        <v>5135</v>
      </c>
      <c r="G210" s="43"/>
      <c r="H210" s="43"/>
      <c r="I210" s="277"/>
      <c r="J210" s="43"/>
      <c r="K210" s="43"/>
      <c r="L210" s="47"/>
      <c r="M210" s="278"/>
      <c r="N210" s="279"/>
      <c r="O210" s="95"/>
      <c r="P210" s="95"/>
      <c r="Q210" s="95"/>
      <c r="R210" s="95"/>
      <c r="S210" s="95"/>
      <c r="T210" s="96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503</v>
      </c>
      <c r="AU210" s="19" t="s">
        <v>241</v>
      </c>
    </row>
    <row r="211" s="15" customFormat="1">
      <c r="A211" s="15"/>
      <c r="B211" s="280"/>
      <c r="C211" s="281"/>
      <c r="D211" s="245" t="s">
        <v>235</v>
      </c>
      <c r="E211" s="282" t="s">
        <v>1</v>
      </c>
      <c r="F211" s="283" t="s">
        <v>4013</v>
      </c>
      <c r="G211" s="281"/>
      <c r="H211" s="282" t="s">
        <v>1</v>
      </c>
      <c r="I211" s="284"/>
      <c r="J211" s="281"/>
      <c r="K211" s="281"/>
      <c r="L211" s="285"/>
      <c r="M211" s="286"/>
      <c r="N211" s="287"/>
      <c r="O211" s="287"/>
      <c r="P211" s="287"/>
      <c r="Q211" s="287"/>
      <c r="R211" s="287"/>
      <c r="S211" s="287"/>
      <c r="T211" s="28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9" t="s">
        <v>235</v>
      </c>
      <c r="AU211" s="289" t="s">
        <v>241</v>
      </c>
      <c r="AV211" s="15" t="s">
        <v>92</v>
      </c>
      <c r="AW211" s="15" t="s">
        <v>40</v>
      </c>
      <c r="AX211" s="15" t="s">
        <v>85</v>
      </c>
      <c r="AY211" s="289" t="s">
        <v>226</v>
      </c>
    </row>
    <row r="212" s="15" customFormat="1">
      <c r="A212" s="15"/>
      <c r="B212" s="280"/>
      <c r="C212" s="281"/>
      <c r="D212" s="245" t="s">
        <v>235</v>
      </c>
      <c r="E212" s="282" t="s">
        <v>1</v>
      </c>
      <c r="F212" s="283" t="s">
        <v>4014</v>
      </c>
      <c r="G212" s="281"/>
      <c r="H212" s="282" t="s">
        <v>1</v>
      </c>
      <c r="I212" s="284"/>
      <c r="J212" s="281"/>
      <c r="K212" s="281"/>
      <c r="L212" s="285"/>
      <c r="M212" s="286"/>
      <c r="N212" s="287"/>
      <c r="O212" s="287"/>
      <c r="P212" s="287"/>
      <c r="Q212" s="287"/>
      <c r="R212" s="287"/>
      <c r="S212" s="287"/>
      <c r="T212" s="28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9" t="s">
        <v>235</v>
      </c>
      <c r="AU212" s="289" t="s">
        <v>241</v>
      </c>
      <c r="AV212" s="15" t="s">
        <v>92</v>
      </c>
      <c r="AW212" s="15" t="s">
        <v>40</v>
      </c>
      <c r="AX212" s="15" t="s">
        <v>85</v>
      </c>
      <c r="AY212" s="289" t="s">
        <v>226</v>
      </c>
    </row>
    <row r="213" s="15" customFormat="1">
      <c r="A213" s="15"/>
      <c r="B213" s="280"/>
      <c r="C213" s="281"/>
      <c r="D213" s="245" t="s">
        <v>235</v>
      </c>
      <c r="E213" s="282" t="s">
        <v>1</v>
      </c>
      <c r="F213" s="283" t="s">
        <v>4015</v>
      </c>
      <c r="G213" s="281"/>
      <c r="H213" s="282" t="s">
        <v>1</v>
      </c>
      <c r="I213" s="284"/>
      <c r="J213" s="281"/>
      <c r="K213" s="281"/>
      <c r="L213" s="285"/>
      <c r="M213" s="286"/>
      <c r="N213" s="287"/>
      <c r="O213" s="287"/>
      <c r="P213" s="287"/>
      <c r="Q213" s="287"/>
      <c r="R213" s="287"/>
      <c r="S213" s="287"/>
      <c r="T213" s="28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9" t="s">
        <v>235</v>
      </c>
      <c r="AU213" s="289" t="s">
        <v>241</v>
      </c>
      <c r="AV213" s="15" t="s">
        <v>92</v>
      </c>
      <c r="AW213" s="15" t="s">
        <v>40</v>
      </c>
      <c r="AX213" s="15" t="s">
        <v>85</v>
      </c>
      <c r="AY213" s="289" t="s">
        <v>226</v>
      </c>
    </row>
    <row r="214" s="15" customFormat="1">
      <c r="A214" s="15"/>
      <c r="B214" s="280"/>
      <c r="C214" s="281"/>
      <c r="D214" s="245" t="s">
        <v>235</v>
      </c>
      <c r="E214" s="282" t="s">
        <v>1</v>
      </c>
      <c r="F214" s="283" t="s">
        <v>4016</v>
      </c>
      <c r="G214" s="281"/>
      <c r="H214" s="282" t="s">
        <v>1</v>
      </c>
      <c r="I214" s="284"/>
      <c r="J214" s="281"/>
      <c r="K214" s="281"/>
      <c r="L214" s="285"/>
      <c r="M214" s="286"/>
      <c r="N214" s="287"/>
      <c r="O214" s="287"/>
      <c r="P214" s="287"/>
      <c r="Q214" s="287"/>
      <c r="R214" s="287"/>
      <c r="S214" s="287"/>
      <c r="T214" s="28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9" t="s">
        <v>235</v>
      </c>
      <c r="AU214" s="289" t="s">
        <v>241</v>
      </c>
      <c r="AV214" s="15" t="s">
        <v>92</v>
      </c>
      <c r="AW214" s="15" t="s">
        <v>40</v>
      </c>
      <c r="AX214" s="15" t="s">
        <v>85</v>
      </c>
      <c r="AY214" s="289" t="s">
        <v>226</v>
      </c>
    </row>
    <row r="215" s="13" customFormat="1">
      <c r="A215" s="13"/>
      <c r="B215" s="243"/>
      <c r="C215" s="244"/>
      <c r="D215" s="245" t="s">
        <v>235</v>
      </c>
      <c r="E215" s="246" t="s">
        <v>1</v>
      </c>
      <c r="F215" s="247" t="s">
        <v>92</v>
      </c>
      <c r="G215" s="244"/>
      <c r="H215" s="248">
        <v>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235</v>
      </c>
      <c r="AU215" s="254" t="s">
        <v>241</v>
      </c>
      <c r="AV215" s="13" t="s">
        <v>94</v>
      </c>
      <c r="AW215" s="13" t="s">
        <v>40</v>
      </c>
      <c r="AX215" s="13" t="s">
        <v>92</v>
      </c>
      <c r="AY215" s="254" t="s">
        <v>226</v>
      </c>
    </row>
    <row r="216" s="2" customFormat="1" ht="16.5" customHeight="1">
      <c r="A216" s="41"/>
      <c r="B216" s="42"/>
      <c r="C216" s="230" t="s">
        <v>8</v>
      </c>
      <c r="D216" s="230" t="s">
        <v>228</v>
      </c>
      <c r="E216" s="231" t="s">
        <v>5136</v>
      </c>
      <c r="F216" s="232" t="s">
        <v>5137</v>
      </c>
      <c r="G216" s="233" t="s">
        <v>369</v>
      </c>
      <c r="H216" s="234">
        <v>1</v>
      </c>
      <c r="I216" s="235"/>
      <c r="J216" s="236">
        <f>ROUND(I216*H216,2)</f>
        <v>0</v>
      </c>
      <c r="K216" s="232" t="s">
        <v>232</v>
      </c>
      <c r="L216" s="47"/>
      <c r="M216" s="237" t="s">
        <v>1</v>
      </c>
      <c r="N216" s="238" t="s">
        <v>52</v>
      </c>
      <c r="O216" s="95"/>
      <c r="P216" s="239">
        <f>O216*H216</f>
        <v>0</v>
      </c>
      <c r="Q216" s="239">
        <v>0.0018</v>
      </c>
      <c r="R216" s="239">
        <f>Q216*H216</f>
        <v>0.0018</v>
      </c>
      <c r="S216" s="239">
        <v>0</v>
      </c>
      <c r="T216" s="240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1" t="s">
        <v>233</v>
      </c>
      <c r="AT216" s="241" t="s">
        <v>228</v>
      </c>
      <c r="AU216" s="241" t="s">
        <v>241</v>
      </c>
      <c r="AY216" s="19" t="s">
        <v>226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233</v>
      </c>
      <c r="BK216" s="242">
        <f>ROUND(I216*H216,2)</f>
        <v>0</v>
      </c>
      <c r="BL216" s="19" t="s">
        <v>233</v>
      </c>
      <c r="BM216" s="241" t="s">
        <v>5138</v>
      </c>
    </row>
    <row r="217" s="2" customFormat="1" ht="16.5" customHeight="1">
      <c r="A217" s="41"/>
      <c r="B217" s="42"/>
      <c r="C217" s="230" t="s">
        <v>307</v>
      </c>
      <c r="D217" s="230" t="s">
        <v>228</v>
      </c>
      <c r="E217" s="231" t="s">
        <v>5139</v>
      </c>
      <c r="F217" s="232" t="s">
        <v>5140</v>
      </c>
      <c r="G217" s="233" t="s">
        <v>369</v>
      </c>
      <c r="H217" s="234">
        <v>1</v>
      </c>
      <c r="I217" s="235"/>
      <c r="J217" s="236">
        <f>ROUND(I217*H217,2)</f>
        <v>0</v>
      </c>
      <c r="K217" s="232" t="s">
        <v>232</v>
      </c>
      <c r="L217" s="47"/>
      <c r="M217" s="237" t="s">
        <v>1</v>
      </c>
      <c r="N217" s="238" t="s">
        <v>52</v>
      </c>
      <c r="O217" s="95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1" t="s">
        <v>233</v>
      </c>
      <c r="AT217" s="241" t="s">
        <v>228</v>
      </c>
      <c r="AU217" s="241" t="s">
        <v>241</v>
      </c>
      <c r="AY217" s="19" t="s">
        <v>226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233</v>
      </c>
      <c r="BK217" s="242">
        <f>ROUND(I217*H217,2)</f>
        <v>0</v>
      </c>
      <c r="BL217" s="19" t="s">
        <v>233</v>
      </c>
      <c r="BM217" s="241" t="s">
        <v>5141</v>
      </c>
    </row>
    <row r="218" s="2" customFormat="1" ht="16.5" customHeight="1">
      <c r="A218" s="41"/>
      <c r="B218" s="42"/>
      <c r="C218" s="230" t="s">
        <v>312</v>
      </c>
      <c r="D218" s="230" t="s">
        <v>228</v>
      </c>
      <c r="E218" s="231" t="s">
        <v>1689</v>
      </c>
      <c r="F218" s="232" t="s">
        <v>5142</v>
      </c>
      <c r="G218" s="233" t="s">
        <v>611</v>
      </c>
      <c r="H218" s="234">
        <v>1</v>
      </c>
      <c r="I218" s="235"/>
      <c r="J218" s="236">
        <f>ROUND(I218*H218,2)</f>
        <v>0</v>
      </c>
      <c r="K218" s="232" t="s">
        <v>1</v>
      </c>
      <c r="L218" s="47"/>
      <c r="M218" s="237" t="s">
        <v>1</v>
      </c>
      <c r="N218" s="238" t="s">
        <v>52</v>
      </c>
      <c r="O218" s="95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1" t="s">
        <v>233</v>
      </c>
      <c r="AT218" s="241" t="s">
        <v>228</v>
      </c>
      <c r="AU218" s="241" t="s">
        <v>241</v>
      </c>
      <c r="AY218" s="19" t="s">
        <v>226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233</v>
      </c>
      <c r="BK218" s="242">
        <f>ROUND(I218*H218,2)</f>
        <v>0</v>
      </c>
      <c r="BL218" s="19" t="s">
        <v>233</v>
      </c>
      <c r="BM218" s="241" t="s">
        <v>5143</v>
      </c>
    </row>
    <row r="219" s="2" customFormat="1" ht="16.5" customHeight="1">
      <c r="A219" s="41"/>
      <c r="B219" s="42"/>
      <c r="C219" s="266" t="s">
        <v>316</v>
      </c>
      <c r="D219" s="266" t="s">
        <v>301</v>
      </c>
      <c r="E219" s="267" t="s">
        <v>4619</v>
      </c>
      <c r="F219" s="268" t="s">
        <v>5144</v>
      </c>
      <c r="G219" s="269" t="s">
        <v>611</v>
      </c>
      <c r="H219" s="270">
        <v>1</v>
      </c>
      <c r="I219" s="271"/>
      <c r="J219" s="272">
        <f>ROUND(I219*H219,2)</f>
        <v>0</v>
      </c>
      <c r="K219" s="268" t="s">
        <v>1</v>
      </c>
      <c r="L219" s="273"/>
      <c r="M219" s="274" t="s">
        <v>1</v>
      </c>
      <c r="N219" s="275" t="s">
        <v>52</v>
      </c>
      <c r="O219" s="95"/>
      <c r="P219" s="239">
        <f>O219*H219</f>
        <v>0</v>
      </c>
      <c r="Q219" s="239">
        <v>0.0080000000000000002</v>
      </c>
      <c r="R219" s="239">
        <f>Q219*H219</f>
        <v>0.0080000000000000002</v>
      </c>
      <c r="S219" s="239">
        <v>0</v>
      </c>
      <c r="T219" s="240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1" t="s">
        <v>266</v>
      </c>
      <c r="AT219" s="241" t="s">
        <v>301</v>
      </c>
      <c r="AU219" s="241" t="s">
        <v>241</v>
      </c>
      <c r="AY219" s="19" t="s">
        <v>226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233</v>
      </c>
      <c r="BK219" s="242">
        <f>ROUND(I219*H219,2)</f>
        <v>0</v>
      </c>
      <c r="BL219" s="19" t="s">
        <v>233</v>
      </c>
      <c r="BM219" s="241" t="s">
        <v>5145</v>
      </c>
    </row>
    <row r="220" s="2" customFormat="1">
      <c r="A220" s="41"/>
      <c r="B220" s="42"/>
      <c r="C220" s="43"/>
      <c r="D220" s="245" t="s">
        <v>503</v>
      </c>
      <c r="E220" s="43"/>
      <c r="F220" s="276" t="s">
        <v>5146</v>
      </c>
      <c r="G220" s="43"/>
      <c r="H220" s="43"/>
      <c r="I220" s="277"/>
      <c r="J220" s="43"/>
      <c r="K220" s="43"/>
      <c r="L220" s="47"/>
      <c r="M220" s="278"/>
      <c r="N220" s="279"/>
      <c r="O220" s="95"/>
      <c r="P220" s="95"/>
      <c r="Q220" s="95"/>
      <c r="R220" s="95"/>
      <c r="S220" s="95"/>
      <c r="T220" s="96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503</v>
      </c>
      <c r="AU220" s="19" t="s">
        <v>241</v>
      </c>
    </row>
    <row r="221" s="15" customFormat="1">
      <c r="A221" s="15"/>
      <c r="B221" s="280"/>
      <c r="C221" s="281"/>
      <c r="D221" s="245" t="s">
        <v>235</v>
      </c>
      <c r="E221" s="282" t="s">
        <v>1</v>
      </c>
      <c r="F221" s="283" t="s">
        <v>5147</v>
      </c>
      <c r="G221" s="281"/>
      <c r="H221" s="282" t="s">
        <v>1</v>
      </c>
      <c r="I221" s="284"/>
      <c r="J221" s="281"/>
      <c r="K221" s="281"/>
      <c r="L221" s="285"/>
      <c r="M221" s="286"/>
      <c r="N221" s="287"/>
      <c r="O221" s="287"/>
      <c r="P221" s="287"/>
      <c r="Q221" s="287"/>
      <c r="R221" s="287"/>
      <c r="S221" s="287"/>
      <c r="T221" s="28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9" t="s">
        <v>235</v>
      </c>
      <c r="AU221" s="289" t="s">
        <v>241</v>
      </c>
      <c r="AV221" s="15" t="s">
        <v>92</v>
      </c>
      <c r="AW221" s="15" t="s">
        <v>40</v>
      </c>
      <c r="AX221" s="15" t="s">
        <v>85</v>
      </c>
      <c r="AY221" s="289" t="s">
        <v>226</v>
      </c>
    </row>
    <row r="222" s="15" customFormat="1">
      <c r="A222" s="15"/>
      <c r="B222" s="280"/>
      <c r="C222" s="281"/>
      <c r="D222" s="245" t="s">
        <v>235</v>
      </c>
      <c r="E222" s="282" t="s">
        <v>1</v>
      </c>
      <c r="F222" s="283" t="s">
        <v>5148</v>
      </c>
      <c r="G222" s="281"/>
      <c r="H222" s="282" t="s">
        <v>1</v>
      </c>
      <c r="I222" s="284"/>
      <c r="J222" s="281"/>
      <c r="K222" s="281"/>
      <c r="L222" s="285"/>
      <c r="M222" s="286"/>
      <c r="N222" s="287"/>
      <c r="O222" s="287"/>
      <c r="P222" s="287"/>
      <c r="Q222" s="287"/>
      <c r="R222" s="287"/>
      <c r="S222" s="287"/>
      <c r="T222" s="28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9" t="s">
        <v>235</v>
      </c>
      <c r="AU222" s="289" t="s">
        <v>241</v>
      </c>
      <c r="AV222" s="15" t="s">
        <v>92</v>
      </c>
      <c r="AW222" s="15" t="s">
        <v>40</v>
      </c>
      <c r="AX222" s="15" t="s">
        <v>85</v>
      </c>
      <c r="AY222" s="289" t="s">
        <v>226</v>
      </c>
    </row>
    <row r="223" s="15" customFormat="1">
      <c r="A223" s="15"/>
      <c r="B223" s="280"/>
      <c r="C223" s="281"/>
      <c r="D223" s="245" t="s">
        <v>235</v>
      </c>
      <c r="E223" s="282" t="s">
        <v>1</v>
      </c>
      <c r="F223" s="283" t="s">
        <v>5149</v>
      </c>
      <c r="G223" s="281"/>
      <c r="H223" s="282" t="s">
        <v>1</v>
      </c>
      <c r="I223" s="284"/>
      <c r="J223" s="281"/>
      <c r="K223" s="281"/>
      <c r="L223" s="285"/>
      <c r="M223" s="286"/>
      <c r="N223" s="287"/>
      <c r="O223" s="287"/>
      <c r="P223" s="287"/>
      <c r="Q223" s="287"/>
      <c r="R223" s="287"/>
      <c r="S223" s="287"/>
      <c r="T223" s="28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9" t="s">
        <v>235</v>
      </c>
      <c r="AU223" s="289" t="s">
        <v>241</v>
      </c>
      <c r="AV223" s="15" t="s">
        <v>92</v>
      </c>
      <c r="AW223" s="15" t="s">
        <v>40</v>
      </c>
      <c r="AX223" s="15" t="s">
        <v>85</v>
      </c>
      <c r="AY223" s="289" t="s">
        <v>226</v>
      </c>
    </row>
    <row r="224" s="13" customFormat="1">
      <c r="A224" s="13"/>
      <c r="B224" s="243"/>
      <c r="C224" s="244"/>
      <c r="D224" s="245" t="s">
        <v>235</v>
      </c>
      <c r="E224" s="246" t="s">
        <v>1</v>
      </c>
      <c r="F224" s="247" t="s">
        <v>92</v>
      </c>
      <c r="G224" s="244"/>
      <c r="H224" s="248">
        <v>1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235</v>
      </c>
      <c r="AU224" s="254" t="s">
        <v>241</v>
      </c>
      <c r="AV224" s="13" t="s">
        <v>94</v>
      </c>
      <c r="AW224" s="13" t="s">
        <v>40</v>
      </c>
      <c r="AX224" s="13" t="s">
        <v>92</v>
      </c>
      <c r="AY224" s="254" t="s">
        <v>226</v>
      </c>
    </row>
    <row r="225" s="2" customFormat="1" ht="16.5" customHeight="1">
      <c r="A225" s="41"/>
      <c r="B225" s="42"/>
      <c r="C225" s="230" t="s">
        <v>320</v>
      </c>
      <c r="D225" s="230" t="s">
        <v>228</v>
      </c>
      <c r="E225" s="231" t="s">
        <v>5150</v>
      </c>
      <c r="F225" s="232" t="s">
        <v>5151</v>
      </c>
      <c r="G225" s="233" t="s">
        <v>369</v>
      </c>
      <c r="H225" s="234">
        <v>5</v>
      </c>
      <c r="I225" s="235"/>
      <c r="J225" s="236">
        <f>ROUND(I225*H225,2)</f>
        <v>0</v>
      </c>
      <c r="K225" s="232" t="s">
        <v>232</v>
      </c>
      <c r="L225" s="47"/>
      <c r="M225" s="237" t="s">
        <v>1</v>
      </c>
      <c r="N225" s="238" t="s">
        <v>52</v>
      </c>
      <c r="O225" s="95"/>
      <c r="P225" s="239">
        <f>O225*H225</f>
        <v>0</v>
      </c>
      <c r="Q225" s="239">
        <v>0.0023800000000000002</v>
      </c>
      <c r="R225" s="239">
        <f>Q225*H225</f>
        <v>0.011900000000000001</v>
      </c>
      <c r="S225" s="239">
        <v>0</v>
      </c>
      <c r="T225" s="240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1" t="s">
        <v>307</v>
      </c>
      <c r="AT225" s="241" t="s">
        <v>228</v>
      </c>
      <c r="AU225" s="241" t="s">
        <v>241</v>
      </c>
      <c r="AY225" s="19" t="s">
        <v>226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233</v>
      </c>
      <c r="BK225" s="242">
        <f>ROUND(I225*H225,2)</f>
        <v>0</v>
      </c>
      <c r="BL225" s="19" t="s">
        <v>307</v>
      </c>
      <c r="BM225" s="241" t="s">
        <v>5152</v>
      </c>
    </row>
    <row r="226" s="2" customFormat="1" ht="16.5" customHeight="1">
      <c r="A226" s="41"/>
      <c r="B226" s="42"/>
      <c r="C226" s="230" t="s">
        <v>324</v>
      </c>
      <c r="D226" s="230" t="s">
        <v>228</v>
      </c>
      <c r="E226" s="231" t="s">
        <v>4452</v>
      </c>
      <c r="F226" s="232" t="s">
        <v>4453</v>
      </c>
      <c r="G226" s="233" t="s">
        <v>611</v>
      </c>
      <c r="H226" s="234">
        <v>1</v>
      </c>
      <c r="I226" s="235"/>
      <c r="J226" s="236">
        <f>ROUND(I226*H226,2)</f>
        <v>0</v>
      </c>
      <c r="K226" s="232" t="s">
        <v>1</v>
      </c>
      <c r="L226" s="47"/>
      <c r="M226" s="237" t="s">
        <v>1</v>
      </c>
      <c r="N226" s="238" t="s">
        <v>52</v>
      </c>
      <c r="O226" s="95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1" t="s">
        <v>307</v>
      </c>
      <c r="AT226" s="241" t="s">
        <v>228</v>
      </c>
      <c r="AU226" s="241" t="s">
        <v>241</v>
      </c>
      <c r="AY226" s="19" t="s">
        <v>226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233</v>
      </c>
      <c r="BK226" s="242">
        <f>ROUND(I226*H226,2)</f>
        <v>0</v>
      </c>
      <c r="BL226" s="19" t="s">
        <v>307</v>
      </c>
      <c r="BM226" s="241" t="s">
        <v>5153</v>
      </c>
    </row>
    <row r="227" s="2" customFormat="1" ht="21.75" customHeight="1">
      <c r="A227" s="41"/>
      <c r="B227" s="42"/>
      <c r="C227" s="266" t="s">
        <v>7</v>
      </c>
      <c r="D227" s="266" t="s">
        <v>301</v>
      </c>
      <c r="E227" s="267" t="s">
        <v>4622</v>
      </c>
      <c r="F227" s="268" t="s">
        <v>5154</v>
      </c>
      <c r="G227" s="269" t="s">
        <v>611</v>
      </c>
      <c r="H227" s="270">
        <v>1</v>
      </c>
      <c r="I227" s="271"/>
      <c r="J227" s="272">
        <f>ROUND(I227*H227,2)</f>
        <v>0</v>
      </c>
      <c r="K227" s="268" t="s">
        <v>1</v>
      </c>
      <c r="L227" s="273"/>
      <c r="M227" s="274" t="s">
        <v>1</v>
      </c>
      <c r="N227" s="275" t="s">
        <v>52</v>
      </c>
      <c r="O227" s="95"/>
      <c r="P227" s="239">
        <f>O227*H227</f>
        <v>0</v>
      </c>
      <c r="Q227" s="239">
        <v>0.014999999999999999</v>
      </c>
      <c r="R227" s="239">
        <f>Q227*H227</f>
        <v>0.014999999999999999</v>
      </c>
      <c r="S227" s="239">
        <v>0</v>
      </c>
      <c r="T227" s="240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1" t="s">
        <v>266</v>
      </c>
      <c r="AT227" s="241" t="s">
        <v>301</v>
      </c>
      <c r="AU227" s="241" t="s">
        <v>241</v>
      </c>
      <c r="AY227" s="19" t="s">
        <v>226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233</v>
      </c>
      <c r="BK227" s="242">
        <f>ROUND(I227*H227,2)</f>
        <v>0</v>
      </c>
      <c r="BL227" s="19" t="s">
        <v>233</v>
      </c>
      <c r="BM227" s="241" t="s">
        <v>5155</v>
      </c>
    </row>
    <row r="228" s="2" customFormat="1">
      <c r="A228" s="41"/>
      <c r="B228" s="42"/>
      <c r="C228" s="43"/>
      <c r="D228" s="245" t="s">
        <v>503</v>
      </c>
      <c r="E228" s="43"/>
      <c r="F228" s="276" t="s">
        <v>5156</v>
      </c>
      <c r="G228" s="43"/>
      <c r="H228" s="43"/>
      <c r="I228" s="277"/>
      <c r="J228" s="43"/>
      <c r="K228" s="43"/>
      <c r="L228" s="47"/>
      <c r="M228" s="278"/>
      <c r="N228" s="279"/>
      <c r="O228" s="95"/>
      <c r="P228" s="95"/>
      <c r="Q228" s="95"/>
      <c r="R228" s="95"/>
      <c r="S228" s="95"/>
      <c r="T228" s="96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503</v>
      </c>
      <c r="AU228" s="19" t="s">
        <v>241</v>
      </c>
    </row>
    <row r="229" s="15" customFormat="1">
      <c r="A229" s="15"/>
      <c r="B229" s="280"/>
      <c r="C229" s="281"/>
      <c r="D229" s="245" t="s">
        <v>235</v>
      </c>
      <c r="E229" s="282" t="s">
        <v>1</v>
      </c>
      <c r="F229" s="283" t="s">
        <v>5157</v>
      </c>
      <c r="G229" s="281"/>
      <c r="H229" s="282" t="s">
        <v>1</v>
      </c>
      <c r="I229" s="284"/>
      <c r="J229" s="281"/>
      <c r="K229" s="281"/>
      <c r="L229" s="285"/>
      <c r="M229" s="286"/>
      <c r="N229" s="287"/>
      <c r="O229" s="287"/>
      <c r="P229" s="287"/>
      <c r="Q229" s="287"/>
      <c r="R229" s="287"/>
      <c r="S229" s="287"/>
      <c r="T229" s="28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9" t="s">
        <v>235</v>
      </c>
      <c r="AU229" s="289" t="s">
        <v>241</v>
      </c>
      <c r="AV229" s="15" t="s">
        <v>92</v>
      </c>
      <c r="AW229" s="15" t="s">
        <v>40</v>
      </c>
      <c r="AX229" s="15" t="s">
        <v>85</v>
      </c>
      <c r="AY229" s="289" t="s">
        <v>226</v>
      </c>
    </row>
    <row r="230" s="15" customFormat="1">
      <c r="A230" s="15"/>
      <c r="B230" s="280"/>
      <c r="C230" s="281"/>
      <c r="D230" s="245" t="s">
        <v>235</v>
      </c>
      <c r="E230" s="282" t="s">
        <v>1</v>
      </c>
      <c r="F230" s="283" t="s">
        <v>5158</v>
      </c>
      <c r="G230" s="281"/>
      <c r="H230" s="282" t="s">
        <v>1</v>
      </c>
      <c r="I230" s="284"/>
      <c r="J230" s="281"/>
      <c r="K230" s="281"/>
      <c r="L230" s="285"/>
      <c r="M230" s="286"/>
      <c r="N230" s="287"/>
      <c r="O230" s="287"/>
      <c r="P230" s="287"/>
      <c r="Q230" s="287"/>
      <c r="R230" s="287"/>
      <c r="S230" s="287"/>
      <c r="T230" s="28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9" t="s">
        <v>235</v>
      </c>
      <c r="AU230" s="289" t="s">
        <v>241</v>
      </c>
      <c r="AV230" s="15" t="s">
        <v>92</v>
      </c>
      <c r="AW230" s="15" t="s">
        <v>40</v>
      </c>
      <c r="AX230" s="15" t="s">
        <v>85</v>
      </c>
      <c r="AY230" s="289" t="s">
        <v>226</v>
      </c>
    </row>
    <row r="231" s="15" customFormat="1">
      <c r="A231" s="15"/>
      <c r="B231" s="280"/>
      <c r="C231" s="281"/>
      <c r="D231" s="245" t="s">
        <v>235</v>
      </c>
      <c r="E231" s="282" t="s">
        <v>1</v>
      </c>
      <c r="F231" s="283" t="s">
        <v>5159</v>
      </c>
      <c r="G231" s="281"/>
      <c r="H231" s="282" t="s">
        <v>1</v>
      </c>
      <c r="I231" s="284"/>
      <c r="J231" s="281"/>
      <c r="K231" s="281"/>
      <c r="L231" s="285"/>
      <c r="M231" s="286"/>
      <c r="N231" s="287"/>
      <c r="O231" s="287"/>
      <c r="P231" s="287"/>
      <c r="Q231" s="287"/>
      <c r="R231" s="287"/>
      <c r="S231" s="287"/>
      <c r="T231" s="28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9" t="s">
        <v>235</v>
      </c>
      <c r="AU231" s="289" t="s">
        <v>241</v>
      </c>
      <c r="AV231" s="15" t="s">
        <v>92</v>
      </c>
      <c r="AW231" s="15" t="s">
        <v>40</v>
      </c>
      <c r="AX231" s="15" t="s">
        <v>85</v>
      </c>
      <c r="AY231" s="289" t="s">
        <v>226</v>
      </c>
    </row>
    <row r="232" s="15" customFormat="1">
      <c r="A232" s="15"/>
      <c r="B232" s="280"/>
      <c r="C232" s="281"/>
      <c r="D232" s="245" t="s">
        <v>235</v>
      </c>
      <c r="E232" s="282" t="s">
        <v>1</v>
      </c>
      <c r="F232" s="283" t="s">
        <v>5160</v>
      </c>
      <c r="G232" s="281"/>
      <c r="H232" s="282" t="s">
        <v>1</v>
      </c>
      <c r="I232" s="284"/>
      <c r="J232" s="281"/>
      <c r="K232" s="281"/>
      <c r="L232" s="285"/>
      <c r="M232" s="286"/>
      <c r="N232" s="287"/>
      <c r="O232" s="287"/>
      <c r="P232" s="287"/>
      <c r="Q232" s="287"/>
      <c r="R232" s="287"/>
      <c r="S232" s="287"/>
      <c r="T232" s="28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9" t="s">
        <v>235</v>
      </c>
      <c r="AU232" s="289" t="s">
        <v>241</v>
      </c>
      <c r="AV232" s="15" t="s">
        <v>92</v>
      </c>
      <c r="AW232" s="15" t="s">
        <v>40</v>
      </c>
      <c r="AX232" s="15" t="s">
        <v>85</v>
      </c>
      <c r="AY232" s="289" t="s">
        <v>226</v>
      </c>
    </row>
    <row r="233" s="15" customFormat="1">
      <c r="A233" s="15"/>
      <c r="B233" s="280"/>
      <c r="C233" s="281"/>
      <c r="D233" s="245" t="s">
        <v>235</v>
      </c>
      <c r="E233" s="282" t="s">
        <v>1</v>
      </c>
      <c r="F233" s="283" t="s">
        <v>5161</v>
      </c>
      <c r="G233" s="281"/>
      <c r="H233" s="282" t="s">
        <v>1</v>
      </c>
      <c r="I233" s="284"/>
      <c r="J233" s="281"/>
      <c r="K233" s="281"/>
      <c r="L233" s="285"/>
      <c r="M233" s="286"/>
      <c r="N233" s="287"/>
      <c r="O233" s="287"/>
      <c r="P233" s="287"/>
      <c r="Q233" s="287"/>
      <c r="R233" s="287"/>
      <c r="S233" s="287"/>
      <c r="T233" s="28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9" t="s">
        <v>235</v>
      </c>
      <c r="AU233" s="289" t="s">
        <v>241</v>
      </c>
      <c r="AV233" s="15" t="s">
        <v>92</v>
      </c>
      <c r="AW233" s="15" t="s">
        <v>40</v>
      </c>
      <c r="AX233" s="15" t="s">
        <v>85</v>
      </c>
      <c r="AY233" s="289" t="s">
        <v>226</v>
      </c>
    </row>
    <row r="234" s="15" customFormat="1">
      <c r="A234" s="15"/>
      <c r="B234" s="280"/>
      <c r="C234" s="281"/>
      <c r="D234" s="245" t="s">
        <v>235</v>
      </c>
      <c r="E234" s="282" t="s">
        <v>1</v>
      </c>
      <c r="F234" s="283" t="s">
        <v>5162</v>
      </c>
      <c r="G234" s="281"/>
      <c r="H234" s="282" t="s">
        <v>1</v>
      </c>
      <c r="I234" s="284"/>
      <c r="J234" s="281"/>
      <c r="K234" s="281"/>
      <c r="L234" s="285"/>
      <c r="M234" s="286"/>
      <c r="N234" s="287"/>
      <c r="O234" s="287"/>
      <c r="P234" s="287"/>
      <c r="Q234" s="287"/>
      <c r="R234" s="287"/>
      <c r="S234" s="287"/>
      <c r="T234" s="28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9" t="s">
        <v>235</v>
      </c>
      <c r="AU234" s="289" t="s">
        <v>241</v>
      </c>
      <c r="AV234" s="15" t="s">
        <v>92</v>
      </c>
      <c r="AW234" s="15" t="s">
        <v>40</v>
      </c>
      <c r="AX234" s="15" t="s">
        <v>85</v>
      </c>
      <c r="AY234" s="289" t="s">
        <v>226</v>
      </c>
    </row>
    <row r="235" s="15" customFormat="1">
      <c r="A235" s="15"/>
      <c r="B235" s="280"/>
      <c r="C235" s="281"/>
      <c r="D235" s="245" t="s">
        <v>235</v>
      </c>
      <c r="E235" s="282" t="s">
        <v>1</v>
      </c>
      <c r="F235" s="283" t="s">
        <v>5163</v>
      </c>
      <c r="G235" s="281"/>
      <c r="H235" s="282" t="s">
        <v>1</v>
      </c>
      <c r="I235" s="284"/>
      <c r="J235" s="281"/>
      <c r="K235" s="281"/>
      <c r="L235" s="285"/>
      <c r="M235" s="286"/>
      <c r="N235" s="287"/>
      <c r="O235" s="287"/>
      <c r="P235" s="287"/>
      <c r="Q235" s="287"/>
      <c r="R235" s="287"/>
      <c r="S235" s="287"/>
      <c r="T235" s="28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9" t="s">
        <v>235</v>
      </c>
      <c r="AU235" s="289" t="s">
        <v>241</v>
      </c>
      <c r="AV235" s="15" t="s">
        <v>92</v>
      </c>
      <c r="AW235" s="15" t="s">
        <v>40</v>
      </c>
      <c r="AX235" s="15" t="s">
        <v>85</v>
      </c>
      <c r="AY235" s="289" t="s">
        <v>226</v>
      </c>
    </row>
    <row r="236" s="15" customFormat="1">
      <c r="A236" s="15"/>
      <c r="B236" s="280"/>
      <c r="C236" s="281"/>
      <c r="D236" s="245" t="s">
        <v>235</v>
      </c>
      <c r="E236" s="282" t="s">
        <v>1</v>
      </c>
      <c r="F236" s="283" t="s">
        <v>5164</v>
      </c>
      <c r="G236" s="281"/>
      <c r="H236" s="282" t="s">
        <v>1</v>
      </c>
      <c r="I236" s="284"/>
      <c r="J236" s="281"/>
      <c r="K236" s="281"/>
      <c r="L236" s="285"/>
      <c r="M236" s="286"/>
      <c r="N236" s="287"/>
      <c r="O236" s="287"/>
      <c r="P236" s="287"/>
      <c r="Q236" s="287"/>
      <c r="R236" s="287"/>
      <c r="S236" s="287"/>
      <c r="T236" s="28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9" t="s">
        <v>235</v>
      </c>
      <c r="AU236" s="289" t="s">
        <v>241</v>
      </c>
      <c r="AV236" s="15" t="s">
        <v>92</v>
      </c>
      <c r="AW236" s="15" t="s">
        <v>40</v>
      </c>
      <c r="AX236" s="15" t="s">
        <v>85</v>
      </c>
      <c r="AY236" s="289" t="s">
        <v>226</v>
      </c>
    </row>
    <row r="237" s="13" customFormat="1">
      <c r="A237" s="13"/>
      <c r="B237" s="243"/>
      <c r="C237" s="244"/>
      <c r="D237" s="245" t="s">
        <v>235</v>
      </c>
      <c r="E237" s="246" t="s">
        <v>1</v>
      </c>
      <c r="F237" s="247" t="s">
        <v>92</v>
      </c>
      <c r="G237" s="244"/>
      <c r="H237" s="248">
        <v>1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235</v>
      </c>
      <c r="AU237" s="254" t="s">
        <v>241</v>
      </c>
      <c r="AV237" s="13" t="s">
        <v>94</v>
      </c>
      <c r="AW237" s="13" t="s">
        <v>40</v>
      </c>
      <c r="AX237" s="13" t="s">
        <v>92</v>
      </c>
      <c r="AY237" s="254" t="s">
        <v>226</v>
      </c>
    </row>
    <row r="238" s="2" customFormat="1" ht="16.5" customHeight="1">
      <c r="A238" s="41"/>
      <c r="B238" s="42"/>
      <c r="C238" s="230" t="s">
        <v>335</v>
      </c>
      <c r="D238" s="230" t="s">
        <v>228</v>
      </c>
      <c r="E238" s="231" t="s">
        <v>524</v>
      </c>
      <c r="F238" s="232" t="s">
        <v>525</v>
      </c>
      <c r="G238" s="233" t="s">
        <v>526</v>
      </c>
      <c r="H238" s="234">
        <v>48</v>
      </c>
      <c r="I238" s="235"/>
      <c r="J238" s="236">
        <f>ROUND(I238*H238,2)</f>
        <v>0</v>
      </c>
      <c r="K238" s="232" t="s">
        <v>232</v>
      </c>
      <c r="L238" s="47"/>
      <c r="M238" s="237" t="s">
        <v>1</v>
      </c>
      <c r="N238" s="238" t="s">
        <v>52</v>
      </c>
      <c r="O238" s="95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1" t="s">
        <v>719</v>
      </c>
      <c r="AT238" s="241" t="s">
        <v>228</v>
      </c>
      <c r="AU238" s="241" t="s">
        <v>241</v>
      </c>
      <c r="AY238" s="19" t="s">
        <v>226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233</v>
      </c>
      <c r="BK238" s="242">
        <f>ROUND(I238*H238,2)</f>
        <v>0</v>
      </c>
      <c r="BL238" s="19" t="s">
        <v>719</v>
      </c>
      <c r="BM238" s="241" t="s">
        <v>5165</v>
      </c>
    </row>
    <row r="239" s="15" customFormat="1">
      <c r="A239" s="15"/>
      <c r="B239" s="280"/>
      <c r="C239" s="281"/>
      <c r="D239" s="245" t="s">
        <v>235</v>
      </c>
      <c r="E239" s="282" t="s">
        <v>1</v>
      </c>
      <c r="F239" s="283" t="s">
        <v>5166</v>
      </c>
      <c r="G239" s="281"/>
      <c r="H239" s="282" t="s">
        <v>1</v>
      </c>
      <c r="I239" s="284"/>
      <c r="J239" s="281"/>
      <c r="K239" s="281"/>
      <c r="L239" s="285"/>
      <c r="M239" s="286"/>
      <c r="N239" s="287"/>
      <c r="O239" s="287"/>
      <c r="P239" s="287"/>
      <c r="Q239" s="287"/>
      <c r="R239" s="287"/>
      <c r="S239" s="287"/>
      <c r="T239" s="28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9" t="s">
        <v>235</v>
      </c>
      <c r="AU239" s="289" t="s">
        <v>241</v>
      </c>
      <c r="AV239" s="15" t="s">
        <v>92</v>
      </c>
      <c r="AW239" s="15" t="s">
        <v>40</v>
      </c>
      <c r="AX239" s="15" t="s">
        <v>85</v>
      </c>
      <c r="AY239" s="289" t="s">
        <v>226</v>
      </c>
    </row>
    <row r="240" s="15" customFormat="1">
      <c r="A240" s="15"/>
      <c r="B240" s="280"/>
      <c r="C240" s="281"/>
      <c r="D240" s="245" t="s">
        <v>235</v>
      </c>
      <c r="E240" s="282" t="s">
        <v>1</v>
      </c>
      <c r="F240" s="283" t="s">
        <v>5167</v>
      </c>
      <c r="G240" s="281"/>
      <c r="H240" s="282" t="s">
        <v>1</v>
      </c>
      <c r="I240" s="284"/>
      <c r="J240" s="281"/>
      <c r="K240" s="281"/>
      <c r="L240" s="285"/>
      <c r="M240" s="286"/>
      <c r="N240" s="287"/>
      <c r="O240" s="287"/>
      <c r="P240" s="287"/>
      <c r="Q240" s="287"/>
      <c r="R240" s="287"/>
      <c r="S240" s="287"/>
      <c r="T240" s="28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9" t="s">
        <v>235</v>
      </c>
      <c r="AU240" s="289" t="s">
        <v>241</v>
      </c>
      <c r="AV240" s="15" t="s">
        <v>92</v>
      </c>
      <c r="AW240" s="15" t="s">
        <v>40</v>
      </c>
      <c r="AX240" s="15" t="s">
        <v>85</v>
      </c>
      <c r="AY240" s="289" t="s">
        <v>226</v>
      </c>
    </row>
    <row r="241" s="13" customFormat="1">
      <c r="A241" s="13"/>
      <c r="B241" s="243"/>
      <c r="C241" s="244"/>
      <c r="D241" s="245" t="s">
        <v>235</v>
      </c>
      <c r="E241" s="246" t="s">
        <v>1</v>
      </c>
      <c r="F241" s="247" t="s">
        <v>5168</v>
      </c>
      <c r="G241" s="244"/>
      <c r="H241" s="248">
        <v>16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235</v>
      </c>
      <c r="AU241" s="254" t="s">
        <v>241</v>
      </c>
      <c r="AV241" s="13" t="s">
        <v>94</v>
      </c>
      <c r="AW241" s="13" t="s">
        <v>40</v>
      </c>
      <c r="AX241" s="13" t="s">
        <v>85</v>
      </c>
      <c r="AY241" s="254" t="s">
        <v>226</v>
      </c>
    </row>
    <row r="242" s="15" customFormat="1">
      <c r="A242" s="15"/>
      <c r="B242" s="280"/>
      <c r="C242" s="281"/>
      <c r="D242" s="245" t="s">
        <v>235</v>
      </c>
      <c r="E242" s="282" t="s">
        <v>1</v>
      </c>
      <c r="F242" s="283" t="s">
        <v>5169</v>
      </c>
      <c r="G242" s="281"/>
      <c r="H242" s="282" t="s">
        <v>1</v>
      </c>
      <c r="I242" s="284"/>
      <c r="J242" s="281"/>
      <c r="K242" s="281"/>
      <c r="L242" s="285"/>
      <c r="M242" s="286"/>
      <c r="N242" s="287"/>
      <c r="O242" s="287"/>
      <c r="P242" s="287"/>
      <c r="Q242" s="287"/>
      <c r="R242" s="287"/>
      <c r="S242" s="287"/>
      <c r="T242" s="28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9" t="s">
        <v>235</v>
      </c>
      <c r="AU242" s="289" t="s">
        <v>241</v>
      </c>
      <c r="AV242" s="15" t="s">
        <v>92</v>
      </c>
      <c r="AW242" s="15" t="s">
        <v>40</v>
      </c>
      <c r="AX242" s="15" t="s">
        <v>85</v>
      </c>
      <c r="AY242" s="289" t="s">
        <v>226</v>
      </c>
    </row>
    <row r="243" s="13" customFormat="1">
      <c r="A243" s="13"/>
      <c r="B243" s="243"/>
      <c r="C243" s="244"/>
      <c r="D243" s="245" t="s">
        <v>235</v>
      </c>
      <c r="E243" s="246" t="s">
        <v>1</v>
      </c>
      <c r="F243" s="247" t="s">
        <v>5170</v>
      </c>
      <c r="G243" s="244"/>
      <c r="H243" s="248">
        <v>24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235</v>
      </c>
      <c r="AU243" s="254" t="s">
        <v>241</v>
      </c>
      <c r="AV243" s="13" t="s">
        <v>94</v>
      </c>
      <c r="AW243" s="13" t="s">
        <v>40</v>
      </c>
      <c r="AX243" s="13" t="s">
        <v>85</v>
      </c>
      <c r="AY243" s="254" t="s">
        <v>226</v>
      </c>
    </row>
    <row r="244" s="15" customFormat="1">
      <c r="A244" s="15"/>
      <c r="B244" s="280"/>
      <c r="C244" s="281"/>
      <c r="D244" s="245" t="s">
        <v>235</v>
      </c>
      <c r="E244" s="282" t="s">
        <v>1</v>
      </c>
      <c r="F244" s="283" t="s">
        <v>5171</v>
      </c>
      <c r="G244" s="281"/>
      <c r="H244" s="282" t="s">
        <v>1</v>
      </c>
      <c r="I244" s="284"/>
      <c r="J244" s="281"/>
      <c r="K244" s="281"/>
      <c r="L244" s="285"/>
      <c r="M244" s="286"/>
      <c r="N244" s="287"/>
      <c r="O244" s="287"/>
      <c r="P244" s="287"/>
      <c r="Q244" s="287"/>
      <c r="R244" s="287"/>
      <c r="S244" s="287"/>
      <c r="T244" s="28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9" t="s">
        <v>235</v>
      </c>
      <c r="AU244" s="289" t="s">
        <v>241</v>
      </c>
      <c r="AV244" s="15" t="s">
        <v>92</v>
      </c>
      <c r="AW244" s="15" t="s">
        <v>40</v>
      </c>
      <c r="AX244" s="15" t="s">
        <v>85</v>
      </c>
      <c r="AY244" s="289" t="s">
        <v>226</v>
      </c>
    </row>
    <row r="245" s="13" customFormat="1">
      <c r="A245" s="13"/>
      <c r="B245" s="243"/>
      <c r="C245" s="244"/>
      <c r="D245" s="245" t="s">
        <v>235</v>
      </c>
      <c r="E245" s="246" t="s">
        <v>1</v>
      </c>
      <c r="F245" s="247" t="s">
        <v>3761</v>
      </c>
      <c r="G245" s="244"/>
      <c r="H245" s="248">
        <v>8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235</v>
      </c>
      <c r="AU245" s="254" t="s">
        <v>241</v>
      </c>
      <c r="AV245" s="13" t="s">
        <v>94</v>
      </c>
      <c r="AW245" s="13" t="s">
        <v>40</v>
      </c>
      <c r="AX245" s="13" t="s">
        <v>85</v>
      </c>
      <c r="AY245" s="254" t="s">
        <v>226</v>
      </c>
    </row>
    <row r="246" s="14" customFormat="1">
      <c r="A246" s="14"/>
      <c r="B246" s="255"/>
      <c r="C246" s="256"/>
      <c r="D246" s="245" t="s">
        <v>235</v>
      </c>
      <c r="E246" s="257" t="s">
        <v>1</v>
      </c>
      <c r="F246" s="258" t="s">
        <v>237</v>
      </c>
      <c r="G246" s="256"/>
      <c r="H246" s="259">
        <v>48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235</v>
      </c>
      <c r="AU246" s="265" t="s">
        <v>241</v>
      </c>
      <c r="AV246" s="14" t="s">
        <v>233</v>
      </c>
      <c r="AW246" s="14" t="s">
        <v>40</v>
      </c>
      <c r="AX246" s="14" t="s">
        <v>92</v>
      </c>
      <c r="AY246" s="265" t="s">
        <v>226</v>
      </c>
    </row>
    <row r="247" s="2" customFormat="1" ht="16.5" customHeight="1">
      <c r="A247" s="41"/>
      <c r="B247" s="42"/>
      <c r="C247" s="230" t="s">
        <v>340</v>
      </c>
      <c r="D247" s="230" t="s">
        <v>228</v>
      </c>
      <c r="E247" s="231" t="s">
        <v>1983</v>
      </c>
      <c r="F247" s="232" t="s">
        <v>5172</v>
      </c>
      <c r="G247" s="233" t="s">
        <v>387</v>
      </c>
      <c r="H247" s="234">
        <v>1</v>
      </c>
      <c r="I247" s="235"/>
      <c r="J247" s="236">
        <f>ROUND(I247*H247,2)</f>
        <v>0</v>
      </c>
      <c r="K247" s="232" t="s">
        <v>1</v>
      </c>
      <c r="L247" s="47"/>
      <c r="M247" s="237" t="s">
        <v>1</v>
      </c>
      <c r="N247" s="238" t="s">
        <v>52</v>
      </c>
      <c r="O247" s="95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1" t="s">
        <v>719</v>
      </c>
      <c r="AT247" s="241" t="s">
        <v>228</v>
      </c>
      <c r="AU247" s="241" t="s">
        <v>241</v>
      </c>
      <c r="AY247" s="19" t="s">
        <v>226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233</v>
      </c>
      <c r="BK247" s="242">
        <f>ROUND(I247*H247,2)</f>
        <v>0</v>
      </c>
      <c r="BL247" s="19" t="s">
        <v>719</v>
      </c>
      <c r="BM247" s="241" t="s">
        <v>5173</v>
      </c>
    </row>
    <row r="248" s="2" customFormat="1" ht="16.5" customHeight="1">
      <c r="A248" s="41"/>
      <c r="B248" s="42"/>
      <c r="C248" s="266" t="s">
        <v>345</v>
      </c>
      <c r="D248" s="266" t="s">
        <v>301</v>
      </c>
      <c r="E248" s="267" t="s">
        <v>4625</v>
      </c>
      <c r="F248" s="268" t="s">
        <v>5174</v>
      </c>
      <c r="G248" s="269" t="s">
        <v>387</v>
      </c>
      <c r="H248" s="270">
        <v>1</v>
      </c>
      <c r="I248" s="271"/>
      <c r="J248" s="272">
        <f>ROUND(I248*H248,2)</f>
        <v>0</v>
      </c>
      <c r="K248" s="268" t="s">
        <v>1</v>
      </c>
      <c r="L248" s="273"/>
      <c r="M248" s="274" t="s">
        <v>1</v>
      </c>
      <c r="N248" s="275" t="s">
        <v>52</v>
      </c>
      <c r="O248" s="95"/>
      <c r="P248" s="239">
        <f>O248*H248</f>
        <v>0</v>
      </c>
      <c r="Q248" s="239">
        <v>0.0080000000000000002</v>
      </c>
      <c r="R248" s="239">
        <f>Q248*H248</f>
        <v>0.0080000000000000002</v>
      </c>
      <c r="S248" s="239">
        <v>0</v>
      </c>
      <c r="T248" s="24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1" t="s">
        <v>266</v>
      </c>
      <c r="AT248" s="241" t="s">
        <v>301</v>
      </c>
      <c r="AU248" s="241" t="s">
        <v>241</v>
      </c>
      <c r="AY248" s="19" t="s">
        <v>226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233</v>
      </c>
      <c r="BK248" s="242">
        <f>ROUND(I248*H248,2)</f>
        <v>0</v>
      </c>
      <c r="BL248" s="19" t="s">
        <v>233</v>
      </c>
      <c r="BM248" s="241" t="s">
        <v>5175</v>
      </c>
    </row>
    <row r="249" s="2" customFormat="1">
      <c r="A249" s="41"/>
      <c r="B249" s="42"/>
      <c r="C249" s="43"/>
      <c r="D249" s="245" t="s">
        <v>503</v>
      </c>
      <c r="E249" s="43"/>
      <c r="F249" s="276" t="s">
        <v>5176</v>
      </c>
      <c r="G249" s="43"/>
      <c r="H249" s="43"/>
      <c r="I249" s="277"/>
      <c r="J249" s="43"/>
      <c r="K249" s="43"/>
      <c r="L249" s="47"/>
      <c r="M249" s="278"/>
      <c r="N249" s="279"/>
      <c r="O249" s="95"/>
      <c r="P249" s="95"/>
      <c r="Q249" s="95"/>
      <c r="R249" s="95"/>
      <c r="S249" s="95"/>
      <c r="T249" s="96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503</v>
      </c>
      <c r="AU249" s="19" t="s">
        <v>241</v>
      </c>
    </row>
    <row r="250" s="15" customFormat="1">
      <c r="A250" s="15"/>
      <c r="B250" s="280"/>
      <c r="C250" s="281"/>
      <c r="D250" s="245" t="s">
        <v>235</v>
      </c>
      <c r="E250" s="282" t="s">
        <v>1</v>
      </c>
      <c r="F250" s="283" t="s">
        <v>5177</v>
      </c>
      <c r="G250" s="281"/>
      <c r="H250" s="282" t="s">
        <v>1</v>
      </c>
      <c r="I250" s="284"/>
      <c r="J250" s="281"/>
      <c r="K250" s="281"/>
      <c r="L250" s="285"/>
      <c r="M250" s="286"/>
      <c r="N250" s="287"/>
      <c r="O250" s="287"/>
      <c r="P250" s="287"/>
      <c r="Q250" s="287"/>
      <c r="R250" s="287"/>
      <c r="S250" s="287"/>
      <c r="T250" s="28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9" t="s">
        <v>235</v>
      </c>
      <c r="AU250" s="289" t="s">
        <v>241</v>
      </c>
      <c r="AV250" s="15" t="s">
        <v>92</v>
      </c>
      <c r="AW250" s="15" t="s">
        <v>40</v>
      </c>
      <c r="AX250" s="15" t="s">
        <v>85</v>
      </c>
      <c r="AY250" s="289" t="s">
        <v>226</v>
      </c>
    </row>
    <row r="251" s="13" customFormat="1">
      <c r="A251" s="13"/>
      <c r="B251" s="243"/>
      <c r="C251" s="244"/>
      <c r="D251" s="245" t="s">
        <v>235</v>
      </c>
      <c r="E251" s="246" t="s">
        <v>1</v>
      </c>
      <c r="F251" s="247" t="s">
        <v>92</v>
      </c>
      <c r="G251" s="244"/>
      <c r="H251" s="248">
        <v>1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235</v>
      </c>
      <c r="AU251" s="254" t="s">
        <v>241</v>
      </c>
      <c r="AV251" s="13" t="s">
        <v>94</v>
      </c>
      <c r="AW251" s="13" t="s">
        <v>40</v>
      </c>
      <c r="AX251" s="13" t="s">
        <v>92</v>
      </c>
      <c r="AY251" s="254" t="s">
        <v>226</v>
      </c>
    </row>
    <row r="252" s="2" customFormat="1" ht="21.75" customHeight="1">
      <c r="A252" s="41"/>
      <c r="B252" s="42"/>
      <c r="C252" s="230" t="s">
        <v>350</v>
      </c>
      <c r="D252" s="230" t="s">
        <v>228</v>
      </c>
      <c r="E252" s="231" t="s">
        <v>5178</v>
      </c>
      <c r="F252" s="232" t="s">
        <v>5179</v>
      </c>
      <c r="G252" s="233" t="s">
        <v>927</v>
      </c>
      <c r="H252" s="234">
        <v>1</v>
      </c>
      <c r="I252" s="235"/>
      <c r="J252" s="236">
        <f>ROUND(I252*H252,2)</f>
        <v>0</v>
      </c>
      <c r="K252" s="232" t="s">
        <v>232</v>
      </c>
      <c r="L252" s="47"/>
      <c r="M252" s="237" t="s">
        <v>1</v>
      </c>
      <c r="N252" s="238" t="s">
        <v>52</v>
      </c>
      <c r="O252" s="95"/>
      <c r="P252" s="239">
        <f>O252*H252</f>
        <v>0</v>
      </c>
      <c r="Q252" s="239">
        <v>3.0000000000000001E-05</v>
      </c>
      <c r="R252" s="239">
        <f>Q252*H252</f>
        <v>3.0000000000000001E-05</v>
      </c>
      <c r="S252" s="239">
        <v>0</v>
      </c>
      <c r="T252" s="240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1" t="s">
        <v>307</v>
      </c>
      <c r="AT252" s="241" t="s">
        <v>228</v>
      </c>
      <c r="AU252" s="241" t="s">
        <v>241</v>
      </c>
      <c r="AY252" s="19" t="s">
        <v>226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233</v>
      </c>
      <c r="BK252" s="242">
        <f>ROUND(I252*H252,2)</f>
        <v>0</v>
      </c>
      <c r="BL252" s="19" t="s">
        <v>307</v>
      </c>
      <c r="BM252" s="241" t="s">
        <v>5180</v>
      </c>
    </row>
    <row r="253" s="12" customFormat="1" ht="20.88" customHeight="1">
      <c r="A253" s="12"/>
      <c r="B253" s="214"/>
      <c r="C253" s="215"/>
      <c r="D253" s="216" t="s">
        <v>84</v>
      </c>
      <c r="E253" s="228" t="s">
        <v>5181</v>
      </c>
      <c r="F253" s="228" t="s">
        <v>5182</v>
      </c>
      <c r="G253" s="215"/>
      <c r="H253" s="215"/>
      <c r="I253" s="218"/>
      <c r="J253" s="229">
        <f>BK253</f>
        <v>0</v>
      </c>
      <c r="K253" s="215"/>
      <c r="L253" s="220"/>
      <c r="M253" s="221"/>
      <c r="N253" s="222"/>
      <c r="O253" s="222"/>
      <c r="P253" s="223">
        <f>SUM(P254:P297)</f>
        <v>0</v>
      </c>
      <c r="Q253" s="222"/>
      <c r="R253" s="223">
        <f>SUM(R254:R297)</f>
        <v>0.043589999999999997</v>
      </c>
      <c r="S253" s="222"/>
      <c r="T253" s="224">
        <f>SUM(T254:T297)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5" t="s">
        <v>92</v>
      </c>
      <c r="AT253" s="226" t="s">
        <v>84</v>
      </c>
      <c r="AU253" s="226" t="s">
        <v>94</v>
      </c>
      <c r="AY253" s="225" t="s">
        <v>226</v>
      </c>
      <c r="BK253" s="227">
        <f>SUM(BK254:BK297)</f>
        <v>0</v>
      </c>
    </row>
    <row r="254" s="2" customFormat="1" ht="16.5" customHeight="1">
      <c r="A254" s="41"/>
      <c r="B254" s="42"/>
      <c r="C254" s="266" t="s">
        <v>356</v>
      </c>
      <c r="D254" s="266" t="s">
        <v>301</v>
      </c>
      <c r="E254" s="267" t="s">
        <v>5183</v>
      </c>
      <c r="F254" s="268" t="s">
        <v>5184</v>
      </c>
      <c r="G254" s="269" t="s">
        <v>611</v>
      </c>
      <c r="H254" s="270">
        <v>1</v>
      </c>
      <c r="I254" s="271"/>
      <c r="J254" s="272">
        <f>ROUND(I254*H254,2)</f>
        <v>0</v>
      </c>
      <c r="K254" s="268" t="s">
        <v>1</v>
      </c>
      <c r="L254" s="273"/>
      <c r="M254" s="274" t="s">
        <v>1</v>
      </c>
      <c r="N254" s="275" t="s">
        <v>52</v>
      </c>
      <c r="O254" s="95"/>
      <c r="P254" s="239">
        <f>O254*H254</f>
        <v>0</v>
      </c>
      <c r="Q254" s="239">
        <v>0.0015</v>
      </c>
      <c r="R254" s="239">
        <f>Q254*H254</f>
        <v>0.0015</v>
      </c>
      <c r="S254" s="239">
        <v>0</v>
      </c>
      <c r="T254" s="240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1" t="s">
        <v>266</v>
      </c>
      <c r="AT254" s="241" t="s">
        <v>301</v>
      </c>
      <c r="AU254" s="241" t="s">
        <v>241</v>
      </c>
      <c r="AY254" s="19" t="s">
        <v>226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233</v>
      </c>
      <c r="BK254" s="242">
        <f>ROUND(I254*H254,2)</f>
        <v>0</v>
      </c>
      <c r="BL254" s="19" t="s">
        <v>233</v>
      </c>
      <c r="BM254" s="241" t="s">
        <v>5185</v>
      </c>
    </row>
    <row r="255" s="2" customFormat="1">
      <c r="A255" s="41"/>
      <c r="B255" s="42"/>
      <c r="C255" s="43"/>
      <c r="D255" s="245" t="s">
        <v>503</v>
      </c>
      <c r="E255" s="43"/>
      <c r="F255" s="276" t="s">
        <v>5186</v>
      </c>
      <c r="G255" s="43"/>
      <c r="H255" s="43"/>
      <c r="I255" s="277"/>
      <c r="J255" s="43"/>
      <c r="K255" s="43"/>
      <c r="L255" s="47"/>
      <c r="M255" s="278"/>
      <c r="N255" s="279"/>
      <c r="O255" s="95"/>
      <c r="P255" s="95"/>
      <c r="Q255" s="95"/>
      <c r="R255" s="95"/>
      <c r="S255" s="95"/>
      <c r="T255" s="96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503</v>
      </c>
      <c r="AU255" s="19" t="s">
        <v>241</v>
      </c>
    </row>
    <row r="256" s="15" customFormat="1">
      <c r="A256" s="15"/>
      <c r="B256" s="280"/>
      <c r="C256" s="281"/>
      <c r="D256" s="245" t="s">
        <v>235</v>
      </c>
      <c r="E256" s="282" t="s">
        <v>1</v>
      </c>
      <c r="F256" s="283" t="s">
        <v>4013</v>
      </c>
      <c r="G256" s="281"/>
      <c r="H256" s="282" t="s">
        <v>1</v>
      </c>
      <c r="I256" s="284"/>
      <c r="J256" s="281"/>
      <c r="K256" s="281"/>
      <c r="L256" s="285"/>
      <c r="M256" s="286"/>
      <c r="N256" s="287"/>
      <c r="O256" s="287"/>
      <c r="P256" s="287"/>
      <c r="Q256" s="287"/>
      <c r="R256" s="287"/>
      <c r="S256" s="287"/>
      <c r="T256" s="28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9" t="s">
        <v>235</v>
      </c>
      <c r="AU256" s="289" t="s">
        <v>241</v>
      </c>
      <c r="AV256" s="15" t="s">
        <v>92</v>
      </c>
      <c r="AW256" s="15" t="s">
        <v>40</v>
      </c>
      <c r="AX256" s="15" t="s">
        <v>85</v>
      </c>
      <c r="AY256" s="289" t="s">
        <v>226</v>
      </c>
    </row>
    <row r="257" s="15" customFormat="1">
      <c r="A257" s="15"/>
      <c r="B257" s="280"/>
      <c r="C257" s="281"/>
      <c r="D257" s="245" t="s">
        <v>235</v>
      </c>
      <c r="E257" s="282" t="s">
        <v>1</v>
      </c>
      <c r="F257" s="283" t="s">
        <v>4014</v>
      </c>
      <c r="G257" s="281"/>
      <c r="H257" s="282" t="s">
        <v>1</v>
      </c>
      <c r="I257" s="284"/>
      <c r="J257" s="281"/>
      <c r="K257" s="281"/>
      <c r="L257" s="285"/>
      <c r="M257" s="286"/>
      <c r="N257" s="287"/>
      <c r="O257" s="287"/>
      <c r="P257" s="287"/>
      <c r="Q257" s="287"/>
      <c r="R257" s="287"/>
      <c r="S257" s="287"/>
      <c r="T257" s="28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9" t="s">
        <v>235</v>
      </c>
      <c r="AU257" s="289" t="s">
        <v>241</v>
      </c>
      <c r="AV257" s="15" t="s">
        <v>92</v>
      </c>
      <c r="AW257" s="15" t="s">
        <v>40</v>
      </c>
      <c r="AX257" s="15" t="s">
        <v>85</v>
      </c>
      <c r="AY257" s="289" t="s">
        <v>226</v>
      </c>
    </row>
    <row r="258" s="15" customFormat="1">
      <c r="A258" s="15"/>
      <c r="B258" s="280"/>
      <c r="C258" s="281"/>
      <c r="D258" s="245" t="s">
        <v>235</v>
      </c>
      <c r="E258" s="282" t="s">
        <v>1</v>
      </c>
      <c r="F258" s="283" t="s">
        <v>4015</v>
      </c>
      <c r="G258" s="281"/>
      <c r="H258" s="282" t="s">
        <v>1</v>
      </c>
      <c r="I258" s="284"/>
      <c r="J258" s="281"/>
      <c r="K258" s="281"/>
      <c r="L258" s="285"/>
      <c r="M258" s="286"/>
      <c r="N258" s="287"/>
      <c r="O258" s="287"/>
      <c r="P258" s="287"/>
      <c r="Q258" s="287"/>
      <c r="R258" s="287"/>
      <c r="S258" s="287"/>
      <c r="T258" s="28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9" t="s">
        <v>235</v>
      </c>
      <c r="AU258" s="289" t="s">
        <v>241</v>
      </c>
      <c r="AV258" s="15" t="s">
        <v>92</v>
      </c>
      <c r="AW258" s="15" t="s">
        <v>40</v>
      </c>
      <c r="AX258" s="15" t="s">
        <v>85</v>
      </c>
      <c r="AY258" s="289" t="s">
        <v>226</v>
      </c>
    </row>
    <row r="259" s="15" customFormat="1">
      <c r="A259" s="15"/>
      <c r="B259" s="280"/>
      <c r="C259" s="281"/>
      <c r="D259" s="245" t="s">
        <v>235</v>
      </c>
      <c r="E259" s="282" t="s">
        <v>1</v>
      </c>
      <c r="F259" s="283" t="s">
        <v>4016</v>
      </c>
      <c r="G259" s="281"/>
      <c r="H259" s="282" t="s">
        <v>1</v>
      </c>
      <c r="I259" s="284"/>
      <c r="J259" s="281"/>
      <c r="K259" s="281"/>
      <c r="L259" s="285"/>
      <c r="M259" s="286"/>
      <c r="N259" s="287"/>
      <c r="O259" s="287"/>
      <c r="P259" s="287"/>
      <c r="Q259" s="287"/>
      <c r="R259" s="287"/>
      <c r="S259" s="287"/>
      <c r="T259" s="28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9" t="s">
        <v>235</v>
      </c>
      <c r="AU259" s="289" t="s">
        <v>241</v>
      </c>
      <c r="AV259" s="15" t="s">
        <v>92</v>
      </c>
      <c r="AW259" s="15" t="s">
        <v>40</v>
      </c>
      <c r="AX259" s="15" t="s">
        <v>85</v>
      </c>
      <c r="AY259" s="289" t="s">
        <v>226</v>
      </c>
    </row>
    <row r="260" s="13" customFormat="1">
      <c r="A260" s="13"/>
      <c r="B260" s="243"/>
      <c r="C260" s="244"/>
      <c r="D260" s="245" t="s">
        <v>235</v>
      </c>
      <c r="E260" s="246" t="s">
        <v>1</v>
      </c>
      <c r="F260" s="247" t="s">
        <v>92</v>
      </c>
      <c r="G260" s="244"/>
      <c r="H260" s="248">
        <v>1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235</v>
      </c>
      <c r="AU260" s="254" t="s">
        <v>241</v>
      </c>
      <c r="AV260" s="13" t="s">
        <v>94</v>
      </c>
      <c r="AW260" s="13" t="s">
        <v>40</v>
      </c>
      <c r="AX260" s="13" t="s">
        <v>92</v>
      </c>
      <c r="AY260" s="254" t="s">
        <v>226</v>
      </c>
    </row>
    <row r="261" s="2" customFormat="1" ht="16.5" customHeight="1">
      <c r="A261" s="41"/>
      <c r="B261" s="42"/>
      <c r="C261" s="230" t="s">
        <v>361</v>
      </c>
      <c r="D261" s="230" t="s">
        <v>228</v>
      </c>
      <c r="E261" s="231" t="s">
        <v>5136</v>
      </c>
      <c r="F261" s="232" t="s">
        <v>5137</v>
      </c>
      <c r="G261" s="233" t="s">
        <v>369</v>
      </c>
      <c r="H261" s="234">
        <v>1</v>
      </c>
      <c r="I261" s="235"/>
      <c r="J261" s="236">
        <f>ROUND(I261*H261,2)</f>
        <v>0</v>
      </c>
      <c r="K261" s="232" t="s">
        <v>232</v>
      </c>
      <c r="L261" s="47"/>
      <c r="M261" s="237" t="s">
        <v>1</v>
      </c>
      <c r="N261" s="238" t="s">
        <v>52</v>
      </c>
      <c r="O261" s="95"/>
      <c r="P261" s="239">
        <f>O261*H261</f>
        <v>0</v>
      </c>
      <c r="Q261" s="239">
        <v>0.0018</v>
      </c>
      <c r="R261" s="239">
        <f>Q261*H261</f>
        <v>0.0018</v>
      </c>
      <c r="S261" s="239">
        <v>0</v>
      </c>
      <c r="T261" s="240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1" t="s">
        <v>233</v>
      </c>
      <c r="AT261" s="241" t="s">
        <v>228</v>
      </c>
      <c r="AU261" s="241" t="s">
        <v>241</v>
      </c>
      <c r="AY261" s="19" t="s">
        <v>226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233</v>
      </c>
      <c r="BK261" s="242">
        <f>ROUND(I261*H261,2)</f>
        <v>0</v>
      </c>
      <c r="BL261" s="19" t="s">
        <v>233</v>
      </c>
      <c r="BM261" s="241" t="s">
        <v>5187</v>
      </c>
    </row>
    <row r="262" s="2" customFormat="1" ht="16.5" customHeight="1">
      <c r="A262" s="41"/>
      <c r="B262" s="42"/>
      <c r="C262" s="230" t="s">
        <v>366</v>
      </c>
      <c r="D262" s="230" t="s">
        <v>228</v>
      </c>
      <c r="E262" s="231" t="s">
        <v>5139</v>
      </c>
      <c r="F262" s="232" t="s">
        <v>5140</v>
      </c>
      <c r="G262" s="233" t="s">
        <v>369</v>
      </c>
      <c r="H262" s="234">
        <v>1</v>
      </c>
      <c r="I262" s="235"/>
      <c r="J262" s="236">
        <f>ROUND(I262*H262,2)</f>
        <v>0</v>
      </c>
      <c r="K262" s="232" t="s">
        <v>232</v>
      </c>
      <c r="L262" s="47"/>
      <c r="M262" s="237" t="s">
        <v>1</v>
      </c>
      <c r="N262" s="238" t="s">
        <v>52</v>
      </c>
      <c r="O262" s="95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1" t="s">
        <v>233</v>
      </c>
      <c r="AT262" s="241" t="s">
        <v>228</v>
      </c>
      <c r="AU262" s="241" t="s">
        <v>241</v>
      </c>
      <c r="AY262" s="19" t="s">
        <v>226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233</v>
      </c>
      <c r="BK262" s="242">
        <f>ROUND(I262*H262,2)</f>
        <v>0</v>
      </c>
      <c r="BL262" s="19" t="s">
        <v>233</v>
      </c>
      <c r="BM262" s="241" t="s">
        <v>5188</v>
      </c>
    </row>
    <row r="263" s="2" customFormat="1" ht="16.5" customHeight="1">
      <c r="A263" s="41"/>
      <c r="B263" s="42"/>
      <c r="C263" s="230" t="s">
        <v>372</v>
      </c>
      <c r="D263" s="230" t="s">
        <v>228</v>
      </c>
      <c r="E263" s="231" t="s">
        <v>1689</v>
      </c>
      <c r="F263" s="232" t="s">
        <v>5142</v>
      </c>
      <c r="G263" s="233" t="s">
        <v>611</v>
      </c>
      <c r="H263" s="234">
        <v>1</v>
      </c>
      <c r="I263" s="235"/>
      <c r="J263" s="236">
        <f>ROUND(I263*H263,2)</f>
        <v>0</v>
      </c>
      <c r="K263" s="232" t="s">
        <v>1</v>
      </c>
      <c r="L263" s="47"/>
      <c r="M263" s="237" t="s">
        <v>1</v>
      </c>
      <c r="N263" s="238" t="s">
        <v>52</v>
      </c>
      <c r="O263" s="95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1" t="s">
        <v>233</v>
      </c>
      <c r="AT263" s="241" t="s">
        <v>228</v>
      </c>
      <c r="AU263" s="241" t="s">
        <v>241</v>
      </c>
      <c r="AY263" s="19" t="s">
        <v>226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233</v>
      </c>
      <c r="BK263" s="242">
        <f>ROUND(I263*H263,2)</f>
        <v>0</v>
      </c>
      <c r="BL263" s="19" t="s">
        <v>233</v>
      </c>
      <c r="BM263" s="241" t="s">
        <v>5189</v>
      </c>
    </row>
    <row r="264" s="2" customFormat="1" ht="16.5" customHeight="1">
      <c r="A264" s="41"/>
      <c r="B264" s="42"/>
      <c r="C264" s="266" t="s">
        <v>378</v>
      </c>
      <c r="D264" s="266" t="s">
        <v>301</v>
      </c>
      <c r="E264" s="267" t="s">
        <v>5190</v>
      </c>
      <c r="F264" s="268" t="s">
        <v>5191</v>
      </c>
      <c r="G264" s="269" t="s">
        <v>611</v>
      </c>
      <c r="H264" s="270">
        <v>1</v>
      </c>
      <c r="I264" s="271"/>
      <c r="J264" s="272">
        <f>ROUND(I264*H264,2)</f>
        <v>0</v>
      </c>
      <c r="K264" s="268" t="s">
        <v>1</v>
      </c>
      <c r="L264" s="273"/>
      <c r="M264" s="274" t="s">
        <v>1</v>
      </c>
      <c r="N264" s="275" t="s">
        <v>52</v>
      </c>
      <c r="O264" s="95"/>
      <c r="P264" s="239">
        <f>O264*H264</f>
        <v>0</v>
      </c>
      <c r="Q264" s="239">
        <v>0.0080000000000000002</v>
      </c>
      <c r="R264" s="239">
        <f>Q264*H264</f>
        <v>0.0080000000000000002</v>
      </c>
      <c r="S264" s="239">
        <v>0</v>
      </c>
      <c r="T264" s="240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1" t="s">
        <v>266</v>
      </c>
      <c r="AT264" s="241" t="s">
        <v>301</v>
      </c>
      <c r="AU264" s="241" t="s">
        <v>241</v>
      </c>
      <c r="AY264" s="19" t="s">
        <v>226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233</v>
      </c>
      <c r="BK264" s="242">
        <f>ROUND(I264*H264,2)</f>
        <v>0</v>
      </c>
      <c r="BL264" s="19" t="s">
        <v>233</v>
      </c>
      <c r="BM264" s="241" t="s">
        <v>5192</v>
      </c>
    </row>
    <row r="265" s="2" customFormat="1">
      <c r="A265" s="41"/>
      <c r="B265" s="42"/>
      <c r="C265" s="43"/>
      <c r="D265" s="245" t="s">
        <v>503</v>
      </c>
      <c r="E265" s="43"/>
      <c r="F265" s="276" t="s">
        <v>5193</v>
      </c>
      <c r="G265" s="43"/>
      <c r="H265" s="43"/>
      <c r="I265" s="277"/>
      <c r="J265" s="43"/>
      <c r="K265" s="43"/>
      <c r="L265" s="47"/>
      <c r="M265" s="278"/>
      <c r="N265" s="279"/>
      <c r="O265" s="95"/>
      <c r="P265" s="95"/>
      <c r="Q265" s="95"/>
      <c r="R265" s="95"/>
      <c r="S265" s="95"/>
      <c r="T265" s="96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503</v>
      </c>
      <c r="AU265" s="19" t="s">
        <v>241</v>
      </c>
    </row>
    <row r="266" s="15" customFormat="1">
      <c r="A266" s="15"/>
      <c r="B266" s="280"/>
      <c r="C266" s="281"/>
      <c r="D266" s="245" t="s">
        <v>235</v>
      </c>
      <c r="E266" s="282" t="s">
        <v>1</v>
      </c>
      <c r="F266" s="283" t="s">
        <v>5194</v>
      </c>
      <c r="G266" s="281"/>
      <c r="H266" s="282" t="s">
        <v>1</v>
      </c>
      <c r="I266" s="284"/>
      <c r="J266" s="281"/>
      <c r="K266" s="281"/>
      <c r="L266" s="285"/>
      <c r="M266" s="286"/>
      <c r="N266" s="287"/>
      <c r="O266" s="287"/>
      <c r="P266" s="287"/>
      <c r="Q266" s="287"/>
      <c r="R266" s="287"/>
      <c r="S266" s="287"/>
      <c r="T266" s="28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9" t="s">
        <v>235</v>
      </c>
      <c r="AU266" s="289" t="s">
        <v>241</v>
      </c>
      <c r="AV266" s="15" t="s">
        <v>92</v>
      </c>
      <c r="AW266" s="15" t="s">
        <v>40</v>
      </c>
      <c r="AX266" s="15" t="s">
        <v>85</v>
      </c>
      <c r="AY266" s="289" t="s">
        <v>226</v>
      </c>
    </row>
    <row r="267" s="15" customFormat="1">
      <c r="A267" s="15"/>
      <c r="B267" s="280"/>
      <c r="C267" s="281"/>
      <c r="D267" s="245" t="s">
        <v>235</v>
      </c>
      <c r="E267" s="282" t="s">
        <v>1</v>
      </c>
      <c r="F267" s="283" t="s">
        <v>5148</v>
      </c>
      <c r="G267" s="281"/>
      <c r="H267" s="282" t="s">
        <v>1</v>
      </c>
      <c r="I267" s="284"/>
      <c r="J267" s="281"/>
      <c r="K267" s="281"/>
      <c r="L267" s="285"/>
      <c r="M267" s="286"/>
      <c r="N267" s="287"/>
      <c r="O267" s="287"/>
      <c r="P267" s="287"/>
      <c r="Q267" s="287"/>
      <c r="R267" s="287"/>
      <c r="S267" s="287"/>
      <c r="T267" s="28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9" t="s">
        <v>235</v>
      </c>
      <c r="AU267" s="289" t="s">
        <v>241</v>
      </c>
      <c r="AV267" s="15" t="s">
        <v>92</v>
      </c>
      <c r="AW267" s="15" t="s">
        <v>40</v>
      </c>
      <c r="AX267" s="15" t="s">
        <v>85</v>
      </c>
      <c r="AY267" s="289" t="s">
        <v>226</v>
      </c>
    </row>
    <row r="268" s="15" customFormat="1">
      <c r="A268" s="15"/>
      <c r="B268" s="280"/>
      <c r="C268" s="281"/>
      <c r="D268" s="245" t="s">
        <v>235</v>
      </c>
      <c r="E268" s="282" t="s">
        <v>1</v>
      </c>
      <c r="F268" s="283" t="s">
        <v>5149</v>
      </c>
      <c r="G268" s="281"/>
      <c r="H268" s="282" t="s">
        <v>1</v>
      </c>
      <c r="I268" s="284"/>
      <c r="J268" s="281"/>
      <c r="K268" s="281"/>
      <c r="L268" s="285"/>
      <c r="M268" s="286"/>
      <c r="N268" s="287"/>
      <c r="O268" s="287"/>
      <c r="P268" s="287"/>
      <c r="Q268" s="287"/>
      <c r="R268" s="287"/>
      <c r="S268" s="287"/>
      <c r="T268" s="28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9" t="s">
        <v>235</v>
      </c>
      <c r="AU268" s="289" t="s">
        <v>241</v>
      </c>
      <c r="AV268" s="15" t="s">
        <v>92</v>
      </c>
      <c r="AW268" s="15" t="s">
        <v>40</v>
      </c>
      <c r="AX268" s="15" t="s">
        <v>85</v>
      </c>
      <c r="AY268" s="289" t="s">
        <v>226</v>
      </c>
    </row>
    <row r="269" s="13" customFormat="1">
      <c r="A269" s="13"/>
      <c r="B269" s="243"/>
      <c r="C269" s="244"/>
      <c r="D269" s="245" t="s">
        <v>235</v>
      </c>
      <c r="E269" s="246" t="s">
        <v>1</v>
      </c>
      <c r="F269" s="247" t="s">
        <v>92</v>
      </c>
      <c r="G269" s="244"/>
      <c r="H269" s="248">
        <v>1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235</v>
      </c>
      <c r="AU269" s="254" t="s">
        <v>241</v>
      </c>
      <c r="AV269" s="13" t="s">
        <v>94</v>
      </c>
      <c r="AW269" s="13" t="s">
        <v>40</v>
      </c>
      <c r="AX269" s="13" t="s">
        <v>92</v>
      </c>
      <c r="AY269" s="254" t="s">
        <v>226</v>
      </c>
    </row>
    <row r="270" s="2" customFormat="1" ht="16.5" customHeight="1">
      <c r="A270" s="41"/>
      <c r="B270" s="42"/>
      <c r="C270" s="230" t="s">
        <v>384</v>
      </c>
      <c r="D270" s="230" t="s">
        <v>228</v>
      </c>
      <c r="E270" s="231" t="s">
        <v>5195</v>
      </c>
      <c r="F270" s="232" t="s">
        <v>5196</v>
      </c>
      <c r="G270" s="233" t="s">
        <v>369</v>
      </c>
      <c r="H270" s="234">
        <v>1</v>
      </c>
      <c r="I270" s="235"/>
      <c r="J270" s="236">
        <f>ROUND(I270*H270,2)</f>
        <v>0</v>
      </c>
      <c r="K270" s="232" t="s">
        <v>232</v>
      </c>
      <c r="L270" s="47"/>
      <c r="M270" s="237" t="s">
        <v>1</v>
      </c>
      <c r="N270" s="238" t="s">
        <v>52</v>
      </c>
      <c r="O270" s="95"/>
      <c r="P270" s="239">
        <f>O270*H270</f>
        <v>0</v>
      </c>
      <c r="Q270" s="239">
        <v>0.00123</v>
      </c>
      <c r="R270" s="239">
        <f>Q270*H270</f>
        <v>0.00123</v>
      </c>
      <c r="S270" s="239">
        <v>0</v>
      </c>
      <c r="T270" s="240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1" t="s">
        <v>307</v>
      </c>
      <c r="AT270" s="241" t="s">
        <v>228</v>
      </c>
      <c r="AU270" s="241" t="s">
        <v>241</v>
      </c>
      <c r="AY270" s="19" t="s">
        <v>226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9" t="s">
        <v>233</v>
      </c>
      <c r="BK270" s="242">
        <f>ROUND(I270*H270,2)</f>
        <v>0</v>
      </c>
      <c r="BL270" s="19" t="s">
        <v>307</v>
      </c>
      <c r="BM270" s="241" t="s">
        <v>5197</v>
      </c>
    </row>
    <row r="271" s="2" customFormat="1" ht="16.5" customHeight="1">
      <c r="A271" s="41"/>
      <c r="B271" s="42"/>
      <c r="C271" s="230" t="s">
        <v>389</v>
      </c>
      <c r="D271" s="230" t="s">
        <v>228</v>
      </c>
      <c r="E271" s="231" t="s">
        <v>4452</v>
      </c>
      <c r="F271" s="232" t="s">
        <v>4453</v>
      </c>
      <c r="G271" s="233" t="s">
        <v>611</v>
      </c>
      <c r="H271" s="234">
        <v>1</v>
      </c>
      <c r="I271" s="235"/>
      <c r="J271" s="236">
        <f>ROUND(I271*H271,2)</f>
        <v>0</v>
      </c>
      <c r="K271" s="232" t="s">
        <v>1</v>
      </c>
      <c r="L271" s="47"/>
      <c r="M271" s="237" t="s">
        <v>1</v>
      </c>
      <c r="N271" s="238" t="s">
        <v>52</v>
      </c>
      <c r="O271" s="95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1" t="s">
        <v>307</v>
      </c>
      <c r="AT271" s="241" t="s">
        <v>228</v>
      </c>
      <c r="AU271" s="241" t="s">
        <v>241</v>
      </c>
      <c r="AY271" s="19" t="s">
        <v>226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233</v>
      </c>
      <c r="BK271" s="242">
        <f>ROUND(I271*H271,2)</f>
        <v>0</v>
      </c>
      <c r="BL271" s="19" t="s">
        <v>307</v>
      </c>
      <c r="BM271" s="241" t="s">
        <v>5198</v>
      </c>
    </row>
    <row r="272" s="2" customFormat="1" ht="21.75" customHeight="1">
      <c r="A272" s="41"/>
      <c r="B272" s="42"/>
      <c r="C272" s="266" t="s">
        <v>393</v>
      </c>
      <c r="D272" s="266" t="s">
        <v>301</v>
      </c>
      <c r="E272" s="267" t="s">
        <v>4622</v>
      </c>
      <c r="F272" s="268" t="s">
        <v>5154</v>
      </c>
      <c r="G272" s="269" t="s">
        <v>611</v>
      </c>
      <c r="H272" s="270">
        <v>1</v>
      </c>
      <c r="I272" s="271"/>
      <c r="J272" s="272">
        <f>ROUND(I272*H272,2)</f>
        <v>0</v>
      </c>
      <c r="K272" s="268" t="s">
        <v>1</v>
      </c>
      <c r="L272" s="273"/>
      <c r="M272" s="274" t="s">
        <v>1</v>
      </c>
      <c r="N272" s="275" t="s">
        <v>52</v>
      </c>
      <c r="O272" s="95"/>
      <c r="P272" s="239">
        <f>O272*H272</f>
        <v>0</v>
      </c>
      <c r="Q272" s="239">
        <v>0.014999999999999999</v>
      </c>
      <c r="R272" s="239">
        <f>Q272*H272</f>
        <v>0.014999999999999999</v>
      </c>
      <c r="S272" s="239">
        <v>0</v>
      </c>
      <c r="T272" s="240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1" t="s">
        <v>266</v>
      </c>
      <c r="AT272" s="241" t="s">
        <v>301</v>
      </c>
      <c r="AU272" s="241" t="s">
        <v>241</v>
      </c>
      <c r="AY272" s="19" t="s">
        <v>226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233</v>
      </c>
      <c r="BK272" s="242">
        <f>ROUND(I272*H272,2)</f>
        <v>0</v>
      </c>
      <c r="BL272" s="19" t="s">
        <v>233</v>
      </c>
      <c r="BM272" s="241" t="s">
        <v>5199</v>
      </c>
    </row>
    <row r="273" s="2" customFormat="1">
      <c r="A273" s="41"/>
      <c r="B273" s="42"/>
      <c r="C273" s="43"/>
      <c r="D273" s="245" t="s">
        <v>503</v>
      </c>
      <c r="E273" s="43"/>
      <c r="F273" s="276" t="s">
        <v>5200</v>
      </c>
      <c r="G273" s="43"/>
      <c r="H273" s="43"/>
      <c r="I273" s="277"/>
      <c r="J273" s="43"/>
      <c r="K273" s="43"/>
      <c r="L273" s="47"/>
      <c r="M273" s="278"/>
      <c r="N273" s="279"/>
      <c r="O273" s="95"/>
      <c r="P273" s="95"/>
      <c r="Q273" s="95"/>
      <c r="R273" s="95"/>
      <c r="S273" s="95"/>
      <c r="T273" s="96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503</v>
      </c>
      <c r="AU273" s="19" t="s">
        <v>241</v>
      </c>
    </row>
    <row r="274" s="15" customFormat="1">
      <c r="A274" s="15"/>
      <c r="B274" s="280"/>
      <c r="C274" s="281"/>
      <c r="D274" s="245" t="s">
        <v>235</v>
      </c>
      <c r="E274" s="282" t="s">
        <v>1</v>
      </c>
      <c r="F274" s="283" t="s">
        <v>5157</v>
      </c>
      <c r="G274" s="281"/>
      <c r="H274" s="282" t="s">
        <v>1</v>
      </c>
      <c r="I274" s="284"/>
      <c r="J274" s="281"/>
      <c r="K274" s="281"/>
      <c r="L274" s="285"/>
      <c r="M274" s="286"/>
      <c r="N274" s="287"/>
      <c r="O274" s="287"/>
      <c r="P274" s="287"/>
      <c r="Q274" s="287"/>
      <c r="R274" s="287"/>
      <c r="S274" s="287"/>
      <c r="T274" s="28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9" t="s">
        <v>235</v>
      </c>
      <c r="AU274" s="289" t="s">
        <v>241</v>
      </c>
      <c r="AV274" s="15" t="s">
        <v>92</v>
      </c>
      <c r="AW274" s="15" t="s">
        <v>40</v>
      </c>
      <c r="AX274" s="15" t="s">
        <v>85</v>
      </c>
      <c r="AY274" s="289" t="s">
        <v>226</v>
      </c>
    </row>
    <row r="275" s="15" customFormat="1">
      <c r="A275" s="15"/>
      <c r="B275" s="280"/>
      <c r="C275" s="281"/>
      <c r="D275" s="245" t="s">
        <v>235</v>
      </c>
      <c r="E275" s="282" t="s">
        <v>1</v>
      </c>
      <c r="F275" s="283" t="s">
        <v>5158</v>
      </c>
      <c r="G275" s="281"/>
      <c r="H275" s="282" t="s">
        <v>1</v>
      </c>
      <c r="I275" s="284"/>
      <c r="J275" s="281"/>
      <c r="K275" s="281"/>
      <c r="L275" s="285"/>
      <c r="M275" s="286"/>
      <c r="N275" s="287"/>
      <c r="O275" s="287"/>
      <c r="P275" s="287"/>
      <c r="Q275" s="287"/>
      <c r="R275" s="287"/>
      <c r="S275" s="287"/>
      <c r="T275" s="28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9" t="s">
        <v>235</v>
      </c>
      <c r="AU275" s="289" t="s">
        <v>241</v>
      </c>
      <c r="AV275" s="15" t="s">
        <v>92</v>
      </c>
      <c r="AW275" s="15" t="s">
        <v>40</v>
      </c>
      <c r="AX275" s="15" t="s">
        <v>85</v>
      </c>
      <c r="AY275" s="289" t="s">
        <v>226</v>
      </c>
    </row>
    <row r="276" s="15" customFormat="1">
      <c r="A276" s="15"/>
      <c r="B276" s="280"/>
      <c r="C276" s="281"/>
      <c r="D276" s="245" t="s">
        <v>235</v>
      </c>
      <c r="E276" s="282" t="s">
        <v>1</v>
      </c>
      <c r="F276" s="283" t="s">
        <v>5159</v>
      </c>
      <c r="G276" s="281"/>
      <c r="H276" s="282" t="s">
        <v>1</v>
      </c>
      <c r="I276" s="284"/>
      <c r="J276" s="281"/>
      <c r="K276" s="281"/>
      <c r="L276" s="285"/>
      <c r="M276" s="286"/>
      <c r="N276" s="287"/>
      <c r="O276" s="287"/>
      <c r="P276" s="287"/>
      <c r="Q276" s="287"/>
      <c r="R276" s="287"/>
      <c r="S276" s="287"/>
      <c r="T276" s="28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9" t="s">
        <v>235</v>
      </c>
      <c r="AU276" s="289" t="s">
        <v>241</v>
      </c>
      <c r="AV276" s="15" t="s">
        <v>92</v>
      </c>
      <c r="AW276" s="15" t="s">
        <v>40</v>
      </c>
      <c r="AX276" s="15" t="s">
        <v>85</v>
      </c>
      <c r="AY276" s="289" t="s">
        <v>226</v>
      </c>
    </row>
    <row r="277" s="15" customFormat="1">
      <c r="A277" s="15"/>
      <c r="B277" s="280"/>
      <c r="C277" s="281"/>
      <c r="D277" s="245" t="s">
        <v>235</v>
      </c>
      <c r="E277" s="282" t="s">
        <v>1</v>
      </c>
      <c r="F277" s="283" t="s">
        <v>5160</v>
      </c>
      <c r="G277" s="281"/>
      <c r="H277" s="282" t="s">
        <v>1</v>
      </c>
      <c r="I277" s="284"/>
      <c r="J277" s="281"/>
      <c r="K277" s="281"/>
      <c r="L277" s="285"/>
      <c r="M277" s="286"/>
      <c r="N277" s="287"/>
      <c r="O277" s="287"/>
      <c r="P277" s="287"/>
      <c r="Q277" s="287"/>
      <c r="R277" s="287"/>
      <c r="S277" s="287"/>
      <c r="T277" s="28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9" t="s">
        <v>235</v>
      </c>
      <c r="AU277" s="289" t="s">
        <v>241</v>
      </c>
      <c r="AV277" s="15" t="s">
        <v>92</v>
      </c>
      <c r="AW277" s="15" t="s">
        <v>40</v>
      </c>
      <c r="AX277" s="15" t="s">
        <v>85</v>
      </c>
      <c r="AY277" s="289" t="s">
        <v>226</v>
      </c>
    </row>
    <row r="278" s="15" customFormat="1">
      <c r="A278" s="15"/>
      <c r="B278" s="280"/>
      <c r="C278" s="281"/>
      <c r="D278" s="245" t="s">
        <v>235</v>
      </c>
      <c r="E278" s="282" t="s">
        <v>1</v>
      </c>
      <c r="F278" s="283" t="s">
        <v>5161</v>
      </c>
      <c r="G278" s="281"/>
      <c r="H278" s="282" t="s">
        <v>1</v>
      </c>
      <c r="I278" s="284"/>
      <c r="J278" s="281"/>
      <c r="K278" s="281"/>
      <c r="L278" s="285"/>
      <c r="M278" s="286"/>
      <c r="N278" s="287"/>
      <c r="O278" s="287"/>
      <c r="P278" s="287"/>
      <c r="Q278" s="287"/>
      <c r="R278" s="287"/>
      <c r="S278" s="287"/>
      <c r="T278" s="28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9" t="s">
        <v>235</v>
      </c>
      <c r="AU278" s="289" t="s">
        <v>241</v>
      </c>
      <c r="AV278" s="15" t="s">
        <v>92</v>
      </c>
      <c r="AW278" s="15" t="s">
        <v>40</v>
      </c>
      <c r="AX278" s="15" t="s">
        <v>85</v>
      </c>
      <c r="AY278" s="289" t="s">
        <v>226</v>
      </c>
    </row>
    <row r="279" s="15" customFormat="1">
      <c r="A279" s="15"/>
      <c r="B279" s="280"/>
      <c r="C279" s="281"/>
      <c r="D279" s="245" t="s">
        <v>235</v>
      </c>
      <c r="E279" s="282" t="s">
        <v>1</v>
      </c>
      <c r="F279" s="283" t="s">
        <v>5162</v>
      </c>
      <c r="G279" s="281"/>
      <c r="H279" s="282" t="s">
        <v>1</v>
      </c>
      <c r="I279" s="284"/>
      <c r="J279" s="281"/>
      <c r="K279" s="281"/>
      <c r="L279" s="285"/>
      <c r="M279" s="286"/>
      <c r="N279" s="287"/>
      <c r="O279" s="287"/>
      <c r="P279" s="287"/>
      <c r="Q279" s="287"/>
      <c r="R279" s="287"/>
      <c r="S279" s="287"/>
      <c r="T279" s="28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9" t="s">
        <v>235</v>
      </c>
      <c r="AU279" s="289" t="s">
        <v>241</v>
      </c>
      <c r="AV279" s="15" t="s">
        <v>92</v>
      </c>
      <c r="AW279" s="15" t="s">
        <v>40</v>
      </c>
      <c r="AX279" s="15" t="s">
        <v>85</v>
      </c>
      <c r="AY279" s="289" t="s">
        <v>226</v>
      </c>
    </row>
    <row r="280" s="15" customFormat="1">
      <c r="A280" s="15"/>
      <c r="B280" s="280"/>
      <c r="C280" s="281"/>
      <c r="D280" s="245" t="s">
        <v>235</v>
      </c>
      <c r="E280" s="282" t="s">
        <v>1</v>
      </c>
      <c r="F280" s="283" t="s">
        <v>5163</v>
      </c>
      <c r="G280" s="281"/>
      <c r="H280" s="282" t="s">
        <v>1</v>
      </c>
      <c r="I280" s="284"/>
      <c r="J280" s="281"/>
      <c r="K280" s="281"/>
      <c r="L280" s="285"/>
      <c r="M280" s="286"/>
      <c r="N280" s="287"/>
      <c r="O280" s="287"/>
      <c r="P280" s="287"/>
      <c r="Q280" s="287"/>
      <c r="R280" s="287"/>
      <c r="S280" s="287"/>
      <c r="T280" s="28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9" t="s">
        <v>235</v>
      </c>
      <c r="AU280" s="289" t="s">
        <v>241</v>
      </c>
      <c r="AV280" s="15" t="s">
        <v>92</v>
      </c>
      <c r="AW280" s="15" t="s">
        <v>40</v>
      </c>
      <c r="AX280" s="15" t="s">
        <v>85</v>
      </c>
      <c r="AY280" s="289" t="s">
        <v>226</v>
      </c>
    </row>
    <row r="281" s="15" customFormat="1">
      <c r="A281" s="15"/>
      <c r="B281" s="280"/>
      <c r="C281" s="281"/>
      <c r="D281" s="245" t="s">
        <v>235</v>
      </c>
      <c r="E281" s="282" t="s">
        <v>1</v>
      </c>
      <c r="F281" s="283" t="s">
        <v>5164</v>
      </c>
      <c r="G281" s="281"/>
      <c r="H281" s="282" t="s">
        <v>1</v>
      </c>
      <c r="I281" s="284"/>
      <c r="J281" s="281"/>
      <c r="K281" s="281"/>
      <c r="L281" s="285"/>
      <c r="M281" s="286"/>
      <c r="N281" s="287"/>
      <c r="O281" s="287"/>
      <c r="P281" s="287"/>
      <c r="Q281" s="287"/>
      <c r="R281" s="287"/>
      <c r="S281" s="287"/>
      <c r="T281" s="28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9" t="s">
        <v>235</v>
      </c>
      <c r="AU281" s="289" t="s">
        <v>241</v>
      </c>
      <c r="AV281" s="15" t="s">
        <v>92</v>
      </c>
      <c r="AW281" s="15" t="s">
        <v>40</v>
      </c>
      <c r="AX281" s="15" t="s">
        <v>85</v>
      </c>
      <c r="AY281" s="289" t="s">
        <v>226</v>
      </c>
    </row>
    <row r="282" s="13" customFormat="1">
      <c r="A282" s="13"/>
      <c r="B282" s="243"/>
      <c r="C282" s="244"/>
      <c r="D282" s="245" t="s">
        <v>235</v>
      </c>
      <c r="E282" s="246" t="s">
        <v>1</v>
      </c>
      <c r="F282" s="247" t="s">
        <v>92</v>
      </c>
      <c r="G282" s="244"/>
      <c r="H282" s="248">
        <v>1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235</v>
      </c>
      <c r="AU282" s="254" t="s">
        <v>241</v>
      </c>
      <c r="AV282" s="13" t="s">
        <v>94</v>
      </c>
      <c r="AW282" s="13" t="s">
        <v>40</v>
      </c>
      <c r="AX282" s="13" t="s">
        <v>92</v>
      </c>
      <c r="AY282" s="254" t="s">
        <v>226</v>
      </c>
    </row>
    <row r="283" s="2" customFormat="1" ht="16.5" customHeight="1">
      <c r="A283" s="41"/>
      <c r="B283" s="42"/>
      <c r="C283" s="230" t="s">
        <v>400</v>
      </c>
      <c r="D283" s="230" t="s">
        <v>228</v>
      </c>
      <c r="E283" s="231" t="s">
        <v>524</v>
      </c>
      <c r="F283" s="232" t="s">
        <v>525</v>
      </c>
      <c r="G283" s="233" t="s">
        <v>526</v>
      </c>
      <c r="H283" s="234">
        <v>48</v>
      </c>
      <c r="I283" s="235"/>
      <c r="J283" s="236">
        <f>ROUND(I283*H283,2)</f>
        <v>0</v>
      </c>
      <c r="K283" s="232" t="s">
        <v>232</v>
      </c>
      <c r="L283" s="47"/>
      <c r="M283" s="237" t="s">
        <v>1</v>
      </c>
      <c r="N283" s="238" t="s">
        <v>52</v>
      </c>
      <c r="O283" s="95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1" t="s">
        <v>719</v>
      </c>
      <c r="AT283" s="241" t="s">
        <v>228</v>
      </c>
      <c r="AU283" s="241" t="s">
        <v>241</v>
      </c>
      <c r="AY283" s="19" t="s">
        <v>226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9" t="s">
        <v>233</v>
      </c>
      <c r="BK283" s="242">
        <f>ROUND(I283*H283,2)</f>
        <v>0</v>
      </c>
      <c r="BL283" s="19" t="s">
        <v>719</v>
      </c>
      <c r="BM283" s="241" t="s">
        <v>5201</v>
      </c>
    </row>
    <row r="284" s="15" customFormat="1">
      <c r="A284" s="15"/>
      <c r="B284" s="280"/>
      <c r="C284" s="281"/>
      <c r="D284" s="245" t="s">
        <v>235</v>
      </c>
      <c r="E284" s="282" t="s">
        <v>1</v>
      </c>
      <c r="F284" s="283" t="s">
        <v>5166</v>
      </c>
      <c r="G284" s="281"/>
      <c r="H284" s="282" t="s">
        <v>1</v>
      </c>
      <c r="I284" s="284"/>
      <c r="J284" s="281"/>
      <c r="K284" s="281"/>
      <c r="L284" s="285"/>
      <c r="M284" s="286"/>
      <c r="N284" s="287"/>
      <c r="O284" s="287"/>
      <c r="P284" s="287"/>
      <c r="Q284" s="287"/>
      <c r="R284" s="287"/>
      <c r="S284" s="287"/>
      <c r="T284" s="28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9" t="s">
        <v>235</v>
      </c>
      <c r="AU284" s="289" t="s">
        <v>241</v>
      </c>
      <c r="AV284" s="15" t="s">
        <v>92</v>
      </c>
      <c r="AW284" s="15" t="s">
        <v>40</v>
      </c>
      <c r="AX284" s="15" t="s">
        <v>85</v>
      </c>
      <c r="AY284" s="289" t="s">
        <v>226</v>
      </c>
    </row>
    <row r="285" s="15" customFormat="1">
      <c r="A285" s="15"/>
      <c r="B285" s="280"/>
      <c r="C285" s="281"/>
      <c r="D285" s="245" t="s">
        <v>235</v>
      </c>
      <c r="E285" s="282" t="s">
        <v>1</v>
      </c>
      <c r="F285" s="283" t="s">
        <v>5167</v>
      </c>
      <c r="G285" s="281"/>
      <c r="H285" s="282" t="s">
        <v>1</v>
      </c>
      <c r="I285" s="284"/>
      <c r="J285" s="281"/>
      <c r="K285" s="281"/>
      <c r="L285" s="285"/>
      <c r="M285" s="286"/>
      <c r="N285" s="287"/>
      <c r="O285" s="287"/>
      <c r="P285" s="287"/>
      <c r="Q285" s="287"/>
      <c r="R285" s="287"/>
      <c r="S285" s="287"/>
      <c r="T285" s="28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9" t="s">
        <v>235</v>
      </c>
      <c r="AU285" s="289" t="s">
        <v>241</v>
      </c>
      <c r="AV285" s="15" t="s">
        <v>92</v>
      </c>
      <c r="AW285" s="15" t="s">
        <v>40</v>
      </c>
      <c r="AX285" s="15" t="s">
        <v>85</v>
      </c>
      <c r="AY285" s="289" t="s">
        <v>226</v>
      </c>
    </row>
    <row r="286" s="13" customFormat="1">
      <c r="A286" s="13"/>
      <c r="B286" s="243"/>
      <c r="C286" s="244"/>
      <c r="D286" s="245" t="s">
        <v>235</v>
      </c>
      <c r="E286" s="246" t="s">
        <v>1</v>
      </c>
      <c r="F286" s="247" t="s">
        <v>5168</v>
      </c>
      <c r="G286" s="244"/>
      <c r="H286" s="248">
        <v>16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235</v>
      </c>
      <c r="AU286" s="254" t="s">
        <v>241</v>
      </c>
      <c r="AV286" s="13" t="s">
        <v>94</v>
      </c>
      <c r="AW286" s="13" t="s">
        <v>40</v>
      </c>
      <c r="AX286" s="13" t="s">
        <v>85</v>
      </c>
      <c r="AY286" s="254" t="s">
        <v>226</v>
      </c>
    </row>
    <row r="287" s="15" customFormat="1">
      <c r="A287" s="15"/>
      <c r="B287" s="280"/>
      <c r="C287" s="281"/>
      <c r="D287" s="245" t="s">
        <v>235</v>
      </c>
      <c r="E287" s="282" t="s">
        <v>1</v>
      </c>
      <c r="F287" s="283" t="s">
        <v>5169</v>
      </c>
      <c r="G287" s="281"/>
      <c r="H287" s="282" t="s">
        <v>1</v>
      </c>
      <c r="I287" s="284"/>
      <c r="J287" s="281"/>
      <c r="K287" s="281"/>
      <c r="L287" s="285"/>
      <c r="M287" s="286"/>
      <c r="N287" s="287"/>
      <c r="O287" s="287"/>
      <c r="P287" s="287"/>
      <c r="Q287" s="287"/>
      <c r="R287" s="287"/>
      <c r="S287" s="287"/>
      <c r="T287" s="28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9" t="s">
        <v>235</v>
      </c>
      <c r="AU287" s="289" t="s">
        <v>241</v>
      </c>
      <c r="AV287" s="15" t="s">
        <v>92</v>
      </c>
      <c r="AW287" s="15" t="s">
        <v>40</v>
      </c>
      <c r="AX287" s="15" t="s">
        <v>85</v>
      </c>
      <c r="AY287" s="289" t="s">
        <v>226</v>
      </c>
    </row>
    <row r="288" s="13" customFormat="1">
      <c r="A288" s="13"/>
      <c r="B288" s="243"/>
      <c r="C288" s="244"/>
      <c r="D288" s="245" t="s">
        <v>235</v>
      </c>
      <c r="E288" s="246" t="s">
        <v>1</v>
      </c>
      <c r="F288" s="247" t="s">
        <v>5170</v>
      </c>
      <c r="G288" s="244"/>
      <c r="H288" s="248">
        <v>24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235</v>
      </c>
      <c r="AU288" s="254" t="s">
        <v>241</v>
      </c>
      <c r="AV288" s="13" t="s">
        <v>94</v>
      </c>
      <c r="AW288" s="13" t="s">
        <v>40</v>
      </c>
      <c r="AX288" s="13" t="s">
        <v>85</v>
      </c>
      <c r="AY288" s="254" t="s">
        <v>226</v>
      </c>
    </row>
    <row r="289" s="15" customFormat="1">
      <c r="A289" s="15"/>
      <c r="B289" s="280"/>
      <c r="C289" s="281"/>
      <c r="D289" s="245" t="s">
        <v>235</v>
      </c>
      <c r="E289" s="282" t="s">
        <v>1</v>
      </c>
      <c r="F289" s="283" t="s">
        <v>5171</v>
      </c>
      <c r="G289" s="281"/>
      <c r="H289" s="282" t="s">
        <v>1</v>
      </c>
      <c r="I289" s="284"/>
      <c r="J289" s="281"/>
      <c r="K289" s="281"/>
      <c r="L289" s="285"/>
      <c r="M289" s="286"/>
      <c r="N289" s="287"/>
      <c r="O289" s="287"/>
      <c r="P289" s="287"/>
      <c r="Q289" s="287"/>
      <c r="R289" s="287"/>
      <c r="S289" s="287"/>
      <c r="T289" s="28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9" t="s">
        <v>235</v>
      </c>
      <c r="AU289" s="289" t="s">
        <v>241</v>
      </c>
      <c r="AV289" s="15" t="s">
        <v>92</v>
      </c>
      <c r="AW289" s="15" t="s">
        <v>40</v>
      </c>
      <c r="AX289" s="15" t="s">
        <v>85</v>
      </c>
      <c r="AY289" s="289" t="s">
        <v>226</v>
      </c>
    </row>
    <row r="290" s="13" customFormat="1">
      <c r="A290" s="13"/>
      <c r="B290" s="243"/>
      <c r="C290" s="244"/>
      <c r="D290" s="245" t="s">
        <v>235</v>
      </c>
      <c r="E290" s="246" t="s">
        <v>1</v>
      </c>
      <c r="F290" s="247" t="s">
        <v>3761</v>
      </c>
      <c r="G290" s="244"/>
      <c r="H290" s="248">
        <v>8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235</v>
      </c>
      <c r="AU290" s="254" t="s">
        <v>241</v>
      </c>
      <c r="AV290" s="13" t="s">
        <v>94</v>
      </c>
      <c r="AW290" s="13" t="s">
        <v>40</v>
      </c>
      <c r="AX290" s="13" t="s">
        <v>85</v>
      </c>
      <c r="AY290" s="254" t="s">
        <v>226</v>
      </c>
    </row>
    <row r="291" s="14" customFormat="1">
      <c r="A291" s="14"/>
      <c r="B291" s="255"/>
      <c r="C291" s="256"/>
      <c r="D291" s="245" t="s">
        <v>235</v>
      </c>
      <c r="E291" s="257" t="s">
        <v>1</v>
      </c>
      <c r="F291" s="258" t="s">
        <v>237</v>
      </c>
      <c r="G291" s="256"/>
      <c r="H291" s="259">
        <v>48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235</v>
      </c>
      <c r="AU291" s="265" t="s">
        <v>241</v>
      </c>
      <c r="AV291" s="14" t="s">
        <v>233</v>
      </c>
      <c r="AW291" s="14" t="s">
        <v>40</v>
      </c>
      <c r="AX291" s="14" t="s">
        <v>92</v>
      </c>
      <c r="AY291" s="265" t="s">
        <v>226</v>
      </c>
    </row>
    <row r="292" s="2" customFormat="1" ht="16.5" customHeight="1">
      <c r="A292" s="41"/>
      <c r="B292" s="42"/>
      <c r="C292" s="230" t="s">
        <v>405</v>
      </c>
      <c r="D292" s="230" t="s">
        <v>228</v>
      </c>
      <c r="E292" s="231" t="s">
        <v>1983</v>
      </c>
      <c r="F292" s="232" t="s">
        <v>5172</v>
      </c>
      <c r="G292" s="233" t="s">
        <v>387</v>
      </c>
      <c r="H292" s="234">
        <v>1</v>
      </c>
      <c r="I292" s="235"/>
      <c r="J292" s="236">
        <f>ROUND(I292*H292,2)</f>
        <v>0</v>
      </c>
      <c r="K292" s="232" t="s">
        <v>1</v>
      </c>
      <c r="L292" s="47"/>
      <c r="M292" s="237" t="s">
        <v>1</v>
      </c>
      <c r="N292" s="238" t="s">
        <v>52</v>
      </c>
      <c r="O292" s="95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1" t="s">
        <v>719</v>
      </c>
      <c r="AT292" s="241" t="s">
        <v>228</v>
      </c>
      <c r="AU292" s="241" t="s">
        <v>241</v>
      </c>
      <c r="AY292" s="19" t="s">
        <v>226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233</v>
      </c>
      <c r="BK292" s="242">
        <f>ROUND(I292*H292,2)</f>
        <v>0</v>
      </c>
      <c r="BL292" s="19" t="s">
        <v>719</v>
      </c>
      <c r="BM292" s="241" t="s">
        <v>5202</v>
      </c>
    </row>
    <row r="293" s="2" customFormat="1" ht="16.5" customHeight="1">
      <c r="A293" s="41"/>
      <c r="B293" s="42"/>
      <c r="C293" s="266" t="s">
        <v>410</v>
      </c>
      <c r="D293" s="266" t="s">
        <v>301</v>
      </c>
      <c r="E293" s="267" t="s">
        <v>5203</v>
      </c>
      <c r="F293" s="268" t="s">
        <v>5204</v>
      </c>
      <c r="G293" s="269" t="s">
        <v>387</v>
      </c>
      <c r="H293" s="270">
        <v>2</v>
      </c>
      <c r="I293" s="271"/>
      <c r="J293" s="272">
        <f>ROUND(I293*H293,2)</f>
        <v>0</v>
      </c>
      <c r="K293" s="268" t="s">
        <v>1</v>
      </c>
      <c r="L293" s="273"/>
      <c r="M293" s="274" t="s">
        <v>1</v>
      </c>
      <c r="N293" s="275" t="s">
        <v>52</v>
      </c>
      <c r="O293" s="95"/>
      <c r="P293" s="239">
        <f>O293*H293</f>
        <v>0</v>
      </c>
      <c r="Q293" s="239">
        <v>0.0080000000000000002</v>
      </c>
      <c r="R293" s="239">
        <f>Q293*H293</f>
        <v>0.016</v>
      </c>
      <c r="S293" s="239">
        <v>0</v>
      </c>
      <c r="T293" s="240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1" t="s">
        <v>266</v>
      </c>
      <c r="AT293" s="241" t="s">
        <v>301</v>
      </c>
      <c r="AU293" s="241" t="s">
        <v>241</v>
      </c>
      <c r="AY293" s="19" t="s">
        <v>226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9" t="s">
        <v>233</v>
      </c>
      <c r="BK293" s="242">
        <f>ROUND(I293*H293,2)</f>
        <v>0</v>
      </c>
      <c r="BL293" s="19" t="s">
        <v>233</v>
      </c>
      <c r="BM293" s="241" t="s">
        <v>5205</v>
      </c>
    </row>
    <row r="294" s="2" customFormat="1">
      <c r="A294" s="41"/>
      <c r="B294" s="42"/>
      <c r="C294" s="43"/>
      <c r="D294" s="245" t="s">
        <v>503</v>
      </c>
      <c r="E294" s="43"/>
      <c r="F294" s="276" t="s">
        <v>5206</v>
      </c>
      <c r="G294" s="43"/>
      <c r="H294" s="43"/>
      <c r="I294" s="277"/>
      <c r="J294" s="43"/>
      <c r="K294" s="43"/>
      <c r="L294" s="47"/>
      <c r="M294" s="278"/>
      <c r="N294" s="279"/>
      <c r="O294" s="95"/>
      <c r="P294" s="95"/>
      <c r="Q294" s="95"/>
      <c r="R294" s="95"/>
      <c r="S294" s="95"/>
      <c r="T294" s="96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503</v>
      </c>
      <c r="AU294" s="19" t="s">
        <v>241</v>
      </c>
    </row>
    <row r="295" s="15" customFormat="1">
      <c r="A295" s="15"/>
      <c r="B295" s="280"/>
      <c r="C295" s="281"/>
      <c r="D295" s="245" t="s">
        <v>235</v>
      </c>
      <c r="E295" s="282" t="s">
        <v>1</v>
      </c>
      <c r="F295" s="283" t="s">
        <v>5207</v>
      </c>
      <c r="G295" s="281"/>
      <c r="H295" s="282" t="s">
        <v>1</v>
      </c>
      <c r="I295" s="284"/>
      <c r="J295" s="281"/>
      <c r="K295" s="281"/>
      <c r="L295" s="285"/>
      <c r="M295" s="286"/>
      <c r="N295" s="287"/>
      <c r="O295" s="287"/>
      <c r="P295" s="287"/>
      <c r="Q295" s="287"/>
      <c r="R295" s="287"/>
      <c r="S295" s="287"/>
      <c r="T295" s="28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9" t="s">
        <v>235</v>
      </c>
      <c r="AU295" s="289" t="s">
        <v>241</v>
      </c>
      <c r="AV295" s="15" t="s">
        <v>92</v>
      </c>
      <c r="AW295" s="15" t="s">
        <v>40</v>
      </c>
      <c r="AX295" s="15" t="s">
        <v>85</v>
      </c>
      <c r="AY295" s="289" t="s">
        <v>226</v>
      </c>
    </row>
    <row r="296" s="13" customFormat="1">
      <c r="A296" s="13"/>
      <c r="B296" s="243"/>
      <c r="C296" s="244"/>
      <c r="D296" s="245" t="s">
        <v>235</v>
      </c>
      <c r="E296" s="246" t="s">
        <v>1</v>
      </c>
      <c r="F296" s="247" t="s">
        <v>5208</v>
      </c>
      <c r="G296" s="244"/>
      <c r="H296" s="248">
        <v>2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235</v>
      </c>
      <c r="AU296" s="254" t="s">
        <v>241</v>
      </c>
      <c r="AV296" s="13" t="s">
        <v>94</v>
      </c>
      <c r="AW296" s="13" t="s">
        <v>40</v>
      </c>
      <c r="AX296" s="13" t="s">
        <v>92</v>
      </c>
      <c r="AY296" s="254" t="s">
        <v>226</v>
      </c>
    </row>
    <row r="297" s="2" customFormat="1" ht="21.75" customHeight="1">
      <c r="A297" s="41"/>
      <c r="B297" s="42"/>
      <c r="C297" s="230" t="s">
        <v>416</v>
      </c>
      <c r="D297" s="230" t="s">
        <v>228</v>
      </c>
      <c r="E297" s="231" t="s">
        <v>5178</v>
      </c>
      <c r="F297" s="232" t="s">
        <v>5179</v>
      </c>
      <c r="G297" s="233" t="s">
        <v>927</v>
      </c>
      <c r="H297" s="234">
        <v>2</v>
      </c>
      <c r="I297" s="235"/>
      <c r="J297" s="236">
        <f>ROUND(I297*H297,2)</f>
        <v>0</v>
      </c>
      <c r="K297" s="232" t="s">
        <v>232</v>
      </c>
      <c r="L297" s="47"/>
      <c r="M297" s="237" t="s">
        <v>1</v>
      </c>
      <c r="N297" s="238" t="s">
        <v>52</v>
      </c>
      <c r="O297" s="95"/>
      <c r="P297" s="239">
        <f>O297*H297</f>
        <v>0</v>
      </c>
      <c r="Q297" s="239">
        <v>3.0000000000000001E-05</v>
      </c>
      <c r="R297" s="239">
        <f>Q297*H297</f>
        <v>6.0000000000000002E-05</v>
      </c>
      <c r="S297" s="239">
        <v>0</v>
      </c>
      <c r="T297" s="240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1" t="s">
        <v>307</v>
      </c>
      <c r="AT297" s="241" t="s">
        <v>228</v>
      </c>
      <c r="AU297" s="241" t="s">
        <v>241</v>
      </c>
      <c r="AY297" s="19" t="s">
        <v>226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9" t="s">
        <v>233</v>
      </c>
      <c r="BK297" s="242">
        <f>ROUND(I297*H297,2)</f>
        <v>0</v>
      </c>
      <c r="BL297" s="19" t="s">
        <v>307</v>
      </c>
      <c r="BM297" s="241" t="s">
        <v>5209</v>
      </c>
    </row>
    <row r="298" s="12" customFormat="1" ht="22.8" customHeight="1">
      <c r="A298" s="12"/>
      <c r="B298" s="214"/>
      <c r="C298" s="215"/>
      <c r="D298" s="216" t="s">
        <v>84</v>
      </c>
      <c r="E298" s="228" t="s">
        <v>5210</v>
      </c>
      <c r="F298" s="228" t="s">
        <v>5211</v>
      </c>
      <c r="G298" s="215"/>
      <c r="H298" s="215"/>
      <c r="I298" s="218"/>
      <c r="J298" s="229">
        <f>BK298</f>
        <v>0</v>
      </c>
      <c r="K298" s="215"/>
      <c r="L298" s="220"/>
      <c r="M298" s="221"/>
      <c r="N298" s="222"/>
      <c r="O298" s="222"/>
      <c r="P298" s="223">
        <f>P299+SUM(P300:P302)+P392+P436</f>
        <v>0</v>
      </c>
      <c r="Q298" s="222"/>
      <c r="R298" s="223">
        <f>R299+SUM(R300:R302)+R392+R436</f>
        <v>0.168464</v>
      </c>
      <c r="S298" s="222"/>
      <c r="T298" s="224">
        <f>T299+SUM(T300:T302)+T392+T436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5" t="s">
        <v>92</v>
      </c>
      <c r="AT298" s="226" t="s">
        <v>84</v>
      </c>
      <c r="AU298" s="226" t="s">
        <v>92</v>
      </c>
      <c r="AY298" s="225" t="s">
        <v>226</v>
      </c>
      <c r="BK298" s="227">
        <f>BK299+SUM(BK300:BK302)+BK392+BK436</f>
        <v>0</v>
      </c>
    </row>
    <row r="299" s="2" customFormat="1" ht="24.15" customHeight="1">
      <c r="A299" s="41"/>
      <c r="B299" s="42"/>
      <c r="C299" s="230" t="s">
        <v>421</v>
      </c>
      <c r="D299" s="230" t="s">
        <v>228</v>
      </c>
      <c r="E299" s="231" t="s">
        <v>1542</v>
      </c>
      <c r="F299" s="232" t="s">
        <v>4870</v>
      </c>
      <c r="G299" s="233" t="s">
        <v>611</v>
      </c>
      <c r="H299" s="234">
        <v>2</v>
      </c>
      <c r="I299" s="235"/>
      <c r="J299" s="236">
        <f>ROUND(I299*H299,2)</f>
        <v>0</v>
      </c>
      <c r="K299" s="232" t="s">
        <v>1</v>
      </c>
      <c r="L299" s="47"/>
      <c r="M299" s="237" t="s">
        <v>1</v>
      </c>
      <c r="N299" s="238" t="s">
        <v>52</v>
      </c>
      <c r="O299" s="95"/>
      <c r="P299" s="239">
        <f>O299*H299</f>
        <v>0</v>
      </c>
      <c r="Q299" s="239">
        <v>0.0030000000000000001</v>
      </c>
      <c r="R299" s="239">
        <f>Q299*H299</f>
        <v>0.0060000000000000001</v>
      </c>
      <c r="S299" s="239">
        <v>0</v>
      </c>
      <c r="T299" s="240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1" t="s">
        <v>233</v>
      </c>
      <c r="AT299" s="241" t="s">
        <v>228</v>
      </c>
      <c r="AU299" s="241" t="s">
        <v>94</v>
      </c>
      <c r="AY299" s="19" t="s">
        <v>226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233</v>
      </c>
      <c r="BK299" s="242">
        <f>ROUND(I299*H299,2)</f>
        <v>0</v>
      </c>
      <c r="BL299" s="19" t="s">
        <v>233</v>
      </c>
      <c r="BM299" s="241" t="s">
        <v>5212</v>
      </c>
    </row>
    <row r="300" s="2" customFormat="1" ht="16.5" customHeight="1">
      <c r="A300" s="41"/>
      <c r="B300" s="42"/>
      <c r="C300" s="266" t="s">
        <v>425</v>
      </c>
      <c r="D300" s="266" t="s">
        <v>301</v>
      </c>
      <c r="E300" s="267" t="s">
        <v>5213</v>
      </c>
      <c r="F300" s="268" t="s">
        <v>5214</v>
      </c>
      <c r="G300" s="269" t="s">
        <v>611</v>
      </c>
      <c r="H300" s="270">
        <v>2</v>
      </c>
      <c r="I300" s="271"/>
      <c r="J300" s="272">
        <f>ROUND(I300*H300,2)</f>
        <v>0</v>
      </c>
      <c r="K300" s="268" t="s">
        <v>1</v>
      </c>
      <c r="L300" s="273"/>
      <c r="M300" s="274" t="s">
        <v>1</v>
      </c>
      <c r="N300" s="275" t="s">
        <v>52</v>
      </c>
      <c r="O300" s="95"/>
      <c r="P300" s="239">
        <f>O300*H300</f>
        <v>0</v>
      </c>
      <c r="Q300" s="239">
        <v>0.00097999999999999997</v>
      </c>
      <c r="R300" s="239">
        <f>Q300*H300</f>
        <v>0.0019599999999999999</v>
      </c>
      <c r="S300" s="239">
        <v>0</v>
      </c>
      <c r="T300" s="240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1" t="s">
        <v>266</v>
      </c>
      <c r="AT300" s="241" t="s">
        <v>301</v>
      </c>
      <c r="AU300" s="241" t="s">
        <v>94</v>
      </c>
      <c r="AY300" s="19" t="s">
        <v>226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9" t="s">
        <v>233</v>
      </c>
      <c r="BK300" s="242">
        <f>ROUND(I300*H300,2)</f>
        <v>0</v>
      </c>
      <c r="BL300" s="19" t="s">
        <v>233</v>
      </c>
      <c r="BM300" s="241" t="s">
        <v>5215</v>
      </c>
    </row>
    <row r="301" s="2" customFormat="1" ht="16.5" customHeight="1">
      <c r="A301" s="41"/>
      <c r="B301" s="42"/>
      <c r="C301" s="230" t="s">
        <v>429</v>
      </c>
      <c r="D301" s="230" t="s">
        <v>228</v>
      </c>
      <c r="E301" s="231" t="s">
        <v>5216</v>
      </c>
      <c r="F301" s="232" t="s">
        <v>5217</v>
      </c>
      <c r="G301" s="233" t="s">
        <v>369</v>
      </c>
      <c r="H301" s="234">
        <v>2</v>
      </c>
      <c r="I301" s="235"/>
      <c r="J301" s="236">
        <f>ROUND(I301*H301,2)</f>
        <v>0</v>
      </c>
      <c r="K301" s="232" t="s">
        <v>232</v>
      </c>
      <c r="L301" s="47"/>
      <c r="M301" s="237" t="s">
        <v>1</v>
      </c>
      <c r="N301" s="238" t="s">
        <v>52</v>
      </c>
      <c r="O301" s="95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1" t="s">
        <v>557</v>
      </c>
      <c r="AT301" s="241" t="s">
        <v>228</v>
      </c>
      <c r="AU301" s="241" t="s">
        <v>94</v>
      </c>
      <c r="AY301" s="19" t="s">
        <v>226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233</v>
      </c>
      <c r="BK301" s="242">
        <f>ROUND(I301*H301,2)</f>
        <v>0</v>
      </c>
      <c r="BL301" s="19" t="s">
        <v>557</v>
      </c>
      <c r="BM301" s="241" t="s">
        <v>5218</v>
      </c>
    </row>
    <row r="302" s="12" customFormat="1" ht="20.88" customHeight="1">
      <c r="A302" s="12"/>
      <c r="B302" s="214"/>
      <c r="C302" s="215"/>
      <c r="D302" s="216" t="s">
        <v>84</v>
      </c>
      <c r="E302" s="228" t="s">
        <v>5219</v>
      </c>
      <c r="F302" s="228" t="s">
        <v>5220</v>
      </c>
      <c r="G302" s="215"/>
      <c r="H302" s="215"/>
      <c r="I302" s="218"/>
      <c r="J302" s="229">
        <f>BK302</f>
        <v>0</v>
      </c>
      <c r="K302" s="215"/>
      <c r="L302" s="220"/>
      <c r="M302" s="221"/>
      <c r="N302" s="222"/>
      <c r="O302" s="222"/>
      <c r="P302" s="223">
        <f>SUM(P303:P391)</f>
        <v>0</v>
      </c>
      <c r="Q302" s="222"/>
      <c r="R302" s="223">
        <f>SUM(R303:R391)</f>
        <v>0.10535000000000001</v>
      </c>
      <c r="S302" s="222"/>
      <c r="T302" s="224">
        <f>SUM(T303:T391)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5" t="s">
        <v>92</v>
      </c>
      <c r="AT302" s="226" t="s">
        <v>84</v>
      </c>
      <c r="AU302" s="226" t="s">
        <v>94</v>
      </c>
      <c r="AY302" s="225" t="s">
        <v>226</v>
      </c>
      <c r="BK302" s="227">
        <f>SUM(BK303:BK391)</f>
        <v>0</v>
      </c>
    </row>
    <row r="303" s="2" customFormat="1" ht="16.5" customHeight="1">
      <c r="A303" s="41"/>
      <c r="B303" s="42"/>
      <c r="C303" s="266" t="s">
        <v>434</v>
      </c>
      <c r="D303" s="266" t="s">
        <v>301</v>
      </c>
      <c r="E303" s="267" t="s">
        <v>5221</v>
      </c>
      <c r="F303" s="268" t="s">
        <v>5222</v>
      </c>
      <c r="G303" s="269" t="s">
        <v>611</v>
      </c>
      <c r="H303" s="270">
        <v>1</v>
      </c>
      <c r="I303" s="271"/>
      <c r="J303" s="272">
        <f>ROUND(I303*H303,2)</f>
        <v>0</v>
      </c>
      <c r="K303" s="268" t="s">
        <v>1</v>
      </c>
      <c r="L303" s="273"/>
      <c r="M303" s="274" t="s">
        <v>1</v>
      </c>
      <c r="N303" s="275" t="s">
        <v>52</v>
      </c>
      <c r="O303" s="95"/>
      <c r="P303" s="239">
        <f>O303*H303</f>
        <v>0</v>
      </c>
      <c r="Q303" s="239">
        <v>0.00050000000000000001</v>
      </c>
      <c r="R303" s="239">
        <f>Q303*H303</f>
        <v>0.00050000000000000001</v>
      </c>
      <c r="S303" s="239">
        <v>0</v>
      </c>
      <c r="T303" s="240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1" t="s">
        <v>266</v>
      </c>
      <c r="AT303" s="241" t="s">
        <v>301</v>
      </c>
      <c r="AU303" s="241" t="s">
        <v>241</v>
      </c>
      <c r="AY303" s="19" t="s">
        <v>226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9" t="s">
        <v>233</v>
      </c>
      <c r="BK303" s="242">
        <f>ROUND(I303*H303,2)</f>
        <v>0</v>
      </c>
      <c r="BL303" s="19" t="s">
        <v>233</v>
      </c>
      <c r="BM303" s="241" t="s">
        <v>5223</v>
      </c>
    </row>
    <row r="304" s="2" customFormat="1" ht="16.5" customHeight="1">
      <c r="A304" s="41"/>
      <c r="B304" s="42"/>
      <c r="C304" s="266" t="s">
        <v>443</v>
      </c>
      <c r="D304" s="266" t="s">
        <v>301</v>
      </c>
      <c r="E304" s="267" t="s">
        <v>5224</v>
      </c>
      <c r="F304" s="268" t="s">
        <v>5225</v>
      </c>
      <c r="G304" s="269" t="s">
        <v>611</v>
      </c>
      <c r="H304" s="270">
        <v>2</v>
      </c>
      <c r="I304" s="271"/>
      <c r="J304" s="272">
        <f>ROUND(I304*H304,2)</f>
        <v>0</v>
      </c>
      <c r="K304" s="268" t="s">
        <v>1</v>
      </c>
      <c r="L304" s="273"/>
      <c r="M304" s="274" t="s">
        <v>1</v>
      </c>
      <c r="N304" s="275" t="s">
        <v>52</v>
      </c>
      <c r="O304" s="95"/>
      <c r="P304" s="239">
        <f>O304*H304</f>
        <v>0</v>
      </c>
      <c r="Q304" s="239">
        <v>0.001</v>
      </c>
      <c r="R304" s="239">
        <f>Q304*H304</f>
        <v>0.002</v>
      </c>
      <c r="S304" s="239">
        <v>0</v>
      </c>
      <c r="T304" s="240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1" t="s">
        <v>266</v>
      </c>
      <c r="AT304" s="241" t="s">
        <v>301</v>
      </c>
      <c r="AU304" s="241" t="s">
        <v>241</v>
      </c>
      <c r="AY304" s="19" t="s">
        <v>226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9" t="s">
        <v>233</v>
      </c>
      <c r="BK304" s="242">
        <f>ROUND(I304*H304,2)</f>
        <v>0</v>
      </c>
      <c r="BL304" s="19" t="s">
        <v>233</v>
      </c>
      <c r="BM304" s="241" t="s">
        <v>5226</v>
      </c>
    </row>
    <row r="305" s="2" customFormat="1" ht="16.5" customHeight="1">
      <c r="A305" s="41"/>
      <c r="B305" s="42"/>
      <c r="C305" s="266" t="s">
        <v>447</v>
      </c>
      <c r="D305" s="266" t="s">
        <v>301</v>
      </c>
      <c r="E305" s="267" t="s">
        <v>4888</v>
      </c>
      <c r="F305" s="268" t="s">
        <v>4889</v>
      </c>
      <c r="G305" s="269" t="s">
        <v>611</v>
      </c>
      <c r="H305" s="270">
        <v>1</v>
      </c>
      <c r="I305" s="271"/>
      <c r="J305" s="272">
        <f>ROUND(I305*H305,2)</f>
        <v>0</v>
      </c>
      <c r="K305" s="268" t="s">
        <v>1</v>
      </c>
      <c r="L305" s="273"/>
      <c r="M305" s="274" t="s">
        <v>1</v>
      </c>
      <c r="N305" s="275" t="s">
        <v>52</v>
      </c>
      <c r="O305" s="95"/>
      <c r="P305" s="239">
        <f>O305*H305</f>
        <v>0</v>
      </c>
      <c r="Q305" s="239">
        <v>0.00020000000000000001</v>
      </c>
      <c r="R305" s="239">
        <f>Q305*H305</f>
        <v>0.00020000000000000001</v>
      </c>
      <c r="S305" s="239">
        <v>0</v>
      </c>
      <c r="T305" s="240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1" t="s">
        <v>266</v>
      </c>
      <c r="AT305" s="241" t="s">
        <v>301</v>
      </c>
      <c r="AU305" s="241" t="s">
        <v>241</v>
      </c>
      <c r="AY305" s="19" t="s">
        <v>226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9" t="s">
        <v>233</v>
      </c>
      <c r="BK305" s="242">
        <f>ROUND(I305*H305,2)</f>
        <v>0</v>
      </c>
      <c r="BL305" s="19" t="s">
        <v>233</v>
      </c>
      <c r="BM305" s="241" t="s">
        <v>5227</v>
      </c>
    </row>
    <row r="306" s="2" customFormat="1" ht="16.5" customHeight="1">
      <c r="A306" s="41"/>
      <c r="B306" s="42"/>
      <c r="C306" s="266" t="s">
        <v>456</v>
      </c>
      <c r="D306" s="266" t="s">
        <v>301</v>
      </c>
      <c r="E306" s="267" t="s">
        <v>5228</v>
      </c>
      <c r="F306" s="268" t="s">
        <v>5229</v>
      </c>
      <c r="G306" s="269" t="s">
        <v>611</v>
      </c>
      <c r="H306" s="270">
        <v>1</v>
      </c>
      <c r="I306" s="271"/>
      <c r="J306" s="272">
        <f>ROUND(I306*H306,2)</f>
        <v>0</v>
      </c>
      <c r="K306" s="268" t="s">
        <v>1</v>
      </c>
      <c r="L306" s="273"/>
      <c r="M306" s="274" t="s">
        <v>1</v>
      </c>
      <c r="N306" s="275" t="s">
        <v>52</v>
      </c>
      <c r="O306" s="95"/>
      <c r="P306" s="239">
        <f>O306*H306</f>
        <v>0</v>
      </c>
      <c r="Q306" s="239">
        <v>0.001</v>
      </c>
      <c r="R306" s="239">
        <f>Q306*H306</f>
        <v>0.001</v>
      </c>
      <c r="S306" s="239">
        <v>0</v>
      </c>
      <c r="T306" s="240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1" t="s">
        <v>266</v>
      </c>
      <c r="AT306" s="241" t="s">
        <v>301</v>
      </c>
      <c r="AU306" s="241" t="s">
        <v>241</v>
      </c>
      <c r="AY306" s="19" t="s">
        <v>226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233</v>
      </c>
      <c r="BK306" s="242">
        <f>ROUND(I306*H306,2)</f>
        <v>0</v>
      </c>
      <c r="BL306" s="19" t="s">
        <v>233</v>
      </c>
      <c r="BM306" s="241" t="s">
        <v>5230</v>
      </c>
    </row>
    <row r="307" s="2" customFormat="1" ht="16.5" customHeight="1">
      <c r="A307" s="41"/>
      <c r="B307" s="42"/>
      <c r="C307" s="266" t="s">
        <v>461</v>
      </c>
      <c r="D307" s="266" t="s">
        <v>301</v>
      </c>
      <c r="E307" s="267" t="s">
        <v>5231</v>
      </c>
      <c r="F307" s="268" t="s">
        <v>5232</v>
      </c>
      <c r="G307" s="269" t="s">
        <v>611</v>
      </c>
      <c r="H307" s="270">
        <v>1</v>
      </c>
      <c r="I307" s="271"/>
      <c r="J307" s="272">
        <f>ROUND(I307*H307,2)</f>
        <v>0</v>
      </c>
      <c r="K307" s="268" t="s">
        <v>1</v>
      </c>
      <c r="L307" s="273"/>
      <c r="M307" s="274" t="s">
        <v>1</v>
      </c>
      <c r="N307" s="275" t="s">
        <v>52</v>
      </c>
      <c r="O307" s="95"/>
      <c r="P307" s="239">
        <f>O307*H307</f>
        <v>0</v>
      </c>
      <c r="Q307" s="239">
        <v>0.001</v>
      </c>
      <c r="R307" s="239">
        <f>Q307*H307</f>
        <v>0.001</v>
      </c>
      <c r="S307" s="239">
        <v>0</v>
      </c>
      <c r="T307" s="240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1" t="s">
        <v>266</v>
      </c>
      <c r="AT307" s="241" t="s">
        <v>301</v>
      </c>
      <c r="AU307" s="241" t="s">
        <v>241</v>
      </c>
      <c r="AY307" s="19" t="s">
        <v>226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233</v>
      </c>
      <c r="BK307" s="242">
        <f>ROUND(I307*H307,2)</f>
        <v>0</v>
      </c>
      <c r="BL307" s="19" t="s">
        <v>233</v>
      </c>
      <c r="BM307" s="241" t="s">
        <v>5233</v>
      </c>
    </row>
    <row r="308" s="2" customFormat="1" ht="16.5" customHeight="1">
      <c r="A308" s="41"/>
      <c r="B308" s="42"/>
      <c r="C308" s="266" t="s">
        <v>466</v>
      </c>
      <c r="D308" s="266" t="s">
        <v>301</v>
      </c>
      <c r="E308" s="267" t="s">
        <v>5234</v>
      </c>
      <c r="F308" s="268" t="s">
        <v>5235</v>
      </c>
      <c r="G308" s="269" t="s">
        <v>611</v>
      </c>
      <c r="H308" s="270">
        <v>1</v>
      </c>
      <c r="I308" s="271"/>
      <c r="J308" s="272">
        <f>ROUND(I308*H308,2)</f>
        <v>0</v>
      </c>
      <c r="K308" s="268" t="s">
        <v>1</v>
      </c>
      <c r="L308" s="273"/>
      <c r="M308" s="274" t="s">
        <v>1</v>
      </c>
      <c r="N308" s="275" t="s">
        <v>52</v>
      </c>
      <c r="O308" s="95"/>
      <c r="P308" s="239">
        <f>O308*H308</f>
        <v>0</v>
      </c>
      <c r="Q308" s="239">
        <v>0.001</v>
      </c>
      <c r="R308" s="239">
        <f>Q308*H308</f>
        <v>0.001</v>
      </c>
      <c r="S308" s="239">
        <v>0</v>
      </c>
      <c r="T308" s="240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1" t="s">
        <v>266</v>
      </c>
      <c r="AT308" s="241" t="s">
        <v>301</v>
      </c>
      <c r="AU308" s="241" t="s">
        <v>241</v>
      </c>
      <c r="AY308" s="19" t="s">
        <v>226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233</v>
      </c>
      <c r="BK308" s="242">
        <f>ROUND(I308*H308,2)</f>
        <v>0</v>
      </c>
      <c r="BL308" s="19" t="s">
        <v>233</v>
      </c>
      <c r="BM308" s="241" t="s">
        <v>5236</v>
      </c>
    </row>
    <row r="309" s="2" customFormat="1" ht="16.5" customHeight="1">
      <c r="A309" s="41"/>
      <c r="B309" s="42"/>
      <c r="C309" s="266" t="s">
        <v>471</v>
      </c>
      <c r="D309" s="266" t="s">
        <v>301</v>
      </c>
      <c r="E309" s="267" t="s">
        <v>5237</v>
      </c>
      <c r="F309" s="268" t="s">
        <v>5238</v>
      </c>
      <c r="G309" s="269" t="s">
        <v>611</v>
      </c>
      <c r="H309" s="270">
        <v>2</v>
      </c>
      <c r="I309" s="271"/>
      <c r="J309" s="272">
        <f>ROUND(I309*H309,2)</f>
        <v>0</v>
      </c>
      <c r="K309" s="268" t="s">
        <v>1</v>
      </c>
      <c r="L309" s="273"/>
      <c r="M309" s="274" t="s">
        <v>1</v>
      </c>
      <c r="N309" s="275" t="s">
        <v>52</v>
      </c>
      <c r="O309" s="95"/>
      <c r="P309" s="239">
        <f>O309*H309</f>
        <v>0</v>
      </c>
      <c r="Q309" s="239">
        <v>0.00029999999999999997</v>
      </c>
      <c r="R309" s="239">
        <f>Q309*H309</f>
        <v>0.00059999999999999995</v>
      </c>
      <c r="S309" s="239">
        <v>0</v>
      </c>
      <c r="T309" s="240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1" t="s">
        <v>266</v>
      </c>
      <c r="AT309" s="241" t="s">
        <v>301</v>
      </c>
      <c r="AU309" s="241" t="s">
        <v>241</v>
      </c>
      <c r="AY309" s="19" t="s">
        <v>226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233</v>
      </c>
      <c r="BK309" s="242">
        <f>ROUND(I309*H309,2)</f>
        <v>0</v>
      </c>
      <c r="BL309" s="19" t="s">
        <v>233</v>
      </c>
      <c r="BM309" s="241" t="s">
        <v>5239</v>
      </c>
    </row>
    <row r="310" s="2" customFormat="1" ht="16.5" customHeight="1">
      <c r="A310" s="41"/>
      <c r="B310" s="42"/>
      <c r="C310" s="266" t="s">
        <v>476</v>
      </c>
      <c r="D310" s="266" t="s">
        <v>301</v>
      </c>
      <c r="E310" s="267" t="s">
        <v>5240</v>
      </c>
      <c r="F310" s="268" t="s">
        <v>5241</v>
      </c>
      <c r="G310" s="269" t="s">
        <v>611</v>
      </c>
      <c r="H310" s="270">
        <v>2</v>
      </c>
      <c r="I310" s="271"/>
      <c r="J310" s="272">
        <f>ROUND(I310*H310,2)</f>
        <v>0</v>
      </c>
      <c r="K310" s="268" t="s">
        <v>1</v>
      </c>
      <c r="L310" s="273"/>
      <c r="M310" s="274" t="s">
        <v>1</v>
      </c>
      <c r="N310" s="275" t="s">
        <v>52</v>
      </c>
      <c r="O310" s="95"/>
      <c r="P310" s="239">
        <f>O310*H310</f>
        <v>0</v>
      </c>
      <c r="Q310" s="239">
        <v>0.00025000000000000001</v>
      </c>
      <c r="R310" s="239">
        <f>Q310*H310</f>
        <v>0.00050000000000000001</v>
      </c>
      <c r="S310" s="239">
        <v>0</v>
      </c>
      <c r="T310" s="240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1" t="s">
        <v>266</v>
      </c>
      <c r="AT310" s="241" t="s">
        <v>301</v>
      </c>
      <c r="AU310" s="241" t="s">
        <v>241</v>
      </c>
      <c r="AY310" s="19" t="s">
        <v>226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233</v>
      </c>
      <c r="BK310" s="242">
        <f>ROUND(I310*H310,2)</f>
        <v>0</v>
      </c>
      <c r="BL310" s="19" t="s">
        <v>233</v>
      </c>
      <c r="BM310" s="241" t="s">
        <v>5242</v>
      </c>
    </row>
    <row r="311" s="2" customFormat="1" ht="16.5" customHeight="1">
      <c r="A311" s="41"/>
      <c r="B311" s="42"/>
      <c r="C311" s="266" t="s">
        <v>480</v>
      </c>
      <c r="D311" s="266" t="s">
        <v>301</v>
      </c>
      <c r="E311" s="267" t="s">
        <v>5243</v>
      </c>
      <c r="F311" s="268" t="s">
        <v>5244</v>
      </c>
      <c r="G311" s="269" t="s">
        <v>611</v>
      </c>
      <c r="H311" s="270">
        <v>1</v>
      </c>
      <c r="I311" s="271"/>
      <c r="J311" s="272">
        <f>ROUND(I311*H311,2)</f>
        <v>0</v>
      </c>
      <c r="K311" s="268" t="s">
        <v>1</v>
      </c>
      <c r="L311" s="273"/>
      <c r="M311" s="274" t="s">
        <v>1</v>
      </c>
      <c r="N311" s="275" t="s">
        <v>52</v>
      </c>
      <c r="O311" s="95"/>
      <c r="P311" s="239">
        <f>O311*H311</f>
        <v>0</v>
      </c>
      <c r="Q311" s="239">
        <v>0.00010000000000000001</v>
      </c>
      <c r="R311" s="239">
        <f>Q311*H311</f>
        <v>0.00010000000000000001</v>
      </c>
      <c r="S311" s="239">
        <v>0</v>
      </c>
      <c r="T311" s="240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1" t="s">
        <v>266</v>
      </c>
      <c r="AT311" s="241" t="s">
        <v>301</v>
      </c>
      <c r="AU311" s="241" t="s">
        <v>241</v>
      </c>
      <c r="AY311" s="19" t="s">
        <v>226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9" t="s">
        <v>233</v>
      </c>
      <c r="BK311" s="242">
        <f>ROUND(I311*H311,2)</f>
        <v>0</v>
      </c>
      <c r="BL311" s="19" t="s">
        <v>233</v>
      </c>
      <c r="BM311" s="241" t="s">
        <v>5245</v>
      </c>
    </row>
    <row r="312" s="2" customFormat="1" ht="16.5" customHeight="1">
      <c r="A312" s="41"/>
      <c r="B312" s="42"/>
      <c r="C312" s="266" t="s">
        <v>486</v>
      </c>
      <c r="D312" s="266" t="s">
        <v>301</v>
      </c>
      <c r="E312" s="267" t="s">
        <v>5246</v>
      </c>
      <c r="F312" s="268" t="s">
        <v>5247</v>
      </c>
      <c r="G312" s="269" t="s">
        <v>611</v>
      </c>
      <c r="H312" s="270">
        <v>1</v>
      </c>
      <c r="I312" s="271"/>
      <c r="J312" s="272">
        <f>ROUND(I312*H312,2)</f>
        <v>0</v>
      </c>
      <c r="K312" s="268" t="s">
        <v>1</v>
      </c>
      <c r="L312" s="273"/>
      <c r="M312" s="274" t="s">
        <v>1</v>
      </c>
      <c r="N312" s="275" t="s">
        <v>52</v>
      </c>
      <c r="O312" s="95"/>
      <c r="P312" s="239">
        <f>O312*H312</f>
        <v>0</v>
      </c>
      <c r="Q312" s="239">
        <v>0.00010000000000000001</v>
      </c>
      <c r="R312" s="239">
        <f>Q312*H312</f>
        <v>0.00010000000000000001</v>
      </c>
      <c r="S312" s="239">
        <v>0</v>
      </c>
      <c r="T312" s="240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1" t="s">
        <v>266</v>
      </c>
      <c r="AT312" s="241" t="s">
        <v>301</v>
      </c>
      <c r="AU312" s="241" t="s">
        <v>241</v>
      </c>
      <c r="AY312" s="19" t="s">
        <v>226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9" t="s">
        <v>233</v>
      </c>
      <c r="BK312" s="242">
        <f>ROUND(I312*H312,2)</f>
        <v>0</v>
      </c>
      <c r="BL312" s="19" t="s">
        <v>233</v>
      </c>
      <c r="BM312" s="241" t="s">
        <v>5248</v>
      </c>
    </row>
    <row r="313" s="2" customFormat="1" ht="16.5" customHeight="1">
      <c r="A313" s="41"/>
      <c r="B313" s="42"/>
      <c r="C313" s="266" t="s">
        <v>491</v>
      </c>
      <c r="D313" s="266" t="s">
        <v>301</v>
      </c>
      <c r="E313" s="267" t="s">
        <v>5249</v>
      </c>
      <c r="F313" s="268" t="s">
        <v>5250</v>
      </c>
      <c r="G313" s="269" t="s">
        <v>611</v>
      </c>
      <c r="H313" s="270">
        <v>4</v>
      </c>
      <c r="I313" s="271"/>
      <c r="J313" s="272">
        <f>ROUND(I313*H313,2)</f>
        <v>0</v>
      </c>
      <c r="K313" s="268" t="s">
        <v>1</v>
      </c>
      <c r="L313" s="273"/>
      <c r="M313" s="274" t="s">
        <v>1</v>
      </c>
      <c r="N313" s="275" t="s">
        <v>52</v>
      </c>
      <c r="O313" s="95"/>
      <c r="P313" s="239">
        <f>O313*H313</f>
        <v>0</v>
      </c>
      <c r="Q313" s="239">
        <v>0.00014999999999999999</v>
      </c>
      <c r="R313" s="239">
        <f>Q313*H313</f>
        <v>0.00059999999999999995</v>
      </c>
      <c r="S313" s="239">
        <v>0</v>
      </c>
      <c r="T313" s="240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1" t="s">
        <v>266</v>
      </c>
      <c r="AT313" s="241" t="s">
        <v>301</v>
      </c>
      <c r="AU313" s="241" t="s">
        <v>241</v>
      </c>
      <c r="AY313" s="19" t="s">
        <v>226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233</v>
      </c>
      <c r="BK313" s="242">
        <f>ROUND(I313*H313,2)</f>
        <v>0</v>
      </c>
      <c r="BL313" s="19" t="s">
        <v>233</v>
      </c>
      <c r="BM313" s="241" t="s">
        <v>5251</v>
      </c>
    </row>
    <row r="314" s="2" customFormat="1" ht="16.5" customHeight="1">
      <c r="A314" s="41"/>
      <c r="B314" s="42"/>
      <c r="C314" s="266" t="s">
        <v>495</v>
      </c>
      <c r="D314" s="266" t="s">
        <v>301</v>
      </c>
      <c r="E314" s="267" t="s">
        <v>4895</v>
      </c>
      <c r="F314" s="268" t="s">
        <v>4896</v>
      </c>
      <c r="G314" s="269" t="s">
        <v>611</v>
      </c>
      <c r="H314" s="270">
        <v>2</v>
      </c>
      <c r="I314" s="271"/>
      <c r="J314" s="272">
        <f>ROUND(I314*H314,2)</f>
        <v>0</v>
      </c>
      <c r="K314" s="268" t="s">
        <v>1</v>
      </c>
      <c r="L314" s="273"/>
      <c r="M314" s="274" t="s">
        <v>1</v>
      </c>
      <c r="N314" s="275" t="s">
        <v>52</v>
      </c>
      <c r="O314" s="95"/>
      <c r="P314" s="239">
        <f>O314*H314</f>
        <v>0</v>
      </c>
      <c r="Q314" s="239">
        <v>0.00014999999999999999</v>
      </c>
      <c r="R314" s="239">
        <f>Q314*H314</f>
        <v>0.00029999999999999997</v>
      </c>
      <c r="S314" s="239">
        <v>0</v>
      </c>
      <c r="T314" s="240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1" t="s">
        <v>266</v>
      </c>
      <c r="AT314" s="241" t="s">
        <v>301</v>
      </c>
      <c r="AU314" s="241" t="s">
        <v>241</v>
      </c>
      <c r="AY314" s="19" t="s">
        <v>226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9" t="s">
        <v>233</v>
      </c>
      <c r="BK314" s="242">
        <f>ROUND(I314*H314,2)</f>
        <v>0</v>
      </c>
      <c r="BL314" s="19" t="s">
        <v>233</v>
      </c>
      <c r="BM314" s="241" t="s">
        <v>5252</v>
      </c>
    </row>
    <row r="315" s="2" customFormat="1" ht="16.5" customHeight="1">
      <c r="A315" s="41"/>
      <c r="B315" s="42"/>
      <c r="C315" s="266" t="s">
        <v>499</v>
      </c>
      <c r="D315" s="266" t="s">
        <v>301</v>
      </c>
      <c r="E315" s="267" t="s">
        <v>5253</v>
      </c>
      <c r="F315" s="268" t="s">
        <v>5254</v>
      </c>
      <c r="G315" s="269" t="s">
        <v>611</v>
      </c>
      <c r="H315" s="270">
        <v>1</v>
      </c>
      <c r="I315" s="271"/>
      <c r="J315" s="272">
        <f>ROUND(I315*H315,2)</f>
        <v>0</v>
      </c>
      <c r="K315" s="268" t="s">
        <v>1</v>
      </c>
      <c r="L315" s="273"/>
      <c r="M315" s="274" t="s">
        <v>1</v>
      </c>
      <c r="N315" s="275" t="s">
        <v>52</v>
      </c>
      <c r="O315" s="95"/>
      <c r="P315" s="239">
        <f>O315*H315</f>
        <v>0</v>
      </c>
      <c r="Q315" s="239">
        <v>0.00025000000000000001</v>
      </c>
      <c r="R315" s="239">
        <f>Q315*H315</f>
        <v>0.00025000000000000001</v>
      </c>
      <c r="S315" s="239">
        <v>0</v>
      </c>
      <c r="T315" s="240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1" t="s">
        <v>266</v>
      </c>
      <c r="AT315" s="241" t="s">
        <v>301</v>
      </c>
      <c r="AU315" s="241" t="s">
        <v>241</v>
      </c>
      <c r="AY315" s="19" t="s">
        <v>226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9" t="s">
        <v>233</v>
      </c>
      <c r="BK315" s="242">
        <f>ROUND(I315*H315,2)</f>
        <v>0</v>
      </c>
      <c r="BL315" s="19" t="s">
        <v>233</v>
      </c>
      <c r="BM315" s="241" t="s">
        <v>5255</v>
      </c>
    </row>
    <row r="316" s="2" customFormat="1" ht="16.5" customHeight="1">
      <c r="A316" s="41"/>
      <c r="B316" s="42"/>
      <c r="C316" s="266" t="s">
        <v>505</v>
      </c>
      <c r="D316" s="266" t="s">
        <v>301</v>
      </c>
      <c r="E316" s="267" t="s">
        <v>5256</v>
      </c>
      <c r="F316" s="268" t="s">
        <v>5257</v>
      </c>
      <c r="G316" s="269" t="s">
        <v>611</v>
      </c>
      <c r="H316" s="270">
        <v>1</v>
      </c>
      <c r="I316" s="271"/>
      <c r="J316" s="272">
        <f>ROUND(I316*H316,2)</f>
        <v>0</v>
      </c>
      <c r="K316" s="268" t="s">
        <v>1</v>
      </c>
      <c r="L316" s="273"/>
      <c r="M316" s="274" t="s">
        <v>1</v>
      </c>
      <c r="N316" s="275" t="s">
        <v>52</v>
      </c>
      <c r="O316" s="95"/>
      <c r="P316" s="239">
        <f>O316*H316</f>
        <v>0</v>
      </c>
      <c r="Q316" s="239">
        <v>0.00010000000000000001</v>
      </c>
      <c r="R316" s="239">
        <f>Q316*H316</f>
        <v>0.00010000000000000001</v>
      </c>
      <c r="S316" s="239">
        <v>0</v>
      </c>
      <c r="T316" s="240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1" t="s">
        <v>266</v>
      </c>
      <c r="AT316" s="241" t="s">
        <v>301</v>
      </c>
      <c r="AU316" s="241" t="s">
        <v>241</v>
      </c>
      <c r="AY316" s="19" t="s">
        <v>226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9" t="s">
        <v>233</v>
      </c>
      <c r="BK316" s="242">
        <f>ROUND(I316*H316,2)</f>
        <v>0</v>
      </c>
      <c r="BL316" s="19" t="s">
        <v>233</v>
      </c>
      <c r="BM316" s="241" t="s">
        <v>5258</v>
      </c>
    </row>
    <row r="317" s="2" customFormat="1" ht="16.5" customHeight="1">
      <c r="A317" s="41"/>
      <c r="B317" s="42"/>
      <c r="C317" s="266" t="s">
        <v>509</v>
      </c>
      <c r="D317" s="266" t="s">
        <v>301</v>
      </c>
      <c r="E317" s="267" t="s">
        <v>5259</v>
      </c>
      <c r="F317" s="268" t="s">
        <v>5260</v>
      </c>
      <c r="G317" s="269" t="s">
        <v>611</v>
      </c>
      <c r="H317" s="270">
        <v>1</v>
      </c>
      <c r="I317" s="271"/>
      <c r="J317" s="272">
        <f>ROUND(I317*H317,2)</f>
        <v>0</v>
      </c>
      <c r="K317" s="268" t="s">
        <v>1</v>
      </c>
      <c r="L317" s="273"/>
      <c r="M317" s="274" t="s">
        <v>1</v>
      </c>
      <c r="N317" s="275" t="s">
        <v>52</v>
      </c>
      <c r="O317" s="95"/>
      <c r="P317" s="239">
        <f>O317*H317</f>
        <v>0</v>
      </c>
      <c r="Q317" s="239">
        <v>0.00010000000000000001</v>
      </c>
      <c r="R317" s="239">
        <f>Q317*H317</f>
        <v>0.00010000000000000001</v>
      </c>
      <c r="S317" s="239">
        <v>0</v>
      </c>
      <c r="T317" s="240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1" t="s">
        <v>266</v>
      </c>
      <c r="AT317" s="241" t="s">
        <v>301</v>
      </c>
      <c r="AU317" s="241" t="s">
        <v>241</v>
      </c>
      <c r="AY317" s="19" t="s">
        <v>226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9" t="s">
        <v>233</v>
      </c>
      <c r="BK317" s="242">
        <f>ROUND(I317*H317,2)</f>
        <v>0</v>
      </c>
      <c r="BL317" s="19" t="s">
        <v>233</v>
      </c>
      <c r="BM317" s="241" t="s">
        <v>5261</v>
      </c>
    </row>
    <row r="318" s="2" customFormat="1" ht="16.5" customHeight="1">
      <c r="A318" s="41"/>
      <c r="B318" s="42"/>
      <c r="C318" s="266" t="s">
        <v>514</v>
      </c>
      <c r="D318" s="266" t="s">
        <v>301</v>
      </c>
      <c r="E318" s="267" t="s">
        <v>5262</v>
      </c>
      <c r="F318" s="268" t="s">
        <v>5263</v>
      </c>
      <c r="G318" s="269" t="s">
        <v>611</v>
      </c>
      <c r="H318" s="270">
        <v>1</v>
      </c>
      <c r="I318" s="271"/>
      <c r="J318" s="272">
        <f>ROUND(I318*H318,2)</f>
        <v>0</v>
      </c>
      <c r="K318" s="268" t="s">
        <v>1</v>
      </c>
      <c r="L318" s="273"/>
      <c r="M318" s="274" t="s">
        <v>1</v>
      </c>
      <c r="N318" s="275" t="s">
        <v>52</v>
      </c>
      <c r="O318" s="95"/>
      <c r="P318" s="239">
        <f>O318*H318</f>
        <v>0</v>
      </c>
      <c r="Q318" s="239">
        <v>0.00010000000000000001</v>
      </c>
      <c r="R318" s="239">
        <f>Q318*H318</f>
        <v>0.00010000000000000001</v>
      </c>
      <c r="S318" s="239">
        <v>0</v>
      </c>
      <c r="T318" s="240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1" t="s">
        <v>266</v>
      </c>
      <c r="AT318" s="241" t="s">
        <v>301</v>
      </c>
      <c r="AU318" s="241" t="s">
        <v>241</v>
      </c>
      <c r="AY318" s="19" t="s">
        <v>226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9" t="s">
        <v>233</v>
      </c>
      <c r="BK318" s="242">
        <f>ROUND(I318*H318,2)</f>
        <v>0</v>
      </c>
      <c r="BL318" s="19" t="s">
        <v>233</v>
      </c>
      <c r="BM318" s="241" t="s">
        <v>5264</v>
      </c>
    </row>
    <row r="319" s="2" customFormat="1" ht="16.5" customHeight="1">
      <c r="A319" s="41"/>
      <c r="B319" s="42"/>
      <c r="C319" s="266" t="s">
        <v>518</v>
      </c>
      <c r="D319" s="266" t="s">
        <v>301</v>
      </c>
      <c r="E319" s="267" t="s">
        <v>5265</v>
      </c>
      <c r="F319" s="268" t="s">
        <v>4623</v>
      </c>
      <c r="G319" s="269" t="s">
        <v>244</v>
      </c>
      <c r="H319" s="270">
        <v>5</v>
      </c>
      <c r="I319" s="271"/>
      <c r="J319" s="272">
        <f>ROUND(I319*H319,2)</f>
        <v>0</v>
      </c>
      <c r="K319" s="268" t="s">
        <v>1</v>
      </c>
      <c r="L319" s="273"/>
      <c r="M319" s="274" t="s">
        <v>1</v>
      </c>
      <c r="N319" s="275" t="s">
        <v>52</v>
      </c>
      <c r="O319" s="95"/>
      <c r="P319" s="239">
        <f>O319*H319</f>
        <v>0</v>
      </c>
      <c r="Q319" s="239">
        <v>9.0000000000000006E-05</v>
      </c>
      <c r="R319" s="239">
        <f>Q319*H319</f>
        <v>0.00045000000000000004</v>
      </c>
      <c r="S319" s="239">
        <v>0</v>
      </c>
      <c r="T319" s="240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1" t="s">
        <v>266</v>
      </c>
      <c r="AT319" s="241" t="s">
        <v>301</v>
      </c>
      <c r="AU319" s="241" t="s">
        <v>241</v>
      </c>
      <c r="AY319" s="19" t="s">
        <v>226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9" t="s">
        <v>233</v>
      </c>
      <c r="BK319" s="242">
        <f>ROUND(I319*H319,2)</f>
        <v>0</v>
      </c>
      <c r="BL319" s="19" t="s">
        <v>233</v>
      </c>
      <c r="BM319" s="241" t="s">
        <v>5266</v>
      </c>
    </row>
    <row r="320" s="2" customFormat="1" ht="16.5" customHeight="1">
      <c r="A320" s="41"/>
      <c r="B320" s="42"/>
      <c r="C320" s="266" t="s">
        <v>523</v>
      </c>
      <c r="D320" s="266" t="s">
        <v>301</v>
      </c>
      <c r="E320" s="267" t="s">
        <v>4917</v>
      </c>
      <c r="F320" s="268" t="s">
        <v>4918</v>
      </c>
      <c r="G320" s="269" t="s">
        <v>244</v>
      </c>
      <c r="H320" s="270">
        <v>5</v>
      </c>
      <c r="I320" s="271"/>
      <c r="J320" s="272">
        <f>ROUND(I320*H320,2)</f>
        <v>0</v>
      </c>
      <c r="K320" s="268" t="s">
        <v>1</v>
      </c>
      <c r="L320" s="273"/>
      <c r="M320" s="274" t="s">
        <v>1</v>
      </c>
      <c r="N320" s="275" t="s">
        <v>52</v>
      </c>
      <c r="O320" s="95"/>
      <c r="P320" s="239">
        <f>O320*H320</f>
        <v>0</v>
      </c>
      <c r="Q320" s="239">
        <v>0.00013999999999999999</v>
      </c>
      <c r="R320" s="239">
        <f>Q320*H320</f>
        <v>0.00069999999999999988</v>
      </c>
      <c r="S320" s="239">
        <v>0</v>
      </c>
      <c r="T320" s="240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1" t="s">
        <v>266</v>
      </c>
      <c r="AT320" s="241" t="s">
        <v>301</v>
      </c>
      <c r="AU320" s="241" t="s">
        <v>241</v>
      </c>
      <c r="AY320" s="19" t="s">
        <v>226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233</v>
      </c>
      <c r="BK320" s="242">
        <f>ROUND(I320*H320,2)</f>
        <v>0</v>
      </c>
      <c r="BL320" s="19" t="s">
        <v>233</v>
      </c>
      <c r="BM320" s="241" t="s">
        <v>5267</v>
      </c>
    </row>
    <row r="321" s="2" customFormat="1" ht="16.5" customHeight="1">
      <c r="A321" s="41"/>
      <c r="B321" s="42"/>
      <c r="C321" s="266" t="s">
        <v>531</v>
      </c>
      <c r="D321" s="266" t="s">
        <v>301</v>
      </c>
      <c r="E321" s="267" t="s">
        <v>5268</v>
      </c>
      <c r="F321" s="268" t="s">
        <v>5269</v>
      </c>
      <c r="G321" s="269" t="s">
        <v>244</v>
      </c>
      <c r="H321" s="270">
        <v>10</v>
      </c>
      <c r="I321" s="271"/>
      <c r="J321" s="272">
        <f>ROUND(I321*H321,2)</f>
        <v>0</v>
      </c>
      <c r="K321" s="268" t="s">
        <v>1</v>
      </c>
      <c r="L321" s="273"/>
      <c r="M321" s="274" t="s">
        <v>1</v>
      </c>
      <c r="N321" s="275" t="s">
        <v>52</v>
      </c>
      <c r="O321" s="95"/>
      <c r="P321" s="239">
        <f>O321*H321</f>
        <v>0</v>
      </c>
      <c r="Q321" s="239">
        <v>0.00080000000000000004</v>
      </c>
      <c r="R321" s="239">
        <f>Q321*H321</f>
        <v>0.0080000000000000002</v>
      </c>
      <c r="S321" s="239">
        <v>0</v>
      </c>
      <c r="T321" s="240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1" t="s">
        <v>266</v>
      </c>
      <c r="AT321" s="241" t="s">
        <v>301</v>
      </c>
      <c r="AU321" s="241" t="s">
        <v>241</v>
      </c>
      <c r="AY321" s="19" t="s">
        <v>226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233</v>
      </c>
      <c r="BK321" s="242">
        <f>ROUND(I321*H321,2)</f>
        <v>0</v>
      </c>
      <c r="BL321" s="19" t="s">
        <v>233</v>
      </c>
      <c r="BM321" s="241" t="s">
        <v>5270</v>
      </c>
    </row>
    <row r="322" s="2" customFormat="1" ht="16.5" customHeight="1">
      <c r="A322" s="41"/>
      <c r="B322" s="42"/>
      <c r="C322" s="230" t="s">
        <v>535</v>
      </c>
      <c r="D322" s="230" t="s">
        <v>228</v>
      </c>
      <c r="E322" s="231" t="s">
        <v>4631</v>
      </c>
      <c r="F322" s="232" t="s">
        <v>5271</v>
      </c>
      <c r="G322" s="233" t="s">
        <v>369</v>
      </c>
      <c r="H322" s="234">
        <v>5</v>
      </c>
      <c r="I322" s="235"/>
      <c r="J322" s="236">
        <f>ROUND(I322*H322,2)</f>
        <v>0</v>
      </c>
      <c r="K322" s="232" t="s">
        <v>232</v>
      </c>
      <c r="L322" s="47"/>
      <c r="M322" s="237" t="s">
        <v>1</v>
      </c>
      <c r="N322" s="238" t="s">
        <v>52</v>
      </c>
      <c r="O322" s="95"/>
      <c r="P322" s="239">
        <f>O322*H322</f>
        <v>0</v>
      </c>
      <c r="Q322" s="239">
        <v>0.00048999999999999998</v>
      </c>
      <c r="R322" s="239">
        <f>Q322*H322</f>
        <v>0.0024499999999999999</v>
      </c>
      <c r="S322" s="239">
        <v>0</v>
      </c>
      <c r="T322" s="240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1" t="s">
        <v>307</v>
      </c>
      <c r="AT322" s="241" t="s">
        <v>228</v>
      </c>
      <c r="AU322" s="241" t="s">
        <v>241</v>
      </c>
      <c r="AY322" s="19" t="s">
        <v>226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9" t="s">
        <v>233</v>
      </c>
      <c r="BK322" s="242">
        <f>ROUND(I322*H322,2)</f>
        <v>0</v>
      </c>
      <c r="BL322" s="19" t="s">
        <v>307</v>
      </c>
      <c r="BM322" s="241" t="s">
        <v>5272</v>
      </c>
    </row>
    <row r="323" s="15" customFormat="1">
      <c r="A323" s="15"/>
      <c r="B323" s="280"/>
      <c r="C323" s="281"/>
      <c r="D323" s="245" t="s">
        <v>235</v>
      </c>
      <c r="E323" s="282" t="s">
        <v>1</v>
      </c>
      <c r="F323" s="283" t="s">
        <v>4623</v>
      </c>
      <c r="G323" s="281"/>
      <c r="H323" s="282" t="s">
        <v>1</v>
      </c>
      <c r="I323" s="284"/>
      <c r="J323" s="281"/>
      <c r="K323" s="281"/>
      <c r="L323" s="285"/>
      <c r="M323" s="286"/>
      <c r="N323" s="287"/>
      <c r="O323" s="287"/>
      <c r="P323" s="287"/>
      <c r="Q323" s="287"/>
      <c r="R323" s="287"/>
      <c r="S323" s="287"/>
      <c r="T323" s="28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9" t="s">
        <v>235</v>
      </c>
      <c r="AU323" s="289" t="s">
        <v>241</v>
      </c>
      <c r="AV323" s="15" t="s">
        <v>92</v>
      </c>
      <c r="AW323" s="15" t="s">
        <v>40</v>
      </c>
      <c r="AX323" s="15" t="s">
        <v>85</v>
      </c>
      <c r="AY323" s="289" t="s">
        <v>226</v>
      </c>
    </row>
    <row r="324" s="13" customFormat="1">
      <c r="A324" s="13"/>
      <c r="B324" s="243"/>
      <c r="C324" s="244"/>
      <c r="D324" s="245" t="s">
        <v>235</v>
      </c>
      <c r="E324" s="246" t="s">
        <v>1</v>
      </c>
      <c r="F324" s="247" t="s">
        <v>251</v>
      </c>
      <c r="G324" s="244"/>
      <c r="H324" s="248">
        <v>5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235</v>
      </c>
      <c r="AU324" s="254" t="s">
        <v>241</v>
      </c>
      <c r="AV324" s="13" t="s">
        <v>94</v>
      </c>
      <c r="AW324" s="13" t="s">
        <v>40</v>
      </c>
      <c r="AX324" s="13" t="s">
        <v>92</v>
      </c>
      <c r="AY324" s="254" t="s">
        <v>226</v>
      </c>
    </row>
    <row r="325" s="2" customFormat="1" ht="16.5" customHeight="1">
      <c r="A325" s="41"/>
      <c r="B325" s="42"/>
      <c r="C325" s="230" t="s">
        <v>541</v>
      </c>
      <c r="D325" s="230" t="s">
        <v>228</v>
      </c>
      <c r="E325" s="231" t="s">
        <v>2230</v>
      </c>
      <c r="F325" s="232" t="s">
        <v>4926</v>
      </c>
      <c r="G325" s="233" t="s">
        <v>369</v>
      </c>
      <c r="H325" s="234">
        <v>12</v>
      </c>
      <c r="I325" s="235"/>
      <c r="J325" s="236">
        <f>ROUND(I325*H325,2)</f>
        <v>0</v>
      </c>
      <c r="K325" s="232" t="s">
        <v>232</v>
      </c>
      <c r="L325" s="47"/>
      <c r="M325" s="237" t="s">
        <v>1</v>
      </c>
      <c r="N325" s="238" t="s">
        <v>52</v>
      </c>
      <c r="O325" s="95"/>
      <c r="P325" s="239">
        <f>O325*H325</f>
        <v>0</v>
      </c>
      <c r="Q325" s="239">
        <v>0.00060999999999999997</v>
      </c>
      <c r="R325" s="239">
        <f>Q325*H325</f>
        <v>0.0073200000000000001</v>
      </c>
      <c r="S325" s="239">
        <v>0</v>
      </c>
      <c r="T325" s="240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1" t="s">
        <v>307</v>
      </c>
      <c r="AT325" s="241" t="s">
        <v>228</v>
      </c>
      <c r="AU325" s="241" t="s">
        <v>241</v>
      </c>
      <c r="AY325" s="19" t="s">
        <v>226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9" t="s">
        <v>233</v>
      </c>
      <c r="BK325" s="242">
        <f>ROUND(I325*H325,2)</f>
        <v>0</v>
      </c>
      <c r="BL325" s="19" t="s">
        <v>307</v>
      </c>
      <c r="BM325" s="241" t="s">
        <v>5273</v>
      </c>
    </row>
    <row r="326" s="15" customFormat="1">
      <c r="A326" s="15"/>
      <c r="B326" s="280"/>
      <c r="C326" s="281"/>
      <c r="D326" s="245" t="s">
        <v>235</v>
      </c>
      <c r="E326" s="282" t="s">
        <v>1</v>
      </c>
      <c r="F326" s="283" t="s">
        <v>4889</v>
      </c>
      <c r="G326" s="281"/>
      <c r="H326" s="282" t="s">
        <v>1</v>
      </c>
      <c r="I326" s="284"/>
      <c r="J326" s="281"/>
      <c r="K326" s="281"/>
      <c r="L326" s="285"/>
      <c r="M326" s="286"/>
      <c r="N326" s="287"/>
      <c r="O326" s="287"/>
      <c r="P326" s="287"/>
      <c r="Q326" s="287"/>
      <c r="R326" s="287"/>
      <c r="S326" s="287"/>
      <c r="T326" s="28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9" t="s">
        <v>235</v>
      </c>
      <c r="AU326" s="289" t="s">
        <v>241</v>
      </c>
      <c r="AV326" s="15" t="s">
        <v>92</v>
      </c>
      <c r="AW326" s="15" t="s">
        <v>40</v>
      </c>
      <c r="AX326" s="15" t="s">
        <v>85</v>
      </c>
      <c r="AY326" s="289" t="s">
        <v>226</v>
      </c>
    </row>
    <row r="327" s="13" customFormat="1">
      <c r="A327" s="13"/>
      <c r="B327" s="243"/>
      <c r="C327" s="244"/>
      <c r="D327" s="245" t="s">
        <v>235</v>
      </c>
      <c r="E327" s="246" t="s">
        <v>1</v>
      </c>
      <c r="F327" s="247" t="s">
        <v>1661</v>
      </c>
      <c r="G327" s="244"/>
      <c r="H327" s="248">
        <v>2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235</v>
      </c>
      <c r="AU327" s="254" t="s">
        <v>241</v>
      </c>
      <c r="AV327" s="13" t="s">
        <v>94</v>
      </c>
      <c r="AW327" s="13" t="s">
        <v>40</v>
      </c>
      <c r="AX327" s="13" t="s">
        <v>85</v>
      </c>
      <c r="AY327" s="254" t="s">
        <v>226</v>
      </c>
    </row>
    <row r="328" s="15" customFormat="1">
      <c r="A328" s="15"/>
      <c r="B328" s="280"/>
      <c r="C328" s="281"/>
      <c r="D328" s="245" t="s">
        <v>235</v>
      </c>
      <c r="E328" s="282" t="s">
        <v>1</v>
      </c>
      <c r="F328" s="283" t="s">
        <v>5247</v>
      </c>
      <c r="G328" s="281"/>
      <c r="H328" s="282" t="s">
        <v>1</v>
      </c>
      <c r="I328" s="284"/>
      <c r="J328" s="281"/>
      <c r="K328" s="281"/>
      <c r="L328" s="285"/>
      <c r="M328" s="286"/>
      <c r="N328" s="287"/>
      <c r="O328" s="287"/>
      <c r="P328" s="287"/>
      <c r="Q328" s="287"/>
      <c r="R328" s="287"/>
      <c r="S328" s="287"/>
      <c r="T328" s="28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9" t="s">
        <v>235</v>
      </c>
      <c r="AU328" s="289" t="s">
        <v>241</v>
      </c>
      <c r="AV328" s="15" t="s">
        <v>92</v>
      </c>
      <c r="AW328" s="15" t="s">
        <v>40</v>
      </c>
      <c r="AX328" s="15" t="s">
        <v>85</v>
      </c>
      <c r="AY328" s="289" t="s">
        <v>226</v>
      </c>
    </row>
    <row r="329" s="13" customFormat="1">
      <c r="A329" s="13"/>
      <c r="B329" s="243"/>
      <c r="C329" s="244"/>
      <c r="D329" s="245" t="s">
        <v>235</v>
      </c>
      <c r="E329" s="246" t="s">
        <v>1</v>
      </c>
      <c r="F329" s="247" t="s">
        <v>5274</v>
      </c>
      <c r="G329" s="244"/>
      <c r="H329" s="248">
        <v>1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235</v>
      </c>
      <c r="AU329" s="254" t="s">
        <v>241</v>
      </c>
      <c r="AV329" s="13" t="s">
        <v>94</v>
      </c>
      <c r="AW329" s="13" t="s">
        <v>40</v>
      </c>
      <c r="AX329" s="13" t="s">
        <v>85</v>
      </c>
      <c r="AY329" s="254" t="s">
        <v>226</v>
      </c>
    </row>
    <row r="330" s="15" customFormat="1">
      <c r="A330" s="15"/>
      <c r="B330" s="280"/>
      <c r="C330" s="281"/>
      <c r="D330" s="245" t="s">
        <v>235</v>
      </c>
      <c r="E330" s="282" t="s">
        <v>1</v>
      </c>
      <c r="F330" s="283" t="s">
        <v>4896</v>
      </c>
      <c r="G330" s="281"/>
      <c r="H330" s="282" t="s">
        <v>1</v>
      </c>
      <c r="I330" s="284"/>
      <c r="J330" s="281"/>
      <c r="K330" s="281"/>
      <c r="L330" s="285"/>
      <c r="M330" s="286"/>
      <c r="N330" s="287"/>
      <c r="O330" s="287"/>
      <c r="P330" s="287"/>
      <c r="Q330" s="287"/>
      <c r="R330" s="287"/>
      <c r="S330" s="287"/>
      <c r="T330" s="28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9" t="s">
        <v>235</v>
      </c>
      <c r="AU330" s="289" t="s">
        <v>241</v>
      </c>
      <c r="AV330" s="15" t="s">
        <v>92</v>
      </c>
      <c r="AW330" s="15" t="s">
        <v>40</v>
      </c>
      <c r="AX330" s="15" t="s">
        <v>85</v>
      </c>
      <c r="AY330" s="289" t="s">
        <v>226</v>
      </c>
    </row>
    <row r="331" s="13" customFormat="1">
      <c r="A331" s="13"/>
      <c r="B331" s="243"/>
      <c r="C331" s="244"/>
      <c r="D331" s="245" t="s">
        <v>235</v>
      </c>
      <c r="E331" s="246" t="s">
        <v>1</v>
      </c>
      <c r="F331" s="247" t="s">
        <v>1792</v>
      </c>
      <c r="G331" s="244"/>
      <c r="H331" s="248">
        <v>4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235</v>
      </c>
      <c r="AU331" s="254" t="s">
        <v>241</v>
      </c>
      <c r="AV331" s="13" t="s">
        <v>94</v>
      </c>
      <c r="AW331" s="13" t="s">
        <v>40</v>
      </c>
      <c r="AX331" s="13" t="s">
        <v>85</v>
      </c>
      <c r="AY331" s="254" t="s">
        <v>226</v>
      </c>
    </row>
    <row r="332" s="15" customFormat="1">
      <c r="A332" s="15"/>
      <c r="B332" s="280"/>
      <c r="C332" s="281"/>
      <c r="D332" s="245" t="s">
        <v>235</v>
      </c>
      <c r="E332" s="282" t="s">
        <v>1</v>
      </c>
      <c r="F332" s="283" t="s">
        <v>4918</v>
      </c>
      <c r="G332" s="281"/>
      <c r="H332" s="282" t="s">
        <v>1</v>
      </c>
      <c r="I332" s="284"/>
      <c r="J332" s="281"/>
      <c r="K332" s="281"/>
      <c r="L332" s="285"/>
      <c r="M332" s="286"/>
      <c r="N332" s="287"/>
      <c r="O332" s="287"/>
      <c r="P332" s="287"/>
      <c r="Q332" s="287"/>
      <c r="R332" s="287"/>
      <c r="S332" s="287"/>
      <c r="T332" s="28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9" t="s">
        <v>235</v>
      </c>
      <c r="AU332" s="289" t="s">
        <v>241</v>
      </c>
      <c r="AV332" s="15" t="s">
        <v>92</v>
      </c>
      <c r="AW332" s="15" t="s">
        <v>40</v>
      </c>
      <c r="AX332" s="15" t="s">
        <v>85</v>
      </c>
      <c r="AY332" s="289" t="s">
        <v>226</v>
      </c>
    </row>
    <row r="333" s="13" customFormat="1">
      <c r="A333" s="13"/>
      <c r="B333" s="243"/>
      <c r="C333" s="244"/>
      <c r="D333" s="245" t="s">
        <v>235</v>
      </c>
      <c r="E333" s="246" t="s">
        <v>1</v>
      </c>
      <c r="F333" s="247" t="s">
        <v>251</v>
      </c>
      <c r="G333" s="244"/>
      <c r="H333" s="248">
        <v>5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235</v>
      </c>
      <c r="AU333" s="254" t="s">
        <v>241</v>
      </c>
      <c r="AV333" s="13" t="s">
        <v>94</v>
      </c>
      <c r="AW333" s="13" t="s">
        <v>40</v>
      </c>
      <c r="AX333" s="13" t="s">
        <v>85</v>
      </c>
      <c r="AY333" s="254" t="s">
        <v>226</v>
      </c>
    </row>
    <row r="334" s="14" customFormat="1">
      <c r="A334" s="14"/>
      <c r="B334" s="255"/>
      <c r="C334" s="256"/>
      <c r="D334" s="245" t="s">
        <v>235</v>
      </c>
      <c r="E334" s="257" t="s">
        <v>1</v>
      </c>
      <c r="F334" s="258" t="s">
        <v>237</v>
      </c>
      <c r="G334" s="256"/>
      <c r="H334" s="259">
        <v>12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235</v>
      </c>
      <c r="AU334" s="265" t="s">
        <v>241</v>
      </c>
      <c r="AV334" s="14" t="s">
        <v>233</v>
      </c>
      <c r="AW334" s="14" t="s">
        <v>40</v>
      </c>
      <c r="AX334" s="14" t="s">
        <v>92</v>
      </c>
      <c r="AY334" s="265" t="s">
        <v>226</v>
      </c>
    </row>
    <row r="335" s="2" customFormat="1" ht="16.5" customHeight="1">
      <c r="A335" s="41"/>
      <c r="B335" s="42"/>
      <c r="C335" s="230" t="s">
        <v>547</v>
      </c>
      <c r="D335" s="230" t="s">
        <v>228</v>
      </c>
      <c r="E335" s="231" t="s">
        <v>2233</v>
      </c>
      <c r="F335" s="232" t="s">
        <v>5275</v>
      </c>
      <c r="G335" s="233" t="s">
        <v>369</v>
      </c>
      <c r="H335" s="234">
        <v>2</v>
      </c>
      <c r="I335" s="235"/>
      <c r="J335" s="236">
        <f>ROUND(I335*H335,2)</f>
        <v>0</v>
      </c>
      <c r="K335" s="232" t="s">
        <v>232</v>
      </c>
      <c r="L335" s="47"/>
      <c r="M335" s="237" t="s">
        <v>1</v>
      </c>
      <c r="N335" s="238" t="s">
        <v>52</v>
      </c>
      <c r="O335" s="95"/>
      <c r="P335" s="239">
        <f>O335*H335</f>
        <v>0</v>
      </c>
      <c r="Q335" s="239">
        <v>0.00093000000000000005</v>
      </c>
      <c r="R335" s="239">
        <f>Q335*H335</f>
        <v>0.0018600000000000001</v>
      </c>
      <c r="S335" s="239">
        <v>0</v>
      </c>
      <c r="T335" s="240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1" t="s">
        <v>307</v>
      </c>
      <c r="AT335" s="241" t="s">
        <v>228</v>
      </c>
      <c r="AU335" s="241" t="s">
        <v>241</v>
      </c>
      <c r="AY335" s="19" t="s">
        <v>226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9" t="s">
        <v>233</v>
      </c>
      <c r="BK335" s="242">
        <f>ROUND(I335*H335,2)</f>
        <v>0</v>
      </c>
      <c r="BL335" s="19" t="s">
        <v>307</v>
      </c>
      <c r="BM335" s="241" t="s">
        <v>5276</v>
      </c>
    </row>
    <row r="336" s="15" customFormat="1">
      <c r="A336" s="15"/>
      <c r="B336" s="280"/>
      <c r="C336" s="281"/>
      <c r="D336" s="245" t="s">
        <v>235</v>
      </c>
      <c r="E336" s="282" t="s">
        <v>1</v>
      </c>
      <c r="F336" s="283" t="s">
        <v>5260</v>
      </c>
      <c r="G336" s="281"/>
      <c r="H336" s="282" t="s">
        <v>1</v>
      </c>
      <c r="I336" s="284"/>
      <c r="J336" s="281"/>
      <c r="K336" s="281"/>
      <c r="L336" s="285"/>
      <c r="M336" s="286"/>
      <c r="N336" s="287"/>
      <c r="O336" s="287"/>
      <c r="P336" s="287"/>
      <c r="Q336" s="287"/>
      <c r="R336" s="287"/>
      <c r="S336" s="287"/>
      <c r="T336" s="28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9" t="s">
        <v>235</v>
      </c>
      <c r="AU336" s="289" t="s">
        <v>241</v>
      </c>
      <c r="AV336" s="15" t="s">
        <v>92</v>
      </c>
      <c r="AW336" s="15" t="s">
        <v>40</v>
      </c>
      <c r="AX336" s="15" t="s">
        <v>85</v>
      </c>
      <c r="AY336" s="289" t="s">
        <v>226</v>
      </c>
    </row>
    <row r="337" s="13" customFormat="1">
      <c r="A337" s="13"/>
      <c r="B337" s="243"/>
      <c r="C337" s="244"/>
      <c r="D337" s="245" t="s">
        <v>235</v>
      </c>
      <c r="E337" s="246" t="s">
        <v>1</v>
      </c>
      <c r="F337" s="247" t="s">
        <v>92</v>
      </c>
      <c r="G337" s="244"/>
      <c r="H337" s="248">
        <v>1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235</v>
      </c>
      <c r="AU337" s="254" t="s">
        <v>241</v>
      </c>
      <c r="AV337" s="13" t="s">
        <v>94</v>
      </c>
      <c r="AW337" s="13" t="s">
        <v>40</v>
      </c>
      <c r="AX337" s="13" t="s">
        <v>85</v>
      </c>
      <c r="AY337" s="254" t="s">
        <v>226</v>
      </c>
    </row>
    <row r="338" s="15" customFormat="1">
      <c r="A338" s="15"/>
      <c r="B338" s="280"/>
      <c r="C338" s="281"/>
      <c r="D338" s="245" t="s">
        <v>235</v>
      </c>
      <c r="E338" s="282" t="s">
        <v>1</v>
      </c>
      <c r="F338" s="283" t="s">
        <v>5263</v>
      </c>
      <c r="G338" s="281"/>
      <c r="H338" s="282" t="s">
        <v>1</v>
      </c>
      <c r="I338" s="284"/>
      <c r="J338" s="281"/>
      <c r="K338" s="281"/>
      <c r="L338" s="285"/>
      <c r="M338" s="286"/>
      <c r="N338" s="287"/>
      <c r="O338" s="287"/>
      <c r="P338" s="287"/>
      <c r="Q338" s="287"/>
      <c r="R338" s="287"/>
      <c r="S338" s="287"/>
      <c r="T338" s="28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9" t="s">
        <v>235</v>
      </c>
      <c r="AU338" s="289" t="s">
        <v>241</v>
      </c>
      <c r="AV338" s="15" t="s">
        <v>92</v>
      </c>
      <c r="AW338" s="15" t="s">
        <v>40</v>
      </c>
      <c r="AX338" s="15" t="s">
        <v>85</v>
      </c>
      <c r="AY338" s="289" t="s">
        <v>226</v>
      </c>
    </row>
    <row r="339" s="13" customFormat="1">
      <c r="A339" s="13"/>
      <c r="B339" s="243"/>
      <c r="C339" s="244"/>
      <c r="D339" s="245" t="s">
        <v>235</v>
      </c>
      <c r="E339" s="246" t="s">
        <v>1</v>
      </c>
      <c r="F339" s="247" t="s">
        <v>92</v>
      </c>
      <c r="G339" s="244"/>
      <c r="H339" s="248">
        <v>1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235</v>
      </c>
      <c r="AU339" s="254" t="s">
        <v>241</v>
      </c>
      <c r="AV339" s="13" t="s">
        <v>94</v>
      </c>
      <c r="AW339" s="13" t="s">
        <v>40</v>
      </c>
      <c r="AX339" s="13" t="s">
        <v>85</v>
      </c>
      <c r="AY339" s="254" t="s">
        <v>226</v>
      </c>
    </row>
    <row r="340" s="14" customFormat="1">
      <c r="A340" s="14"/>
      <c r="B340" s="255"/>
      <c r="C340" s="256"/>
      <c r="D340" s="245" t="s">
        <v>235</v>
      </c>
      <c r="E340" s="257" t="s">
        <v>1</v>
      </c>
      <c r="F340" s="258" t="s">
        <v>237</v>
      </c>
      <c r="G340" s="256"/>
      <c r="H340" s="259">
        <v>2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5" t="s">
        <v>235</v>
      </c>
      <c r="AU340" s="265" t="s">
        <v>241</v>
      </c>
      <c r="AV340" s="14" t="s">
        <v>233</v>
      </c>
      <c r="AW340" s="14" t="s">
        <v>40</v>
      </c>
      <c r="AX340" s="14" t="s">
        <v>92</v>
      </c>
      <c r="AY340" s="265" t="s">
        <v>226</v>
      </c>
    </row>
    <row r="341" s="2" customFormat="1" ht="16.5" customHeight="1">
      <c r="A341" s="41"/>
      <c r="B341" s="42"/>
      <c r="C341" s="230" t="s">
        <v>551</v>
      </c>
      <c r="D341" s="230" t="s">
        <v>228</v>
      </c>
      <c r="E341" s="231" t="s">
        <v>2236</v>
      </c>
      <c r="F341" s="232" t="s">
        <v>5277</v>
      </c>
      <c r="G341" s="233" t="s">
        <v>369</v>
      </c>
      <c r="H341" s="234">
        <v>44</v>
      </c>
      <c r="I341" s="235"/>
      <c r="J341" s="236">
        <f>ROUND(I341*H341,2)</f>
        <v>0</v>
      </c>
      <c r="K341" s="232" t="s">
        <v>232</v>
      </c>
      <c r="L341" s="47"/>
      <c r="M341" s="237" t="s">
        <v>1</v>
      </c>
      <c r="N341" s="238" t="s">
        <v>52</v>
      </c>
      <c r="O341" s="95"/>
      <c r="P341" s="239">
        <f>O341*H341</f>
        <v>0</v>
      </c>
      <c r="Q341" s="239">
        <v>0.00122</v>
      </c>
      <c r="R341" s="239">
        <f>Q341*H341</f>
        <v>0.053679999999999999</v>
      </c>
      <c r="S341" s="239">
        <v>0</v>
      </c>
      <c r="T341" s="240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1" t="s">
        <v>307</v>
      </c>
      <c r="AT341" s="241" t="s">
        <v>228</v>
      </c>
      <c r="AU341" s="241" t="s">
        <v>241</v>
      </c>
      <c r="AY341" s="19" t="s">
        <v>226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9" t="s">
        <v>233</v>
      </c>
      <c r="BK341" s="242">
        <f>ROUND(I341*H341,2)</f>
        <v>0</v>
      </c>
      <c r="BL341" s="19" t="s">
        <v>307</v>
      </c>
      <c r="BM341" s="241" t="s">
        <v>5278</v>
      </c>
    </row>
    <row r="342" s="15" customFormat="1">
      <c r="A342" s="15"/>
      <c r="B342" s="280"/>
      <c r="C342" s="281"/>
      <c r="D342" s="245" t="s">
        <v>235</v>
      </c>
      <c r="E342" s="282" t="s">
        <v>1</v>
      </c>
      <c r="F342" s="283" t="s">
        <v>5225</v>
      </c>
      <c r="G342" s="281"/>
      <c r="H342" s="282" t="s">
        <v>1</v>
      </c>
      <c r="I342" s="284"/>
      <c r="J342" s="281"/>
      <c r="K342" s="281"/>
      <c r="L342" s="285"/>
      <c r="M342" s="286"/>
      <c r="N342" s="287"/>
      <c r="O342" s="287"/>
      <c r="P342" s="287"/>
      <c r="Q342" s="287"/>
      <c r="R342" s="287"/>
      <c r="S342" s="287"/>
      <c r="T342" s="28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9" t="s">
        <v>235</v>
      </c>
      <c r="AU342" s="289" t="s">
        <v>241</v>
      </c>
      <c r="AV342" s="15" t="s">
        <v>92</v>
      </c>
      <c r="AW342" s="15" t="s">
        <v>40</v>
      </c>
      <c r="AX342" s="15" t="s">
        <v>85</v>
      </c>
      <c r="AY342" s="289" t="s">
        <v>226</v>
      </c>
    </row>
    <row r="343" s="13" customFormat="1">
      <c r="A343" s="13"/>
      <c r="B343" s="243"/>
      <c r="C343" s="244"/>
      <c r="D343" s="245" t="s">
        <v>235</v>
      </c>
      <c r="E343" s="246" t="s">
        <v>1</v>
      </c>
      <c r="F343" s="247" t="s">
        <v>1792</v>
      </c>
      <c r="G343" s="244"/>
      <c r="H343" s="248">
        <v>4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235</v>
      </c>
      <c r="AU343" s="254" t="s">
        <v>241</v>
      </c>
      <c r="AV343" s="13" t="s">
        <v>94</v>
      </c>
      <c r="AW343" s="13" t="s">
        <v>40</v>
      </c>
      <c r="AX343" s="13" t="s">
        <v>85</v>
      </c>
      <c r="AY343" s="254" t="s">
        <v>226</v>
      </c>
    </row>
    <row r="344" s="15" customFormat="1">
      <c r="A344" s="15"/>
      <c r="B344" s="280"/>
      <c r="C344" s="281"/>
      <c r="D344" s="245" t="s">
        <v>235</v>
      </c>
      <c r="E344" s="282" t="s">
        <v>1</v>
      </c>
      <c r="F344" s="283" t="s">
        <v>5229</v>
      </c>
      <c r="G344" s="281"/>
      <c r="H344" s="282" t="s">
        <v>1</v>
      </c>
      <c r="I344" s="284"/>
      <c r="J344" s="281"/>
      <c r="K344" s="281"/>
      <c r="L344" s="285"/>
      <c r="M344" s="286"/>
      <c r="N344" s="287"/>
      <c r="O344" s="287"/>
      <c r="P344" s="287"/>
      <c r="Q344" s="287"/>
      <c r="R344" s="287"/>
      <c r="S344" s="287"/>
      <c r="T344" s="28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9" t="s">
        <v>235</v>
      </c>
      <c r="AU344" s="289" t="s">
        <v>241</v>
      </c>
      <c r="AV344" s="15" t="s">
        <v>92</v>
      </c>
      <c r="AW344" s="15" t="s">
        <v>40</v>
      </c>
      <c r="AX344" s="15" t="s">
        <v>85</v>
      </c>
      <c r="AY344" s="289" t="s">
        <v>226</v>
      </c>
    </row>
    <row r="345" s="13" customFormat="1">
      <c r="A345" s="13"/>
      <c r="B345" s="243"/>
      <c r="C345" s="244"/>
      <c r="D345" s="245" t="s">
        <v>235</v>
      </c>
      <c r="E345" s="246" t="s">
        <v>1</v>
      </c>
      <c r="F345" s="247" t="s">
        <v>1661</v>
      </c>
      <c r="G345" s="244"/>
      <c r="H345" s="248">
        <v>2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235</v>
      </c>
      <c r="AU345" s="254" t="s">
        <v>241</v>
      </c>
      <c r="AV345" s="13" t="s">
        <v>94</v>
      </c>
      <c r="AW345" s="13" t="s">
        <v>40</v>
      </c>
      <c r="AX345" s="13" t="s">
        <v>85</v>
      </c>
      <c r="AY345" s="254" t="s">
        <v>226</v>
      </c>
    </row>
    <row r="346" s="15" customFormat="1">
      <c r="A346" s="15"/>
      <c r="B346" s="280"/>
      <c r="C346" s="281"/>
      <c r="D346" s="245" t="s">
        <v>235</v>
      </c>
      <c r="E346" s="282" t="s">
        <v>1</v>
      </c>
      <c r="F346" s="283" t="s">
        <v>5232</v>
      </c>
      <c r="G346" s="281"/>
      <c r="H346" s="282" t="s">
        <v>1</v>
      </c>
      <c r="I346" s="284"/>
      <c r="J346" s="281"/>
      <c r="K346" s="281"/>
      <c r="L346" s="285"/>
      <c r="M346" s="286"/>
      <c r="N346" s="287"/>
      <c r="O346" s="287"/>
      <c r="P346" s="287"/>
      <c r="Q346" s="287"/>
      <c r="R346" s="287"/>
      <c r="S346" s="287"/>
      <c r="T346" s="28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9" t="s">
        <v>235</v>
      </c>
      <c r="AU346" s="289" t="s">
        <v>241</v>
      </c>
      <c r="AV346" s="15" t="s">
        <v>92</v>
      </c>
      <c r="AW346" s="15" t="s">
        <v>40</v>
      </c>
      <c r="AX346" s="15" t="s">
        <v>85</v>
      </c>
      <c r="AY346" s="289" t="s">
        <v>226</v>
      </c>
    </row>
    <row r="347" s="13" customFormat="1">
      <c r="A347" s="13"/>
      <c r="B347" s="243"/>
      <c r="C347" s="244"/>
      <c r="D347" s="245" t="s">
        <v>235</v>
      </c>
      <c r="E347" s="246" t="s">
        <v>1</v>
      </c>
      <c r="F347" s="247" t="s">
        <v>1661</v>
      </c>
      <c r="G347" s="244"/>
      <c r="H347" s="248">
        <v>2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235</v>
      </c>
      <c r="AU347" s="254" t="s">
        <v>241</v>
      </c>
      <c r="AV347" s="13" t="s">
        <v>94</v>
      </c>
      <c r="AW347" s="13" t="s">
        <v>40</v>
      </c>
      <c r="AX347" s="13" t="s">
        <v>85</v>
      </c>
      <c r="AY347" s="254" t="s">
        <v>226</v>
      </c>
    </row>
    <row r="348" s="15" customFormat="1">
      <c r="A348" s="15"/>
      <c r="B348" s="280"/>
      <c r="C348" s="281"/>
      <c r="D348" s="245" t="s">
        <v>235</v>
      </c>
      <c r="E348" s="282" t="s">
        <v>1</v>
      </c>
      <c r="F348" s="283" t="s">
        <v>5235</v>
      </c>
      <c r="G348" s="281"/>
      <c r="H348" s="282" t="s">
        <v>1</v>
      </c>
      <c r="I348" s="284"/>
      <c r="J348" s="281"/>
      <c r="K348" s="281"/>
      <c r="L348" s="285"/>
      <c r="M348" s="286"/>
      <c r="N348" s="287"/>
      <c r="O348" s="287"/>
      <c r="P348" s="287"/>
      <c r="Q348" s="287"/>
      <c r="R348" s="287"/>
      <c r="S348" s="287"/>
      <c r="T348" s="28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9" t="s">
        <v>235</v>
      </c>
      <c r="AU348" s="289" t="s">
        <v>241</v>
      </c>
      <c r="AV348" s="15" t="s">
        <v>92</v>
      </c>
      <c r="AW348" s="15" t="s">
        <v>40</v>
      </c>
      <c r="AX348" s="15" t="s">
        <v>85</v>
      </c>
      <c r="AY348" s="289" t="s">
        <v>226</v>
      </c>
    </row>
    <row r="349" s="13" customFormat="1">
      <c r="A349" s="13"/>
      <c r="B349" s="243"/>
      <c r="C349" s="244"/>
      <c r="D349" s="245" t="s">
        <v>235</v>
      </c>
      <c r="E349" s="246" t="s">
        <v>1</v>
      </c>
      <c r="F349" s="247" t="s">
        <v>1661</v>
      </c>
      <c r="G349" s="244"/>
      <c r="H349" s="248">
        <v>2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235</v>
      </c>
      <c r="AU349" s="254" t="s">
        <v>241</v>
      </c>
      <c r="AV349" s="13" t="s">
        <v>94</v>
      </c>
      <c r="AW349" s="13" t="s">
        <v>40</v>
      </c>
      <c r="AX349" s="13" t="s">
        <v>85</v>
      </c>
      <c r="AY349" s="254" t="s">
        <v>226</v>
      </c>
    </row>
    <row r="350" s="15" customFormat="1">
      <c r="A350" s="15"/>
      <c r="B350" s="280"/>
      <c r="C350" s="281"/>
      <c r="D350" s="245" t="s">
        <v>235</v>
      </c>
      <c r="E350" s="282" t="s">
        <v>1</v>
      </c>
      <c r="F350" s="283" t="s">
        <v>5238</v>
      </c>
      <c r="G350" s="281"/>
      <c r="H350" s="282" t="s">
        <v>1</v>
      </c>
      <c r="I350" s="284"/>
      <c r="J350" s="281"/>
      <c r="K350" s="281"/>
      <c r="L350" s="285"/>
      <c r="M350" s="286"/>
      <c r="N350" s="287"/>
      <c r="O350" s="287"/>
      <c r="P350" s="287"/>
      <c r="Q350" s="287"/>
      <c r="R350" s="287"/>
      <c r="S350" s="287"/>
      <c r="T350" s="28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9" t="s">
        <v>235</v>
      </c>
      <c r="AU350" s="289" t="s">
        <v>241</v>
      </c>
      <c r="AV350" s="15" t="s">
        <v>92</v>
      </c>
      <c r="AW350" s="15" t="s">
        <v>40</v>
      </c>
      <c r="AX350" s="15" t="s">
        <v>85</v>
      </c>
      <c r="AY350" s="289" t="s">
        <v>226</v>
      </c>
    </row>
    <row r="351" s="13" customFormat="1">
      <c r="A351" s="13"/>
      <c r="B351" s="243"/>
      <c r="C351" s="244"/>
      <c r="D351" s="245" t="s">
        <v>235</v>
      </c>
      <c r="E351" s="246" t="s">
        <v>1</v>
      </c>
      <c r="F351" s="247" t="s">
        <v>1792</v>
      </c>
      <c r="G351" s="244"/>
      <c r="H351" s="248">
        <v>4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235</v>
      </c>
      <c r="AU351" s="254" t="s">
        <v>241</v>
      </c>
      <c r="AV351" s="13" t="s">
        <v>94</v>
      </c>
      <c r="AW351" s="13" t="s">
        <v>40</v>
      </c>
      <c r="AX351" s="13" t="s">
        <v>85</v>
      </c>
      <c r="AY351" s="254" t="s">
        <v>226</v>
      </c>
    </row>
    <row r="352" s="15" customFormat="1">
      <c r="A352" s="15"/>
      <c r="B352" s="280"/>
      <c r="C352" s="281"/>
      <c r="D352" s="245" t="s">
        <v>235</v>
      </c>
      <c r="E352" s="282" t="s">
        <v>1</v>
      </c>
      <c r="F352" s="283" t="s">
        <v>5241</v>
      </c>
      <c r="G352" s="281"/>
      <c r="H352" s="282" t="s">
        <v>1</v>
      </c>
      <c r="I352" s="284"/>
      <c r="J352" s="281"/>
      <c r="K352" s="281"/>
      <c r="L352" s="285"/>
      <c r="M352" s="286"/>
      <c r="N352" s="287"/>
      <c r="O352" s="287"/>
      <c r="P352" s="287"/>
      <c r="Q352" s="287"/>
      <c r="R352" s="287"/>
      <c r="S352" s="287"/>
      <c r="T352" s="28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9" t="s">
        <v>235</v>
      </c>
      <c r="AU352" s="289" t="s">
        <v>241</v>
      </c>
      <c r="AV352" s="15" t="s">
        <v>92</v>
      </c>
      <c r="AW352" s="15" t="s">
        <v>40</v>
      </c>
      <c r="AX352" s="15" t="s">
        <v>85</v>
      </c>
      <c r="AY352" s="289" t="s">
        <v>226</v>
      </c>
    </row>
    <row r="353" s="13" customFormat="1">
      <c r="A353" s="13"/>
      <c r="B353" s="243"/>
      <c r="C353" s="244"/>
      <c r="D353" s="245" t="s">
        <v>235</v>
      </c>
      <c r="E353" s="246" t="s">
        <v>1</v>
      </c>
      <c r="F353" s="247" t="s">
        <v>1792</v>
      </c>
      <c r="G353" s="244"/>
      <c r="H353" s="248">
        <v>4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235</v>
      </c>
      <c r="AU353" s="254" t="s">
        <v>241</v>
      </c>
      <c r="AV353" s="13" t="s">
        <v>94</v>
      </c>
      <c r="AW353" s="13" t="s">
        <v>40</v>
      </c>
      <c r="AX353" s="13" t="s">
        <v>85</v>
      </c>
      <c r="AY353" s="254" t="s">
        <v>226</v>
      </c>
    </row>
    <row r="354" s="15" customFormat="1">
      <c r="A354" s="15"/>
      <c r="B354" s="280"/>
      <c r="C354" s="281"/>
      <c r="D354" s="245" t="s">
        <v>235</v>
      </c>
      <c r="E354" s="282" t="s">
        <v>1</v>
      </c>
      <c r="F354" s="283" t="s">
        <v>5244</v>
      </c>
      <c r="G354" s="281"/>
      <c r="H354" s="282" t="s">
        <v>1</v>
      </c>
      <c r="I354" s="284"/>
      <c r="J354" s="281"/>
      <c r="K354" s="281"/>
      <c r="L354" s="285"/>
      <c r="M354" s="286"/>
      <c r="N354" s="287"/>
      <c r="O354" s="287"/>
      <c r="P354" s="287"/>
      <c r="Q354" s="287"/>
      <c r="R354" s="287"/>
      <c r="S354" s="287"/>
      <c r="T354" s="28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9" t="s">
        <v>235</v>
      </c>
      <c r="AU354" s="289" t="s">
        <v>241</v>
      </c>
      <c r="AV354" s="15" t="s">
        <v>92</v>
      </c>
      <c r="AW354" s="15" t="s">
        <v>40</v>
      </c>
      <c r="AX354" s="15" t="s">
        <v>85</v>
      </c>
      <c r="AY354" s="289" t="s">
        <v>226</v>
      </c>
    </row>
    <row r="355" s="13" customFormat="1">
      <c r="A355" s="13"/>
      <c r="B355" s="243"/>
      <c r="C355" s="244"/>
      <c r="D355" s="245" t="s">
        <v>235</v>
      </c>
      <c r="E355" s="246" t="s">
        <v>1</v>
      </c>
      <c r="F355" s="247" t="s">
        <v>4365</v>
      </c>
      <c r="G355" s="244"/>
      <c r="H355" s="248">
        <v>3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235</v>
      </c>
      <c r="AU355" s="254" t="s">
        <v>241</v>
      </c>
      <c r="AV355" s="13" t="s">
        <v>94</v>
      </c>
      <c r="AW355" s="13" t="s">
        <v>40</v>
      </c>
      <c r="AX355" s="13" t="s">
        <v>85</v>
      </c>
      <c r="AY355" s="254" t="s">
        <v>226</v>
      </c>
    </row>
    <row r="356" s="15" customFormat="1">
      <c r="A356" s="15"/>
      <c r="B356" s="280"/>
      <c r="C356" s="281"/>
      <c r="D356" s="245" t="s">
        <v>235</v>
      </c>
      <c r="E356" s="282" t="s">
        <v>1</v>
      </c>
      <c r="F356" s="283" t="s">
        <v>5247</v>
      </c>
      <c r="G356" s="281"/>
      <c r="H356" s="282" t="s">
        <v>1</v>
      </c>
      <c r="I356" s="284"/>
      <c r="J356" s="281"/>
      <c r="K356" s="281"/>
      <c r="L356" s="285"/>
      <c r="M356" s="286"/>
      <c r="N356" s="287"/>
      <c r="O356" s="287"/>
      <c r="P356" s="287"/>
      <c r="Q356" s="287"/>
      <c r="R356" s="287"/>
      <c r="S356" s="287"/>
      <c r="T356" s="28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9" t="s">
        <v>235</v>
      </c>
      <c r="AU356" s="289" t="s">
        <v>241</v>
      </c>
      <c r="AV356" s="15" t="s">
        <v>92</v>
      </c>
      <c r="AW356" s="15" t="s">
        <v>40</v>
      </c>
      <c r="AX356" s="15" t="s">
        <v>85</v>
      </c>
      <c r="AY356" s="289" t="s">
        <v>226</v>
      </c>
    </row>
    <row r="357" s="13" customFormat="1">
      <c r="A357" s="13"/>
      <c r="B357" s="243"/>
      <c r="C357" s="244"/>
      <c r="D357" s="245" t="s">
        <v>235</v>
      </c>
      <c r="E357" s="246" t="s">
        <v>1</v>
      </c>
      <c r="F357" s="247" t="s">
        <v>1661</v>
      </c>
      <c r="G357" s="244"/>
      <c r="H357" s="248">
        <v>2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235</v>
      </c>
      <c r="AU357" s="254" t="s">
        <v>241</v>
      </c>
      <c r="AV357" s="13" t="s">
        <v>94</v>
      </c>
      <c r="AW357" s="13" t="s">
        <v>40</v>
      </c>
      <c r="AX357" s="13" t="s">
        <v>85</v>
      </c>
      <c r="AY357" s="254" t="s">
        <v>226</v>
      </c>
    </row>
    <row r="358" s="15" customFormat="1">
      <c r="A358" s="15"/>
      <c r="B358" s="280"/>
      <c r="C358" s="281"/>
      <c r="D358" s="245" t="s">
        <v>235</v>
      </c>
      <c r="E358" s="282" t="s">
        <v>1</v>
      </c>
      <c r="F358" s="283" t="s">
        <v>5250</v>
      </c>
      <c r="G358" s="281"/>
      <c r="H358" s="282" t="s">
        <v>1</v>
      </c>
      <c r="I358" s="284"/>
      <c r="J358" s="281"/>
      <c r="K358" s="281"/>
      <c r="L358" s="285"/>
      <c r="M358" s="286"/>
      <c r="N358" s="287"/>
      <c r="O358" s="287"/>
      <c r="P358" s="287"/>
      <c r="Q358" s="287"/>
      <c r="R358" s="287"/>
      <c r="S358" s="287"/>
      <c r="T358" s="28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9" t="s">
        <v>235</v>
      </c>
      <c r="AU358" s="289" t="s">
        <v>241</v>
      </c>
      <c r="AV358" s="15" t="s">
        <v>92</v>
      </c>
      <c r="AW358" s="15" t="s">
        <v>40</v>
      </c>
      <c r="AX358" s="15" t="s">
        <v>85</v>
      </c>
      <c r="AY358" s="289" t="s">
        <v>226</v>
      </c>
    </row>
    <row r="359" s="13" customFormat="1">
      <c r="A359" s="13"/>
      <c r="B359" s="243"/>
      <c r="C359" s="244"/>
      <c r="D359" s="245" t="s">
        <v>235</v>
      </c>
      <c r="E359" s="246" t="s">
        <v>1</v>
      </c>
      <c r="F359" s="247" t="s">
        <v>1789</v>
      </c>
      <c r="G359" s="244"/>
      <c r="H359" s="248">
        <v>8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235</v>
      </c>
      <c r="AU359" s="254" t="s">
        <v>241</v>
      </c>
      <c r="AV359" s="13" t="s">
        <v>94</v>
      </c>
      <c r="AW359" s="13" t="s">
        <v>40</v>
      </c>
      <c r="AX359" s="13" t="s">
        <v>85</v>
      </c>
      <c r="AY359" s="254" t="s">
        <v>226</v>
      </c>
    </row>
    <row r="360" s="15" customFormat="1">
      <c r="A360" s="15"/>
      <c r="B360" s="280"/>
      <c r="C360" s="281"/>
      <c r="D360" s="245" t="s">
        <v>235</v>
      </c>
      <c r="E360" s="282" t="s">
        <v>1</v>
      </c>
      <c r="F360" s="283" t="s">
        <v>5254</v>
      </c>
      <c r="G360" s="281"/>
      <c r="H360" s="282" t="s">
        <v>1</v>
      </c>
      <c r="I360" s="284"/>
      <c r="J360" s="281"/>
      <c r="K360" s="281"/>
      <c r="L360" s="285"/>
      <c r="M360" s="286"/>
      <c r="N360" s="287"/>
      <c r="O360" s="287"/>
      <c r="P360" s="287"/>
      <c r="Q360" s="287"/>
      <c r="R360" s="287"/>
      <c r="S360" s="287"/>
      <c r="T360" s="28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9" t="s">
        <v>235</v>
      </c>
      <c r="AU360" s="289" t="s">
        <v>241</v>
      </c>
      <c r="AV360" s="15" t="s">
        <v>92</v>
      </c>
      <c r="AW360" s="15" t="s">
        <v>40</v>
      </c>
      <c r="AX360" s="15" t="s">
        <v>85</v>
      </c>
      <c r="AY360" s="289" t="s">
        <v>226</v>
      </c>
    </row>
    <row r="361" s="13" customFormat="1">
      <c r="A361" s="13"/>
      <c r="B361" s="243"/>
      <c r="C361" s="244"/>
      <c r="D361" s="245" t="s">
        <v>235</v>
      </c>
      <c r="E361" s="246" t="s">
        <v>1</v>
      </c>
      <c r="F361" s="247" t="s">
        <v>5274</v>
      </c>
      <c r="G361" s="244"/>
      <c r="H361" s="248">
        <v>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235</v>
      </c>
      <c r="AU361" s="254" t="s">
        <v>241</v>
      </c>
      <c r="AV361" s="13" t="s">
        <v>94</v>
      </c>
      <c r="AW361" s="13" t="s">
        <v>40</v>
      </c>
      <c r="AX361" s="13" t="s">
        <v>85</v>
      </c>
      <c r="AY361" s="254" t="s">
        <v>226</v>
      </c>
    </row>
    <row r="362" s="15" customFormat="1">
      <c r="A362" s="15"/>
      <c r="B362" s="280"/>
      <c r="C362" s="281"/>
      <c r="D362" s="245" t="s">
        <v>235</v>
      </c>
      <c r="E362" s="282" t="s">
        <v>1</v>
      </c>
      <c r="F362" s="283" t="s">
        <v>5257</v>
      </c>
      <c r="G362" s="281"/>
      <c r="H362" s="282" t="s">
        <v>1</v>
      </c>
      <c r="I362" s="284"/>
      <c r="J362" s="281"/>
      <c r="K362" s="281"/>
      <c r="L362" s="285"/>
      <c r="M362" s="286"/>
      <c r="N362" s="287"/>
      <c r="O362" s="287"/>
      <c r="P362" s="287"/>
      <c r="Q362" s="287"/>
      <c r="R362" s="287"/>
      <c r="S362" s="287"/>
      <c r="T362" s="28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9" t="s">
        <v>235</v>
      </c>
      <c r="AU362" s="289" t="s">
        <v>241</v>
      </c>
      <c r="AV362" s="15" t="s">
        <v>92</v>
      </c>
      <c r="AW362" s="15" t="s">
        <v>40</v>
      </c>
      <c r="AX362" s="15" t="s">
        <v>85</v>
      </c>
      <c r="AY362" s="289" t="s">
        <v>226</v>
      </c>
    </row>
    <row r="363" s="13" customFormat="1">
      <c r="A363" s="13"/>
      <c r="B363" s="243"/>
      <c r="C363" s="244"/>
      <c r="D363" s="245" t="s">
        <v>235</v>
      </c>
      <c r="E363" s="246" t="s">
        <v>1</v>
      </c>
      <c r="F363" s="247" t="s">
        <v>5274</v>
      </c>
      <c r="G363" s="244"/>
      <c r="H363" s="248">
        <v>1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235</v>
      </c>
      <c r="AU363" s="254" t="s">
        <v>241</v>
      </c>
      <c r="AV363" s="13" t="s">
        <v>94</v>
      </c>
      <c r="AW363" s="13" t="s">
        <v>40</v>
      </c>
      <c r="AX363" s="13" t="s">
        <v>85</v>
      </c>
      <c r="AY363" s="254" t="s">
        <v>226</v>
      </c>
    </row>
    <row r="364" s="15" customFormat="1">
      <c r="A364" s="15"/>
      <c r="B364" s="280"/>
      <c r="C364" s="281"/>
      <c r="D364" s="245" t="s">
        <v>235</v>
      </c>
      <c r="E364" s="282" t="s">
        <v>1</v>
      </c>
      <c r="F364" s="283" t="s">
        <v>5260</v>
      </c>
      <c r="G364" s="281"/>
      <c r="H364" s="282" t="s">
        <v>1</v>
      </c>
      <c r="I364" s="284"/>
      <c r="J364" s="281"/>
      <c r="K364" s="281"/>
      <c r="L364" s="285"/>
      <c r="M364" s="286"/>
      <c r="N364" s="287"/>
      <c r="O364" s="287"/>
      <c r="P364" s="287"/>
      <c r="Q364" s="287"/>
      <c r="R364" s="287"/>
      <c r="S364" s="287"/>
      <c r="T364" s="28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9" t="s">
        <v>235</v>
      </c>
      <c r="AU364" s="289" t="s">
        <v>241</v>
      </c>
      <c r="AV364" s="15" t="s">
        <v>92</v>
      </c>
      <c r="AW364" s="15" t="s">
        <v>40</v>
      </c>
      <c r="AX364" s="15" t="s">
        <v>85</v>
      </c>
      <c r="AY364" s="289" t="s">
        <v>226</v>
      </c>
    </row>
    <row r="365" s="13" customFormat="1">
      <c r="A365" s="13"/>
      <c r="B365" s="243"/>
      <c r="C365" s="244"/>
      <c r="D365" s="245" t="s">
        <v>235</v>
      </c>
      <c r="E365" s="246" t="s">
        <v>1</v>
      </c>
      <c r="F365" s="247" t="s">
        <v>5274</v>
      </c>
      <c r="G365" s="244"/>
      <c r="H365" s="248">
        <v>1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235</v>
      </c>
      <c r="AU365" s="254" t="s">
        <v>241</v>
      </c>
      <c r="AV365" s="13" t="s">
        <v>94</v>
      </c>
      <c r="AW365" s="13" t="s">
        <v>40</v>
      </c>
      <c r="AX365" s="13" t="s">
        <v>85</v>
      </c>
      <c r="AY365" s="254" t="s">
        <v>226</v>
      </c>
    </row>
    <row r="366" s="15" customFormat="1">
      <c r="A366" s="15"/>
      <c r="B366" s="280"/>
      <c r="C366" s="281"/>
      <c r="D366" s="245" t="s">
        <v>235</v>
      </c>
      <c r="E366" s="282" t="s">
        <v>1</v>
      </c>
      <c r="F366" s="283" t="s">
        <v>5269</v>
      </c>
      <c r="G366" s="281"/>
      <c r="H366" s="282" t="s">
        <v>1</v>
      </c>
      <c r="I366" s="284"/>
      <c r="J366" s="281"/>
      <c r="K366" s="281"/>
      <c r="L366" s="285"/>
      <c r="M366" s="286"/>
      <c r="N366" s="287"/>
      <c r="O366" s="287"/>
      <c r="P366" s="287"/>
      <c r="Q366" s="287"/>
      <c r="R366" s="287"/>
      <c r="S366" s="287"/>
      <c r="T366" s="28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9" t="s">
        <v>235</v>
      </c>
      <c r="AU366" s="289" t="s">
        <v>241</v>
      </c>
      <c r="AV366" s="15" t="s">
        <v>92</v>
      </c>
      <c r="AW366" s="15" t="s">
        <v>40</v>
      </c>
      <c r="AX366" s="15" t="s">
        <v>85</v>
      </c>
      <c r="AY366" s="289" t="s">
        <v>226</v>
      </c>
    </row>
    <row r="367" s="13" customFormat="1">
      <c r="A367" s="13"/>
      <c r="B367" s="243"/>
      <c r="C367" s="244"/>
      <c r="D367" s="245" t="s">
        <v>235</v>
      </c>
      <c r="E367" s="246" t="s">
        <v>1</v>
      </c>
      <c r="F367" s="247" t="s">
        <v>275</v>
      </c>
      <c r="G367" s="244"/>
      <c r="H367" s="248">
        <v>10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235</v>
      </c>
      <c r="AU367" s="254" t="s">
        <v>241</v>
      </c>
      <c r="AV367" s="13" t="s">
        <v>94</v>
      </c>
      <c r="AW367" s="13" t="s">
        <v>40</v>
      </c>
      <c r="AX367" s="13" t="s">
        <v>85</v>
      </c>
      <c r="AY367" s="254" t="s">
        <v>226</v>
      </c>
    </row>
    <row r="368" s="14" customFormat="1">
      <c r="A368" s="14"/>
      <c r="B368" s="255"/>
      <c r="C368" s="256"/>
      <c r="D368" s="245" t="s">
        <v>235</v>
      </c>
      <c r="E368" s="257" t="s">
        <v>1</v>
      </c>
      <c r="F368" s="258" t="s">
        <v>237</v>
      </c>
      <c r="G368" s="256"/>
      <c r="H368" s="259">
        <v>44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5" t="s">
        <v>235</v>
      </c>
      <c r="AU368" s="265" t="s">
        <v>241</v>
      </c>
      <c r="AV368" s="14" t="s">
        <v>233</v>
      </c>
      <c r="AW368" s="14" t="s">
        <v>40</v>
      </c>
      <c r="AX368" s="14" t="s">
        <v>92</v>
      </c>
      <c r="AY368" s="265" t="s">
        <v>226</v>
      </c>
    </row>
    <row r="369" s="2" customFormat="1" ht="16.5" customHeight="1">
      <c r="A369" s="41"/>
      <c r="B369" s="42"/>
      <c r="C369" s="230" t="s">
        <v>557</v>
      </c>
      <c r="D369" s="230" t="s">
        <v>228</v>
      </c>
      <c r="E369" s="231" t="s">
        <v>2242</v>
      </c>
      <c r="F369" s="232" t="s">
        <v>4928</v>
      </c>
      <c r="G369" s="233" t="s">
        <v>369</v>
      </c>
      <c r="H369" s="234">
        <v>3</v>
      </c>
      <c r="I369" s="235"/>
      <c r="J369" s="236">
        <f>ROUND(I369*H369,2)</f>
        <v>0</v>
      </c>
      <c r="K369" s="232" t="s">
        <v>232</v>
      </c>
      <c r="L369" s="47"/>
      <c r="M369" s="237" t="s">
        <v>1</v>
      </c>
      <c r="N369" s="238" t="s">
        <v>52</v>
      </c>
      <c r="O369" s="95"/>
      <c r="P369" s="239">
        <f>O369*H369</f>
        <v>0</v>
      </c>
      <c r="Q369" s="239">
        <v>0.0019</v>
      </c>
      <c r="R369" s="239">
        <f>Q369*H369</f>
        <v>0.0057000000000000002</v>
      </c>
      <c r="S369" s="239">
        <v>0</v>
      </c>
      <c r="T369" s="240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1" t="s">
        <v>307</v>
      </c>
      <c r="AT369" s="241" t="s">
        <v>228</v>
      </c>
      <c r="AU369" s="241" t="s">
        <v>241</v>
      </c>
      <c r="AY369" s="19" t="s">
        <v>226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9" t="s">
        <v>233</v>
      </c>
      <c r="BK369" s="242">
        <f>ROUND(I369*H369,2)</f>
        <v>0</v>
      </c>
      <c r="BL369" s="19" t="s">
        <v>307</v>
      </c>
      <c r="BM369" s="241" t="s">
        <v>5279</v>
      </c>
    </row>
    <row r="370" s="15" customFormat="1">
      <c r="A370" s="15"/>
      <c r="B370" s="280"/>
      <c r="C370" s="281"/>
      <c r="D370" s="245" t="s">
        <v>235</v>
      </c>
      <c r="E370" s="282" t="s">
        <v>1</v>
      </c>
      <c r="F370" s="283" t="s">
        <v>5280</v>
      </c>
      <c r="G370" s="281"/>
      <c r="H370" s="282" t="s">
        <v>1</v>
      </c>
      <c r="I370" s="284"/>
      <c r="J370" s="281"/>
      <c r="K370" s="281"/>
      <c r="L370" s="285"/>
      <c r="M370" s="286"/>
      <c r="N370" s="287"/>
      <c r="O370" s="287"/>
      <c r="P370" s="287"/>
      <c r="Q370" s="287"/>
      <c r="R370" s="287"/>
      <c r="S370" s="287"/>
      <c r="T370" s="28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9" t="s">
        <v>235</v>
      </c>
      <c r="AU370" s="289" t="s">
        <v>241</v>
      </c>
      <c r="AV370" s="15" t="s">
        <v>92</v>
      </c>
      <c r="AW370" s="15" t="s">
        <v>40</v>
      </c>
      <c r="AX370" s="15" t="s">
        <v>85</v>
      </c>
      <c r="AY370" s="289" t="s">
        <v>226</v>
      </c>
    </row>
    <row r="371" s="13" customFormat="1">
      <c r="A371" s="13"/>
      <c r="B371" s="243"/>
      <c r="C371" s="244"/>
      <c r="D371" s="245" t="s">
        <v>235</v>
      </c>
      <c r="E371" s="246" t="s">
        <v>1</v>
      </c>
      <c r="F371" s="247" t="s">
        <v>92</v>
      </c>
      <c r="G371" s="244"/>
      <c r="H371" s="248">
        <v>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235</v>
      </c>
      <c r="AU371" s="254" t="s">
        <v>241</v>
      </c>
      <c r="AV371" s="13" t="s">
        <v>94</v>
      </c>
      <c r="AW371" s="13" t="s">
        <v>40</v>
      </c>
      <c r="AX371" s="13" t="s">
        <v>85</v>
      </c>
      <c r="AY371" s="254" t="s">
        <v>226</v>
      </c>
    </row>
    <row r="372" s="15" customFormat="1">
      <c r="A372" s="15"/>
      <c r="B372" s="280"/>
      <c r="C372" s="281"/>
      <c r="D372" s="245" t="s">
        <v>235</v>
      </c>
      <c r="E372" s="282" t="s">
        <v>1</v>
      </c>
      <c r="F372" s="283" t="s">
        <v>5254</v>
      </c>
      <c r="G372" s="281"/>
      <c r="H372" s="282" t="s">
        <v>1</v>
      </c>
      <c r="I372" s="284"/>
      <c r="J372" s="281"/>
      <c r="K372" s="281"/>
      <c r="L372" s="285"/>
      <c r="M372" s="286"/>
      <c r="N372" s="287"/>
      <c r="O372" s="287"/>
      <c r="P372" s="287"/>
      <c r="Q372" s="287"/>
      <c r="R372" s="287"/>
      <c r="S372" s="287"/>
      <c r="T372" s="28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9" t="s">
        <v>235</v>
      </c>
      <c r="AU372" s="289" t="s">
        <v>241</v>
      </c>
      <c r="AV372" s="15" t="s">
        <v>92</v>
      </c>
      <c r="AW372" s="15" t="s">
        <v>40</v>
      </c>
      <c r="AX372" s="15" t="s">
        <v>85</v>
      </c>
      <c r="AY372" s="289" t="s">
        <v>226</v>
      </c>
    </row>
    <row r="373" s="13" customFormat="1">
      <c r="A373" s="13"/>
      <c r="B373" s="243"/>
      <c r="C373" s="244"/>
      <c r="D373" s="245" t="s">
        <v>235</v>
      </c>
      <c r="E373" s="246" t="s">
        <v>1</v>
      </c>
      <c r="F373" s="247" t="s">
        <v>92</v>
      </c>
      <c r="G373" s="244"/>
      <c r="H373" s="248">
        <v>1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235</v>
      </c>
      <c r="AU373" s="254" t="s">
        <v>241</v>
      </c>
      <c r="AV373" s="13" t="s">
        <v>94</v>
      </c>
      <c r="AW373" s="13" t="s">
        <v>40</v>
      </c>
      <c r="AX373" s="13" t="s">
        <v>85</v>
      </c>
      <c r="AY373" s="254" t="s">
        <v>226</v>
      </c>
    </row>
    <row r="374" s="15" customFormat="1">
      <c r="A374" s="15"/>
      <c r="B374" s="280"/>
      <c r="C374" s="281"/>
      <c r="D374" s="245" t="s">
        <v>235</v>
      </c>
      <c r="E374" s="282" t="s">
        <v>1</v>
      </c>
      <c r="F374" s="283" t="s">
        <v>5257</v>
      </c>
      <c r="G374" s="281"/>
      <c r="H374" s="282" t="s">
        <v>1</v>
      </c>
      <c r="I374" s="284"/>
      <c r="J374" s="281"/>
      <c r="K374" s="281"/>
      <c r="L374" s="285"/>
      <c r="M374" s="286"/>
      <c r="N374" s="287"/>
      <c r="O374" s="287"/>
      <c r="P374" s="287"/>
      <c r="Q374" s="287"/>
      <c r="R374" s="287"/>
      <c r="S374" s="287"/>
      <c r="T374" s="28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9" t="s">
        <v>235</v>
      </c>
      <c r="AU374" s="289" t="s">
        <v>241</v>
      </c>
      <c r="AV374" s="15" t="s">
        <v>92</v>
      </c>
      <c r="AW374" s="15" t="s">
        <v>40</v>
      </c>
      <c r="AX374" s="15" t="s">
        <v>85</v>
      </c>
      <c r="AY374" s="289" t="s">
        <v>226</v>
      </c>
    </row>
    <row r="375" s="13" customFormat="1">
      <c r="A375" s="13"/>
      <c r="B375" s="243"/>
      <c r="C375" s="244"/>
      <c r="D375" s="245" t="s">
        <v>235</v>
      </c>
      <c r="E375" s="246" t="s">
        <v>1</v>
      </c>
      <c r="F375" s="247" t="s">
        <v>92</v>
      </c>
      <c r="G375" s="244"/>
      <c r="H375" s="248">
        <v>1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235</v>
      </c>
      <c r="AU375" s="254" t="s">
        <v>241</v>
      </c>
      <c r="AV375" s="13" t="s">
        <v>94</v>
      </c>
      <c r="AW375" s="13" t="s">
        <v>40</v>
      </c>
      <c r="AX375" s="13" t="s">
        <v>85</v>
      </c>
      <c r="AY375" s="254" t="s">
        <v>226</v>
      </c>
    </row>
    <row r="376" s="14" customFormat="1">
      <c r="A376" s="14"/>
      <c r="B376" s="255"/>
      <c r="C376" s="256"/>
      <c r="D376" s="245" t="s">
        <v>235</v>
      </c>
      <c r="E376" s="257" t="s">
        <v>1</v>
      </c>
      <c r="F376" s="258" t="s">
        <v>237</v>
      </c>
      <c r="G376" s="256"/>
      <c r="H376" s="259">
        <v>3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235</v>
      </c>
      <c r="AU376" s="265" t="s">
        <v>241</v>
      </c>
      <c r="AV376" s="14" t="s">
        <v>233</v>
      </c>
      <c r="AW376" s="14" t="s">
        <v>40</v>
      </c>
      <c r="AX376" s="14" t="s">
        <v>92</v>
      </c>
      <c r="AY376" s="265" t="s">
        <v>226</v>
      </c>
    </row>
    <row r="377" s="2" customFormat="1" ht="16.5" customHeight="1">
      <c r="A377" s="41"/>
      <c r="B377" s="42"/>
      <c r="C377" s="230" t="s">
        <v>562</v>
      </c>
      <c r="D377" s="230" t="s">
        <v>228</v>
      </c>
      <c r="E377" s="231" t="s">
        <v>2187</v>
      </c>
      <c r="F377" s="232" t="s">
        <v>4641</v>
      </c>
      <c r="G377" s="233" t="s">
        <v>244</v>
      </c>
      <c r="H377" s="234">
        <v>6</v>
      </c>
      <c r="I377" s="235"/>
      <c r="J377" s="236">
        <f>ROUND(I377*H377,2)</f>
        <v>0</v>
      </c>
      <c r="K377" s="232" t="s">
        <v>232</v>
      </c>
      <c r="L377" s="47"/>
      <c r="M377" s="237" t="s">
        <v>1</v>
      </c>
      <c r="N377" s="238" t="s">
        <v>52</v>
      </c>
      <c r="O377" s="95"/>
      <c r="P377" s="239">
        <f>O377*H377</f>
        <v>0</v>
      </c>
      <c r="Q377" s="239">
        <v>0.00034000000000000002</v>
      </c>
      <c r="R377" s="239">
        <f>Q377*H377</f>
        <v>0.0020400000000000001</v>
      </c>
      <c r="S377" s="239">
        <v>0</v>
      </c>
      <c r="T377" s="240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1" t="s">
        <v>307</v>
      </c>
      <c r="AT377" s="241" t="s">
        <v>228</v>
      </c>
      <c r="AU377" s="241" t="s">
        <v>241</v>
      </c>
      <c r="AY377" s="19" t="s">
        <v>226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9" t="s">
        <v>233</v>
      </c>
      <c r="BK377" s="242">
        <f>ROUND(I377*H377,2)</f>
        <v>0</v>
      </c>
      <c r="BL377" s="19" t="s">
        <v>307</v>
      </c>
      <c r="BM377" s="241" t="s">
        <v>5281</v>
      </c>
    </row>
    <row r="378" s="15" customFormat="1">
      <c r="A378" s="15"/>
      <c r="B378" s="280"/>
      <c r="C378" s="281"/>
      <c r="D378" s="245" t="s">
        <v>235</v>
      </c>
      <c r="E378" s="282" t="s">
        <v>1</v>
      </c>
      <c r="F378" s="283" t="s">
        <v>4623</v>
      </c>
      <c r="G378" s="281"/>
      <c r="H378" s="282" t="s">
        <v>1</v>
      </c>
      <c r="I378" s="284"/>
      <c r="J378" s="281"/>
      <c r="K378" s="281"/>
      <c r="L378" s="285"/>
      <c r="M378" s="286"/>
      <c r="N378" s="287"/>
      <c r="O378" s="287"/>
      <c r="P378" s="287"/>
      <c r="Q378" s="287"/>
      <c r="R378" s="287"/>
      <c r="S378" s="287"/>
      <c r="T378" s="28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9" t="s">
        <v>235</v>
      </c>
      <c r="AU378" s="289" t="s">
        <v>241</v>
      </c>
      <c r="AV378" s="15" t="s">
        <v>92</v>
      </c>
      <c r="AW378" s="15" t="s">
        <v>40</v>
      </c>
      <c r="AX378" s="15" t="s">
        <v>85</v>
      </c>
      <c r="AY378" s="289" t="s">
        <v>226</v>
      </c>
    </row>
    <row r="379" s="13" customFormat="1">
      <c r="A379" s="13"/>
      <c r="B379" s="243"/>
      <c r="C379" s="244"/>
      <c r="D379" s="245" t="s">
        <v>235</v>
      </c>
      <c r="E379" s="246" t="s">
        <v>1</v>
      </c>
      <c r="F379" s="247" t="s">
        <v>4935</v>
      </c>
      <c r="G379" s="244"/>
      <c r="H379" s="248">
        <v>6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235</v>
      </c>
      <c r="AU379" s="254" t="s">
        <v>241</v>
      </c>
      <c r="AV379" s="13" t="s">
        <v>94</v>
      </c>
      <c r="AW379" s="13" t="s">
        <v>40</v>
      </c>
      <c r="AX379" s="13" t="s">
        <v>92</v>
      </c>
      <c r="AY379" s="254" t="s">
        <v>226</v>
      </c>
    </row>
    <row r="380" s="2" customFormat="1" ht="16.5" customHeight="1">
      <c r="A380" s="41"/>
      <c r="B380" s="42"/>
      <c r="C380" s="230" t="s">
        <v>568</v>
      </c>
      <c r="D380" s="230" t="s">
        <v>228</v>
      </c>
      <c r="E380" s="231" t="s">
        <v>2193</v>
      </c>
      <c r="F380" s="232" t="s">
        <v>4936</v>
      </c>
      <c r="G380" s="233" t="s">
        <v>244</v>
      </c>
      <c r="H380" s="234">
        <v>6</v>
      </c>
      <c r="I380" s="235"/>
      <c r="J380" s="236">
        <f>ROUND(I380*H380,2)</f>
        <v>0</v>
      </c>
      <c r="K380" s="232" t="s">
        <v>232</v>
      </c>
      <c r="L380" s="47"/>
      <c r="M380" s="237" t="s">
        <v>1</v>
      </c>
      <c r="N380" s="238" t="s">
        <v>52</v>
      </c>
      <c r="O380" s="95"/>
      <c r="P380" s="239">
        <f>O380*H380</f>
        <v>0</v>
      </c>
      <c r="Q380" s="239">
        <v>0.00042999999999999999</v>
      </c>
      <c r="R380" s="239">
        <f>Q380*H380</f>
        <v>0.0025799999999999998</v>
      </c>
      <c r="S380" s="239">
        <v>0</v>
      </c>
      <c r="T380" s="240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1" t="s">
        <v>307</v>
      </c>
      <c r="AT380" s="241" t="s">
        <v>228</v>
      </c>
      <c r="AU380" s="241" t="s">
        <v>241</v>
      </c>
      <c r="AY380" s="19" t="s">
        <v>226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9" t="s">
        <v>233</v>
      </c>
      <c r="BK380" s="242">
        <f>ROUND(I380*H380,2)</f>
        <v>0</v>
      </c>
      <c r="BL380" s="19" t="s">
        <v>307</v>
      </c>
      <c r="BM380" s="241" t="s">
        <v>5282</v>
      </c>
    </row>
    <row r="381" s="15" customFormat="1">
      <c r="A381" s="15"/>
      <c r="B381" s="280"/>
      <c r="C381" s="281"/>
      <c r="D381" s="245" t="s">
        <v>235</v>
      </c>
      <c r="E381" s="282" t="s">
        <v>1</v>
      </c>
      <c r="F381" s="283" t="s">
        <v>4918</v>
      </c>
      <c r="G381" s="281"/>
      <c r="H381" s="282" t="s">
        <v>1</v>
      </c>
      <c r="I381" s="284"/>
      <c r="J381" s="281"/>
      <c r="K381" s="281"/>
      <c r="L381" s="285"/>
      <c r="M381" s="286"/>
      <c r="N381" s="287"/>
      <c r="O381" s="287"/>
      <c r="P381" s="287"/>
      <c r="Q381" s="287"/>
      <c r="R381" s="287"/>
      <c r="S381" s="287"/>
      <c r="T381" s="28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9" t="s">
        <v>235</v>
      </c>
      <c r="AU381" s="289" t="s">
        <v>241</v>
      </c>
      <c r="AV381" s="15" t="s">
        <v>92</v>
      </c>
      <c r="AW381" s="15" t="s">
        <v>40</v>
      </c>
      <c r="AX381" s="15" t="s">
        <v>85</v>
      </c>
      <c r="AY381" s="289" t="s">
        <v>226</v>
      </c>
    </row>
    <row r="382" s="13" customFormat="1">
      <c r="A382" s="13"/>
      <c r="B382" s="243"/>
      <c r="C382" s="244"/>
      <c r="D382" s="245" t="s">
        <v>235</v>
      </c>
      <c r="E382" s="246" t="s">
        <v>1</v>
      </c>
      <c r="F382" s="247" t="s">
        <v>4935</v>
      </c>
      <c r="G382" s="244"/>
      <c r="H382" s="248">
        <v>6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235</v>
      </c>
      <c r="AU382" s="254" t="s">
        <v>241</v>
      </c>
      <c r="AV382" s="13" t="s">
        <v>94</v>
      </c>
      <c r="AW382" s="13" t="s">
        <v>40</v>
      </c>
      <c r="AX382" s="13" t="s">
        <v>92</v>
      </c>
      <c r="AY382" s="254" t="s">
        <v>226</v>
      </c>
    </row>
    <row r="383" s="2" customFormat="1" ht="16.5" customHeight="1">
      <c r="A383" s="41"/>
      <c r="B383" s="42"/>
      <c r="C383" s="230" t="s">
        <v>574</v>
      </c>
      <c r="D383" s="230" t="s">
        <v>228</v>
      </c>
      <c r="E383" s="231" t="s">
        <v>2211</v>
      </c>
      <c r="F383" s="232" t="s">
        <v>5283</v>
      </c>
      <c r="G383" s="233" t="s">
        <v>244</v>
      </c>
      <c r="H383" s="234">
        <v>12</v>
      </c>
      <c r="I383" s="235"/>
      <c r="J383" s="236">
        <f>ROUND(I383*H383,2)</f>
        <v>0</v>
      </c>
      <c r="K383" s="232" t="s">
        <v>232</v>
      </c>
      <c r="L383" s="47"/>
      <c r="M383" s="237" t="s">
        <v>1</v>
      </c>
      <c r="N383" s="238" t="s">
        <v>52</v>
      </c>
      <c r="O383" s="95"/>
      <c r="P383" s="239">
        <f>O383*H383</f>
        <v>0</v>
      </c>
      <c r="Q383" s="239">
        <v>0.0010100000000000001</v>
      </c>
      <c r="R383" s="239">
        <f>Q383*H383</f>
        <v>0.012120000000000001</v>
      </c>
      <c r="S383" s="239">
        <v>0</v>
      </c>
      <c r="T383" s="240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41" t="s">
        <v>307</v>
      </c>
      <c r="AT383" s="241" t="s">
        <v>228</v>
      </c>
      <c r="AU383" s="241" t="s">
        <v>241</v>
      </c>
      <c r="AY383" s="19" t="s">
        <v>226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9" t="s">
        <v>233</v>
      </c>
      <c r="BK383" s="242">
        <f>ROUND(I383*H383,2)</f>
        <v>0</v>
      </c>
      <c r="BL383" s="19" t="s">
        <v>307</v>
      </c>
      <c r="BM383" s="241" t="s">
        <v>5284</v>
      </c>
    </row>
    <row r="384" s="15" customFormat="1">
      <c r="A384" s="15"/>
      <c r="B384" s="280"/>
      <c r="C384" s="281"/>
      <c r="D384" s="245" t="s">
        <v>235</v>
      </c>
      <c r="E384" s="282" t="s">
        <v>1</v>
      </c>
      <c r="F384" s="283" t="s">
        <v>5269</v>
      </c>
      <c r="G384" s="281"/>
      <c r="H384" s="282" t="s">
        <v>1</v>
      </c>
      <c r="I384" s="284"/>
      <c r="J384" s="281"/>
      <c r="K384" s="281"/>
      <c r="L384" s="285"/>
      <c r="M384" s="286"/>
      <c r="N384" s="287"/>
      <c r="O384" s="287"/>
      <c r="P384" s="287"/>
      <c r="Q384" s="287"/>
      <c r="R384" s="287"/>
      <c r="S384" s="287"/>
      <c r="T384" s="28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9" t="s">
        <v>235</v>
      </c>
      <c r="AU384" s="289" t="s">
        <v>241</v>
      </c>
      <c r="AV384" s="15" t="s">
        <v>92</v>
      </c>
      <c r="AW384" s="15" t="s">
        <v>40</v>
      </c>
      <c r="AX384" s="15" t="s">
        <v>85</v>
      </c>
      <c r="AY384" s="289" t="s">
        <v>226</v>
      </c>
    </row>
    <row r="385" s="13" customFormat="1">
      <c r="A385" s="13"/>
      <c r="B385" s="243"/>
      <c r="C385" s="244"/>
      <c r="D385" s="245" t="s">
        <v>235</v>
      </c>
      <c r="E385" s="246" t="s">
        <v>1</v>
      </c>
      <c r="F385" s="247" t="s">
        <v>5104</v>
      </c>
      <c r="G385" s="244"/>
      <c r="H385" s="248">
        <v>12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235</v>
      </c>
      <c r="AU385" s="254" t="s">
        <v>241</v>
      </c>
      <c r="AV385" s="13" t="s">
        <v>94</v>
      </c>
      <c r="AW385" s="13" t="s">
        <v>40</v>
      </c>
      <c r="AX385" s="13" t="s">
        <v>92</v>
      </c>
      <c r="AY385" s="254" t="s">
        <v>226</v>
      </c>
    </row>
    <row r="386" s="2" customFormat="1" ht="16.5" customHeight="1">
      <c r="A386" s="41"/>
      <c r="B386" s="42"/>
      <c r="C386" s="230" t="s">
        <v>578</v>
      </c>
      <c r="D386" s="230" t="s">
        <v>228</v>
      </c>
      <c r="E386" s="231" t="s">
        <v>5285</v>
      </c>
      <c r="F386" s="232" t="s">
        <v>5286</v>
      </c>
      <c r="G386" s="233" t="s">
        <v>369</v>
      </c>
      <c r="H386" s="234">
        <v>4</v>
      </c>
      <c r="I386" s="235"/>
      <c r="J386" s="236">
        <f>ROUND(I386*H386,2)</f>
        <v>0</v>
      </c>
      <c r="K386" s="232" t="s">
        <v>232</v>
      </c>
      <c r="L386" s="47"/>
      <c r="M386" s="237" t="s">
        <v>1</v>
      </c>
      <c r="N386" s="238" t="s">
        <v>52</v>
      </c>
      <c r="O386" s="95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41" t="s">
        <v>557</v>
      </c>
      <c r="AT386" s="241" t="s">
        <v>228</v>
      </c>
      <c r="AU386" s="241" t="s">
        <v>241</v>
      </c>
      <c r="AY386" s="19" t="s">
        <v>226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9" t="s">
        <v>233</v>
      </c>
      <c r="BK386" s="242">
        <f>ROUND(I386*H386,2)</f>
        <v>0</v>
      </c>
      <c r="BL386" s="19" t="s">
        <v>557</v>
      </c>
      <c r="BM386" s="241" t="s">
        <v>5287</v>
      </c>
    </row>
    <row r="387" s="15" customFormat="1">
      <c r="A387" s="15"/>
      <c r="B387" s="280"/>
      <c r="C387" s="281"/>
      <c r="D387" s="245" t="s">
        <v>235</v>
      </c>
      <c r="E387" s="282" t="s">
        <v>1</v>
      </c>
      <c r="F387" s="283" t="s">
        <v>5241</v>
      </c>
      <c r="G387" s="281"/>
      <c r="H387" s="282" t="s">
        <v>1</v>
      </c>
      <c r="I387" s="284"/>
      <c r="J387" s="281"/>
      <c r="K387" s="281"/>
      <c r="L387" s="285"/>
      <c r="M387" s="286"/>
      <c r="N387" s="287"/>
      <c r="O387" s="287"/>
      <c r="P387" s="287"/>
      <c r="Q387" s="287"/>
      <c r="R387" s="287"/>
      <c r="S387" s="287"/>
      <c r="T387" s="28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9" t="s">
        <v>235</v>
      </c>
      <c r="AU387" s="289" t="s">
        <v>241</v>
      </c>
      <c r="AV387" s="15" t="s">
        <v>92</v>
      </c>
      <c r="AW387" s="15" t="s">
        <v>40</v>
      </c>
      <c r="AX387" s="15" t="s">
        <v>85</v>
      </c>
      <c r="AY387" s="289" t="s">
        <v>226</v>
      </c>
    </row>
    <row r="388" s="13" customFormat="1">
      <c r="A388" s="13"/>
      <c r="B388" s="243"/>
      <c r="C388" s="244"/>
      <c r="D388" s="245" t="s">
        <v>235</v>
      </c>
      <c r="E388" s="246" t="s">
        <v>1</v>
      </c>
      <c r="F388" s="247" t="s">
        <v>94</v>
      </c>
      <c r="G388" s="244"/>
      <c r="H388" s="248">
        <v>2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235</v>
      </c>
      <c r="AU388" s="254" t="s">
        <v>241</v>
      </c>
      <c r="AV388" s="13" t="s">
        <v>94</v>
      </c>
      <c r="AW388" s="13" t="s">
        <v>40</v>
      </c>
      <c r="AX388" s="13" t="s">
        <v>85</v>
      </c>
      <c r="AY388" s="254" t="s">
        <v>226</v>
      </c>
    </row>
    <row r="389" s="15" customFormat="1">
      <c r="A389" s="15"/>
      <c r="B389" s="280"/>
      <c r="C389" s="281"/>
      <c r="D389" s="245" t="s">
        <v>235</v>
      </c>
      <c r="E389" s="282" t="s">
        <v>1</v>
      </c>
      <c r="F389" s="283" t="s">
        <v>5238</v>
      </c>
      <c r="G389" s="281"/>
      <c r="H389" s="282" t="s">
        <v>1</v>
      </c>
      <c r="I389" s="284"/>
      <c r="J389" s="281"/>
      <c r="K389" s="281"/>
      <c r="L389" s="285"/>
      <c r="M389" s="286"/>
      <c r="N389" s="287"/>
      <c r="O389" s="287"/>
      <c r="P389" s="287"/>
      <c r="Q389" s="287"/>
      <c r="R389" s="287"/>
      <c r="S389" s="287"/>
      <c r="T389" s="28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9" t="s">
        <v>235</v>
      </c>
      <c r="AU389" s="289" t="s">
        <v>241</v>
      </c>
      <c r="AV389" s="15" t="s">
        <v>92</v>
      </c>
      <c r="AW389" s="15" t="s">
        <v>40</v>
      </c>
      <c r="AX389" s="15" t="s">
        <v>85</v>
      </c>
      <c r="AY389" s="289" t="s">
        <v>226</v>
      </c>
    </row>
    <row r="390" s="13" customFormat="1">
      <c r="A390" s="13"/>
      <c r="B390" s="243"/>
      <c r="C390" s="244"/>
      <c r="D390" s="245" t="s">
        <v>235</v>
      </c>
      <c r="E390" s="246" t="s">
        <v>1</v>
      </c>
      <c r="F390" s="247" t="s">
        <v>94</v>
      </c>
      <c r="G390" s="244"/>
      <c r="H390" s="248">
        <v>2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235</v>
      </c>
      <c r="AU390" s="254" t="s">
        <v>241</v>
      </c>
      <c r="AV390" s="13" t="s">
        <v>94</v>
      </c>
      <c r="AW390" s="13" t="s">
        <v>40</v>
      </c>
      <c r="AX390" s="13" t="s">
        <v>85</v>
      </c>
      <c r="AY390" s="254" t="s">
        <v>226</v>
      </c>
    </row>
    <row r="391" s="14" customFormat="1">
      <c r="A391" s="14"/>
      <c r="B391" s="255"/>
      <c r="C391" s="256"/>
      <c r="D391" s="245" t="s">
        <v>235</v>
      </c>
      <c r="E391" s="257" t="s">
        <v>1</v>
      </c>
      <c r="F391" s="258" t="s">
        <v>237</v>
      </c>
      <c r="G391" s="256"/>
      <c r="H391" s="259">
        <v>4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5" t="s">
        <v>235</v>
      </c>
      <c r="AU391" s="265" t="s">
        <v>241</v>
      </c>
      <c r="AV391" s="14" t="s">
        <v>233</v>
      </c>
      <c r="AW391" s="14" t="s">
        <v>40</v>
      </c>
      <c r="AX391" s="14" t="s">
        <v>92</v>
      </c>
      <c r="AY391" s="265" t="s">
        <v>226</v>
      </c>
    </row>
    <row r="392" s="12" customFormat="1" ht="20.88" customHeight="1">
      <c r="A392" s="12"/>
      <c r="B392" s="214"/>
      <c r="C392" s="215"/>
      <c r="D392" s="216" t="s">
        <v>84</v>
      </c>
      <c r="E392" s="228" t="s">
        <v>5288</v>
      </c>
      <c r="F392" s="228" t="s">
        <v>5289</v>
      </c>
      <c r="G392" s="215"/>
      <c r="H392" s="215"/>
      <c r="I392" s="218"/>
      <c r="J392" s="229">
        <f>BK392</f>
        <v>0</v>
      </c>
      <c r="K392" s="215"/>
      <c r="L392" s="220"/>
      <c r="M392" s="221"/>
      <c r="N392" s="222"/>
      <c r="O392" s="222"/>
      <c r="P392" s="223">
        <f>SUM(P393:P435)</f>
        <v>0</v>
      </c>
      <c r="Q392" s="222"/>
      <c r="R392" s="223">
        <f>SUM(R393:R435)</f>
        <v>0.025083999999999999</v>
      </c>
      <c r="S392" s="222"/>
      <c r="T392" s="224">
        <f>SUM(T393:T435)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5" t="s">
        <v>92</v>
      </c>
      <c r="AT392" s="226" t="s">
        <v>84</v>
      </c>
      <c r="AU392" s="226" t="s">
        <v>94</v>
      </c>
      <c r="AY392" s="225" t="s">
        <v>226</v>
      </c>
      <c r="BK392" s="227">
        <f>SUM(BK393:BK435)</f>
        <v>0</v>
      </c>
    </row>
    <row r="393" s="2" customFormat="1" ht="16.5" customHeight="1">
      <c r="A393" s="41"/>
      <c r="B393" s="42"/>
      <c r="C393" s="266" t="s">
        <v>583</v>
      </c>
      <c r="D393" s="266" t="s">
        <v>301</v>
      </c>
      <c r="E393" s="267" t="s">
        <v>5290</v>
      </c>
      <c r="F393" s="268" t="s">
        <v>5291</v>
      </c>
      <c r="G393" s="269" t="s">
        <v>244</v>
      </c>
      <c r="H393" s="270">
        <v>12</v>
      </c>
      <c r="I393" s="271"/>
      <c r="J393" s="272">
        <f>ROUND(I393*H393,2)</f>
        <v>0</v>
      </c>
      <c r="K393" s="268" t="s">
        <v>1</v>
      </c>
      <c r="L393" s="273"/>
      <c r="M393" s="274" t="s">
        <v>1</v>
      </c>
      <c r="N393" s="275" t="s">
        <v>52</v>
      </c>
      <c r="O393" s="95"/>
      <c r="P393" s="239">
        <f>O393*H393</f>
        <v>0</v>
      </c>
      <c r="Q393" s="239">
        <v>0.00080000000000000004</v>
      </c>
      <c r="R393" s="239">
        <f>Q393*H393</f>
        <v>0.0096000000000000009</v>
      </c>
      <c r="S393" s="239">
        <v>0</v>
      </c>
      <c r="T393" s="240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41" t="s">
        <v>266</v>
      </c>
      <c r="AT393" s="241" t="s">
        <v>301</v>
      </c>
      <c r="AU393" s="241" t="s">
        <v>241</v>
      </c>
      <c r="AY393" s="19" t="s">
        <v>226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9" t="s">
        <v>233</v>
      </c>
      <c r="BK393" s="242">
        <f>ROUND(I393*H393,2)</f>
        <v>0</v>
      </c>
      <c r="BL393" s="19" t="s">
        <v>233</v>
      </c>
      <c r="BM393" s="241" t="s">
        <v>5292</v>
      </c>
    </row>
    <row r="394" s="2" customFormat="1" ht="16.5" customHeight="1">
      <c r="A394" s="41"/>
      <c r="B394" s="42"/>
      <c r="C394" s="266" t="s">
        <v>588</v>
      </c>
      <c r="D394" s="266" t="s">
        <v>301</v>
      </c>
      <c r="E394" s="267" t="s">
        <v>5293</v>
      </c>
      <c r="F394" s="268" t="s">
        <v>5294</v>
      </c>
      <c r="G394" s="269" t="s">
        <v>611</v>
      </c>
      <c r="H394" s="270">
        <v>2</v>
      </c>
      <c r="I394" s="271"/>
      <c r="J394" s="272">
        <f>ROUND(I394*H394,2)</f>
        <v>0</v>
      </c>
      <c r="K394" s="268" t="s">
        <v>1</v>
      </c>
      <c r="L394" s="273"/>
      <c r="M394" s="274" t="s">
        <v>1</v>
      </c>
      <c r="N394" s="275" t="s">
        <v>52</v>
      </c>
      <c r="O394" s="95"/>
      <c r="P394" s="239">
        <f>O394*H394</f>
        <v>0</v>
      </c>
      <c r="Q394" s="239">
        <v>0.00010000000000000001</v>
      </c>
      <c r="R394" s="239">
        <f>Q394*H394</f>
        <v>0.00020000000000000001</v>
      </c>
      <c r="S394" s="239">
        <v>0</v>
      </c>
      <c r="T394" s="240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41" t="s">
        <v>266</v>
      </c>
      <c r="AT394" s="241" t="s">
        <v>301</v>
      </c>
      <c r="AU394" s="241" t="s">
        <v>241</v>
      </c>
      <c r="AY394" s="19" t="s">
        <v>226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9" t="s">
        <v>233</v>
      </c>
      <c r="BK394" s="242">
        <f>ROUND(I394*H394,2)</f>
        <v>0</v>
      </c>
      <c r="BL394" s="19" t="s">
        <v>233</v>
      </c>
      <c r="BM394" s="241" t="s">
        <v>5295</v>
      </c>
    </row>
    <row r="395" s="2" customFormat="1" ht="16.5" customHeight="1">
      <c r="A395" s="41"/>
      <c r="B395" s="42"/>
      <c r="C395" s="266" t="s">
        <v>593</v>
      </c>
      <c r="D395" s="266" t="s">
        <v>301</v>
      </c>
      <c r="E395" s="267" t="s">
        <v>5296</v>
      </c>
      <c r="F395" s="268" t="s">
        <v>5297</v>
      </c>
      <c r="G395" s="269" t="s">
        <v>611</v>
      </c>
      <c r="H395" s="270">
        <v>1</v>
      </c>
      <c r="I395" s="271"/>
      <c r="J395" s="272">
        <f>ROUND(I395*H395,2)</f>
        <v>0</v>
      </c>
      <c r="K395" s="268" t="s">
        <v>1</v>
      </c>
      <c r="L395" s="273"/>
      <c r="M395" s="274" t="s">
        <v>1</v>
      </c>
      <c r="N395" s="275" t="s">
        <v>52</v>
      </c>
      <c r="O395" s="95"/>
      <c r="P395" s="239">
        <f>O395*H395</f>
        <v>0</v>
      </c>
      <c r="Q395" s="239">
        <v>0.00010000000000000001</v>
      </c>
      <c r="R395" s="239">
        <f>Q395*H395</f>
        <v>0.00010000000000000001</v>
      </c>
      <c r="S395" s="239">
        <v>0</v>
      </c>
      <c r="T395" s="240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41" t="s">
        <v>266</v>
      </c>
      <c r="AT395" s="241" t="s">
        <v>301</v>
      </c>
      <c r="AU395" s="241" t="s">
        <v>241</v>
      </c>
      <c r="AY395" s="19" t="s">
        <v>226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9" t="s">
        <v>233</v>
      </c>
      <c r="BK395" s="242">
        <f>ROUND(I395*H395,2)</f>
        <v>0</v>
      </c>
      <c r="BL395" s="19" t="s">
        <v>233</v>
      </c>
      <c r="BM395" s="241" t="s">
        <v>5298</v>
      </c>
    </row>
    <row r="396" s="2" customFormat="1" ht="16.5" customHeight="1">
      <c r="A396" s="41"/>
      <c r="B396" s="42"/>
      <c r="C396" s="266" t="s">
        <v>598</v>
      </c>
      <c r="D396" s="266" t="s">
        <v>301</v>
      </c>
      <c r="E396" s="267" t="s">
        <v>5299</v>
      </c>
      <c r="F396" s="268" t="s">
        <v>5300</v>
      </c>
      <c r="G396" s="269" t="s">
        <v>611</v>
      </c>
      <c r="H396" s="270">
        <v>1</v>
      </c>
      <c r="I396" s="271"/>
      <c r="J396" s="272">
        <f>ROUND(I396*H396,2)</f>
        <v>0</v>
      </c>
      <c r="K396" s="268" t="s">
        <v>1</v>
      </c>
      <c r="L396" s="273"/>
      <c r="M396" s="274" t="s">
        <v>1</v>
      </c>
      <c r="N396" s="275" t="s">
        <v>52</v>
      </c>
      <c r="O396" s="95"/>
      <c r="P396" s="239">
        <f>O396*H396</f>
        <v>0</v>
      </c>
      <c r="Q396" s="239">
        <v>0.00010000000000000001</v>
      </c>
      <c r="R396" s="239">
        <f>Q396*H396</f>
        <v>0.00010000000000000001</v>
      </c>
      <c r="S396" s="239">
        <v>0</v>
      </c>
      <c r="T396" s="240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41" t="s">
        <v>266</v>
      </c>
      <c r="AT396" s="241" t="s">
        <v>301</v>
      </c>
      <c r="AU396" s="241" t="s">
        <v>241</v>
      </c>
      <c r="AY396" s="19" t="s">
        <v>226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9" t="s">
        <v>233</v>
      </c>
      <c r="BK396" s="242">
        <f>ROUND(I396*H396,2)</f>
        <v>0</v>
      </c>
      <c r="BL396" s="19" t="s">
        <v>233</v>
      </c>
      <c r="BM396" s="241" t="s">
        <v>5301</v>
      </c>
    </row>
    <row r="397" s="2" customFormat="1" ht="16.5" customHeight="1">
      <c r="A397" s="41"/>
      <c r="B397" s="42"/>
      <c r="C397" s="266" t="s">
        <v>603</v>
      </c>
      <c r="D397" s="266" t="s">
        <v>301</v>
      </c>
      <c r="E397" s="267" t="s">
        <v>5302</v>
      </c>
      <c r="F397" s="268" t="s">
        <v>5303</v>
      </c>
      <c r="G397" s="269" t="s">
        <v>611</v>
      </c>
      <c r="H397" s="270">
        <v>4</v>
      </c>
      <c r="I397" s="271"/>
      <c r="J397" s="272">
        <f>ROUND(I397*H397,2)</f>
        <v>0</v>
      </c>
      <c r="K397" s="268" t="s">
        <v>1</v>
      </c>
      <c r="L397" s="273"/>
      <c r="M397" s="274" t="s">
        <v>1</v>
      </c>
      <c r="N397" s="275" t="s">
        <v>52</v>
      </c>
      <c r="O397" s="95"/>
      <c r="P397" s="239">
        <f>O397*H397</f>
        <v>0</v>
      </c>
      <c r="Q397" s="239">
        <v>0.00010000000000000001</v>
      </c>
      <c r="R397" s="239">
        <f>Q397*H397</f>
        <v>0.00040000000000000002</v>
      </c>
      <c r="S397" s="239">
        <v>0</v>
      </c>
      <c r="T397" s="240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41" t="s">
        <v>266</v>
      </c>
      <c r="AT397" s="241" t="s">
        <v>301</v>
      </c>
      <c r="AU397" s="241" t="s">
        <v>241</v>
      </c>
      <c r="AY397" s="19" t="s">
        <v>226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9" t="s">
        <v>233</v>
      </c>
      <c r="BK397" s="242">
        <f>ROUND(I397*H397,2)</f>
        <v>0</v>
      </c>
      <c r="BL397" s="19" t="s">
        <v>233</v>
      </c>
      <c r="BM397" s="241" t="s">
        <v>5304</v>
      </c>
    </row>
    <row r="398" s="2" customFormat="1" ht="16.5" customHeight="1">
      <c r="A398" s="41"/>
      <c r="B398" s="42"/>
      <c r="C398" s="266" t="s">
        <v>608</v>
      </c>
      <c r="D398" s="266" t="s">
        <v>301</v>
      </c>
      <c r="E398" s="267" t="s">
        <v>5305</v>
      </c>
      <c r="F398" s="268" t="s">
        <v>5306</v>
      </c>
      <c r="G398" s="269" t="s">
        <v>611</v>
      </c>
      <c r="H398" s="270">
        <v>1</v>
      </c>
      <c r="I398" s="271"/>
      <c r="J398" s="272">
        <f>ROUND(I398*H398,2)</f>
        <v>0</v>
      </c>
      <c r="K398" s="268" t="s">
        <v>1</v>
      </c>
      <c r="L398" s="273"/>
      <c r="M398" s="274" t="s">
        <v>1</v>
      </c>
      <c r="N398" s="275" t="s">
        <v>52</v>
      </c>
      <c r="O398" s="95"/>
      <c r="P398" s="239">
        <f>O398*H398</f>
        <v>0</v>
      </c>
      <c r="Q398" s="239">
        <v>0.00010000000000000001</v>
      </c>
      <c r="R398" s="239">
        <f>Q398*H398</f>
        <v>0.00010000000000000001</v>
      </c>
      <c r="S398" s="239">
        <v>0</v>
      </c>
      <c r="T398" s="240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41" t="s">
        <v>266</v>
      </c>
      <c r="AT398" s="241" t="s">
        <v>301</v>
      </c>
      <c r="AU398" s="241" t="s">
        <v>241</v>
      </c>
      <c r="AY398" s="19" t="s">
        <v>226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9" t="s">
        <v>233</v>
      </c>
      <c r="BK398" s="242">
        <f>ROUND(I398*H398,2)</f>
        <v>0</v>
      </c>
      <c r="BL398" s="19" t="s">
        <v>233</v>
      </c>
      <c r="BM398" s="241" t="s">
        <v>5307</v>
      </c>
    </row>
    <row r="399" s="2" customFormat="1" ht="16.5" customHeight="1">
      <c r="A399" s="41"/>
      <c r="B399" s="42"/>
      <c r="C399" s="266" t="s">
        <v>615</v>
      </c>
      <c r="D399" s="266" t="s">
        <v>301</v>
      </c>
      <c r="E399" s="267" t="s">
        <v>5308</v>
      </c>
      <c r="F399" s="268" t="s">
        <v>5309</v>
      </c>
      <c r="G399" s="269" t="s">
        <v>611</v>
      </c>
      <c r="H399" s="270">
        <v>2</v>
      </c>
      <c r="I399" s="271"/>
      <c r="J399" s="272">
        <f>ROUND(I399*H399,2)</f>
        <v>0</v>
      </c>
      <c r="K399" s="268" t="s">
        <v>1</v>
      </c>
      <c r="L399" s="273"/>
      <c r="M399" s="274" t="s">
        <v>1</v>
      </c>
      <c r="N399" s="275" t="s">
        <v>52</v>
      </c>
      <c r="O399" s="95"/>
      <c r="P399" s="239">
        <f>O399*H399</f>
        <v>0</v>
      </c>
      <c r="Q399" s="239">
        <v>0.00010000000000000001</v>
      </c>
      <c r="R399" s="239">
        <f>Q399*H399</f>
        <v>0.00020000000000000001</v>
      </c>
      <c r="S399" s="239">
        <v>0</v>
      </c>
      <c r="T399" s="240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41" t="s">
        <v>266</v>
      </c>
      <c r="AT399" s="241" t="s">
        <v>301</v>
      </c>
      <c r="AU399" s="241" t="s">
        <v>241</v>
      </c>
      <c r="AY399" s="19" t="s">
        <v>226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9" t="s">
        <v>233</v>
      </c>
      <c r="BK399" s="242">
        <f>ROUND(I399*H399,2)</f>
        <v>0</v>
      </c>
      <c r="BL399" s="19" t="s">
        <v>233</v>
      </c>
      <c r="BM399" s="241" t="s">
        <v>5310</v>
      </c>
    </row>
    <row r="400" s="2" customFormat="1" ht="16.5" customHeight="1">
      <c r="A400" s="41"/>
      <c r="B400" s="42"/>
      <c r="C400" s="266" t="s">
        <v>620</v>
      </c>
      <c r="D400" s="266" t="s">
        <v>301</v>
      </c>
      <c r="E400" s="267" t="s">
        <v>5311</v>
      </c>
      <c r="F400" s="268" t="s">
        <v>5312</v>
      </c>
      <c r="G400" s="269" t="s">
        <v>611</v>
      </c>
      <c r="H400" s="270">
        <v>1</v>
      </c>
      <c r="I400" s="271"/>
      <c r="J400" s="272">
        <f>ROUND(I400*H400,2)</f>
        <v>0</v>
      </c>
      <c r="K400" s="268" t="s">
        <v>1</v>
      </c>
      <c r="L400" s="273"/>
      <c r="M400" s="274" t="s">
        <v>1</v>
      </c>
      <c r="N400" s="275" t="s">
        <v>52</v>
      </c>
      <c r="O400" s="95"/>
      <c r="P400" s="239">
        <f>O400*H400</f>
        <v>0</v>
      </c>
      <c r="Q400" s="239">
        <v>0.001</v>
      </c>
      <c r="R400" s="239">
        <f>Q400*H400</f>
        <v>0.001</v>
      </c>
      <c r="S400" s="239">
        <v>0</v>
      </c>
      <c r="T400" s="240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41" t="s">
        <v>266</v>
      </c>
      <c r="AT400" s="241" t="s">
        <v>301</v>
      </c>
      <c r="AU400" s="241" t="s">
        <v>241</v>
      </c>
      <c r="AY400" s="19" t="s">
        <v>226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9" t="s">
        <v>233</v>
      </c>
      <c r="BK400" s="242">
        <f>ROUND(I400*H400,2)</f>
        <v>0</v>
      </c>
      <c r="BL400" s="19" t="s">
        <v>233</v>
      </c>
      <c r="BM400" s="241" t="s">
        <v>5313</v>
      </c>
    </row>
    <row r="401" s="2" customFormat="1" ht="16.5" customHeight="1">
      <c r="A401" s="41"/>
      <c r="B401" s="42"/>
      <c r="C401" s="266" t="s">
        <v>625</v>
      </c>
      <c r="D401" s="266" t="s">
        <v>301</v>
      </c>
      <c r="E401" s="267" t="s">
        <v>5314</v>
      </c>
      <c r="F401" s="268" t="s">
        <v>5315</v>
      </c>
      <c r="G401" s="269" t="s">
        <v>611</v>
      </c>
      <c r="H401" s="270">
        <v>1</v>
      </c>
      <c r="I401" s="271"/>
      <c r="J401" s="272">
        <f>ROUND(I401*H401,2)</f>
        <v>0</v>
      </c>
      <c r="K401" s="268" t="s">
        <v>1</v>
      </c>
      <c r="L401" s="273"/>
      <c r="M401" s="274" t="s">
        <v>1</v>
      </c>
      <c r="N401" s="275" t="s">
        <v>52</v>
      </c>
      <c r="O401" s="95"/>
      <c r="P401" s="239">
        <f>O401*H401</f>
        <v>0</v>
      </c>
      <c r="Q401" s="239">
        <v>0.001</v>
      </c>
      <c r="R401" s="239">
        <f>Q401*H401</f>
        <v>0.001</v>
      </c>
      <c r="S401" s="239">
        <v>0</v>
      </c>
      <c r="T401" s="240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41" t="s">
        <v>266</v>
      </c>
      <c r="AT401" s="241" t="s">
        <v>301</v>
      </c>
      <c r="AU401" s="241" t="s">
        <v>241</v>
      </c>
      <c r="AY401" s="19" t="s">
        <v>226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9" t="s">
        <v>233</v>
      </c>
      <c r="BK401" s="242">
        <f>ROUND(I401*H401,2)</f>
        <v>0</v>
      </c>
      <c r="BL401" s="19" t="s">
        <v>233</v>
      </c>
      <c r="BM401" s="241" t="s">
        <v>5316</v>
      </c>
    </row>
    <row r="402" s="2" customFormat="1" ht="16.5" customHeight="1">
      <c r="A402" s="41"/>
      <c r="B402" s="42"/>
      <c r="C402" s="266" t="s">
        <v>630</v>
      </c>
      <c r="D402" s="266" t="s">
        <v>301</v>
      </c>
      <c r="E402" s="267" t="s">
        <v>5317</v>
      </c>
      <c r="F402" s="268" t="s">
        <v>5318</v>
      </c>
      <c r="G402" s="269" t="s">
        <v>611</v>
      </c>
      <c r="H402" s="270">
        <v>1</v>
      </c>
      <c r="I402" s="271"/>
      <c r="J402" s="272">
        <f>ROUND(I402*H402,2)</f>
        <v>0</v>
      </c>
      <c r="K402" s="268" t="s">
        <v>1</v>
      </c>
      <c r="L402" s="273"/>
      <c r="M402" s="274" t="s">
        <v>1</v>
      </c>
      <c r="N402" s="275" t="s">
        <v>52</v>
      </c>
      <c r="O402" s="95"/>
      <c r="P402" s="239">
        <f>O402*H402</f>
        <v>0</v>
      </c>
      <c r="Q402" s="239">
        <v>0.00010000000000000001</v>
      </c>
      <c r="R402" s="239">
        <f>Q402*H402</f>
        <v>0.00010000000000000001</v>
      </c>
      <c r="S402" s="239">
        <v>0</v>
      </c>
      <c r="T402" s="240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41" t="s">
        <v>266</v>
      </c>
      <c r="AT402" s="241" t="s">
        <v>301</v>
      </c>
      <c r="AU402" s="241" t="s">
        <v>241</v>
      </c>
      <c r="AY402" s="19" t="s">
        <v>226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9" t="s">
        <v>233</v>
      </c>
      <c r="BK402" s="242">
        <f>ROUND(I402*H402,2)</f>
        <v>0</v>
      </c>
      <c r="BL402" s="19" t="s">
        <v>233</v>
      </c>
      <c r="BM402" s="241" t="s">
        <v>5319</v>
      </c>
    </row>
    <row r="403" s="2" customFormat="1" ht="21.75" customHeight="1">
      <c r="A403" s="41"/>
      <c r="B403" s="42"/>
      <c r="C403" s="266" t="s">
        <v>639</v>
      </c>
      <c r="D403" s="266" t="s">
        <v>301</v>
      </c>
      <c r="E403" s="267" t="s">
        <v>5320</v>
      </c>
      <c r="F403" s="268" t="s">
        <v>5321</v>
      </c>
      <c r="G403" s="269" t="s">
        <v>611</v>
      </c>
      <c r="H403" s="270">
        <v>1</v>
      </c>
      <c r="I403" s="271"/>
      <c r="J403" s="272">
        <f>ROUND(I403*H403,2)</f>
        <v>0</v>
      </c>
      <c r="K403" s="268" t="s">
        <v>1</v>
      </c>
      <c r="L403" s="273"/>
      <c r="M403" s="274" t="s">
        <v>1</v>
      </c>
      <c r="N403" s="275" t="s">
        <v>52</v>
      </c>
      <c r="O403" s="95"/>
      <c r="P403" s="239">
        <f>O403*H403</f>
        <v>0</v>
      </c>
      <c r="Q403" s="239">
        <v>0.00010000000000000001</v>
      </c>
      <c r="R403" s="239">
        <f>Q403*H403</f>
        <v>0.00010000000000000001</v>
      </c>
      <c r="S403" s="239">
        <v>0</v>
      </c>
      <c r="T403" s="240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41" t="s">
        <v>266</v>
      </c>
      <c r="AT403" s="241" t="s">
        <v>301</v>
      </c>
      <c r="AU403" s="241" t="s">
        <v>241</v>
      </c>
      <c r="AY403" s="19" t="s">
        <v>226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9" t="s">
        <v>233</v>
      </c>
      <c r="BK403" s="242">
        <f>ROUND(I403*H403,2)</f>
        <v>0</v>
      </c>
      <c r="BL403" s="19" t="s">
        <v>233</v>
      </c>
      <c r="BM403" s="241" t="s">
        <v>5322</v>
      </c>
    </row>
    <row r="404" s="2" customFormat="1" ht="16.5" customHeight="1">
      <c r="A404" s="41"/>
      <c r="B404" s="42"/>
      <c r="C404" s="230" t="s">
        <v>644</v>
      </c>
      <c r="D404" s="230" t="s">
        <v>228</v>
      </c>
      <c r="E404" s="231" t="s">
        <v>5323</v>
      </c>
      <c r="F404" s="232" t="s">
        <v>5324</v>
      </c>
      <c r="G404" s="233" t="s">
        <v>369</v>
      </c>
      <c r="H404" s="234">
        <v>5</v>
      </c>
      <c r="I404" s="235"/>
      <c r="J404" s="236">
        <f>ROUND(I404*H404,2)</f>
        <v>0</v>
      </c>
      <c r="K404" s="232" t="s">
        <v>232</v>
      </c>
      <c r="L404" s="47"/>
      <c r="M404" s="237" t="s">
        <v>1</v>
      </c>
      <c r="N404" s="238" t="s">
        <v>52</v>
      </c>
      <c r="O404" s="95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41" t="s">
        <v>233</v>
      </c>
      <c r="AT404" s="241" t="s">
        <v>228</v>
      </c>
      <c r="AU404" s="241" t="s">
        <v>241</v>
      </c>
      <c r="AY404" s="19" t="s">
        <v>226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9" t="s">
        <v>233</v>
      </c>
      <c r="BK404" s="242">
        <f>ROUND(I404*H404,2)</f>
        <v>0</v>
      </c>
      <c r="BL404" s="19" t="s">
        <v>233</v>
      </c>
      <c r="BM404" s="241" t="s">
        <v>5325</v>
      </c>
    </row>
    <row r="405" s="15" customFormat="1">
      <c r="A405" s="15"/>
      <c r="B405" s="280"/>
      <c r="C405" s="281"/>
      <c r="D405" s="245" t="s">
        <v>235</v>
      </c>
      <c r="E405" s="282" t="s">
        <v>1</v>
      </c>
      <c r="F405" s="283" t="s">
        <v>5321</v>
      </c>
      <c r="G405" s="281"/>
      <c r="H405" s="282" t="s">
        <v>1</v>
      </c>
      <c r="I405" s="284"/>
      <c r="J405" s="281"/>
      <c r="K405" s="281"/>
      <c r="L405" s="285"/>
      <c r="M405" s="286"/>
      <c r="N405" s="287"/>
      <c r="O405" s="287"/>
      <c r="P405" s="287"/>
      <c r="Q405" s="287"/>
      <c r="R405" s="287"/>
      <c r="S405" s="287"/>
      <c r="T405" s="28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9" t="s">
        <v>235</v>
      </c>
      <c r="AU405" s="289" t="s">
        <v>241</v>
      </c>
      <c r="AV405" s="15" t="s">
        <v>92</v>
      </c>
      <c r="AW405" s="15" t="s">
        <v>40</v>
      </c>
      <c r="AX405" s="15" t="s">
        <v>85</v>
      </c>
      <c r="AY405" s="289" t="s">
        <v>226</v>
      </c>
    </row>
    <row r="406" s="13" customFormat="1">
      <c r="A406" s="13"/>
      <c r="B406" s="243"/>
      <c r="C406" s="244"/>
      <c r="D406" s="245" t="s">
        <v>235</v>
      </c>
      <c r="E406" s="246" t="s">
        <v>1</v>
      </c>
      <c r="F406" s="247" t="s">
        <v>5326</v>
      </c>
      <c r="G406" s="244"/>
      <c r="H406" s="248">
        <v>5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235</v>
      </c>
      <c r="AU406" s="254" t="s">
        <v>241</v>
      </c>
      <c r="AV406" s="13" t="s">
        <v>94</v>
      </c>
      <c r="AW406" s="13" t="s">
        <v>40</v>
      </c>
      <c r="AX406" s="13" t="s">
        <v>92</v>
      </c>
      <c r="AY406" s="254" t="s">
        <v>226</v>
      </c>
    </row>
    <row r="407" s="2" customFormat="1" ht="16.5" customHeight="1">
      <c r="A407" s="41"/>
      <c r="B407" s="42"/>
      <c r="C407" s="230" t="s">
        <v>648</v>
      </c>
      <c r="D407" s="230" t="s">
        <v>228</v>
      </c>
      <c r="E407" s="231" t="s">
        <v>5327</v>
      </c>
      <c r="F407" s="232" t="s">
        <v>5328</v>
      </c>
      <c r="G407" s="233" t="s">
        <v>369</v>
      </c>
      <c r="H407" s="234">
        <v>8</v>
      </c>
      <c r="I407" s="235"/>
      <c r="J407" s="236">
        <f>ROUND(I407*H407,2)</f>
        <v>0</v>
      </c>
      <c r="K407" s="232" t="s">
        <v>232</v>
      </c>
      <c r="L407" s="47"/>
      <c r="M407" s="237" t="s">
        <v>1</v>
      </c>
      <c r="N407" s="238" t="s">
        <v>52</v>
      </c>
      <c r="O407" s="95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41" t="s">
        <v>233</v>
      </c>
      <c r="AT407" s="241" t="s">
        <v>228</v>
      </c>
      <c r="AU407" s="241" t="s">
        <v>241</v>
      </c>
      <c r="AY407" s="19" t="s">
        <v>226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9" t="s">
        <v>233</v>
      </c>
      <c r="BK407" s="242">
        <f>ROUND(I407*H407,2)</f>
        <v>0</v>
      </c>
      <c r="BL407" s="19" t="s">
        <v>233</v>
      </c>
      <c r="BM407" s="241" t="s">
        <v>5329</v>
      </c>
    </row>
    <row r="408" s="15" customFormat="1">
      <c r="A408" s="15"/>
      <c r="B408" s="280"/>
      <c r="C408" s="281"/>
      <c r="D408" s="245" t="s">
        <v>235</v>
      </c>
      <c r="E408" s="282" t="s">
        <v>1</v>
      </c>
      <c r="F408" s="283" t="s">
        <v>5294</v>
      </c>
      <c r="G408" s="281"/>
      <c r="H408" s="282" t="s">
        <v>1</v>
      </c>
      <c r="I408" s="284"/>
      <c r="J408" s="281"/>
      <c r="K408" s="281"/>
      <c r="L408" s="285"/>
      <c r="M408" s="286"/>
      <c r="N408" s="287"/>
      <c r="O408" s="287"/>
      <c r="P408" s="287"/>
      <c r="Q408" s="287"/>
      <c r="R408" s="287"/>
      <c r="S408" s="287"/>
      <c r="T408" s="28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9" t="s">
        <v>235</v>
      </c>
      <c r="AU408" s="289" t="s">
        <v>241</v>
      </c>
      <c r="AV408" s="15" t="s">
        <v>92</v>
      </c>
      <c r="AW408" s="15" t="s">
        <v>40</v>
      </c>
      <c r="AX408" s="15" t="s">
        <v>85</v>
      </c>
      <c r="AY408" s="289" t="s">
        <v>226</v>
      </c>
    </row>
    <row r="409" s="13" customFormat="1">
      <c r="A409" s="13"/>
      <c r="B409" s="243"/>
      <c r="C409" s="244"/>
      <c r="D409" s="245" t="s">
        <v>235</v>
      </c>
      <c r="E409" s="246" t="s">
        <v>1</v>
      </c>
      <c r="F409" s="247" t="s">
        <v>94</v>
      </c>
      <c r="G409" s="244"/>
      <c r="H409" s="248">
        <v>2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235</v>
      </c>
      <c r="AU409" s="254" t="s">
        <v>241</v>
      </c>
      <c r="AV409" s="13" t="s">
        <v>94</v>
      </c>
      <c r="AW409" s="13" t="s">
        <v>40</v>
      </c>
      <c r="AX409" s="13" t="s">
        <v>85</v>
      </c>
      <c r="AY409" s="254" t="s">
        <v>226</v>
      </c>
    </row>
    <row r="410" s="15" customFormat="1">
      <c r="A410" s="15"/>
      <c r="B410" s="280"/>
      <c r="C410" s="281"/>
      <c r="D410" s="245" t="s">
        <v>235</v>
      </c>
      <c r="E410" s="282" t="s">
        <v>1</v>
      </c>
      <c r="F410" s="283" t="s">
        <v>5297</v>
      </c>
      <c r="G410" s="281"/>
      <c r="H410" s="282" t="s">
        <v>1</v>
      </c>
      <c r="I410" s="284"/>
      <c r="J410" s="281"/>
      <c r="K410" s="281"/>
      <c r="L410" s="285"/>
      <c r="M410" s="286"/>
      <c r="N410" s="287"/>
      <c r="O410" s="287"/>
      <c r="P410" s="287"/>
      <c r="Q410" s="287"/>
      <c r="R410" s="287"/>
      <c r="S410" s="287"/>
      <c r="T410" s="288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9" t="s">
        <v>235</v>
      </c>
      <c r="AU410" s="289" t="s">
        <v>241</v>
      </c>
      <c r="AV410" s="15" t="s">
        <v>92</v>
      </c>
      <c r="AW410" s="15" t="s">
        <v>40</v>
      </c>
      <c r="AX410" s="15" t="s">
        <v>85</v>
      </c>
      <c r="AY410" s="289" t="s">
        <v>226</v>
      </c>
    </row>
    <row r="411" s="13" customFormat="1">
      <c r="A411" s="13"/>
      <c r="B411" s="243"/>
      <c r="C411" s="244"/>
      <c r="D411" s="245" t="s">
        <v>235</v>
      </c>
      <c r="E411" s="246" t="s">
        <v>1</v>
      </c>
      <c r="F411" s="247" t="s">
        <v>92</v>
      </c>
      <c r="G411" s="244"/>
      <c r="H411" s="248">
        <v>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235</v>
      </c>
      <c r="AU411" s="254" t="s">
        <v>241</v>
      </c>
      <c r="AV411" s="13" t="s">
        <v>94</v>
      </c>
      <c r="AW411" s="13" t="s">
        <v>40</v>
      </c>
      <c r="AX411" s="13" t="s">
        <v>85</v>
      </c>
      <c r="AY411" s="254" t="s">
        <v>226</v>
      </c>
    </row>
    <row r="412" s="15" customFormat="1">
      <c r="A412" s="15"/>
      <c r="B412" s="280"/>
      <c r="C412" s="281"/>
      <c r="D412" s="245" t="s">
        <v>235</v>
      </c>
      <c r="E412" s="282" t="s">
        <v>1</v>
      </c>
      <c r="F412" s="283" t="s">
        <v>5300</v>
      </c>
      <c r="G412" s="281"/>
      <c r="H412" s="282" t="s">
        <v>1</v>
      </c>
      <c r="I412" s="284"/>
      <c r="J412" s="281"/>
      <c r="K412" s="281"/>
      <c r="L412" s="285"/>
      <c r="M412" s="286"/>
      <c r="N412" s="287"/>
      <c r="O412" s="287"/>
      <c r="P412" s="287"/>
      <c r="Q412" s="287"/>
      <c r="R412" s="287"/>
      <c r="S412" s="287"/>
      <c r="T412" s="28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9" t="s">
        <v>235</v>
      </c>
      <c r="AU412" s="289" t="s">
        <v>241</v>
      </c>
      <c r="AV412" s="15" t="s">
        <v>92</v>
      </c>
      <c r="AW412" s="15" t="s">
        <v>40</v>
      </c>
      <c r="AX412" s="15" t="s">
        <v>85</v>
      </c>
      <c r="AY412" s="289" t="s">
        <v>226</v>
      </c>
    </row>
    <row r="413" s="13" customFormat="1">
      <c r="A413" s="13"/>
      <c r="B413" s="243"/>
      <c r="C413" s="244"/>
      <c r="D413" s="245" t="s">
        <v>235</v>
      </c>
      <c r="E413" s="246" t="s">
        <v>1</v>
      </c>
      <c r="F413" s="247" t="s">
        <v>92</v>
      </c>
      <c r="G413" s="244"/>
      <c r="H413" s="248">
        <v>1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235</v>
      </c>
      <c r="AU413" s="254" t="s">
        <v>241</v>
      </c>
      <c r="AV413" s="13" t="s">
        <v>94</v>
      </c>
      <c r="AW413" s="13" t="s">
        <v>40</v>
      </c>
      <c r="AX413" s="13" t="s">
        <v>85</v>
      </c>
      <c r="AY413" s="254" t="s">
        <v>226</v>
      </c>
    </row>
    <row r="414" s="15" customFormat="1">
      <c r="A414" s="15"/>
      <c r="B414" s="280"/>
      <c r="C414" s="281"/>
      <c r="D414" s="245" t="s">
        <v>235</v>
      </c>
      <c r="E414" s="282" t="s">
        <v>1</v>
      </c>
      <c r="F414" s="283" t="s">
        <v>5303</v>
      </c>
      <c r="G414" s="281"/>
      <c r="H414" s="282" t="s">
        <v>1</v>
      </c>
      <c r="I414" s="284"/>
      <c r="J414" s="281"/>
      <c r="K414" s="281"/>
      <c r="L414" s="285"/>
      <c r="M414" s="286"/>
      <c r="N414" s="287"/>
      <c r="O414" s="287"/>
      <c r="P414" s="287"/>
      <c r="Q414" s="287"/>
      <c r="R414" s="287"/>
      <c r="S414" s="287"/>
      <c r="T414" s="28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9" t="s">
        <v>235</v>
      </c>
      <c r="AU414" s="289" t="s">
        <v>241</v>
      </c>
      <c r="AV414" s="15" t="s">
        <v>92</v>
      </c>
      <c r="AW414" s="15" t="s">
        <v>40</v>
      </c>
      <c r="AX414" s="15" t="s">
        <v>85</v>
      </c>
      <c r="AY414" s="289" t="s">
        <v>226</v>
      </c>
    </row>
    <row r="415" s="13" customFormat="1">
      <c r="A415" s="13"/>
      <c r="B415" s="243"/>
      <c r="C415" s="244"/>
      <c r="D415" s="245" t="s">
        <v>235</v>
      </c>
      <c r="E415" s="246" t="s">
        <v>1</v>
      </c>
      <c r="F415" s="247" t="s">
        <v>233</v>
      </c>
      <c r="G415" s="244"/>
      <c r="H415" s="248">
        <v>4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235</v>
      </c>
      <c r="AU415" s="254" t="s">
        <v>241</v>
      </c>
      <c r="AV415" s="13" t="s">
        <v>94</v>
      </c>
      <c r="AW415" s="13" t="s">
        <v>40</v>
      </c>
      <c r="AX415" s="13" t="s">
        <v>85</v>
      </c>
      <c r="AY415" s="254" t="s">
        <v>226</v>
      </c>
    </row>
    <row r="416" s="14" customFormat="1">
      <c r="A416" s="14"/>
      <c r="B416" s="255"/>
      <c r="C416" s="256"/>
      <c r="D416" s="245" t="s">
        <v>235</v>
      </c>
      <c r="E416" s="257" t="s">
        <v>1</v>
      </c>
      <c r="F416" s="258" t="s">
        <v>237</v>
      </c>
      <c r="G416" s="256"/>
      <c r="H416" s="259">
        <v>8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5" t="s">
        <v>235</v>
      </c>
      <c r="AU416" s="265" t="s">
        <v>241</v>
      </c>
      <c r="AV416" s="14" t="s">
        <v>233</v>
      </c>
      <c r="AW416" s="14" t="s">
        <v>40</v>
      </c>
      <c r="AX416" s="14" t="s">
        <v>92</v>
      </c>
      <c r="AY416" s="265" t="s">
        <v>226</v>
      </c>
    </row>
    <row r="417" s="2" customFormat="1" ht="16.5" customHeight="1">
      <c r="A417" s="41"/>
      <c r="B417" s="42"/>
      <c r="C417" s="230" t="s">
        <v>653</v>
      </c>
      <c r="D417" s="230" t="s">
        <v>228</v>
      </c>
      <c r="E417" s="231" t="s">
        <v>5330</v>
      </c>
      <c r="F417" s="232" t="s">
        <v>5331</v>
      </c>
      <c r="G417" s="233" t="s">
        <v>369</v>
      </c>
      <c r="H417" s="234">
        <v>1</v>
      </c>
      <c r="I417" s="235"/>
      <c r="J417" s="236">
        <f>ROUND(I417*H417,2)</f>
        <v>0</v>
      </c>
      <c r="K417" s="232" t="s">
        <v>232</v>
      </c>
      <c r="L417" s="47"/>
      <c r="M417" s="237" t="s">
        <v>1</v>
      </c>
      <c r="N417" s="238" t="s">
        <v>52</v>
      </c>
      <c r="O417" s="95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41" t="s">
        <v>233</v>
      </c>
      <c r="AT417" s="241" t="s">
        <v>228</v>
      </c>
      <c r="AU417" s="241" t="s">
        <v>241</v>
      </c>
      <c r="AY417" s="19" t="s">
        <v>226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9" t="s">
        <v>233</v>
      </c>
      <c r="BK417" s="242">
        <f>ROUND(I417*H417,2)</f>
        <v>0</v>
      </c>
      <c r="BL417" s="19" t="s">
        <v>233</v>
      </c>
      <c r="BM417" s="241" t="s">
        <v>5332</v>
      </c>
    </row>
    <row r="418" s="15" customFormat="1">
      <c r="A418" s="15"/>
      <c r="B418" s="280"/>
      <c r="C418" s="281"/>
      <c r="D418" s="245" t="s">
        <v>235</v>
      </c>
      <c r="E418" s="282" t="s">
        <v>1</v>
      </c>
      <c r="F418" s="283" t="s">
        <v>5306</v>
      </c>
      <c r="G418" s="281"/>
      <c r="H418" s="282" t="s">
        <v>1</v>
      </c>
      <c r="I418" s="284"/>
      <c r="J418" s="281"/>
      <c r="K418" s="281"/>
      <c r="L418" s="285"/>
      <c r="M418" s="286"/>
      <c r="N418" s="287"/>
      <c r="O418" s="287"/>
      <c r="P418" s="287"/>
      <c r="Q418" s="287"/>
      <c r="R418" s="287"/>
      <c r="S418" s="287"/>
      <c r="T418" s="288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9" t="s">
        <v>235</v>
      </c>
      <c r="AU418" s="289" t="s">
        <v>241</v>
      </c>
      <c r="AV418" s="15" t="s">
        <v>92</v>
      </c>
      <c r="AW418" s="15" t="s">
        <v>40</v>
      </c>
      <c r="AX418" s="15" t="s">
        <v>85</v>
      </c>
      <c r="AY418" s="289" t="s">
        <v>226</v>
      </c>
    </row>
    <row r="419" s="13" customFormat="1">
      <c r="A419" s="13"/>
      <c r="B419" s="243"/>
      <c r="C419" s="244"/>
      <c r="D419" s="245" t="s">
        <v>235</v>
      </c>
      <c r="E419" s="246" t="s">
        <v>1</v>
      </c>
      <c r="F419" s="247" t="s">
        <v>92</v>
      </c>
      <c r="G419" s="244"/>
      <c r="H419" s="248">
        <v>1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235</v>
      </c>
      <c r="AU419" s="254" t="s">
        <v>241</v>
      </c>
      <c r="AV419" s="13" t="s">
        <v>94</v>
      </c>
      <c r="AW419" s="13" t="s">
        <v>40</v>
      </c>
      <c r="AX419" s="13" t="s">
        <v>92</v>
      </c>
      <c r="AY419" s="254" t="s">
        <v>226</v>
      </c>
    </row>
    <row r="420" s="2" customFormat="1" ht="16.5" customHeight="1">
      <c r="A420" s="41"/>
      <c r="B420" s="42"/>
      <c r="C420" s="230" t="s">
        <v>657</v>
      </c>
      <c r="D420" s="230" t="s">
        <v>228</v>
      </c>
      <c r="E420" s="231" t="s">
        <v>2193</v>
      </c>
      <c r="F420" s="232" t="s">
        <v>4936</v>
      </c>
      <c r="G420" s="233" t="s">
        <v>244</v>
      </c>
      <c r="H420" s="234">
        <v>6</v>
      </c>
      <c r="I420" s="235"/>
      <c r="J420" s="236">
        <f>ROUND(I420*H420,2)</f>
        <v>0</v>
      </c>
      <c r="K420" s="232" t="s">
        <v>232</v>
      </c>
      <c r="L420" s="47"/>
      <c r="M420" s="237" t="s">
        <v>1</v>
      </c>
      <c r="N420" s="238" t="s">
        <v>52</v>
      </c>
      <c r="O420" s="95"/>
      <c r="P420" s="239">
        <f>O420*H420</f>
        <v>0</v>
      </c>
      <c r="Q420" s="239">
        <v>0.00042999999999999999</v>
      </c>
      <c r="R420" s="239">
        <f>Q420*H420</f>
        <v>0.0025799999999999998</v>
      </c>
      <c r="S420" s="239">
        <v>0</v>
      </c>
      <c r="T420" s="240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41" t="s">
        <v>307</v>
      </c>
      <c r="AT420" s="241" t="s">
        <v>228</v>
      </c>
      <c r="AU420" s="241" t="s">
        <v>241</v>
      </c>
      <c r="AY420" s="19" t="s">
        <v>226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9" t="s">
        <v>233</v>
      </c>
      <c r="BK420" s="242">
        <f>ROUND(I420*H420,2)</f>
        <v>0</v>
      </c>
      <c r="BL420" s="19" t="s">
        <v>307</v>
      </c>
      <c r="BM420" s="241" t="s">
        <v>5333</v>
      </c>
    </row>
    <row r="421" s="15" customFormat="1">
      <c r="A421" s="15"/>
      <c r="B421" s="280"/>
      <c r="C421" s="281"/>
      <c r="D421" s="245" t="s">
        <v>235</v>
      </c>
      <c r="E421" s="282" t="s">
        <v>1</v>
      </c>
      <c r="F421" s="283" t="s">
        <v>5321</v>
      </c>
      <c r="G421" s="281"/>
      <c r="H421" s="282" t="s">
        <v>1</v>
      </c>
      <c r="I421" s="284"/>
      <c r="J421" s="281"/>
      <c r="K421" s="281"/>
      <c r="L421" s="285"/>
      <c r="M421" s="286"/>
      <c r="N421" s="287"/>
      <c r="O421" s="287"/>
      <c r="P421" s="287"/>
      <c r="Q421" s="287"/>
      <c r="R421" s="287"/>
      <c r="S421" s="287"/>
      <c r="T421" s="288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9" t="s">
        <v>235</v>
      </c>
      <c r="AU421" s="289" t="s">
        <v>241</v>
      </c>
      <c r="AV421" s="15" t="s">
        <v>92</v>
      </c>
      <c r="AW421" s="15" t="s">
        <v>40</v>
      </c>
      <c r="AX421" s="15" t="s">
        <v>85</v>
      </c>
      <c r="AY421" s="289" t="s">
        <v>226</v>
      </c>
    </row>
    <row r="422" s="13" customFormat="1">
      <c r="A422" s="13"/>
      <c r="B422" s="243"/>
      <c r="C422" s="244"/>
      <c r="D422" s="245" t="s">
        <v>235</v>
      </c>
      <c r="E422" s="246" t="s">
        <v>1</v>
      </c>
      <c r="F422" s="247" t="s">
        <v>4935</v>
      </c>
      <c r="G422" s="244"/>
      <c r="H422" s="248">
        <v>6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235</v>
      </c>
      <c r="AU422" s="254" t="s">
        <v>241</v>
      </c>
      <c r="AV422" s="13" t="s">
        <v>94</v>
      </c>
      <c r="AW422" s="13" t="s">
        <v>40</v>
      </c>
      <c r="AX422" s="13" t="s">
        <v>92</v>
      </c>
      <c r="AY422" s="254" t="s">
        <v>226</v>
      </c>
    </row>
    <row r="423" s="2" customFormat="1" ht="16.5" customHeight="1">
      <c r="A423" s="41"/>
      <c r="B423" s="42"/>
      <c r="C423" s="230" t="s">
        <v>662</v>
      </c>
      <c r="D423" s="230" t="s">
        <v>228</v>
      </c>
      <c r="E423" s="231" t="s">
        <v>2201</v>
      </c>
      <c r="F423" s="232" t="s">
        <v>5334</v>
      </c>
      <c r="G423" s="233" t="s">
        <v>244</v>
      </c>
      <c r="H423" s="234">
        <v>14.4</v>
      </c>
      <c r="I423" s="235"/>
      <c r="J423" s="236">
        <f>ROUND(I423*H423,2)</f>
        <v>0</v>
      </c>
      <c r="K423" s="232" t="s">
        <v>232</v>
      </c>
      <c r="L423" s="47"/>
      <c r="M423" s="237" t="s">
        <v>1</v>
      </c>
      <c r="N423" s="238" t="s">
        <v>52</v>
      </c>
      <c r="O423" s="95"/>
      <c r="P423" s="239">
        <f>O423*H423</f>
        <v>0</v>
      </c>
      <c r="Q423" s="239">
        <v>0.00066</v>
      </c>
      <c r="R423" s="239">
        <f>Q423*H423</f>
        <v>0.0095040000000000003</v>
      </c>
      <c r="S423" s="239">
        <v>0</v>
      </c>
      <c r="T423" s="240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41" t="s">
        <v>307</v>
      </c>
      <c r="AT423" s="241" t="s">
        <v>228</v>
      </c>
      <c r="AU423" s="241" t="s">
        <v>241</v>
      </c>
      <c r="AY423" s="19" t="s">
        <v>226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9" t="s">
        <v>233</v>
      </c>
      <c r="BK423" s="242">
        <f>ROUND(I423*H423,2)</f>
        <v>0</v>
      </c>
      <c r="BL423" s="19" t="s">
        <v>307</v>
      </c>
      <c r="BM423" s="241" t="s">
        <v>5335</v>
      </c>
    </row>
    <row r="424" s="15" customFormat="1">
      <c r="A424" s="15"/>
      <c r="B424" s="280"/>
      <c r="C424" s="281"/>
      <c r="D424" s="245" t="s">
        <v>235</v>
      </c>
      <c r="E424" s="282" t="s">
        <v>1</v>
      </c>
      <c r="F424" s="283" t="s">
        <v>5291</v>
      </c>
      <c r="G424" s="281"/>
      <c r="H424" s="282" t="s">
        <v>1</v>
      </c>
      <c r="I424" s="284"/>
      <c r="J424" s="281"/>
      <c r="K424" s="281"/>
      <c r="L424" s="285"/>
      <c r="M424" s="286"/>
      <c r="N424" s="287"/>
      <c r="O424" s="287"/>
      <c r="P424" s="287"/>
      <c r="Q424" s="287"/>
      <c r="R424" s="287"/>
      <c r="S424" s="287"/>
      <c r="T424" s="28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9" t="s">
        <v>235</v>
      </c>
      <c r="AU424" s="289" t="s">
        <v>241</v>
      </c>
      <c r="AV424" s="15" t="s">
        <v>92</v>
      </c>
      <c r="AW424" s="15" t="s">
        <v>40</v>
      </c>
      <c r="AX424" s="15" t="s">
        <v>85</v>
      </c>
      <c r="AY424" s="289" t="s">
        <v>226</v>
      </c>
    </row>
    <row r="425" s="13" customFormat="1">
      <c r="A425" s="13"/>
      <c r="B425" s="243"/>
      <c r="C425" s="244"/>
      <c r="D425" s="245" t="s">
        <v>235</v>
      </c>
      <c r="E425" s="246" t="s">
        <v>1</v>
      </c>
      <c r="F425" s="247" t="s">
        <v>5336</v>
      </c>
      <c r="G425" s="244"/>
      <c r="H425" s="248">
        <v>14.4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235</v>
      </c>
      <c r="AU425" s="254" t="s">
        <v>241</v>
      </c>
      <c r="AV425" s="13" t="s">
        <v>94</v>
      </c>
      <c r="AW425" s="13" t="s">
        <v>40</v>
      </c>
      <c r="AX425" s="13" t="s">
        <v>92</v>
      </c>
      <c r="AY425" s="254" t="s">
        <v>226</v>
      </c>
    </row>
    <row r="426" s="2" customFormat="1" ht="16.5" customHeight="1">
      <c r="A426" s="41"/>
      <c r="B426" s="42"/>
      <c r="C426" s="230" t="s">
        <v>666</v>
      </c>
      <c r="D426" s="230" t="s">
        <v>228</v>
      </c>
      <c r="E426" s="231" t="s">
        <v>4457</v>
      </c>
      <c r="F426" s="232" t="s">
        <v>4458</v>
      </c>
      <c r="G426" s="233" t="s">
        <v>369</v>
      </c>
      <c r="H426" s="234">
        <v>5</v>
      </c>
      <c r="I426" s="235"/>
      <c r="J426" s="236">
        <f>ROUND(I426*H426,2)</f>
        <v>0</v>
      </c>
      <c r="K426" s="232" t="s">
        <v>232</v>
      </c>
      <c r="L426" s="47"/>
      <c r="M426" s="237" t="s">
        <v>1</v>
      </c>
      <c r="N426" s="238" t="s">
        <v>52</v>
      </c>
      <c r="O426" s="95"/>
      <c r="P426" s="239">
        <f>O426*H426</f>
        <v>0</v>
      </c>
      <c r="Q426" s="239">
        <v>2.0000000000000002E-05</v>
      </c>
      <c r="R426" s="239">
        <f>Q426*H426</f>
        <v>0.00010000000000000001</v>
      </c>
      <c r="S426" s="239">
        <v>0</v>
      </c>
      <c r="T426" s="240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41" t="s">
        <v>307</v>
      </c>
      <c r="AT426" s="241" t="s">
        <v>228</v>
      </c>
      <c r="AU426" s="241" t="s">
        <v>241</v>
      </c>
      <c r="AY426" s="19" t="s">
        <v>226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9" t="s">
        <v>233</v>
      </c>
      <c r="BK426" s="242">
        <f>ROUND(I426*H426,2)</f>
        <v>0</v>
      </c>
      <c r="BL426" s="19" t="s">
        <v>307</v>
      </c>
      <c r="BM426" s="241" t="s">
        <v>5337</v>
      </c>
    </row>
    <row r="427" s="15" customFormat="1">
      <c r="A427" s="15"/>
      <c r="B427" s="280"/>
      <c r="C427" s="281"/>
      <c r="D427" s="245" t="s">
        <v>235</v>
      </c>
      <c r="E427" s="282" t="s">
        <v>1</v>
      </c>
      <c r="F427" s="283" t="s">
        <v>5309</v>
      </c>
      <c r="G427" s="281"/>
      <c r="H427" s="282" t="s">
        <v>1</v>
      </c>
      <c r="I427" s="284"/>
      <c r="J427" s="281"/>
      <c r="K427" s="281"/>
      <c r="L427" s="285"/>
      <c r="M427" s="286"/>
      <c r="N427" s="287"/>
      <c r="O427" s="287"/>
      <c r="P427" s="287"/>
      <c r="Q427" s="287"/>
      <c r="R427" s="287"/>
      <c r="S427" s="287"/>
      <c r="T427" s="28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9" t="s">
        <v>235</v>
      </c>
      <c r="AU427" s="289" t="s">
        <v>241</v>
      </c>
      <c r="AV427" s="15" t="s">
        <v>92</v>
      </c>
      <c r="AW427" s="15" t="s">
        <v>40</v>
      </c>
      <c r="AX427" s="15" t="s">
        <v>85</v>
      </c>
      <c r="AY427" s="289" t="s">
        <v>226</v>
      </c>
    </row>
    <row r="428" s="13" customFormat="1">
      <c r="A428" s="13"/>
      <c r="B428" s="243"/>
      <c r="C428" s="244"/>
      <c r="D428" s="245" t="s">
        <v>235</v>
      </c>
      <c r="E428" s="246" t="s">
        <v>1</v>
      </c>
      <c r="F428" s="247" t="s">
        <v>94</v>
      </c>
      <c r="G428" s="244"/>
      <c r="H428" s="248">
        <v>2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235</v>
      </c>
      <c r="AU428" s="254" t="s">
        <v>241</v>
      </c>
      <c r="AV428" s="13" t="s">
        <v>94</v>
      </c>
      <c r="AW428" s="13" t="s">
        <v>40</v>
      </c>
      <c r="AX428" s="13" t="s">
        <v>85</v>
      </c>
      <c r="AY428" s="254" t="s">
        <v>226</v>
      </c>
    </row>
    <row r="429" s="15" customFormat="1">
      <c r="A429" s="15"/>
      <c r="B429" s="280"/>
      <c r="C429" s="281"/>
      <c r="D429" s="245" t="s">
        <v>235</v>
      </c>
      <c r="E429" s="282" t="s">
        <v>1</v>
      </c>
      <c r="F429" s="283" t="s">
        <v>5312</v>
      </c>
      <c r="G429" s="281"/>
      <c r="H429" s="282" t="s">
        <v>1</v>
      </c>
      <c r="I429" s="284"/>
      <c r="J429" s="281"/>
      <c r="K429" s="281"/>
      <c r="L429" s="285"/>
      <c r="M429" s="286"/>
      <c r="N429" s="287"/>
      <c r="O429" s="287"/>
      <c r="P429" s="287"/>
      <c r="Q429" s="287"/>
      <c r="R429" s="287"/>
      <c r="S429" s="287"/>
      <c r="T429" s="28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89" t="s">
        <v>235</v>
      </c>
      <c r="AU429" s="289" t="s">
        <v>241</v>
      </c>
      <c r="AV429" s="15" t="s">
        <v>92</v>
      </c>
      <c r="AW429" s="15" t="s">
        <v>40</v>
      </c>
      <c r="AX429" s="15" t="s">
        <v>85</v>
      </c>
      <c r="AY429" s="289" t="s">
        <v>226</v>
      </c>
    </row>
    <row r="430" s="13" customFormat="1">
      <c r="A430" s="13"/>
      <c r="B430" s="243"/>
      <c r="C430" s="244"/>
      <c r="D430" s="245" t="s">
        <v>235</v>
      </c>
      <c r="E430" s="246" t="s">
        <v>1</v>
      </c>
      <c r="F430" s="247" t="s">
        <v>92</v>
      </c>
      <c r="G430" s="244"/>
      <c r="H430" s="248">
        <v>1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235</v>
      </c>
      <c r="AU430" s="254" t="s">
        <v>241</v>
      </c>
      <c r="AV430" s="13" t="s">
        <v>94</v>
      </c>
      <c r="AW430" s="13" t="s">
        <v>40</v>
      </c>
      <c r="AX430" s="13" t="s">
        <v>85</v>
      </c>
      <c r="AY430" s="254" t="s">
        <v>226</v>
      </c>
    </row>
    <row r="431" s="15" customFormat="1">
      <c r="A431" s="15"/>
      <c r="B431" s="280"/>
      <c r="C431" s="281"/>
      <c r="D431" s="245" t="s">
        <v>235</v>
      </c>
      <c r="E431" s="282" t="s">
        <v>1</v>
      </c>
      <c r="F431" s="283" t="s">
        <v>5315</v>
      </c>
      <c r="G431" s="281"/>
      <c r="H431" s="282" t="s">
        <v>1</v>
      </c>
      <c r="I431" s="284"/>
      <c r="J431" s="281"/>
      <c r="K431" s="281"/>
      <c r="L431" s="285"/>
      <c r="M431" s="286"/>
      <c r="N431" s="287"/>
      <c r="O431" s="287"/>
      <c r="P431" s="287"/>
      <c r="Q431" s="287"/>
      <c r="R431" s="287"/>
      <c r="S431" s="287"/>
      <c r="T431" s="28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9" t="s">
        <v>235</v>
      </c>
      <c r="AU431" s="289" t="s">
        <v>241</v>
      </c>
      <c r="AV431" s="15" t="s">
        <v>92</v>
      </c>
      <c r="AW431" s="15" t="s">
        <v>40</v>
      </c>
      <c r="AX431" s="15" t="s">
        <v>85</v>
      </c>
      <c r="AY431" s="289" t="s">
        <v>226</v>
      </c>
    </row>
    <row r="432" s="13" customFormat="1">
      <c r="A432" s="13"/>
      <c r="B432" s="243"/>
      <c r="C432" s="244"/>
      <c r="D432" s="245" t="s">
        <v>235</v>
      </c>
      <c r="E432" s="246" t="s">
        <v>1</v>
      </c>
      <c r="F432" s="247" t="s">
        <v>92</v>
      </c>
      <c r="G432" s="244"/>
      <c r="H432" s="248">
        <v>1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235</v>
      </c>
      <c r="AU432" s="254" t="s">
        <v>241</v>
      </c>
      <c r="AV432" s="13" t="s">
        <v>94</v>
      </c>
      <c r="AW432" s="13" t="s">
        <v>40</v>
      </c>
      <c r="AX432" s="13" t="s">
        <v>85</v>
      </c>
      <c r="AY432" s="254" t="s">
        <v>226</v>
      </c>
    </row>
    <row r="433" s="15" customFormat="1">
      <c r="A433" s="15"/>
      <c r="B433" s="280"/>
      <c r="C433" s="281"/>
      <c r="D433" s="245" t="s">
        <v>235</v>
      </c>
      <c r="E433" s="282" t="s">
        <v>1</v>
      </c>
      <c r="F433" s="283" t="s">
        <v>5318</v>
      </c>
      <c r="G433" s="281"/>
      <c r="H433" s="282" t="s">
        <v>1</v>
      </c>
      <c r="I433" s="284"/>
      <c r="J433" s="281"/>
      <c r="K433" s="281"/>
      <c r="L433" s="285"/>
      <c r="M433" s="286"/>
      <c r="N433" s="287"/>
      <c r="O433" s="287"/>
      <c r="P433" s="287"/>
      <c r="Q433" s="287"/>
      <c r="R433" s="287"/>
      <c r="S433" s="287"/>
      <c r="T433" s="28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9" t="s">
        <v>235</v>
      </c>
      <c r="AU433" s="289" t="s">
        <v>241</v>
      </c>
      <c r="AV433" s="15" t="s">
        <v>92</v>
      </c>
      <c r="AW433" s="15" t="s">
        <v>40</v>
      </c>
      <c r="AX433" s="15" t="s">
        <v>85</v>
      </c>
      <c r="AY433" s="289" t="s">
        <v>226</v>
      </c>
    </row>
    <row r="434" s="13" customFormat="1">
      <c r="A434" s="13"/>
      <c r="B434" s="243"/>
      <c r="C434" s="244"/>
      <c r="D434" s="245" t="s">
        <v>235</v>
      </c>
      <c r="E434" s="246" t="s">
        <v>1</v>
      </c>
      <c r="F434" s="247" t="s">
        <v>92</v>
      </c>
      <c r="G434" s="244"/>
      <c r="H434" s="248">
        <v>1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235</v>
      </c>
      <c r="AU434" s="254" t="s">
        <v>241</v>
      </c>
      <c r="AV434" s="13" t="s">
        <v>94</v>
      </c>
      <c r="AW434" s="13" t="s">
        <v>40</v>
      </c>
      <c r="AX434" s="13" t="s">
        <v>85</v>
      </c>
      <c r="AY434" s="254" t="s">
        <v>226</v>
      </c>
    </row>
    <row r="435" s="14" customFormat="1">
      <c r="A435" s="14"/>
      <c r="B435" s="255"/>
      <c r="C435" s="256"/>
      <c r="D435" s="245" t="s">
        <v>235</v>
      </c>
      <c r="E435" s="257" t="s">
        <v>1</v>
      </c>
      <c r="F435" s="258" t="s">
        <v>237</v>
      </c>
      <c r="G435" s="256"/>
      <c r="H435" s="259">
        <v>5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5" t="s">
        <v>235</v>
      </c>
      <c r="AU435" s="265" t="s">
        <v>241</v>
      </c>
      <c r="AV435" s="14" t="s">
        <v>233</v>
      </c>
      <c r="AW435" s="14" t="s">
        <v>40</v>
      </c>
      <c r="AX435" s="14" t="s">
        <v>92</v>
      </c>
      <c r="AY435" s="265" t="s">
        <v>226</v>
      </c>
    </row>
    <row r="436" s="12" customFormat="1" ht="20.88" customHeight="1">
      <c r="A436" s="12"/>
      <c r="B436" s="214"/>
      <c r="C436" s="215"/>
      <c r="D436" s="216" t="s">
        <v>84</v>
      </c>
      <c r="E436" s="228" t="s">
        <v>5338</v>
      </c>
      <c r="F436" s="228" t="s">
        <v>5339</v>
      </c>
      <c r="G436" s="215"/>
      <c r="H436" s="215"/>
      <c r="I436" s="218"/>
      <c r="J436" s="229">
        <f>BK436</f>
        <v>0</v>
      </c>
      <c r="K436" s="215"/>
      <c r="L436" s="220"/>
      <c r="M436" s="221"/>
      <c r="N436" s="222"/>
      <c r="O436" s="222"/>
      <c r="P436" s="223">
        <f>SUM(P437:P473)</f>
        <v>0</v>
      </c>
      <c r="Q436" s="222"/>
      <c r="R436" s="223">
        <f>SUM(R437:R473)</f>
        <v>0.03007</v>
      </c>
      <c r="S436" s="222"/>
      <c r="T436" s="224">
        <f>SUM(T437:T473)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5" t="s">
        <v>92</v>
      </c>
      <c r="AT436" s="226" t="s">
        <v>84</v>
      </c>
      <c r="AU436" s="226" t="s">
        <v>94</v>
      </c>
      <c r="AY436" s="225" t="s">
        <v>226</v>
      </c>
      <c r="BK436" s="227">
        <f>SUM(BK437:BK473)</f>
        <v>0</v>
      </c>
    </row>
    <row r="437" s="2" customFormat="1" ht="16.5" customHeight="1">
      <c r="A437" s="41"/>
      <c r="B437" s="42"/>
      <c r="C437" s="266" t="s">
        <v>670</v>
      </c>
      <c r="D437" s="266" t="s">
        <v>301</v>
      </c>
      <c r="E437" s="267" t="s">
        <v>4895</v>
      </c>
      <c r="F437" s="268" t="s">
        <v>4896</v>
      </c>
      <c r="G437" s="269" t="s">
        <v>611</v>
      </c>
      <c r="H437" s="270">
        <v>6</v>
      </c>
      <c r="I437" s="271"/>
      <c r="J437" s="272">
        <f>ROUND(I437*H437,2)</f>
        <v>0</v>
      </c>
      <c r="K437" s="268" t="s">
        <v>1</v>
      </c>
      <c r="L437" s="273"/>
      <c r="M437" s="274" t="s">
        <v>1</v>
      </c>
      <c r="N437" s="275" t="s">
        <v>52</v>
      </c>
      <c r="O437" s="95"/>
      <c r="P437" s="239">
        <f>O437*H437</f>
        <v>0</v>
      </c>
      <c r="Q437" s="239">
        <v>0.00014999999999999999</v>
      </c>
      <c r="R437" s="239">
        <f>Q437*H437</f>
        <v>0.00089999999999999998</v>
      </c>
      <c r="S437" s="239">
        <v>0</v>
      </c>
      <c r="T437" s="240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41" t="s">
        <v>266</v>
      </c>
      <c r="AT437" s="241" t="s">
        <v>301</v>
      </c>
      <c r="AU437" s="241" t="s">
        <v>241</v>
      </c>
      <c r="AY437" s="19" t="s">
        <v>226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9" t="s">
        <v>233</v>
      </c>
      <c r="BK437" s="242">
        <f>ROUND(I437*H437,2)</f>
        <v>0</v>
      </c>
      <c r="BL437" s="19" t="s">
        <v>233</v>
      </c>
      <c r="BM437" s="241" t="s">
        <v>5340</v>
      </c>
    </row>
    <row r="438" s="2" customFormat="1" ht="16.5" customHeight="1">
      <c r="A438" s="41"/>
      <c r="B438" s="42"/>
      <c r="C438" s="266" t="s">
        <v>675</v>
      </c>
      <c r="D438" s="266" t="s">
        <v>301</v>
      </c>
      <c r="E438" s="267" t="s">
        <v>4607</v>
      </c>
      <c r="F438" s="268" t="s">
        <v>4608</v>
      </c>
      <c r="G438" s="269" t="s">
        <v>611</v>
      </c>
      <c r="H438" s="270">
        <v>2</v>
      </c>
      <c r="I438" s="271"/>
      <c r="J438" s="272">
        <f>ROUND(I438*H438,2)</f>
        <v>0</v>
      </c>
      <c r="K438" s="268" t="s">
        <v>1</v>
      </c>
      <c r="L438" s="273"/>
      <c r="M438" s="274" t="s">
        <v>1</v>
      </c>
      <c r="N438" s="275" t="s">
        <v>52</v>
      </c>
      <c r="O438" s="95"/>
      <c r="P438" s="239">
        <f>O438*H438</f>
        <v>0</v>
      </c>
      <c r="Q438" s="239">
        <v>5.0000000000000002E-05</v>
      </c>
      <c r="R438" s="239">
        <f>Q438*H438</f>
        <v>0.00010000000000000001</v>
      </c>
      <c r="S438" s="239">
        <v>0</v>
      </c>
      <c r="T438" s="240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41" t="s">
        <v>266</v>
      </c>
      <c r="AT438" s="241" t="s">
        <v>301</v>
      </c>
      <c r="AU438" s="241" t="s">
        <v>241</v>
      </c>
      <c r="AY438" s="19" t="s">
        <v>226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9" t="s">
        <v>233</v>
      </c>
      <c r="BK438" s="242">
        <f>ROUND(I438*H438,2)</f>
        <v>0</v>
      </c>
      <c r="BL438" s="19" t="s">
        <v>233</v>
      </c>
      <c r="BM438" s="241" t="s">
        <v>5341</v>
      </c>
    </row>
    <row r="439" s="2" customFormat="1" ht="16.5" customHeight="1">
      <c r="A439" s="41"/>
      <c r="B439" s="42"/>
      <c r="C439" s="266" t="s">
        <v>679</v>
      </c>
      <c r="D439" s="266" t="s">
        <v>301</v>
      </c>
      <c r="E439" s="267" t="s">
        <v>5342</v>
      </c>
      <c r="F439" s="268" t="s">
        <v>5343</v>
      </c>
      <c r="G439" s="269" t="s">
        <v>611</v>
      </c>
      <c r="H439" s="270">
        <v>2</v>
      </c>
      <c r="I439" s="271"/>
      <c r="J439" s="272">
        <f>ROUND(I439*H439,2)</f>
        <v>0</v>
      </c>
      <c r="K439" s="268" t="s">
        <v>1</v>
      </c>
      <c r="L439" s="273"/>
      <c r="M439" s="274" t="s">
        <v>1</v>
      </c>
      <c r="N439" s="275" t="s">
        <v>52</v>
      </c>
      <c r="O439" s="95"/>
      <c r="P439" s="239">
        <f>O439*H439</f>
        <v>0</v>
      </c>
      <c r="Q439" s="239">
        <v>0.00010000000000000001</v>
      </c>
      <c r="R439" s="239">
        <f>Q439*H439</f>
        <v>0.00020000000000000001</v>
      </c>
      <c r="S439" s="239">
        <v>0</v>
      </c>
      <c r="T439" s="240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41" t="s">
        <v>266</v>
      </c>
      <c r="AT439" s="241" t="s">
        <v>301</v>
      </c>
      <c r="AU439" s="241" t="s">
        <v>241</v>
      </c>
      <c r="AY439" s="19" t="s">
        <v>226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9" t="s">
        <v>233</v>
      </c>
      <c r="BK439" s="242">
        <f>ROUND(I439*H439,2)</f>
        <v>0</v>
      </c>
      <c r="BL439" s="19" t="s">
        <v>233</v>
      </c>
      <c r="BM439" s="241" t="s">
        <v>5344</v>
      </c>
    </row>
    <row r="440" s="2" customFormat="1" ht="16.5" customHeight="1">
      <c r="A440" s="41"/>
      <c r="B440" s="42"/>
      <c r="C440" s="266" t="s">
        <v>685</v>
      </c>
      <c r="D440" s="266" t="s">
        <v>301</v>
      </c>
      <c r="E440" s="267" t="s">
        <v>5345</v>
      </c>
      <c r="F440" s="268" t="s">
        <v>5346</v>
      </c>
      <c r="G440" s="269" t="s">
        <v>611</v>
      </c>
      <c r="H440" s="270">
        <v>2</v>
      </c>
      <c r="I440" s="271"/>
      <c r="J440" s="272">
        <f>ROUND(I440*H440,2)</f>
        <v>0</v>
      </c>
      <c r="K440" s="268" t="s">
        <v>1</v>
      </c>
      <c r="L440" s="273"/>
      <c r="M440" s="274" t="s">
        <v>1</v>
      </c>
      <c r="N440" s="275" t="s">
        <v>52</v>
      </c>
      <c r="O440" s="95"/>
      <c r="P440" s="239">
        <f>O440*H440</f>
        <v>0</v>
      </c>
      <c r="Q440" s="239">
        <v>0.00010000000000000001</v>
      </c>
      <c r="R440" s="239">
        <f>Q440*H440</f>
        <v>0.00020000000000000001</v>
      </c>
      <c r="S440" s="239">
        <v>0</v>
      </c>
      <c r="T440" s="240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41" t="s">
        <v>266</v>
      </c>
      <c r="AT440" s="241" t="s">
        <v>301</v>
      </c>
      <c r="AU440" s="241" t="s">
        <v>241</v>
      </c>
      <c r="AY440" s="19" t="s">
        <v>226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9" t="s">
        <v>233</v>
      </c>
      <c r="BK440" s="242">
        <f>ROUND(I440*H440,2)</f>
        <v>0</v>
      </c>
      <c r="BL440" s="19" t="s">
        <v>233</v>
      </c>
      <c r="BM440" s="241" t="s">
        <v>5347</v>
      </c>
    </row>
    <row r="441" s="2" customFormat="1" ht="16.5" customHeight="1">
      <c r="A441" s="41"/>
      <c r="B441" s="42"/>
      <c r="C441" s="266" t="s">
        <v>689</v>
      </c>
      <c r="D441" s="266" t="s">
        <v>301</v>
      </c>
      <c r="E441" s="267" t="s">
        <v>5348</v>
      </c>
      <c r="F441" s="268" t="s">
        <v>5349</v>
      </c>
      <c r="G441" s="269" t="s">
        <v>611</v>
      </c>
      <c r="H441" s="270">
        <v>1</v>
      </c>
      <c r="I441" s="271"/>
      <c r="J441" s="272">
        <f>ROUND(I441*H441,2)</f>
        <v>0</v>
      </c>
      <c r="K441" s="268" t="s">
        <v>1</v>
      </c>
      <c r="L441" s="273"/>
      <c r="M441" s="274" t="s">
        <v>1</v>
      </c>
      <c r="N441" s="275" t="s">
        <v>52</v>
      </c>
      <c r="O441" s="95"/>
      <c r="P441" s="239">
        <f>O441*H441</f>
        <v>0</v>
      </c>
      <c r="Q441" s="239">
        <v>0.00010000000000000001</v>
      </c>
      <c r="R441" s="239">
        <f>Q441*H441</f>
        <v>0.00010000000000000001</v>
      </c>
      <c r="S441" s="239">
        <v>0</v>
      </c>
      <c r="T441" s="240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41" t="s">
        <v>266</v>
      </c>
      <c r="AT441" s="241" t="s">
        <v>301</v>
      </c>
      <c r="AU441" s="241" t="s">
        <v>241</v>
      </c>
      <c r="AY441" s="19" t="s">
        <v>226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9" t="s">
        <v>233</v>
      </c>
      <c r="BK441" s="242">
        <f>ROUND(I441*H441,2)</f>
        <v>0</v>
      </c>
      <c r="BL441" s="19" t="s">
        <v>233</v>
      </c>
      <c r="BM441" s="241" t="s">
        <v>5350</v>
      </c>
    </row>
    <row r="442" s="2" customFormat="1" ht="16.5" customHeight="1">
      <c r="A442" s="41"/>
      <c r="B442" s="42"/>
      <c r="C442" s="266" t="s">
        <v>693</v>
      </c>
      <c r="D442" s="266" t="s">
        <v>301</v>
      </c>
      <c r="E442" s="267" t="s">
        <v>5351</v>
      </c>
      <c r="F442" s="268" t="s">
        <v>5352</v>
      </c>
      <c r="G442" s="269" t="s">
        <v>611</v>
      </c>
      <c r="H442" s="270">
        <v>1</v>
      </c>
      <c r="I442" s="271"/>
      <c r="J442" s="272">
        <f>ROUND(I442*H442,2)</f>
        <v>0</v>
      </c>
      <c r="K442" s="268" t="s">
        <v>1</v>
      </c>
      <c r="L442" s="273"/>
      <c r="M442" s="274" t="s">
        <v>1</v>
      </c>
      <c r="N442" s="275" t="s">
        <v>52</v>
      </c>
      <c r="O442" s="95"/>
      <c r="P442" s="239">
        <f>O442*H442</f>
        <v>0</v>
      </c>
      <c r="Q442" s="239">
        <v>0.00010000000000000001</v>
      </c>
      <c r="R442" s="239">
        <f>Q442*H442</f>
        <v>0.00010000000000000001</v>
      </c>
      <c r="S442" s="239">
        <v>0</v>
      </c>
      <c r="T442" s="240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41" t="s">
        <v>266</v>
      </c>
      <c r="AT442" s="241" t="s">
        <v>301</v>
      </c>
      <c r="AU442" s="241" t="s">
        <v>241</v>
      </c>
      <c r="AY442" s="19" t="s">
        <v>226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9" t="s">
        <v>233</v>
      </c>
      <c r="BK442" s="242">
        <f>ROUND(I442*H442,2)</f>
        <v>0</v>
      </c>
      <c r="BL442" s="19" t="s">
        <v>233</v>
      </c>
      <c r="BM442" s="241" t="s">
        <v>5353</v>
      </c>
    </row>
    <row r="443" s="2" customFormat="1" ht="16.5" customHeight="1">
      <c r="A443" s="41"/>
      <c r="B443" s="42"/>
      <c r="C443" s="266" t="s">
        <v>700</v>
      </c>
      <c r="D443" s="266" t="s">
        <v>301</v>
      </c>
      <c r="E443" s="267" t="s">
        <v>5354</v>
      </c>
      <c r="F443" s="268" t="s">
        <v>5355</v>
      </c>
      <c r="G443" s="269" t="s">
        <v>611</v>
      </c>
      <c r="H443" s="270">
        <v>1</v>
      </c>
      <c r="I443" s="271"/>
      <c r="J443" s="272">
        <f>ROUND(I443*H443,2)</f>
        <v>0</v>
      </c>
      <c r="K443" s="268" t="s">
        <v>1</v>
      </c>
      <c r="L443" s="273"/>
      <c r="M443" s="274" t="s">
        <v>1</v>
      </c>
      <c r="N443" s="275" t="s">
        <v>52</v>
      </c>
      <c r="O443" s="95"/>
      <c r="P443" s="239">
        <f>O443*H443</f>
        <v>0</v>
      </c>
      <c r="Q443" s="239">
        <v>0.00010000000000000001</v>
      </c>
      <c r="R443" s="239">
        <f>Q443*H443</f>
        <v>0.00010000000000000001</v>
      </c>
      <c r="S443" s="239">
        <v>0</v>
      </c>
      <c r="T443" s="240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41" t="s">
        <v>266</v>
      </c>
      <c r="AT443" s="241" t="s">
        <v>301</v>
      </c>
      <c r="AU443" s="241" t="s">
        <v>241</v>
      </c>
      <c r="AY443" s="19" t="s">
        <v>226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9" t="s">
        <v>233</v>
      </c>
      <c r="BK443" s="242">
        <f>ROUND(I443*H443,2)</f>
        <v>0</v>
      </c>
      <c r="BL443" s="19" t="s">
        <v>233</v>
      </c>
      <c r="BM443" s="241" t="s">
        <v>5356</v>
      </c>
    </row>
    <row r="444" s="2" customFormat="1" ht="16.5" customHeight="1">
      <c r="A444" s="41"/>
      <c r="B444" s="42"/>
      <c r="C444" s="266" t="s">
        <v>704</v>
      </c>
      <c r="D444" s="266" t="s">
        <v>301</v>
      </c>
      <c r="E444" s="267" t="s">
        <v>5357</v>
      </c>
      <c r="F444" s="268" t="s">
        <v>5358</v>
      </c>
      <c r="G444" s="269" t="s">
        <v>244</v>
      </c>
      <c r="H444" s="270">
        <v>5</v>
      </c>
      <c r="I444" s="271"/>
      <c r="J444" s="272">
        <f>ROUND(I444*H444,2)</f>
        <v>0</v>
      </c>
      <c r="K444" s="268" t="s">
        <v>1</v>
      </c>
      <c r="L444" s="273"/>
      <c r="M444" s="274" t="s">
        <v>1</v>
      </c>
      <c r="N444" s="275" t="s">
        <v>52</v>
      </c>
      <c r="O444" s="95"/>
      <c r="P444" s="239">
        <f>O444*H444</f>
        <v>0</v>
      </c>
      <c r="Q444" s="239">
        <v>0.00013999999999999999</v>
      </c>
      <c r="R444" s="239">
        <f>Q444*H444</f>
        <v>0.00069999999999999988</v>
      </c>
      <c r="S444" s="239">
        <v>0</v>
      </c>
      <c r="T444" s="240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41" t="s">
        <v>266</v>
      </c>
      <c r="AT444" s="241" t="s">
        <v>301</v>
      </c>
      <c r="AU444" s="241" t="s">
        <v>241</v>
      </c>
      <c r="AY444" s="19" t="s">
        <v>226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9" t="s">
        <v>233</v>
      </c>
      <c r="BK444" s="242">
        <f>ROUND(I444*H444,2)</f>
        <v>0</v>
      </c>
      <c r="BL444" s="19" t="s">
        <v>233</v>
      </c>
      <c r="BM444" s="241" t="s">
        <v>5359</v>
      </c>
    </row>
    <row r="445" s="2" customFormat="1" ht="16.5" customHeight="1">
      <c r="A445" s="41"/>
      <c r="B445" s="42"/>
      <c r="C445" s="266" t="s">
        <v>708</v>
      </c>
      <c r="D445" s="266" t="s">
        <v>301</v>
      </c>
      <c r="E445" s="267" t="s">
        <v>5360</v>
      </c>
      <c r="F445" s="268" t="s">
        <v>4623</v>
      </c>
      <c r="G445" s="269" t="s">
        <v>244</v>
      </c>
      <c r="H445" s="270">
        <v>5</v>
      </c>
      <c r="I445" s="271"/>
      <c r="J445" s="272">
        <f>ROUND(I445*H445,2)</f>
        <v>0</v>
      </c>
      <c r="K445" s="268" t="s">
        <v>1</v>
      </c>
      <c r="L445" s="273"/>
      <c r="M445" s="274" t="s">
        <v>1</v>
      </c>
      <c r="N445" s="275" t="s">
        <v>52</v>
      </c>
      <c r="O445" s="95"/>
      <c r="P445" s="239">
        <f>O445*H445</f>
        <v>0</v>
      </c>
      <c r="Q445" s="239">
        <v>9.0000000000000006E-05</v>
      </c>
      <c r="R445" s="239">
        <f>Q445*H445</f>
        <v>0.00045000000000000004</v>
      </c>
      <c r="S445" s="239">
        <v>0</v>
      </c>
      <c r="T445" s="240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41" t="s">
        <v>266</v>
      </c>
      <c r="AT445" s="241" t="s">
        <v>301</v>
      </c>
      <c r="AU445" s="241" t="s">
        <v>241</v>
      </c>
      <c r="AY445" s="19" t="s">
        <v>226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9" t="s">
        <v>233</v>
      </c>
      <c r="BK445" s="242">
        <f>ROUND(I445*H445,2)</f>
        <v>0</v>
      </c>
      <c r="BL445" s="19" t="s">
        <v>233</v>
      </c>
      <c r="BM445" s="241" t="s">
        <v>5361</v>
      </c>
    </row>
    <row r="446" s="2" customFormat="1" ht="16.5" customHeight="1">
      <c r="A446" s="41"/>
      <c r="B446" s="42"/>
      <c r="C446" s="230" t="s">
        <v>716</v>
      </c>
      <c r="D446" s="230" t="s">
        <v>228</v>
      </c>
      <c r="E446" s="231" t="s">
        <v>4631</v>
      </c>
      <c r="F446" s="232" t="s">
        <v>5271</v>
      </c>
      <c r="G446" s="233" t="s">
        <v>369</v>
      </c>
      <c r="H446" s="234">
        <v>15</v>
      </c>
      <c r="I446" s="235"/>
      <c r="J446" s="236">
        <f>ROUND(I446*H446,2)</f>
        <v>0</v>
      </c>
      <c r="K446" s="232" t="s">
        <v>232</v>
      </c>
      <c r="L446" s="47"/>
      <c r="M446" s="237" t="s">
        <v>1</v>
      </c>
      <c r="N446" s="238" t="s">
        <v>52</v>
      </c>
      <c r="O446" s="95"/>
      <c r="P446" s="239">
        <f>O446*H446</f>
        <v>0</v>
      </c>
      <c r="Q446" s="239">
        <v>0.00048999999999999998</v>
      </c>
      <c r="R446" s="239">
        <f>Q446*H446</f>
        <v>0.0073499999999999998</v>
      </c>
      <c r="S446" s="239">
        <v>0</v>
      </c>
      <c r="T446" s="240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41" t="s">
        <v>307</v>
      </c>
      <c r="AT446" s="241" t="s">
        <v>228</v>
      </c>
      <c r="AU446" s="241" t="s">
        <v>241</v>
      </c>
      <c r="AY446" s="19" t="s">
        <v>226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9" t="s">
        <v>233</v>
      </c>
      <c r="BK446" s="242">
        <f>ROUND(I446*H446,2)</f>
        <v>0</v>
      </c>
      <c r="BL446" s="19" t="s">
        <v>307</v>
      </c>
      <c r="BM446" s="241" t="s">
        <v>5362</v>
      </c>
    </row>
    <row r="447" s="15" customFormat="1">
      <c r="A447" s="15"/>
      <c r="B447" s="280"/>
      <c r="C447" s="281"/>
      <c r="D447" s="245" t="s">
        <v>235</v>
      </c>
      <c r="E447" s="282" t="s">
        <v>1</v>
      </c>
      <c r="F447" s="283" t="s">
        <v>4623</v>
      </c>
      <c r="G447" s="281"/>
      <c r="H447" s="282" t="s">
        <v>1</v>
      </c>
      <c r="I447" s="284"/>
      <c r="J447" s="281"/>
      <c r="K447" s="281"/>
      <c r="L447" s="285"/>
      <c r="M447" s="286"/>
      <c r="N447" s="287"/>
      <c r="O447" s="287"/>
      <c r="P447" s="287"/>
      <c r="Q447" s="287"/>
      <c r="R447" s="287"/>
      <c r="S447" s="287"/>
      <c r="T447" s="28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9" t="s">
        <v>235</v>
      </c>
      <c r="AU447" s="289" t="s">
        <v>241</v>
      </c>
      <c r="AV447" s="15" t="s">
        <v>92</v>
      </c>
      <c r="AW447" s="15" t="s">
        <v>40</v>
      </c>
      <c r="AX447" s="15" t="s">
        <v>85</v>
      </c>
      <c r="AY447" s="289" t="s">
        <v>226</v>
      </c>
    </row>
    <row r="448" s="13" customFormat="1">
      <c r="A448" s="13"/>
      <c r="B448" s="243"/>
      <c r="C448" s="244"/>
      <c r="D448" s="245" t="s">
        <v>235</v>
      </c>
      <c r="E448" s="246" t="s">
        <v>1</v>
      </c>
      <c r="F448" s="247" t="s">
        <v>251</v>
      </c>
      <c r="G448" s="244"/>
      <c r="H448" s="248">
        <v>5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235</v>
      </c>
      <c r="AU448" s="254" t="s">
        <v>241</v>
      </c>
      <c r="AV448" s="13" t="s">
        <v>94</v>
      </c>
      <c r="AW448" s="13" t="s">
        <v>40</v>
      </c>
      <c r="AX448" s="13" t="s">
        <v>85</v>
      </c>
      <c r="AY448" s="254" t="s">
        <v>226</v>
      </c>
    </row>
    <row r="449" s="15" customFormat="1">
      <c r="A449" s="15"/>
      <c r="B449" s="280"/>
      <c r="C449" s="281"/>
      <c r="D449" s="245" t="s">
        <v>235</v>
      </c>
      <c r="E449" s="282" t="s">
        <v>1</v>
      </c>
      <c r="F449" s="283" t="s">
        <v>4608</v>
      </c>
      <c r="G449" s="281"/>
      <c r="H449" s="282" t="s">
        <v>1</v>
      </c>
      <c r="I449" s="284"/>
      <c r="J449" s="281"/>
      <c r="K449" s="281"/>
      <c r="L449" s="285"/>
      <c r="M449" s="286"/>
      <c r="N449" s="287"/>
      <c r="O449" s="287"/>
      <c r="P449" s="287"/>
      <c r="Q449" s="287"/>
      <c r="R449" s="287"/>
      <c r="S449" s="287"/>
      <c r="T449" s="28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9" t="s">
        <v>235</v>
      </c>
      <c r="AU449" s="289" t="s">
        <v>241</v>
      </c>
      <c r="AV449" s="15" t="s">
        <v>92</v>
      </c>
      <c r="AW449" s="15" t="s">
        <v>40</v>
      </c>
      <c r="AX449" s="15" t="s">
        <v>85</v>
      </c>
      <c r="AY449" s="289" t="s">
        <v>226</v>
      </c>
    </row>
    <row r="450" s="13" customFormat="1">
      <c r="A450" s="13"/>
      <c r="B450" s="243"/>
      <c r="C450" s="244"/>
      <c r="D450" s="245" t="s">
        <v>235</v>
      </c>
      <c r="E450" s="246" t="s">
        <v>1</v>
      </c>
      <c r="F450" s="247" t="s">
        <v>1792</v>
      </c>
      <c r="G450" s="244"/>
      <c r="H450" s="248">
        <v>4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235</v>
      </c>
      <c r="AU450" s="254" t="s">
        <v>241</v>
      </c>
      <c r="AV450" s="13" t="s">
        <v>94</v>
      </c>
      <c r="AW450" s="13" t="s">
        <v>40</v>
      </c>
      <c r="AX450" s="13" t="s">
        <v>85</v>
      </c>
      <c r="AY450" s="254" t="s">
        <v>226</v>
      </c>
    </row>
    <row r="451" s="15" customFormat="1">
      <c r="A451" s="15"/>
      <c r="B451" s="280"/>
      <c r="C451" s="281"/>
      <c r="D451" s="245" t="s">
        <v>235</v>
      </c>
      <c r="E451" s="282" t="s">
        <v>1</v>
      </c>
      <c r="F451" s="283" t="s">
        <v>5352</v>
      </c>
      <c r="G451" s="281"/>
      <c r="H451" s="282" t="s">
        <v>1</v>
      </c>
      <c r="I451" s="284"/>
      <c r="J451" s="281"/>
      <c r="K451" s="281"/>
      <c r="L451" s="285"/>
      <c r="M451" s="286"/>
      <c r="N451" s="287"/>
      <c r="O451" s="287"/>
      <c r="P451" s="287"/>
      <c r="Q451" s="287"/>
      <c r="R451" s="287"/>
      <c r="S451" s="287"/>
      <c r="T451" s="28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9" t="s">
        <v>235</v>
      </c>
      <c r="AU451" s="289" t="s">
        <v>241</v>
      </c>
      <c r="AV451" s="15" t="s">
        <v>92</v>
      </c>
      <c r="AW451" s="15" t="s">
        <v>40</v>
      </c>
      <c r="AX451" s="15" t="s">
        <v>85</v>
      </c>
      <c r="AY451" s="289" t="s">
        <v>226</v>
      </c>
    </row>
    <row r="452" s="13" customFormat="1">
      <c r="A452" s="13"/>
      <c r="B452" s="243"/>
      <c r="C452" s="244"/>
      <c r="D452" s="245" t="s">
        <v>235</v>
      </c>
      <c r="E452" s="246" t="s">
        <v>1</v>
      </c>
      <c r="F452" s="247" t="s">
        <v>92</v>
      </c>
      <c r="G452" s="244"/>
      <c r="H452" s="248">
        <v>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235</v>
      </c>
      <c r="AU452" s="254" t="s">
        <v>241</v>
      </c>
      <c r="AV452" s="13" t="s">
        <v>94</v>
      </c>
      <c r="AW452" s="13" t="s">
        <v>40</v>
      </c>
      <c r="AX452" s="13" t="s">
        <v>85</v>
      </c>
      <c r="AY452" s="254" t="s">
        <v>226</v>
      </c>
    </row>
    <row r="453" s="15" customFormat="1">
      <c r="A453" s="15"/>
      <c r="B453" s="280"/>
      <c r="C453" s="281"/>
      <c r="D453" s="245" t="s">
        <v>235</v>
      </c>
      <c r="E453" s="282" t="s">
        <v>1</v>
      </c>
      <c r="F453" s="283" t="s">
        <v>5355</v>
      </c>
      <c r="G453" s="281"/>
      <c r="H453" s="282" t="s">
        <v>1</v>
      </c>
      <c r="I453" s="284"/>
      <c r="J453" s="281"/>
      <c r="K453" s="281"/>
      <c r="L453" s="285"/>
      <c r="M453" s="286"/>
      <c r="N453" s="287"/>
      <c r="O453" s="287"/>
      <c r="P453" s="287"/>
      <c r="Q453" s="287"/>
      <c r="R453" s="287"/>
      <c r="S453" s="287"/>
      <c r="T453" s="288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9" t="s">
        <v>235</v>
      </c>
      <c r="AU453" s="289" t="s">
        <v>241</v>
      </c>
      <c r="AV453" s="15" t="s">
        <v>92</v>
      </c>
      <c r="AW453" s="15" t="s">
        <v>40</v>
      </c>
      <c r="AX453" s="15" t="s">
        <v>85</v>
      </c>
      <c r="AY453" s="289" t="s">
        <v>226</v>
      </c>
    </row>
    <row r="454" s="13" customFormat="1">
      <c r="A454" s="13"/>
      <c r="B454" s="243"/>
      <c r="C454" s="244"/>
      <c r="D454" s="245" t="s">
        <v>235</v>
      </c>
      <c r="E454" s="246" t="s">
        <v>1</v>
      </c>
      <c r="F454" s="247" t="s">
        <v>4130</v>
      </c>
      <c r="G454" s="244"/>
      <c r="H454" s="248">
        <v>5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235</v>
      </c>
      <c r="AU454" s="254" t="s">
        <v>241</v>
      </c>
      <c r="AV454" s="13" t="s">
        <v>94</v>
      </c>
      <c r="AW454" s="13" t="s">
        <v>40</v>
      </c>
      <c r="AX454" s="13" t="s">
        <v>85</v>
      </c>
      <c r="AY454" s="254" t="s">
        <v>226</v>
      </c>
    </row>
    <row r="455" s="14" customFormat="1">
      <c r="A455" s="14"/>
      <c r="B455" s="255"/>
      <c r="C455" s="256"/>
      <c r="D455" s="245" t="s">
        <v>235</v>
      </c>
      <c r="E455" s="257" t="s">
        <v>1</v>
      </c>
      <c r="F455" s="258" t="s">
        <v>237</v>
      </c>
      <c r="G455" s="256"/>
      <c r="H455" s="259">
        <v>15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235</v>
      </c>
      <c r="AU455" s="265" t="s">
        <v>241</v>
      </c>
      <c r="AV455" s="14" t="s">
        <v>233</v>
      </c>
      <c r="AW455" s="14" t="s">
        <v>40</v>
      </c>
      <c r="AX455" s="14" t="s">
        <v>92</v>
      </c>
      <c r="AY455" s="265" t="s">
        <v>226</v>
      </c>
    </row>
    <row r="456" s="2" customFormat="1" ht="16.5" customHeight="1">
      <c r="A456" s="41"/>
      <c r="B456" s="42"/>
      <c r="C456" s="230" t="s">
        <v>722</v>
      </c>
      <c r="D456" s="230" t="s">
        <v>228</v>
      </c>
      <c r="E456" s="231" t="s">
        <v>2230</v>
      </c>
      <c r="F456" s="232" t="s">
        <v>4926</v>
      </c>
      <c r="G456" s="233" t="s">
        <v>369</v>
      </c>
      <c r="H456" s="234">
        <v>25</v>
      </c>
      <c r="I456" s="235"/>
      <c r="J456" s="236">
        <f>ROUND(I456*H456,2)</f>
        <v>0</v>
      </c>
      <c r="K456" s="232" t="s">
        <v>232</v>
      </c>
      <c r="L456" s="47"/>
      <c r="M456" s="237" t="s">
        <v>1</v>
      </c>
      <c r="N456" s="238" t="s">
        <v>52</v>
      </c>
      <c r="O456" s="95"/>
      <c r="P456" s="239">
        <f>O456*H456</f>
        <v>0</v>
      </c>
      <c r="Q456" s="239">
        <v>0.00060999999999999997</v>
      </c>
      <c r="R456" s="239">
        <f>Q456*H456</f>
        <v>0.01525</v>
      </c>
      <c r="S456" s="239">
        <v>0</v>
      </c>
      <c r="T456" s="240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41" t="s">
        <v>307</v>
      </c>
      <c r="AT456" s="241" t="s">
        <v>228</v>
      </c>
      <c r="AU456" s="241" t="s">
        <v>241</v>
      </c>
      <c r="AY456" s="19" t="s">
        <v>226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9" t="s">
        <v>233</v>
      </c>
      <c r="BK456" s="242">
        <f>ROUND(I456*H456,2)</f>
        <v>0</v>
      </c>
      <c r="BL456" s="19" t="s">
        <v>307</v>
      </c>
      <c r="BM456" s="241" t="s">
        <v>5363</v>
      </c>
    </row>
    <row r="457" s="15" customFormat="1">
      <c r="A457" s="15"/>
      <c r="B457" s="280"/>
      <c r="C457" s="281"/>
      <c r="D457" s="245" t="s">
        <v>235</v>
      </c>
      <c r="E457" s="282" t="s">
        <v>1</v>
      </c>
      <c r="F457" s="283" t="s">
        <v>4896</v>
      </c>
      <c r="G457" s="281"/>
      <c r="H457" s="282" t="s">
        <v>1</v>
      </c>
      <c r="I457" s="284"/>
      <c r="J457" s="281"/>
      <c r="K457" s="281"/>
      <c r="L457" s="285"/>
      <c r="M457" s="286"/>
      <c r="N457" s="287"/>
      <c r="O457" s="287"/>
      <c r="P457" s="287"/>
      <c r="Q457" s="287"/>
      <c r="R457" s="287"/>
      <c r="S457" s="287"/>
      <c r="T457" s="28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9" t="s">
        <v>235</v>
      </c>
      <c r="AU457" s="289" t="s">
        <v>241</v>
      </c>
      <c r="AV457" s="15" t="s">
        <v>92</v>
      </c>
      <c r="AW457" s="15" t="s">
        <v>40</v>
      </c>
      <c r="AX457" s="15" t="s">
        <v>85</v>
      </c>
      <c r="AY457" s="289" t="s">
        <v>226</v>
      </c>
    </row>
    <row r="458" s="13" customFormat="1">
      <c r="A458" s="13"/>
      <c r="B458" s="243"/>
      <c r="C458" s="244"/>
      <c r="D458" s="245" t="s">
        <v>235</v>
      </c>
      <c r="E458" s="246" t="s">
        <v>1</v>
      </c>
      <c r="F458" s="247" t="s">
        <v>4554</v>
      </c>
      <c r="G458" s="244"/>
      <c r="H458" s="248">
        <v>12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235</v>
      </c>
      <c r="AU458" s="254" t="s">
        <v>241</v>
      </c>
      <c r="AV458" s="13" t="s">
        <v>94</v>
      </c>
      <c r="AW458" s="13" t="s">
        <v>40</v>
      </c>
      <c r="AX458" s="13" t="s">
        <v>85</v>
      </c>
      <c r="AY458" s="254" t="s">
        <v>226</v>
      </c>
    </row>
    <row r="459" s="15" customFormat="1">
      <c r="A459" s="15"/>
      <c r="B459" s="280"/>
      <c r="C459" s="281"/>
      <c r="D459" s="245" t="s">
        <v>235</v>
      </c>
      <c r="E459" s="282" t="s">
        <v>1</v>
      </c>
      <c r="F459" s="283" t="s">
        <v>5346</v>
      </c>
      <c r="G459" s="281"/>
      <c r="H459" s="282" t="s">
        <v>1</v>
      </c>
      <c r="I459" s="284"/>
      <c r="J459" s="281"/>
      <c r="K459" s="281"/>
      <c r="L459" s="285"/>
      <c r="M459" s="286"/>
      <c r="N459" s="287"/>
      <c r="O459" s="287"/>
      <c r="P459" s="287"/>
      <c r="Q459" s="287"/>
      <c r="R459" s="287"/>
      <c r="S459" s="287"/>
      <c r="T459" s="28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9" t="s">
        <v>235</v>
      </c>
      <c r="AU459" s="289" t="s">
        <v>241</v>
      </c>
      <c r="AV459" s="15" t="s">
        <v>92</v>
      </c>
      <c r="AW459" s="15" t="s">
        <v>40</v>
      </c>
      <c r="AX459" s="15" t="s">
        <v>85</v>
      </c>
      <c r="AY459" s="289" t="s">
        <v>226</v>
      </c>
    </row>
    <row r="460" s="13" customFormat="1">
      <c r="A460" s="13"/>
      <c r="B460" s="243"/>
      <c r="C460" s="244"/>
      <c r="D460" s="245" t="s">
        <v>235</v>
      </c>
      <c r="E460" s="246" t="s">
        <v>1</v>
      </c>
      <c r="F460" s="247" t="s">
        <v>1792</v>
      </c>
      <c r="G460" s="244"/>
      <c r="H460" s="248">
        <v>4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235</v>
      </c>
      <c r="AU460" s="254" t="s">
        <v>241</v>
      </c>
      <c r="AV460" s="13" t="s">
        <v>94</v>
      </c>
      <c r="AW460" s="13" t="s">
        <v>40</v>
      </c>
      <c r="AX460" s="13" t="s">
        <v>85</v>
      </c>
      <c r="AY460" s="254" t="s">
        <v>226</v>
      </c>
    </row>
    <row r="461" s="15" customFormat="1">
      <c r="A461" s="15"/>
      <c r="B461" s="280"/>
      <c r="C461" s="281"/>
      <c r="D461" s="245" t="s">
        <v>235</v>
      </c>
      <c r="E461" s="282" t="s">
        <v>1</v>
      </c>
      <c r="F461" s="283" t="s">
        <v>5349</v>
      </c>
      <c r="G461" s="281"/>
      <c r="H461" s="282" t="s">
        <v>1</v>
      </c>
      <c r="I461" s="284"/>
      <c r="J461" s="281"/>
      <c r="K461" s="281"/>
      <c r="L461" s="285"/>
      <c r="M461" s="286"/>
      <c r="N461" s="287"/>
      <c r="O461" s="287"/>
      <c r="P461" s="287"/>
      <c r="Q461" s="287"/>
      <c r="R461" s="287"/>
      <c r="S461" s="287"/>
      <c r="T461" s="28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9" t="s">
        <v>235</v>
      </c>
      <c r="AU461" s="289" t="s">
        <v>241</v>
      </c>
      <c r="AV461" s="15" t="s">
        <v>92</v>
      </c>
      <c r="AW461" s="15" t="s">
        <v>40</v>
      </c>
      <c r="AX461" s="15" t="s">
        <v>85</v>
      </c>
      <c r="AY461" s="289" t="s">
        <v>226</v>
      </c>
    </row>
    <row r="462" s="13" customFormat="1">
      <c r="A462" s="13"/>
      <c r="B462" s="243"/>
      <c r="C462" s="244"/>
      <c r="D462" s="245" t="s">
        <v>235</v>
      </c>
      <c r="E462" s="246" t="s">
        <v>1</v>
      </c>
      <c r="F462" s="247" t="s">
        <v>4365</v>
      </c>
      <c r="G462" s="244"/>
      <c r="H462" s="248">
        <v>3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235</v>
      </c>
      <c r="AU462" s="254" t="s">
        <v>241</v>
      </c>
      <c r="AV462" s="13" t="s">
        <v>94</v>
      </c>
      <c r="AW462" s="13" t="s">
        <v>40</v>
      </c>
      <c r="AX462" s="13" t="s">
        <v>85</v>
      </c>
      <c r="AY462" s="254" t="s">
        <v>226</v>
      </c>
    </row>
    <row r="463" s="15" customFormat="1">
      <c r="A463" s="15"/>
      <c r="B463" s="280"/>
      <c r="C463" s="281"/>
      <c r="D463" s="245" t="s">
        <v>235</v>
      </c>
      <c r="E463" s="282" t="s">
        <v>1</v>
      </c>
      <c r="F463" s="283" t="s">
        <v>5352</v>
      </c>
      <c r="G463" s="281"/>
      <c r="H463" s="282" t="s">
        <v>1</v>
      </c>
      <c r="I463" s="284"/>
      <c r="J463" s="281"/>
      <c r="K463" s="281"/>
      <c r="L463" s="285"/>
      <c r="M463" s="286"/>
      <c r="N463" s="287"/>
      <c r="O463" s="287"/>
      <c r="P463" s="287"/>
      <c r="Q463" s="287"/>
      <c r="R463" s="287"/>
      <c r="S463" s="287"/>
      <c r="T463" s="28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9" t="s">
        <v>235</v>
      </c>
      <c r="AU463" s="289" t="s">
        <v>241</v>
      </c>
      <c r="AV463" s="15" t="s">
        <v>92</v>
      </c>
      <c r="AW463" s="15" t="s">
        <v>40</v>
      </c>
      <c r="AX463" s="15" t="s">
        <v>85</v>
      </c>
      <c r="AY463" s="289" t="s">
        <v>226</v>
      </c>
    </row>
    <row r="464" s="13" customFormat="1">
      <c r="A464" s="13"/>
      <c r="B464" s="243"/>
      <c r="C464" s="244"/>
      <c r="D464" s="245" t="s">
        <v>235</v>
      </c>
      <c r="E464" s="246" t="s">
        <v>1</v>
      </c>
      <c r="F464" s="247" t="s">
        <v>92</v>
      </c>
      <c r="G464" s="244"/>
      <c r="H464" s="248">
        <v>1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235</v>
      </c>
      <c r="AU464" s="254" t="s">
        <v>241</v>
      </c>
      <c r="AV464" s="13" t="s">
        <v>94</v>
      </c>
      <c r="AW464" s="13" t="s">
        <v>40</v>
      </c>
      <c r="AX464" s="13" t="s">
        <v>85</v>
      </c>
      <c r="AY464" s="254" t="s">
        <v>226</v>
      </c>
    </row>
    <row r="465" s="15" customFormat="1">
      <c r="A465" s="15"/>
      <c r="B465" s="280"/>
      <c r="C465" s="281"/>
      <c r="D465" s="245" t="s">
        <v>235</v>
      </c>
      <c r="E465" s="282" t="s">
        <v>1</v>
      </c>
      <c r="F465" s="283" t="s">
        <v>5358</v>
      </c>
      <c r="G465" s="281"/>
      <c r="H465" s="282" t="s">
        <v>1</v>
      </c>
      <c r="I465" s="284"/>
      <c r="J465" s="281"/>
      <c r="K465" s="281"/>
      <c r="L465" s="285"/>
      <c r="M465" s="286"/>
      <c r="N465" s="287"/>
      <c r="O465" s="287"/>
      <c r="P465" s="287"/>
      <c r="Q465" s="287"/>
      <c r="R465" s="287"/>
      <c r="S465" s="287"/>
      <c r="T465" s="28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9" t="s">
        <v>235</v>
      </c>
      <c r="AU465" s="289" t="s">
        <v>241</v>
      </c>
      <c r="AV465" s="15" t="s">
        <v>92</v>
      </c>
      <c r="AW465" s="15" t="s">
        <v>40</v>
      </c>
      <c r="AX465" s="15" t="s">
        <v>85</v>
      </c>
      <c r="AY465" s="289" t="s">
        <v>226</v>
      </c>
    </row>
    <row r="466" s="13" customFormat="1">
      <c r="A466" s="13"/>
      <c r="B466" s="243"/>
      <c r="C466" s="244"/>
      <c r="D466" s="245" t="s">
        <v>235</v>
      </c>
      <c r="E466" s="246" t="s">
        <v>1</v>
      </c>
      <c r="F466" s="247" t="s">
        <v>251</v>
      </c>
      <c r="G466" s="244"/>
      <c r="H466" s="248">
        <v>5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235</v>
      </c>
      <c r="AU466" s="254" t="s">
        <v>241</v>
      </c>
      <c r="AV466" s="13" t="s">
        <v>94</v>
      </c>
      <c r="AW466" s="13" t="s">
        <v>40</v>
      </c>
      <c r="AX466" s="13" t="s">
        <v>85</v>
      </c>
      <c r="AY466" s="254" t="s">
        <v>226</v>
      </c>
    </row>
    <row r="467" s="14" customFormat="1">
      <c r="A467" s="14"/>
      <c r="B467" s="255"/>
      <c r="C467" s="256"/>
      <c r="D467" s="245" t="s">
        <v>235</v>
      </c>
      <c r="E467" s="257" t="s">
        <v>1</v>
      </c>
      <c r="F467" s="258" t="s">
        <v>237</v>
      </c>
      <c r="G467" s="256"/>
      <c r="H467" s="259">
        <v>25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5" t="s">
        <v>235</v>
      </c>
      <c r="AU467" s="265" t="s">
        <v>241</v>
      </c>
      <c r="AV467" s="14" t="s">
        <v>233</v>
      </c>
      <c r="AW467" s="14" t="s">
        <v>40</v>
      </c>
      <c r="AX467" s="14" t="s">
        <v>92</v>
      </c>
      <c r="AY467" s="265" t="s">
        <v>226</v>
      </c>
    </row>
    <row r="468" s="2" customFormat="1" ht="16.5" customHeight="1">
      <c r="A468" s="41"/>
      <c r="B468" s="42"/>
      <c r="C468" s="230" t="s">
        <v>726</v>
      </c>
      <c r="D468" s="230" t="s">
        <v>228</v>
      </c>
      <c r="E468" s="231" t="s">
        <v>2187</v>
      </c>
      <c r="F468" s="232" t="s">
        <v>4641</v>
      </c>
      <c r="G468" s="233" t="s">
        <v>244</v>
      </c>
      <c r="H468" s="234">
        <v>6</v>
      </c>
      <c r="I468" s="235"/>
      <c r="J468" s="236">
        <f>ROUND(I468*H468,2)</f>
        <v>0</v>
      </c>
      <c r="K468" s="232" t="s">
        <v>232</v>
      </c>
      <c r="L468" s="47"/>
      <c r="M468" s="237" t="s">
        <v>1</v>
      </c>
      <c r="N468" s="238" t="s">
        <v>52</v>
      </c>
      <c r="O468" s="95"/>
      <c r="P468" s="239">
        <f>O468*H468</f>
        <v>0</v>
      </c>
      <c r="Q468" s="239">
        <v>0.00034000000000000002</v>
      </c>
      <c r="R468" s="239">
        <f>Q468*H468</f>
        <v>0.0020400000000000001</v>
      </c>
      <c r="S468" s="239">
        <v>0</v>
      </c>
      <c r="T468" s="240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41" t="s">
        <v>307</v>
      </c>
      <c r="AT468" s="241" t="s">
        <v>228</v>
      </c>
      <c r="AU468" s="241" t="s">
        <v>241</v>
      </c>
      <c r="AY468" s="19" t="s">
        <v>226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9" t="s">
        <v>233</v>
      </c>
      <c r="BK468" s="242">
        <f>ROUND(I468*H468,2)</f>
        <v>0</v>
      </c>
      <c r="BL468" s="19" t="s">
        <v>307</v>
      </c>
      <c r="BM468" s="241" t="s">
        <v>5364</v>
      </c>
    </row>
    <row r="469" s="15" customFormat="1">
      <c r="A469" s="15"/>
      <c r="B469" s="280"/>
      <c r="C469" s="281"/>
      <c r="D469" s="245" t="s">
        <v>235</v>
      </c>
      <c r="E469" s="282" t="s">
        <v>1</v>
      </c>
      <c r="F469" s="283" t="s">
        <v>4623</v>
      </c>
      <c r="G469" s="281"/>
      <c r="H469" s="282" t="s">
        <v>1</v>
      </c>
      <c r="I469" s="284"/>
      <c r="J469" s="281"/>
      <c r="K469" s="281"/>
      <c r="L469" s="285"/>
      <c r="M469" s="286"/>
      <c r="N469" s="287"/>
      <c r="O469" s="287"/>
      <c r="P469" s="287"/>
      <c r="Q469" s="287"/>
      <c r="R469" s="287"/>
      <c r="S469" s="287"/>
      <c r="T469" s="28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9" t="s">
        <v>235</v>
      </c>
      <c r="AU469" s="289" t="s">
        <v>241</v>
      </c>
      <c r="AV469" s="15" t="s">
        <v>92</v>
      </c>
      <c r="AW469" s="15" t="s">
        <v>40</v>
      </c>
      <c r="AX469" s="15" t="s">
        <v>85</v>
      </c>
      <c r="AY469" s="289" t="s">
        <v>226</v>
      </c>
    </row>
    <row r="470" s="13" customFormat="1">
      <c r="A470" s="13"/>
      <c r="B470" s="243"/>
      <c r="C470" s="244"/>
      <c r="D470" s="245" t="s">
        <v>235</v>
      </c>
      <c r="E470" s="246" t="s">
        <v>1</v>
      </c>
      <c r="F470" s="247" t="s">
        <v>4935</v>
      </c>
      <c r="G470" s="244"/>
      <c r="H470" s="248">
        <v>6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235</v>
      </c>
      <c r="AU470" s="254" t="s">
        <v>241</v>
      </c>
      <c r="AV470" s="13" t="s">
        <v>94</v>
      </c>
      <c r="AW470" s="13" t="s">
        <v>40</v>
      </c>
      <c r="AX470" s="13" t="s">
        <v>92</v>
      </c>
      <c r="AY470" s="254" t="s">
        <v>226</v>
      </c>
    </row>
    <row r="471" s="2" customFormat="1" ht="16.5" customHeight="1">
      <c r="A471" s="41"/>
      <c r="B471" s="42"/>
      <c r="C471" s="230" t="s">
        <v>731</v>
      </c>
      <c r="D471" s="230" t="s">
        <v>228</v>
      </c>
      <c r="E471" s="231" t="s">
        <v>2193</v>
      </c>
      <c r="F471" s="232" t="s">
        <v>4936</v>
      </c>
      <c r="G471" s="233" t="s">
        <v>244</v>
      </c>
      <c r="H471" s="234">
        <v>6</v>
      </c>
      <c r="I471" s="235"/>
      <c r="J471" s="236">
        <f>ROUND(I471*H471,2)</f>
        <v>0</v>
      </c>
      <c r="K471" s="232" t="s">
        <v>232</v>
      </c>
      <c r="L471" s="47"/>
      <c r="M471" s="237" t="s">
        <v>1</v>
      </c>
      <c r="N471" s="238" t="s">
        <v>52</v>
      </c>
      <c r="O471" s="95"/>
      <c r="P471" s="239">
        <f>O471*H471</f>
        <v>0</v>
      </c>
      <c r="Q471" s="239">
        <v>0.00042999999999999999</v>
      </c>
      <c r="R471" s="239">
        <f>Q471*H471</f>
        <v>0.0025799999999999998</v>
      </c>
      <c r="S471" s="239">
        <v>0</v>
      </c>
      <c r="T471" s="240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41" t="s">
        <v>307</v>
      </c>
      <c r="AT471" s="241" t="s">
        <v>228</v>
      </c>
      <c r="AU471" s="241" t="s">
        <v>241</v>
      </c>
      <c r="AY471" s="19" t="s">
        <v>226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9" t="s">
        <v>233</v>
      </c>
      <c r="BK471" s="242">
        <f>ROUND(I471*H471,2)</f>
        <v>0</v>
      </c>
      <c r="BL471" s="19" t="s">
        <v>307</v>
      </c>
      <c r="BM471" s="241" t="s">
        <v>5365</v>
      </c>
    </row>
    <row r="472" s="15" customFormat="1">
      <c r="A472" s="15"/>
      <c r="B472" s="280"/>
      <c r="C472" s="281"/>
      <c r="D472" s="245" t="s">
        <v>235</v>
      </c>
      <c r="E472" s="282" t="s">
        <v>1</v>
      </c>
      <c r="F472" s="283" t="s">
        <v>5358</v>
      </c>
      <c r="G472" s="281"/>
      <c r="H472" s="282" t="s">
        <v>1</v>
      </c>
      <c r="I472" s="284"/>
      <c r="J472" s="281"/>
      <c r="K472" s="281"/>
      <c r="L472" s="285"/>
      <c r="M472" s="286"/>
      <c r="N472" s="287"/>
      <c r="O472" s="287"/>
      <c r="P472" s="287"/>
      <c r="Q472" s="287"/>
      <c r="R472" s="287"/>
      <c r="S472" s="287"/>
      <c r="T472" s="288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9" t="s">
        <v>235</v>
      </c>
      <c r="AU472" s="289" t="s">
        <v>241</v>
      </c>
      <c r="AV472" s="15" t="s">
        <v>92</v>
      </c>
      <c r="AW472" s="15" t="s">
        <v>40</v>
      </c>
      <c r="AX472" s="15" t="s">
        <v>85</v>
      </c>
      <c r="AY472" s="289" t="s">
        <v>226</v>
      </c>
    </row>
    <row r="473" s="13" customFormat="1">
      <c r="A473" s="13"/>
      <c r="B473" s="243"/>
      <c r="C473" s="244"/>
      <c r="D473" s="245" t="s">
        <v>235</v>
      </c>
      <c r="E473" s="246" t="s">
        <v>1</v>
      </c>
      <c r="F473" s="247" t="s">
        <v>4935</v>
      </c>
      <c r="G473" s="244"/>
      <c r="H473" s="248">
        <v>6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235</v>
      </c>
      <c r="AU473" s="254" t="s">
        <v>241</v>
      </c>
      <c r="AV473" s="13" t="s">
        <v>94</v>
      </c>
      <c r="AW473" s="13" t="s">
        <v>40</v>
      </c>
      <c r="AX473" s="13" t="s">
        <v>92</v>
      </c>
      <c r="AY473" s="254" t="s">
        <v>226</v>
      </c>
    </row>
    <row r="474" s="12" customFormat="1" ht="22.8" customHeight="1">
      <c r="A474" s="12"/>
      <c r="B474" s="214"/>
      <c r="C474" s="215"/>
      <c r="D474" s="216" t="s">
        <v>84</v>
      </c>
      <c r="E474" s="228" t="s">
        <v>5366</v>
      </c>
      <c r="F474" s="228" t="s">
        <v>5367</v>
      </c>
      <c r="G474" s="215"/>
      <c r="H474" s="215"/>
      <c r="I474" s="218"/>
      <c r="J474" s="229">
        <f>BK474</f>
        <v>0</v>
      </c>
      <c r="K474" s="215"/>
      <c r="L474" s="220"/>
      <c r="M474" s="221"/>
      <c r="N474" s="222"/>
      <c r="O474" s="222"/>
      <c r="P474" s="223">
        <f>P475+SUM(P476:P479)+P555</f>
        <v>0</v>
      </c>
      <c r="Q474" s="222"/>
      <c r="R474" s="223">
        <f>R475+SUM(R476:R479)+R555</f>
        <v>0.18829000000000001</v>
      </c>
      <c r="S474" s="222"/>
      <c r="T474" s="224">
        <f>T475+SUM(T476:T479)+T555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5" t="s">
        <v>92</v>
      </c>
      <c r="AT474" s="226" t="s">
        <v>84</v>
      </c>
      <c r="AU474" s="226" t="s">
        <v>92</v>
      </c>
      <c r="AY474" s="225" t="s">
        <v>226</v>
      </c>
      <c r="BK474" s="227">
        <f>BK475+SUM(BK476:BK479)+BK555</f>
        <v>0</v>
      </c>
    </row>
    <row r="475" s="2" customFormat="1" ht="24.15" customHeight="1">
      <c r="A475" s="41"/>
      <c r="B475" s="42"/>
      <c r="C475" s="230" t="s">
        <v>738</v>
      </c>
      <c r="D475" s="230" t="s">
        <v>228</v>
      </c>
      <c r="E475" s="231" t="s">
        <v>5368</v>
      </c>
      <c r="F475" s="232" t="s">
        <v>5369</v>
      </c>
      <c r="G475" s="233" t="s">
        <v>611</v>
      </c>
      <c r="H475" s="234">
        <v>1</v>
      </c>
      <c r="I475" s="235"/>
      <c r="J475" s="236">
        <f>ROUND(I475*H475,2)</f>
        <v>0</v>
      </c>
      <c r="K475" s="232" t="s">
        <v>1</v>
      </c>
      <c r="L475" s="47"/>
      <c r="M475" s="237" t="s">
        <v>1</v>
      </c>
      <c r="N475" s="238" t="s">
        <v>52</v>
      </c>
      <c r="O475" s="95"/>
      <c r="P475" s="239">
        <f>O475*H475</f>
        <v>0</v>
      </c>
      <c r="Q475" s="239">
        <v>0.0030000000000000001</v>
      </c>
      <c r="R475" s="239">
        <f>Q475*H475</f>
        <v>0.0030000000000000001</v>
      </c>
      <c r="S475" s="239">
        <v>0</v>
      </c>
      <c r="T475" s="240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41" t="s">
        <v>233</v>
      </c>
      <c r="AT475" s="241" t="s">
        <v>228</v>
      </c>
      <c r="AU475" s="241" t="s">
        <v>94</v>
      </c>
      <c r="AY475" s="19" t="s">
        <v>226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9" t="s">
        <v>233</v>
      </c>
      <c r="BK475" s="242">
        <f>ROUND(I475*H475,2)</f>
        <v>0</v>
      </c>
      <c r="BL475" s="19" t="s">
        <v>233</v>
      </c>
      <c r="BM475" s="241" t="s">
        <v>5370</v>
      </c>
    </row>
    <row r="476" s="2" customFormat="1" ht="16.5" customHeight="1">
      <c r="A476" s="41"/>
      <c r="B476" s="42"/>
      <c r="C476" s="230" t="s">
        <v>743</v>
      </c>
      <c r="D476" s="230" t="s">
        <v>228</v>
      </c>
      <c r="E476" s="231" t="s">
        <v>5371</v>
      </c>
      <c r="F476" s="232" t="s">
        <v>5372</v>
      </c>
      <c r="G476" s="233" t="s">
        <v>611</v>
      </c>
      <c r="H476" s="234">
        <v>1</v>
      </c>
      <c r="I476" s="235"/>
      <c r="J476" s="236">
        <f>ROUND(I476*H476,2)</f>
        <v>0</v>
      </c>
      <c r="K476" s="232" t="s">
        <v>1</v>
      </c>
      <c r="L476" s="47"/>
      <c r="M476" s="237" t="s">
        <v>1</v>
      </c>
      <c r="N476" s="238" t="s">
        <v>52</v>
      </c>
      <c r="O476" s="95"/>
      <c r="P476" s="239">
        <f>O476*H476</f>
        <v>0</v>
      </c>
      <c r="Q476" s="239">
        <v>0.021999999999999999</v>
      </c>
      <c r="R476" s="239">
        <f>Q476*H476</f>
        <v>0.021999999999999999</v>
      </c>
      <c r="S476" s="239">
        <v>0</v>
      </c>
      <c r="T476" s="240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41" t="s">
        <v>233</v>
      </c>
      <c r="AT476" s="241" t="s">
        <v>228</v>
      </c>
      <c r="AU476" s="241" t="s">
        <v>94</v>
      </c>
      <c r="AY476" s="19" t="s">
        <v>226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9" t="s">
        <v>233</v>
      </c>
      <c r="BK476" s="242">
        <f>ROUND(I476*H476,2)</f>
        <v>0</v>
      </c>
      <c r="BL476" s="19" t="s">
        <v>233</v>
      </c>
      <c r="BM476" s="241" t="s">
        <v>5373</v>
      </c>
    </row>
    <row r="477" s="2" customFormat="1" ht="16.5" customHeight="1">
      <c r="A477" s="41"/>
      <c r="B477" s="42"/>
      <c r="C477" s="266" t="s">
        <v>748</v>
      </c>
      <c r="D477" s="266" t="s">
        <v>301</v>
      </c>
      <c r="E477" s="267" t="s">
        <v>5374</v>
      </c>
      <c r="F477" s="268" t="s">
        <v>5375</v>
      </c>
      <c r="G477" s="269" t="s">
        <v>611</v>
      </c>
      <c r="H477" s="270">
        <v>2</v>
      </c>
      <c r="I477" s="271"/>
      <c r="J477" s="272">
        <f>ROUND(I477*H477,2)</f>
        <v>0</v>
      </c>
      <c r="K477" s="268" t="s">
        <v>1</v>
      </c>
      <c r="L477" s="273"/>
      <c r="M477" s="274" t="s">
        <v>1</v>
      </c>
      <c r="N477" s="275" t="s">
        <v>52</v>
      </c>
      <c r="O477" s="95"/>
      <c r="P477" s="239">
        <f>O477*H477</f>
        <v>0</v>
      </c>
      <c r="Q477" s="239">
        <v>0.00097999999999999997</v>
      </c>
      <c r="R477" s="239">
        <f>Q477*H477</f>
        <v>0.0019599999999999999</v>
      </c>
      <c r="S477" s="239">
        <v>0</v>
      </c>
      <c r="T477" s="240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41" t="s">
        <v>266</v>
      </c>
      <c r="AT477" s="241" t="s">
        <v>301</v>
      </c>
      <c r="AU477" s="241" t="s">
        <v>94</v>
      </c>
      <c r="AY477" s="19" t="s">
        <v>226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9" t="s">
        <v>233</v>
      </c>
      <c r="BK477" s="242">
        <f>ROUND(I477*H477,2)</f>
        <v>0</v>
      </c>
      <c r="BL477" s="19" t="s">
        <v>233</v>
      </c>
      <c r="BM477" s="241" t="s">
        <v>5376</v>
      </c>
    </row>
    <row r="478" s="2" customFormat="1" ht="16.5" customHeight="1">
      <c r="A478" s="41"/>
      <c r="B478" s="42"/>
      <c r="C478" s="230" t="s">
        <v>753</v>
      </c>
      <c r="D478" s="230" t="s">
        <v>228</v>
      </c>
      <c r="E478" s="231" t="s">
        <v>5377</v>
      </c>
      <c r="F478" s="232" t="s">
        <v>5378</v>
      </c>
      <c r="G478" s="233" t="s">
        <v>369</v>
      </c>
      <c r="H478" s="234">
        <v>2</v>
      </c>
      <c r="I478" s="235"/>
      <c r="J478" s="236">
        <f>ROUND(I478*H478,2)</f>
        <v>0</v>
      </c>
      <c r="K478" s="232" t="s">
        <v>232</v>
      </c>
      <c r="L478" s="47"/>
      <c r="M478" s="237" t="s">
        <v>1</v>
      </c>
      <c r="N478" s="238" t="s">
        <v>52</v>
      </c>
      <c r="O478" s="95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41" t="s">
        <v>557</v>
      </c>
      <c r="AT478" s="241" t="s">
        <v>228</v>
      </c>
      <c r="AU478" s="241" t="s">
        <v>94</v>
      </c>
      <c r="AY478" s="19" t="s">
        <v>226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9" t="s">
        <v>233</v>
      </c>
      <c r="BK478" s="242">
        <f>ROUND(I478*H478,2)</f>
        <v>0</v>
      </c>
      <c r="BL478" s="19" t="s">
        <v>557</v>
      </c>
      <c r="BM478" s="241" t="s">
        <v>5379</v>
      </c>
    </row>
    <row r="479" s="12" customFormat="1" ht="20.88" customHeight="1">
      <c r="A479" s="12"/>
      <c r="B479" s="214"/>
      <c r="C479" s="215"/>
      <c r="D479" s="216" t="s">
        <v>84</v>
      </c>
      <c r="E479" s="228" t="s">
        <v>5380</v>
      </c>
      <c r="F479" s="228" t="s">
        <v>5220</v>
      </c>
      <c r="G479" s="215"/>
      <c r="H479" s="215"/>
      <c r="I479" s="218"/>
      <c r="J479" s="229">
        <f>BK479</f>
        <v>0</v>
      </c>
      <c r="K479" s="215"/>
      <c r="L479" s="220"/>
      <c r="M479" s="221"/>
      <c r="N479" s="222"/>
      <c r="O479" s="222"/>
      <c r="P479" s="223">
        <f>SUM(P480:P554)</f>
        <v>0</v>
      </c>
      <c r="Q479" s="222"/>
      <c r="R479" s="223">
        <f>SUM(R480:R554)</f>
        <v>0.10122</v>
      </c>
      <c r="S479" s="222"/>
      <c r="T479" s="224">
        <f>SUM(T480:T554)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5" t="s">
        <v>92</v>
      </c>
      <c r="AT479" s="226" t="s">
        <v>84</v>
      </c>
      <c r="AU479" s="226" t="s">
        <v>94</v>
      </c>
      <c r="AY479" s="225" t="s">
        <v>226</v>
      </c>
      <c r="BK479" s="227">
        <f>SUM(BK480:BK554)</f>
        <v>0</v>
      </c>
    </row>
    <row r="480" s="2" customFormat="1" ht="16.5" customHeight="1">
      <c r="A480" s="41"/>
      <c r="B480" s="42"/>
      <c r="C480" s="266" t="s">
        <v>758</v>
      </c>
      <c r="D480" s="266" t="s">
        <v>301</v>
      </c>
      <c r="E480" s="267" t="s">
        <v>5381</v>
      </c>
      <c r="F480" s="268" t="s">
        <v>5382</v>
      </c>
      <c r="G480" s="269" t="s">
        <v>611</v>
      </c>
      <c r="H480" s="270">
        <v>1</v>
      </c>
      <c r="I480" s="271"/>
      <c r="J480" s="272">
        <f>ROUND(I480*H480,2)</f>
        <v>0</v>
      </c>
      <c r="K480" s="268" t="s">
        <v>1</v>
      </c>
      <c r="L480" s="273"/>
      <c r="M480" s="274" t="s">
        <v>1</v>
      </c>
      <c r="N480" s="275" t="s">
        <v>52</v>
      </c>
      <c r="O480" s="95"/>
      <c r="P480" s="239">
        <f>O480*H480</f>
        <v>0</v>
      </c>
      <c r="Q480" s="239">
        <v>0.001</v>
      </c>
      <c r="R480" s="239">
        <f>Q480*H480</f>
        <v>0.001</v>
      </c>
      <c r="S480" s="239">
        <v>0</v>
      </c>
      <c r="T480" s="240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41" t="s">
        <v>266</v>
      </c>
      <c r="AT480" s="241" t="s">
        <v>301</v>
      </c>
      <c r="AU480" s="241" t="s">
        <v>241</v>
      </c>
      <c r="AY480" s="19" t="s">
        <v>226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9" t="s">
        <v>233</v>
      </c>
      <c r="BK480" s="242">
        <f>ROUND(I480*H480,2)</f>
        <v>0</v>
      </c>
      <c r="BL480" s="19" t="s">
        <v>233</v>
      </c>
      <c r="BM480" s="241" t="s">
        <v>5383</v>
      </c>
    </row>
    <row r="481" s="2" customFormat="1" ht="16.5" customHeight="1">
      <c r="A481" s="41"/>
      <c r="B481" s="42"/>
      <c r="C481" s="266" t="s">
        <v>763</v>
      </c>
      <c r="D481" s="266" t="s">
        <v>301</v>
      </c>
      <c r="E481" s="267" t="s">
        <v>5384</v>
      </c>
      <c r="F481" s="268" t="s">
        <v>5385</v>
      </c>
      <c r="G481" s="269" t="s">
        <v>611</v>
      </c>
      <c r="H481" s="270">
        <v>2</v>
      </c>
      <c r="I481" s="271"/>
      <c r="J481" s="272">
        <f>ROUND(I481*H481,2)</f>
        <v>0</v>
      </c>
      <c r="K481" s="268" t="s">
        <v>1</v>
      </c>
      <c r="L481" s="273"/>
      <c r="M481" s="274" t="s">
        <v>1</v>
      </c>
      <c r="N481" s="275" t="s">
        <v>52</v>
      </c>
      <c r="O481" s="95"/>
      <c r="P481" s="239">
        <f>O481*H481</f>
        <v>0</v>
      </c>
      <c r="Q481" s="239">
        <v>0.00020000000000000001</v>
      </c>
      <c r="R481" s="239">
        <f>Q481*H481</f>
        <v>0.00040000000000000002</v>
      </c>
      <c r="S481" s="239">
        <v>0</v>
      </c>
      <c r="T481" s="240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41" t="s">
        <v>266</v>
      </c>
      <c r="AT481" s="241" t="s">
        <v>301</v>
      </c>
      <c r="AU481" s="241" t="s">
        <v>241</v>
      </c>
      <c r="AY481" s="19" t="s">
        <v>226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9" t="s">
        <v>233</v>
      </c>
      <c r="BK481" s="242">
        <f>ROUND(I481*H481,2)</f>
        <v>0</v>
      </c>
      <c r="BL481" s="19" t="s">
        <v>233</v>
      </c>
      <c r="BM481" s="241" t="s">
        <v>5386</v>
      </c>
    </row>
    <row r="482" s="2" customFormat="1" ht="16.5" customHeight="1">
      <c r="A482" s="41"/>
      <c r="B482" s="42"/>
      <c r="C482" s="266" t="s">
        <v>768</v>
      </c>
      <c r="D482" s="266" t="s">
        <v>301</v>
      </c>
      <c r="E482" s="267" t="s">
        <v>5387</v>
      </c>
      <c r="F482" s="268" t="s">
        <v>5388</v>
      </c>
      <c r="G482" s="269" t="s">
        <v>611</v>
      </c>
      <c r="H482" s="270">
        <v>1</v>
      </c>
      <c r="I482" s="271"/>
      <c r="J482" s="272">
        <f>ROUND(I482*H482,2)</f>
        <v>0</v>
      </c>
      <c r="K482" s="268" t="s">
        <v>1</v>
      </c>
      <c r="L482" s="273"/>
      <c r="M482" s="274" t="s">
        <v>1</v>
      </c>
      <c r="N482" s="275" t="s">
        <v>52</v>
      </c>
      <c r="O482" s="95"/>
      <c r="P482" s="239">
        <f>O482*H482</f>
        <v>0</v>
      </c>
      <c r="Q482" s="239">
        <v>0.001</v>
      </c>
      <c r="R482" s="239">
        <f>Q482*H482</f>
        <v>0.001</v>
      </c>
      <c r="S482" s="239">
        <v>0</v>
      </c>
      <c r="T482" s="240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41" t="s">
        <v>266</v>
      </c>
      <c r="AT482" s="241" t="s">
        <v>301</v>
      </c>
      <c r="AU482" s="241" t="s">
        <v>241</v>
      </c>
      <c r="AY482" s="19" t="s">
        <v>226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9" t="s">
        <v>233</v>
      </c>
      <c r="BK482" s="242">
        <f>ROUND(I482*H482,2)</f>
        <v>0</v>
      </c>
      <c r="BL482" s="19" t="s">
        <v>233</v>
      </c>
      <c r="BM482" s="241" t="s">
        <v>5389</v>
      </c>
    </row>
    <row r="483" s="2" customFormat="1" ht="16.5" customHeight="1">
      <c r="A483" s="41"/>
      <c r="B483" s="42"/>
      <c r="C483" s="266" t="s">
        <v>773</v>
      </c>
      <c r="D483" s="266" t="s">
        <v>301</v>
      </c>
      <c r="E483" s="267" t="s">
        <v>5390</v>
      </c>
      <c r="F483" s="268" t="s">
        <v>5391</v>
      </c>
      <c r="G483" s="269" t="s">
        <v>611</v>
      </c>
      <c r="H483" s="270">
        <v>1</v>
      </c>
      <c r="I483" s="271"/>
      <c r="J483" s="272">
        <f>ROUND(I483*H483,2)</f>
        <v>0</v>
      </c>
      <c r="K483" s="268" t="s">
        <v>1</v>
      </c>
      <c r="L483" s="273"/>
      <c r="M483" s="274" t="s">
        <v>1</v>
      </c>
      <c r="N483" s="275" t="s">
        <v>52</v>
      </c>
      <c r="O483" s="95"/>
      <c r="P483" s="239">
        <f>O483*H483</f>
        <v>0</v>
      </c>
      <c r="Q483" s="239">
        <v>0.001</v>
      </c>
      <c r="R483" s="239">
        <f>Q483*H483</f>
        <v>0.001</v>
      </c>
      <c r="S483" s="239">
        <v>0</v>
      </c>
      <c r="T483" s="240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41" t="s">
        <v>266</v>
      </c>
      <c r="AT483" s="241" t="s">
        <v>301</v>
      </c>
      <c r="AU483" s="241" t="s">
        <v>241</v>
      </c>
      <c r="AY483" s="19" t="s">
        <v>226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9" t="s">
        <v>233</v>
      </c>
      <c r="BK483" s="242">
        <f>ROUND(I483*H483,2)</f>
        <v>0</v>
      </c>
      <c r="BL483" s="19" t="s">
        <v>233</v>
      </c>
      <c r="BM483" s="241" t="s">
        <v>5392</v>
      </c>
    </row>
    <row r="484" s="2" customFormat="1" ht="16.5" customHeight="1">
      <c r="A484" s="41"/>
      <c r="B484" s="42"/>
      <c r="C484" s="266" t="s">
        <v>778</v>
      </c>
      <c r="D484" s="266" t="s">
        <v>301</v>
      </c>
      <c r="E484" s="267" t="s">
        <v>5393</v>
      </c>
      <c r="F484" s="268" t="s">
        <v>5394</v>
      </c>
      <c r="G484" s="269" t="s">
        <v>611</v>
      </c>
      <c r="H484" s="270">
        <v>1</v>
      </c>
      <c r="I484" s="271"/>
      <c r="J484" s="272">
        <f>ROUND(I484*H484,2)</f>
        <v>0</v>
      </c>
      <c r="K484" s="268" t="s">
        <v>1</v>
      </c>
      <c r="L484" s="273"/>
      <c r="M484" s="274" t="s">
        <v>1</v>
      </c>
      <c r="N484" s="275" t="s">
        <v>52</v>
      </c>
      <c r="O484" s="95"/>
      <c r="P484" s="239">
        <f>O484*H484</f>
        <v>0</v>
      </c>
      <c r="Q484" s="239">
        <v>0.001</v>
      </c>
      <c r="R484" s="239">
        <f>Q484*H484</f>
        <v>0.001</v>
      </c>
      <c r="S484" s="239">
        <v>0</v>
      </c>
      <c r="T484" s="240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41" t="s">
        <v>266</v>
      </c>
      <c r="AT484" s="241" t="s">
        <v>301</v>
      </c>
      <c r="AU484" s="241" t="s">
        <v>241</v>
      </c>
      <c r="AY484" s="19" t="s">
        <v>226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9" t="s">
        <v>233</v>
      </c>
      <c r="BK484" s="242">
        <f>ROUND(I484*H484,2)</f>
        <v>0</v>
      </c>
      <c r="BL484" s="19" t="s">
        <v>233</v>
      </c>
      <c r="BM484" s="241" t="s">
        <v>5395</v>
      </c>
    </row>
    <row r="485" s="2" customFormat="1" ht="16.5" customHeight="1">
      <c r="A485" s="41"/>
      <c r="B485" s="42"/>
      <c r="C485" s="266" t="s">
        <v>784</v>
      </c>
      <c r="D485" s="266" t="s">
        <v>301</v>
      </c>
      <c r="E485" s="267" t="s">
        <v>5396</v>
      </c>
      <c r="F485" s="268" t="s">
        <v>5397</v>
      </c>
      <c r="G485" s="269" t="s">
        <v>611</v>
      </c>
      <c r="H485" s="270">
        <v>2</v>
      </c>
      <c r="I485" s="271"/>
      <c r="J485" s="272">
        <f>ROUND(I485*H485,2)</f>
        <v>0</v>
      </c>
      <c r="K485" s="268" t="s">
        <v>1</v>
      </c>
      <c r="L485" s="273"/>
      <c r="M485" s="274" t="s">
        <v>1</v>
      </c>
      <c r="N485" s="275" t="s">
        <v>52</v>
      </c>
      <c r="O485" s="95"/>
      <c r="P485" s="239">
        <f>O485*H485</f>
        <v>0</v>
      </c>
      <c r="Q485" s="239">
        <v>0.00029999999999999997</v>
      </c>
      <c r="R485" s="239">
        <f>Q485*H485</f>
        <v>0.00059999999999999995</v>
      </c>
      <c r="S485" s="239">
        <v>0</v>
      </c>
      <c r="T485" s="240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41" t="s">
        <v>266</v>
      </c>
      <c r="AT485" s="241" t="s">
        <v>301</v>
      </c>
      <c r="AU485" s="241" t="s">
        <v>241</v>
      </c>
      <c r="AY485" s="19" t="s">
        <v>226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9" t="s">
        <v>233</v>
      </c>
      <c r="BK485" s="242">
        <f>ROUND(I485*H485,2)</f>
        <v>0</v>
      </c>
      <c r="BL485" s="19" t="s">
        <v>233</v>
      </c>
      <c r="BM485" s="241" t="s">
        <v>5398</v>
      </c>
    </row>
    <row r="486" s="2" customFormat="1" ht="16.5" customHeight="1">
      <c r="A486" s="41"/>
      <c r="B486" s="42"/>
      <c r="C486" s="266" t="s">
        <v>792</v>
      </c>
      <c r="D486" s="266" t="s">
        <v>301</v>
      </c>
      <c r="E486" s="267" t="s">
        <v>5399</v>
      </c>
      <c r="F486" s="268" t="s">
        <v>5400</v>
      </c>
      <c r="G486" s="269" t="s">
        <v>611</v>
      </c>
      <c r="H486" s="270">
        <v>2</v>
      </c>
      <c r="I486" s="271"/>
      <c r="J486" s="272">
        <f>ROUND(I486*H486,2)</f>
        <v>0</v>
      </c>
      <c r="K486" s="268" t="s">
        <v>1</v>
      </c>
      <c r="L486" s="273"/>
      <c r="M486" s="274" t="s">
        <v>1</v>
      </c>
      <c r="N486" s="275" t="s">
        <v>52</v>
      </c>
      <c r="O486" s="95"/>
      <c r="P486" s="239">
        <f>O486*H486</f>
        <v>0</v>
      </c>
      <c r="Q486" s="239">
        <v>0.00025000000000000001</v>
      </c>
      <c r="R486" s="239">
        <f>Q486*H486</f>
        <v>0.00050000000000000001</v>
      </c>
      <c r="S486" s="239">
        <v>0</v>
      </c>
      <c r="T486" s="240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41" t="s">
        <v>266</v>
      </c>
      <c r="AT486" s="241" t="s">
        <v>301</v>
      </c>
      <c r="AU486" s="241" t="s">
        <v>241</v>
      </c>
      <c r="AY486" s="19" t="s">
        <v>226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9" t="s">
        <v>233</v>
      </c>
      <c r="BK486" s="242">
        <f>ROUND(I486*H486,2)</f>
        <v>0</v>
      </c>
      <c r="BL486" s="19" t="s">
        <v>233</v>
      </c>
      <c r="BM486" s="241" t="s">
        <v>5401</v>
      </c>
    </row>
    <row r="487" s="2" customFormat="1" ht="16.5" customHeight="1">
      <c r="A487" s="41"/>
      <c r="B487" s="42"/>
      <c r="C487" s="266" t="s">
        <v>797</v>
      </c>
      <c r="D487" s="266" t="s">
        <v>301</v>
      </c>
      <c r="E487" s="267" t="s">
        <v>5402</v>
      </c>
      <c r="F487" s="268" t="s">
        <v>5403</v>
      </c>
      <c r="G487" s="269" t="s">
        <v>611</v>
      </c>
      <c r="H487" s="270">
        <v>2</v>
      </c>
      <c r="I487" s="271"/>
      <c r="J487" s="272">
        <f>ROUND(I487*H487,2)</f>
        <v>0</v>
      </c>
      <c r="K487" s="268" t="s">
        <v>1</v>
      </c>
      <c r="L487" s="273"/>
      <c r="M487" s="274" t="s">
        <v>1</v>
      </c>
      <c r="N487" s="275" t="s">
        <v>52</v>
      </c>
      <c r="O487" s="95"/>
      <c r="P487" s="239">
        <f>O487*H487</f>
        <v>0</v>
      </c>
      <c r="Q487" s="239">
        <v>0.00010000000000000001</v>
      </c>
      <c r="R487" s="239">
        <f>Q487*H487</f>
        <v>0.00020000000000000001</v>
      </c>
      <c r="S487" s="239">
        <v>0</v>
      </c>
      <c r="T487" s="240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41" t="s">
        <v>266</v>
      </c>
      <c r="AT487" s="241" t="s">
        <v>301</v>
      </c>
      <c r="AU487" s="241" t="s">
        <v>241</v>
      </c>
      <c r="AY487" s="19" t="s">
        <v>226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9" t="s">
        <v>233</v>
      </c>
      <c r="BK487" s="242">
        <f>ROUND(I487*H487,2)</f>
        <v>0</v>
      </c>
      <c r="BL487" s="19" t="s">
        <v>233</v>
      </c>
      <c r="BM487" s="241" t="s">
        <v>5404</v>
      </c>
    </row>
    <row r="488" s="2" customFormat="1" ht="16.5" customHeight="1">
      <c r="A488" s="41"/>
      <c r="B488" s="42"/>
      <c r="C488" s="266" t="s">
        <v>803</v>
      </c>
      <c r="D488" s="266" t="s">
        <v>301</v>
      </c>
      <c r="E488" s="267" t="s">
        <v>5405</v>
      </c>
      <c r="F488" s="268" t="s">
        <v>5406</v>
      </c>
      <c r="G488" s="269" t="s">
        <v>611</v>
      </c>
      <c r="H488" s="270">
        <v>2</v>
      </c>
      <c r="I488" s="271"/>
      <c r="J488" s="272">
        <f>ROUND(I488*H488,2)</f>
        <v>0</v>
      </c>
      <c r="K488" s="268" t="s">
        <v>1</v>
      </c>
      <c r="L488" s="273"/>
      <c r="M488" s="274" t="s">
        <v>1</v>
      </c>
      <c r="N488" s="275" t="s">
        <v>52</v>
      </c>
      <c r="O488" s="95"/>
      <c r="P488" s="239">
        <f>O488*H488</f>
        <v>0</v>
      </c>
      <c r="Q488" s="239">
        <v>0.00014999999999999999</v>
      </c>
      <c r="R488" s="239">
        <f>Q488*H488</f>
        <v>0.00029999999999999997</v>
      </c>
      <c r="S488" s="239">
        <v>0</v>
      </c>
      <c r="T488" s="240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41" t="s">
        <v>266</v>
      </c>
      <c r="AT488" s="241" t="s">
        <v>301</v>
      </c>
      <c r="AU488" s="241" t="s">
        <v>241</v>
      </c>
      <c r="AY488" s="19" t="s">
        <v>226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9" t="s">
        <v>233</v>
      </c>
      <c r="BK488" s="242">
        <f>ROUND(I488*H488,2)</f>
        <v>0</v>
      </c>
      <c r="BL488" s="19" t="s">
        <v>233</v>
      </c>
      <c r="BM488" s="241" t="s">
        <v>5407</v>
      </c>
    </row>
    <row r="489" s="2" customFormat="1" ht="16.5" customHeight="1">
      <c r="A489" s="41"/>
      <c r="B489" s="42"/>
      <c r="C489" s="266" t="s">
        <v>807</v>
      </c>
      <c r="D489" s="266" t="s">
        <v>301</v>
      </c>
      <c r="E489" s="267" t="s">
        <v>5408</v>
      </c>
      <c r="F489" s="268" t="s">
        <v>5409</v>
      </c>
      <c r="G489" s="269" t="s">
        <v>611</v>
      </c>
      <c r="H489" s="270">
        <v>4</v>
      </c>
      <c r="I489" s="271"/>
      <c r="J489" s="272">
        <f>ROUND(I489*H489,2)</f>
        <v>0</v>
      </c>
      <c r="K489" s="268" t="s">
        <v>1</v>
      </c>
      <c r="L489" s="273"/>
      <c r="M489" s="274" t="s">
        <v>1</v>
      </c>
      <c r="N489" s="275" t="s">
        <v>52</v>
      </c>
      <c r="O489" s="95"/>
      <c r="P489" s="239">
        <f>O489*H489</f>
        <v>0</v>
      </c>
      <c r="Q489" s="239">
        <v>0.00014999999999999999</v>
      </c>
      <c r="R489" s="239">
        <f>Q489*H489</f>
        <v>0.00059999999999999995</v>
      </c>
      <c r="S489" s="239">
        <v>0</v>
      </c>
      <c r="T489" s="240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41" t="s">
        <v>266</v>
      </c>
      <c r="AT489" s="241" t="s">
        <v>301</v>
      </c>
      <c r="AU489" s="241" t="s">
        <v>241</v>
      </c>
      <c r="AY489" s="19" t="s">
        <v>226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9" t="s">
        <v>233</v>
      </c>
      <c r="BK489" s="242">
        <f>ROUND(I489*H489,2)</f>
        <v>0</v>
      </c>
      <c r="BL489" s="19" t="s">
        <v>233</v>
      </c>
      <c r="BM489" s="241" t="s">
        <v>5410</v>
      </c>
    </row>
    <row r="490" s="2" customFormat="1" ht="16.5" customHeight="1">
      <c r="A490" s="41"/>
      <c r="B490" s="42"/>
      <c r="C490" s="266" t="s">
        <v>813</v>
      </c>
      <c r="D490" s="266" t="s">
        <v>301</v>
      </c>
      <c r="E490" s="267" t="s">
        <v>5411</v>
      </c>
      <c r="F490" s="268" t="s">
        <v>5412</v>
      </c>
      <c r="G490" s="269" t="s">
        <v>611</v>
      </c>
      <c r="H490" s="270">
        <v>2</v>
      </c>
      <c r="I490" s="271"/>
      <c r="J490" s="272">
        <f>ROUND(I490*H490,2)</f>
        <v>0</v>
      </c>
      <c r="K490" s="268" t="s">
        <v>1</v>
      </c>
      <c r="L490" s="273"/>
      <c r="M490" s="274" t="s">
        <v>1</v>
      </c>
      <c r="N490" s="275" t="s">
        <v>52</v>
      </c>
      <c r="O490" s="95"/>
      <c r="P490" s="239">
        <f>O490*H490</f>
        <v>0</v>
      </c>
      <c r="Q490" s="239">
        <v>0.00014999999999999999</v>
      </c>
      <c r="R490" s="239">
        <f>Q490*H490</f>
        <v>0.00029999999999999997</v>
      </c>
      <c r="S490" s="239">
        <v>0</v>
      </c>
      <c r="T490" s="240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41" t="s">
        <v>266</v>
      </c>
      <c r="AT490" s="241" t="s">
        <v>301</v>
      </c>
      <c r="AU490" s="241" t="s">
        <v>241</v>
      </c>
      <c r="AY490" s="19" t="s">
        <v>226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9" t="s">
        <v>233</v>
      </c>
      <c r="BK490" s="242">
        <f>ROUND(I490*H490,2)</f>
        <v>0</v>
      </c>
      <c r="BL490" s="19" t="s">
        <v>233</v>
      </c>
      <c r="BM490" s="241" t="s">
        <v>5413</v>
      </c>
    </row>
    <row r="491" s="2" customFormat="1" ht="16.5" customHeight="1">
      <c r="A491" s="41"/>
      <c r="B491" s="42"/>
      <c r="C491" s="266" t="s">
        <v>817</v>
      </c>
      <c r="D491" s="266" t="s">
        <v>301</v>
      </c>
      <c r="E491" s="267" t="s">
        <v>5253</v>
      </c>
      <c r="F491" s="268" t="s">
        <v>5254</v>
      </c>
      <c r="G491" s="269" t="s">
        <v>611</v>
      </c>
      <c r="H491" s="270">
        <v>1</v>
      </c>
      <c r="I491" s="271"/>
      <c r="J491" s="272">
        <f>ROUND(I491*H491,2)</f>
        <v>0</v>
      </c>
      <c r="K491" s="268" t="s">
        <v>1</v>
      </c>
      <c r="L491" s="273"/>
      <c r="M491" s="274" t="s">
        <v>1</v>
      </c>
      <c r="N491" s="275" t="s">
        <v>52</v>
      </c>
      <c r="O491" s="95"/>
      <c r="P491" s="239">
        <f>O491*H491</f>
        <v>0</v>
      </c>
      <c r="Q491" s="239">
        <v>0.00025000000000000001</v>
      </c>
      <c r="R491" s="239">
        <f>Q491*H491</f>
        <v>0.00025000000000000001</v>
      </c>
      <c r="S491" s="239">
        <v>0</v>
      </c>
      <c r="T491" s="240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41" t="s">
        <v>266</v>
      </c>
      <c r="AT491" s="241" t="s">
        <v>301</v>
      </c>
      <c r="AU491" s="241" t="s">
        <v>241</v>
      </c>
      <c r="AY491" s="19" t="s">
        <v>226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9" t="s">
        <v>233</v>
      </c>
      <c r="BK491" s="242">
        <f>ROUND(I491*H491,2)</f>
        <v>0</v>
      </c>
      <c r="BL491" s="19" t="s">
        <v>233</v>
      </c>
      <c r="BM491" s="241" t="s">
        <v>5414</v>
      </c>
    </row>
    <row r="492" s="2" customFormat="1" ht="16.5" customHeight="1">
      <c r="A492" s="41"/>
      <c r="B492" s="42"/>
      <c r="C492" s="266" t="s">
        <v>823</v>
      </c>
      <c r="D492" s="266" t="s">
        <v>301</v>
      </c>
      <c r="E492" s="267" t="s">
        <v>5415</v>
      </c>
      <c r="F492" s="268" t="s">
        <v>5416</v>
      </c>
      <c r="G492" s="269" t="s">
        <v>611</v>
      </c>
      <c r="H492" s="270">
        <v>2</v>
      </c>
      <c r="I492" s="271"/>
      <c r="J492" s="272">
        <f>ROUND(I492*H492,2)</f>
        <v>0</v>
      </c>
      <c r="K492" s="268" t="s">
        <v>1</v>
      </c>
      <c r="L492" s="273"/>
      <c r="M492" s="274" t="s">
        <v>1</v>
      </c>
      <c r="N492" s="275" t="s">
        <v>52</v>
      </c>
      <c r="O492" s="95"/>
      <c r="P492" s="239">
        <f>O492*H492</f>
        <v>0</v>
      </c>
      <c r="Q492" s="239">
        <v>0.00010000000000000001</v>
      </c>
      <c r="R492" s="239">
        <f>Q492*H492</f>
        <v>0.00020000000000000001</v>
      </c>
      <c r="S492" s="239">
        <v>0</v>
      </c>
      <c r="T492" s="240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41" t="s">
        <v>266</v>
      </c>
      <c r="AT492" s="241" t="s">
        <v>301</v>
      </c>
      <c r="AU492" s="241" t="s">
        <v>241</v>
      </c>
      <c r="AY492" s="19" t="s">
        <v>226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9" t="s">
        <v>233</v>
      </c>
      <c r="BK492" s="242">
        <f>ROUND(I492*H492,2)</f>
        <v>0</v>
      </c>
      <c r="BL492" s="19" t="s">
        <v>233</v>
      </c>
      <c r="BM492" s="241" t="s">
        <v>5417</v>
      </c>
    </row>
    <row r="493" s="2" customFormat="1" ht="16.5" customHeight="1">
      <c r="A493" s="41"/>
      <c r="B493" s="42"/>
      <c r="C493" s="266" t="s">
        <v>828</v>
      </c>
      <c r="D493" s="266" t="s">
        <v>301</v>
      </c>
      <c r="E493" s="267" t="s">
        <v>5418</v>
      </c>
      <c r="F493" s="268" t="s">
        <v>5419</v>
      </c>
      <c r="G493" s="269" t="s">
        <v>611</v>
      </c>
      <c r="H493" s="270">
        <v>1</v>
      </c>
      <c r="I493" s="271"/>
      <c r="J493" s="272">
        <f>ROUND(I493*H493,2)</f>
        <v>0</v>
      </c>
      <c r="K493" s="268" t="s">
        <v>1</v>
      </c>
      <c r="L493" s="273"/>
      <c r="M493" s="274" t="s">
        <v>1</v>
      </c>
      <c r="N493" s="275" t="s">
        <v>52</v>
      </c>
      <c r="O493" s="95"/>
      <c r="P493" s="239">
        <f>O493*H493</f>
        <v>0</v>
      </c>
      <c r="Q493" s="239">
        <v>0.00010000000000000001</v>
      </c>
      <c r="R493" s="239">
        <f>Q493*H493</f>
        <v>0.00010000000000000001</v>
      </c>
      <c r="S493" s="239">
        <v>0</v>
      </c>
      <c r="T493" s="240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41" t="s">
        <v>266</v>
      </c>
      <c r="AT493" s="241" t="s">
        <v>301</v>
      </c>
      <c r="AU493" s="241" t="s">
        <v>241</v>
      </c>
      <c r="AY493" s="19" t="s">
        <v>226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9" t="s">
        <v>233</v>
      </c>
      <c r="BK493" s="242">
        <f>ROUND(I493*H493,2)</f>
        <v>0</v>
      </c>
      <c r="BL493" s="19" t="s">
        <v>233</v>
      </c>
      <c r="BM493" s="241" t="s">
        <v>5420</v>
      </c>
    </row>
    <row r="494" s="2" customFormat="1" ht="16.5" customHeight="1">
      <c r="A494" s="41"/>
      <c r="B494" s="42"/>
      <c r="C494" s="266" t="s">
        <v>835</v>
      </c>
      <c r="D494" s="266" t="s">
        <v>301</v>
      </c>
      <c r="E494" s="267" t="s">
        <v>5421</v>
      </c>
      <c r="F494" s="268" t="s">
        <v>5422</v>
      </c>
      <c r="G494" s="269" t="s">
        <v>611</v>
      </c>
      <c r="H494" s="270">
        <v>6</v>
      </c>
      <c r="I494" s="271"/>
      <c r="J494" s="272">
        <f>ROUND(I494*H494,2)</f>
        <v>0</v>
      </c>
      <c r="K494" s="268" t="s">
        <v>1</v>
      </c>
      <c r="L494" s="273"/>
      <c r="M494" s="274" t="s">
        <v>1</v>
      </c>
      <c r="N494" s="275" t="s">
        <v>52</v>
      </c>
      <c r="O494" s="95"/>
      <c r="P494" s="239">
        <f>O494*H494</f>
        <v>0</v>
      </c>
      <c r="Q494" s="239">
        <v>0.00010000000000000001</v>
      </c>
      <c r="R494" s="239">
        <f>Q494*H494</f>
        <v>0.00060000000000000006</v>
      </c>
      <c r="S494" s="239">
        <v>0</v>
      </c>
      <c r="T494" s="240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41" t="s">
        <v>266</v>
      </c>
      <c r="AT494" s="241" t="s">
        <v>301</v>
      </c>
      <c r="AU494" s="241" t="s">
        <v>241</v>
      </c>
      <c r="AY494" s="19" t="s">
        <v>226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9" t="s">
        <v>233</v>
      </c>
      <c r="BK494" s="242">
        <f>ROUND(I494*H494,2)</f>
        <v>0</v>
      </c>
      <c r="BL494" s="19" t="s">
        <v>233</v>
      </c>
      <c r="BM494" s="241" t="s">
        <v>5423</v>
      </c>
    </row>
    <row r="495" s="2" customFormat="1" ht="16.5" customHeight="1">
      <c r="A495" s="41"/>
      <c r="B495" s="42"/>
      <c r="C495" s="266" t="s">
        <v>839</v>
      </c>
      <c r="D495" s="266" t="s">
        <v>301</v>
      </c>
      <c r="E495" s="267" t="s">
        <v>5424</v>
      </c>
      <c r="F495" s="268" t="s">
        <v>5425</v>
      </c>
      <c r="G495" s="269" t="s">
        <v>244</v>
      </c>
      <c r="H495" s="270">
        <v>30</v>
      </c>
      <c r="I495" s="271"/>
      <c r="J495" s="272">
        <f>ROUND(I495*H495,2)</f>
        <v>0</v>
      </c>
      <c r="K495" s="268" t="s">
        <v>1</v>
      </c>
      <c r="L495" s="273"/>
      <c r="M495" s="274" t="s">
        <v>1</v>
      </c>
      <c r="N495" s="275" t="s">
        <v>52</v>
      </c>
      <c r="O495" s="95"/>
      <c r="P495" s="239">
        <f>O495*H495</f>
        <v>0</v>
      </c>
      <c r="Q495" s="239">
        <v>0.00013999999999999999</v>
      </c>
      <c r="R495" s="239">
        <f>Q495*H495</f>
        <v>0.0041999999999999997</v>
      </c>
      <c r="S495" s="239">
        <v>0</v>
      </c>
      <c r="T495" s="240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41" t="s">
        <v>266</v>
      </c>
      <c r="AT495" s="241" t="s">
        <v>301</v>
      </c>
      <c r="AU495" s="241" t="s">
        <v>241</v>
      </c>
      <c r="AY495" s="19" t="s">
        <v>226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9" t="s">
        <v>233</v>
      </c>
      <c r="BK495" s="242">
        <f>ROUND(I495*H495,2)</f>
        <v>0</v>
      </c>
      <c r="BL495" s="19" t="s">
        <v>233</v>
      </c>
      <c r="BM495" s="241" t="s">
        <v>5426</v>
      </c>
    </row>
    <row r="496" s="2" customFormat="1" ht="16.5" customHeight="1">
      <c r="A496" s="41"/>
      <c r="B496" s="42"/>
      <c r="C496" s="266" t="s">
        <v>842</v>
      </c>
      <c r="D496" s="266" t="s">
        <v>301</v>
      </c>
      <c r="E496" s="267" t="s">
        <v>5427</v>
      </c>
      <c r="F496" s="268" t="s">
        <v>5428</v>
      </c>
      <c r="G496" s="269" t="s">
        <v>244</v>
      </c>
      <c r="H496" s="270">
        <v>5</v>
      </c>
      <c r="I496" s="271"/>
      <c r="J496" s="272">
        <f>ROUND(I496*H496,2)</f>
        <v>0</v>
      </c>
      <c r="K496" s="268" t="s">
        <v>1</v>
      </c>
      <c r="L496" s="273"/>
      <c r="M496" s="274" t="s">
        <v>1</v>
      </c>
      <c r="N496" s="275" t="s">
        <v>52</v>
      </c>
      <c r="O496" s="95"/>
      <c r="P496" s="239">
        <f>O496*H496</f>
        <v>0</v>
      </c>
      <c r="Q496" s="239">
        <v>0.00080000000000000004</v>
      </c>
      <c r="R496" s="239">
        <f>Q496*H496</f>
        <v>0.0040000000000000001</v>
      </c>
      <c r="S496" s="239">
        <v>0</v>
      </c>
      <c r="T496" s="240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41" t="s">
        <v>266</v>
      </c>
      <c r="AT496" s="241" t="s">
        <v>301</v>
      </c>
      <c r="AU496" s="241" t="s">
        <v>241</v>
      </c>
      <c r="AY496" s="19" t="s">
        <v>226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9" t="s">
        <v>233</v>
      </c>
      <c r="BK496" s="242">
        <f>ROUND(I496*H496,2)</f>
        <v>0</v>
      </c>
      <c r="BL496" s="19" t="s">
        <v>233</v>
      </c>
      <c r="BM496" s="241" t="s">
        <v>5429</v>
      </c>
    </row>
    <row r="497" s="2" customFormat="1" ht="16.5" customHeight="1">
      <c r="A497" s="41"/>
      <c r="B497" s="42"/>
      <c r="C497" s="230" t="s">
        <v>846</v>
      </c>
      <c r="D497" s="230" t="s">
        <v>228</v>
      </c>
      <c r="E497" s="231" t="s">
        <v>2230</v>
      </c>
      <c r="F497" s="232" t="s">
        <v>4926</v>
      </c>
      <c r="G497" s="233" t="s">
        <v>369</v>
      </c>
      <c r="H497" s="234">
        <v>40</v>
      </c>
      <c r="I497" s="235"/>
      <c r="J497" s="236">
        <f>ROUND(I497*H497,2)</f>
        <v>0</v>
      </c>
      <c r="K497" s="232" t="s">
        <v>232</v>
      </c>
      <c r="L497" s="47"/>
      <c r="M497" s="237" t="s">
        <v>1</v>
      </c>
      <c r="N497" s="238" t="s">
        <v>52</v>
      </c>
      <c r="O497" s="95"/>
      <c r="P497" s="239">
        <f>O497*H497</f>
        <v>0</v>
      </c>
      <c r="Q497" s="239">
        <v>0.00060999999999999997</v>
      </c>
      <c r="R497" s="239">
        <f>Q497*H497</f>
        <v>0.024399999999999998</v>
      </c>
      <c r="S497" s="239">
        <v>0</v>
      </c>
      <c r="T497" s="240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41" t="s">
        <v>307</v>
      </c>
      <c r="AT497" s="241" t="s">
        <v>228</v>
      </c>
      <c r="AU497" s="241" t="s">
        <v>241</v>
      </c>
      <c r="AY497" s="19" t="s">
        <v>226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9" t="s">
        <v>233</v>
      </c>
      <c r="BK497" s="242">
        <f>ROUND(I497*H497,2)</f>
        <v>0</v>
      </c>
      <c r="BL497" s="19" t="s">
        <v>307</v>
      </c>
      <c r="BM497" s="241" t="s">
        <v>5430</v>
      </c>
    </row>
    <row r="498" s="15" customFormat="1">
      <c r="A498" s="15"/>
      <c r="B498" s="280"/>
      <c r="C498" s="281"/>
      <c r="D498" s="245" t="s">
        <v>235</v>
      </c>
      <c r="E498" s="282" t="s">
        <v>1</v>
      </c>
      <c r="F498" s="283" t="s">
        <v>5385</v>
      </c>
      <c r="G498" s="281"/>
      <c r="H498" s="282" t="s">
        <v>1</v>
      </c>
      <c r="I498" s="284"/>
      <c r="J498" s="281"/>
      <c r="K498" s="281"/>
      <c r="L498" s="285"/>
      <c r="M498" s="286"/>
      <c r="N498" s="287"/>
      <c r="O498" s="287"/>
      <c r="P498" s="287"/>
      <c r="Q498" s="287"/>
      <c r="R498" s="287"/>
      <c r="S498" s="287"/>
      <c r="T498" s="288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9" t="s">
        <v>235</v>
      </c>
      <c r="AU498" s="289" t="s">
        <v>241</v>
      </c>
      <c r="AV498" s="15" t="s">
        <v>92</v>
      </c>
      <c r="AW498" s="15" t="s">
        <v>40</v>
      </c>
      <c r="AX498" s="15" t="s">
        <v>85</v>
      </c>
      <c r="AY498" s="289" t="s">
        <v>226</v>
      </c>
    </row>
    <row r="499" s="13" customFormat="1">
      <c r="A499" s="13"/>
      <c r="B499" s="243"/>
      <c r="C499" s="244"/>
      <c r="D499" s="245" t="s">
        <v>235</v>
      </c>
      <c r="E499" s="246" t="s">
        <v>1</v>
      </c>
      <c r="F499" s="247" t="s">
        <v>3783</v>
      </c>
      <c r="G499" s="244"/>
      <c r="H499" s="248">
        <v>2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235</v>
      </c>
      <c r="AU499" s="254" t="s">
        <v>241</v>
      </c>
      <c r="AV499" s="13" t="s">
        <v>94</v>
      </c>
      <c r="AW499" s="13" t="s">
        <v>40</v>
      </c>
      <c r="AX499" s="13" t="s">
        <v>85</v>
      </c>
      <c r="AY499" s="254" t="s">
        <v>226</v>
      </c>
    </row>
    <row r="500" s="15" customFormat="1">
      <c r="A500" s="15"/>
      <c r="B500" s="280"/>
      <c r="C500" s="281"/>
      <c r="D500" s="245" t="s">
        <v>235</v>
      </c>
      <c r="E500" s="282" t="s">
        <v>1</v>
      </c>
      <c r="F500" s="283" t="s">
        <v>5409</v>
      </c>
      <c r="G500" s="281"/>
      <c r="H500" s="282" t="s">
        <v>1</v>
      </c>
      <c r="I500" s="284"/>
      <c r="J500" s="281"/>
      <c r="K500" s="281"/>
      <c r="L500" s="285"/>
      <c r="M500" s="286"/>
      <c r="N500" s="287"/>
      <c r="O500" s="287"/>
      <c r="P500" s="287"/>
      <c r="Q500" s="287"/>
      <c r="R500" s="287"/>
      <c r="S500" s="287"/>
      <c r="T500" s="28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9" t="s">
        <v>235</v>
      </c>
      <c r="AU500" s="289" t="s">
        <v>241</v>
      </c>
      <c r="AV500" s="15" t="s">
        <v>92</v>
      </c>
      <c r="AW500" s="15" t="s">
        <v>40</v>
      </c>
      <c r="AX500" s="15" t="s">
        <v>85</v>
      </c>
      <c r="AY500" s="289" t="s">
        <v>226</v>
      </c>
    </row>
    <row r="501" s="13" customFormat="1">
      <c r="A501" s="13"/>
      <c r="B501" s="243"/>
      <c r="C501" s="244"/>
      <c r="D501" s="245" t="s">
        <v>235</v>
      </c>
      <c r="E501" s="246" t="s">
        <v>1</v>
      </c>
      <c r="F501" s="247" t="s">
        <v>1789</v>
      </c>
      <c r="G501" s="244"/>
      <c r="H501" s="248">
        <v>8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235</v>
      </c>
      <c r="AU501" s="254" t="s">
        <v>241</v>
      </c>
      <c r="AV501" s="13" t="s">
        <v>94</v>
      </c>
      <c r="AW501" s="13" t="s">
        <v>40</v>
      </c>
      <c r="AX501" s="13" t="s">
        <v>85</v>
      </c>
      <c r="AY501" s="254" t="s">
        <v>226</v>
      </c>
    </row>
    <row r="502" s="15" customFormat="1">
      <c r="A502" s="15"/>
      <c r="B502" s="280"/>
      <c r="C502" s="281"/>
      <c r="D502" s="245" t="s">
        <v>235</v>
      </c>
      <c r="E502" s="282" t="s">
        <v>1</v>
      </c>
      <c r="F502" s="283" t="s">
        <v>5412</v>
      </c>
      <c r="G502" s="281"/>
      <c r="H502" s="282" t="s">
        <v>1</v>
      </c>
      <c r="I502" s="284"/>
      <c r="J502" s="281"/>
      <c r="K502" s="281"/>
      <c r="L502" s="285"/>
      <c r="M502" s="286"/>
      <c r="N502" s="287"/>
      <c r="O502" s="287"/>
      <c r="P502" s="287"/>
      <c r="Q502" s="287"/>
      <c r="R502" s="287"/>
      <c r="S502" s="287"/>
      <c r="T502" s="28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9" t="s">
        <v>235</v>
      </c>
      <c r="AU502" s="289" t="s">
        <v>241</v>
      </c>
      <c r="AV502" s="15" t="s">
        <v>92</v>
      </c>
      <c r="AW502" s="15" t="s">
        <v>40</v>
      </c>
      <c r="AX502" s="15" t="s">
        <v>85</v>
      </c>
      <c r="AY502" s="289" t="s">
        <v>226</v>
      </c>
    </row>
    <row r="503" s="13" customFormat="1">
      <c r="A503" s="13"/>
      <c r="B503" s="243"/>
      <c r="C503" s="244"/>
      <c r="D503" s="245" t="s">
        <v>235</v>
      </c>
      <c r="E503" s="246" t="s">
        <v>1</v>
      </c>
      <c r="F503" s="247" t="s">
        <v>1792</v>
      </c>
      <c r="G503" s="244"/>
      <c r="H503" s="248">
        <v>4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235</v>
      </c>
      <c r="AU503" s="254" t="s">
        <v>241</v>
      </c>
      <c r="AV503" s="13" t="s">
        <v>94</v>
      </c>
      <c r="AW503" s="13" t="s">
        <v>40</v>
      </c>
      <c r="AX503" s="13" t="s">
        <v>85</v>
      </c>
      <c r="AY503" s="254" t="s">
        <v>226</v>
      </c>
    </row>
    <row r="504" s="15" customFormat="1">
      <c r="A504" s="15"/>
      <c r="B504" s="280"/>
      <c r="C504" s="281"/>
      <c r="D504" s="245" t="s">
        <v>235</v>
      </c>
      <c r="E504" s="282" t="s">
        <v>1</v>
      </c>
      <c r="F504" s="283" t="s">
        <v>5416</v>
      </c>
      <c r="G504" s="281"/>
      <c r="H504" s="282" t="s">
        <v>1</v>
      </c>
      <c r="I504" s="284"/>
      <c r="J504" s="281"/>
      <c r="K504" s="281"/>
      <c r="L504" s="285"/>
      <c r="M504" s="286"/>
      <c r="N504" s="287"/>
      <c r="O504" s="287"/>
      <c r="P504" s="287"/>
      <c r="Q504" s="287"/>
      <c r="R504" s="287"/>
      <c r="S504" s="287"/>
      <c r="T504" s="28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9" t="s">
        <v>235</v>
      </c>
      <c r="AU504" s="289" t="s">
        <v>241</v>
      </c>
      <c r="AV504" s="15" t="s">
        <v>92</v>
      </c>
      <c r="AW504" s="15" t="s">
        <v>40</v>
      </c>
      <c r="AX504" s="15" t="s">
        <v>85</v>
      </c>
      <c r="AY504" s="289" t="s">
        <v>226</v>
      </c>
    </row>
    <row r="505" s="13" customFormat="1">
      <c r="A505" s="13"/>
      <c r="B505" s="243"/>
      <c r="C505" s="244"/>
      <c r="D505" s="245" t="s">
        <v>235</v>
      </c>
      <c r="E505" s="246" t="s">
        <v>1</v>
      </c>
      <c r="F505" s="247" t="s">
        <v>3783</v>
      </c>
      <c r="G505" s="244"/>
      <c r="H505" s="248">
        <v>2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235</v>
      </c>
      <c r="AU505" s="254" t="s">
        <v>241</v>
      </c>
      <c r="AV505" s="13" t="s">
        <v>94</v>
      </c>
      <c r="AW505" s="13" t="s">
        <v>40</v>
      </c>
      <c r="AX505" s="13" t="s">
        <v>85</v>
      </c>
      <c r="AY505" s="254" t="s">
        <v>226</v>
      </c>
    </row>
    <row r="506" s="15" customFormat="1">
      <c r="A506" s="15"/>
      <c r="B506" s="280"/>
      <c r="C506" s="281"/>
      <c r="D506" s="245" t="s">
        <v>235</v>
      </c>
      <c r="E506" s="282" t="s">
        <v>1</v>
      </c>
      <c r="F506" s="283" t="s">
        <v>5419</v>
      </c>
      <c r="G506" s="281"/>
      <c r="H506" s="282" t="s">
        <v>1</v>
      </c>
      <c r="I506" s="284"/>
      <c r="J506" s="281"/>
      <c r="K506" s="281"/>
      <c r="L506" s="285"/>
      <c r="M506" s="286"/>
      <c r="N506" s="287"/>
      <c r="O506" s="287"/>
      <c r="P506" s="287"/>
      <c r="Q506" s="287"/>
      <c r="R506" s="287"/>
      <c r="S506" s="287"/>
      <c r="T506" s="288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9" t="s">
        <v>235</v>
      </c>
      <c r="AU506" s="289" t="s">
        <v>241</v>
      </c>
      <c r="AV506" s="15" t="s">
        <v>92</v>
      </c>
      <c r="AW506" s="15" t="s">
        <v>40</v>
      </c>
      <c r="AX506" s="15" t="s">
        <v>85</v>
      </c>
      <c r="AY506" s="289" t="s">
        <v>226</v>
      </c>
    </row>
    <row r="507" s="13" customFormat="1">
      <c r="A507" s="13"/>
      <c r="B507" s="243"/>
      <c r="C507" s="244"/>
      <c r="D507" s="245" t="s">
        <v>235</v>
      </c>
      <c r="E507" s="246" t="s">
        <v>1</v>
      </c>
      <c r="F507" s="247" t="s">
        <v>1661</v>
      </c>
      <c r="G507" s="244"/>
      <c r="H507" s="248">
        <v>2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235</v>
      </c>
      <c r="AU507" s="254" t="s">
        <v>241</v>
      </c>
      <c r="AV507" s="13" t="s">
        <v>94</v>
      </c>
      <c r="AW507" s="13" t="s">
        <v>40</v>
      </c>
      <c r="AX507" s="13" t="s">
        <v>85</v>
      </c>
      <c r="AY507" s="254" t="s">
        <v>226</v>
      </c>
    </row>
    <row r="508" s="15" customFormat="1">
      <c r="A508" s="15"/>
      <c r="B508" s="280"/>
      <c r="C508" s="281"/>
      <c r="D508" s="245" t="s">
        <v>235</v>
      </c>
      <c r="E508" s="282" t="s">
        <v>1</v>
      </c>
      <c r="F508" s="283" t="s">
        <v>5422</v>
      </c>
      <c r="G508" s="281"/>
      <c r="H508" s="282" t="s">
        <v>1</v>
      </c>
      <c r="I508" s="284"/>
      <c r="J508" s="281"/>
      <c r="K508" s="281"/>
      <c r="L508" s="285"/>
      <c r="M508" s="286"/>
      <c r="N508" s="287"/>
      <c r="O508" s="287"/>
      <c r="P508" s="287"/>
      <c r="Q508" s="287"/>
      <c r="R508" s="287"/>
      <c r="S508" s="287"/>
      <c r="T508" s="288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9" t="s">
        <v>235</v>
      </c>
      <c r="AU508" s="289" t="s">
        <v>241</v>
      </c>
      <c r="AV508" s="15" t="s">
        <v>92</v>
      </c>
      <c r="AW508" s="15" t="s">
        <v>40</v>
      </c>
      <c r="AX508" s="15" t="s">
        <v>85</v>
      </c>
      <c r="AY508" s="289" t="s">
        <v>226</v>
      </c>
    </row>
    <row r="509" s="13" customFormat="1">
      <c r="A509" s="13"/>
      <c r="B509" s="243"/>
      <c r="C509" s="244"/>
      <c r="D509" s="245" t="s">
        <v>235</v>
      </c>
      <c r="E509" s="246" t="s">
        <v>1</v>
      </c>
      <c r="F509" s="247" t="s">
        <v>4554</v>
      </c>
      <c r="G509" s="244"/>
      <c r="H509" s="248">
        <v>12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235</v>
      </c>
      <c r="AU509" s="254" t="s">
        <v>241</v>
      </c>
      <c r="AV509" s="13" t="s">
        <v>94</v>
      </c>
      <c r="AW509" s="13" t="s">
        <v>40</v>
      </c>
      <c r="AX509" s="13" t="s">
        <v>85</v>
      </c>
      <c r="AY509" s="254" t="s">
        <v>226</v>
      </c>
    </row>
    <row r="510" s="15" customFormat="1">
      <c r="A510" s="15"/>
      <c r="B510" s="280"/>
      <c r="C510" s="281"/>
      <c r="D510" s="245" t="s">
        <v>235</v>
      </c>
      <c r="E510" s="282" t="s">
        <v>1</v>
      </c>
      <c r="F510" s="283" t="s">
        <v>5425</v>
      </c>
      <c r="G510" s="281"/>
      <c r="H510" s="282" t="s">
        <v>1</v>
      </c>
      <c r="I510" s="284"/>
      <c r="J510" s="281"/>
      <c r="K510" s="281"/>
      <c r="L510" s="285"/>
      <c r="M510" s="286"/>
      <c r="N510" s="287"/>
      <c r="O510" s="287"/>
      <c r="P510" s="287"/>
      <c r="Q510" s="287"/>
      <c r="R510" s="287"/>
      <c r="S510" s="287"/>
      <c r="T510" s="28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9" t="s">
        <v>235</v>
      </c>
      <c r="AU510" s="289" t="s">
        <v>241</v>
      </c>
      <c r="AV510" s="15" t="s">
        <v>92</v>
      </c>
      <c r="AW510" s="15" t="s">
        <v>40</v>
      </c>
      <c r="AX510" s="15" t="s">
        <v>85</v>
      </c>
      <c r="AY510" s="289" t="s">
        <v>226</v>
      </c>
    </row>
    <row r="511" s="13" customFormat="1">
      <c r="A511" s="13"/>
      <c r="B511" s="243"/>
      <c r="C511" s="244"/>
      <c r="D511" s="245" t="s">
        <v>235</v>
      </c>
      <c r="E511" s="246" t="s">
        <v>1</v>
      </c>
      <c r="F511" s="247" t="s">
        <v>5431</v>
      </c>
      <c r="G511" s="244"/>
      <c r="H511" s="248">
        <v>10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235</v>
      </c>
      <c r="AU511" s="254" t="s">
        <v>241</v>
      </c>
      <c r="AV511" s="13" t="s">
        <v>94</v>
      </c>
      <c r="AW511" s="13" t="s">
        <v>40</v>
      </c>
      <c r="AX511" s="13" t="s">
        <v>85</v>
      </c>
      <c r="AY511" s="254" t="s">
        <v>226</v>
      </c>
    </row>
    <row r="512" s="14" customFormat="1">
      <c r="A512" s="14"/>
      <c r="B512" s="255"/>
      <c r="C512" s="256"/>
      <c r="D512" s="245" t="s">
        <v>235</v>
      </c>
      <c r="E512" s="257" t="s">
        <v>1</v>
      </c>
      <c r="F512" s="258" t="s">
        <v>237</v>
      </c>
      <c r="G512" s="256"/>
      <c r="H512" s="259">
        <v>40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5" t="s">
        <v>235</v>
      </c>
      <c r="AU512" s="265" t="s">
        <v>241</v>
      </c>
      <c r="AV512" s="14" t="s">
        <v>233</v>
      </c>
      <c r="AW512" s="14" t="s">
        <v>40</v>
      </c>
      <c r="AX512" s="14" t="s">
        <v>92</v>
      </c>
      <c r="AY512" s="265" t="s">
        <v>226</v>
      </c>
    </row>
    <row r="513" s="2" customFormat="1" ht="16.5" customHeight="1">
      <c r="A513" s="41"/>
      <c r="B513" s="42"/>
      <c r="C513" s="230" t="s">
        <v>852</v>
      </c>
      <c r="D513" s="230" t="s">
        <v>228</v>
      </c>
      <c r="E513" s="231" t="s">
        <v>2233</v>
      </c>
      <c r="F513" s="232" t="s">
        <v>5275</v>
      </c>
      <c r="G513" s="233" t="s">
        <v>369</v>
      </c>
      <c r="H513" s="234">
        <v>31</v>
      </c>
      <c r="I513" s="235"/>
      <c r="J513" s="236">
        <f>ROUND(I513*H513,2)</f>
        <v>0</v>
      </c>
      <c r="K513" s="232" t="s">
        <v>232</v>
      </c>
      <c r="L513" s="47"/>
      <c r="M513" s="237" t="s">
        <v>1</v>
      </c>
      <c r="N513" s="238" t="s">
        <v>52</v>
      </c>
      <c r="O513" s="95"/>
      <c r="P513" s="239">
        <f>O513*H513</f>
        <v>0</v>
      </c>
      <c r="Q513" s="239">
        <v>0.00093000000000000005</v>
      </c>
      <c r="R513" s="239">
        <f>Q513*H513</f>
        <v>0.028830000000000001</v>
      </c>
      <c r="S513" s="239">
        <v>0</v>
      </c>
      <c r="T513" s="240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41" t="s">
        <v>307</v>
      </c>
      <c r="AT513" s="241" t="s">
        <v>228</v>
      </c>
      <c r="AU513" s="241" t="s">
        <v>241</v>
      </c>
      <c r="AY513" s="19" t="s">
        <v>226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9" t="s">
        <v>233</v>
      </c>
      <c r="BK513" s="242">
        <f>ROUND(I513*H513,2)</f>
        <v>0</v>
      </c>
      <c r="BL513" s="19" t="s">
        <v>307</v>
      </c>
      <c r="BM513" s="241" t="s">
        <v>5432</v>
      </c>
    </row>
    <row r="514" s="15" customFormat="1">
      <c r="A514" s="15"/>
      <c r="B514" s="280"/>
      <c r="C514" s="281"/>
      <c r="D514" s="245" t="s">
        <v>235</v>
      </c>
      <c r="E514" s="282" t="s">
        <v>1</v>
      </c>
      <c r="F514" s="283" t="s">
        <v>5382</v>
      </c>
      <c r="G514" s="281"/>
      <c r="H514" s="282" t="s">
        <v>1</v>
      </c>
      <c r="I514" s="284"/>
      <c r="J514" s="281"/>
      <c r="K514" s="281"/>
      <c r="L514" s="285"/>
      <c r="M514" s="286"/>
      <c r="N514" s="287"/>
      <c r="O514" s="287"/>
      <c r="P514" s="287"/>
      <c r="Q514" s="287"/>
      <c r="R514" s="287"/>
      <c r="S514" s="287"/>
      <c r="T514" s="288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9" t="s">
        <v>235</v>
      </c>
      <c r="AU514" s="289" t="s">
        <v>241</v>
      </c>
      <c r="AV514" s="15" t="s">
        <v>92</v>
      </c>
      <c r="AW514" s="15" t="s">
        <v>40</v>
      </c>
      <c r="AX514" s="15" t="s">
        <v>85</v>
      </c>
      <c r="AY514" s="289" t="s">
        <v>226</v>
      </c>
    </row>
    <row r="515" s="13" customFormat="1">
      <c r="A515" s="13"/>
      <c r="B515" s="243"/>
      <c r="C515" s="244"/>
      <c r="D515" s="245" t="s">
        <v>235</v>
      </c>
      <c r="E515" s="246" t="s">
        <v>1</v>
      </c>
      <c r="F515" s="247" t="s">
        <v>1661</v>
      </c>
      <c r="G515" s="244"/>
      <c r="H515" s="248">
        <v>2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235</v>
      </c>
      <c r="AU515" s="254" t="s">
        <v>241</v>
      </c>
      <c r="AV515" s="13" t="s">
        <v>94</v>
      </c>
      <c r="AW515" s="13" t="s">
        <v>40</v>
      </c>
      <c r="AX515" s="13" t="s">
        <v>85</v>
      </c>
      <c r="AY515" s="254" t="s">
        <v>226</v>
      </c>
    </row>
    <row r="516" s="15" customFormat="1">
      <c r="A516" s="15"/>
      <c r="B516" s="280"/>
      <c r="C516" s="281"/>
      <c r="D516" s="245" t="s">
        <v>235</v>
      </c>
      <c r="E516" s="282" t="s">
        <v>1</v>
      </c>
      <c r="F516" s="283" t="s">
        <v>5385</v>
      </c>
      <c r="G516" s="281"/>
      <c r="H516" s="282" t="s">
        <v>1</v>
      </c>
      <c r="I516" s="284"/>
      <c r="J516" s="281"/>
      <c r="K516" s="281"/>
      <c r="L516" s="285"/>
      <c r="M516" s="286"/>
      <c r="N516" s="287"/>
      <c r="O516" s="287"/>
      <c r="P516" s="287"/>
      <c r="Q516" s="287"/>
      <c r="R516" s="287"/>
      <c r="S516" s="287"/>
      <c r="T516" s="28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9" t="s">
        <v>235</v>
      </c>
      <c r="AU516" s="289" t="s">
        <v>241</v>
      </c>
      <c r="AV516" s="15" t="s">
        <v>92</v>
      </c>
      <c r="AW516" s="15" t="s">
        <v>40</v>
      </c>
      <c r="AX516" s="15" t="s">
        <v>85</v>
      </c>
      <c r="AY516" s="289" t="s">
        <v>226</v>
      </c>
    </row>
    <row r="517" s="13" customFormat="1">
      <c r="A517" s="13"/>
      <c r="B517" s="243"/>
      <c r="C517" s="244"/>
      <c r="D517" s="245" t="s">
        <v>235</v>
      </c>
      <c r="E517" s="246" t="s">
        <v>1</v>
      </c>
      <c r="F517" s="247" t="s">
        <v>3783</v>
      </c>
      <c r="G517" s="244"/>
      <c r="H517" s="248">
        <v>2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235</v>
      </c>
      <c r="AU517" s="254" t="s">
        <v>241</v>
      </c>
      <c r="AV517" s="13" t="s">
        <v>94</v>
      </c>
      <c r="AW517" s="13" t="s">
        <v>40</v>
      </c>
      <c r="AX517" s="13" t="s">
        <v>85</v>
      </c>
      <c r="AY517" s="254" t="s">
        <v>226</v>
      </c>
    </row>
    <row r="518" s="15" customFormat="1">
      <c r="A518" s="15"/>
      <c r="B518" s="280"/>
      <c r="C518" s="281"/>
      <c r="D518" s="245" t="s">
        <v>235</v>
      </c>
      <c r="E518" s="282" t="s">
        <v>1</v>
      </c>
      <c r="F518" s="283" t="s">
        <v>5388</v>
      </c>
      <c r="G518" s="281"/>
      <c r="H518" s="282" t="s">
        <v>1</v>
      </c>
      <c r="I518" s="284"/>
      <c r="J518" s="281"/>
      <c r="K518" s="281"/>
      <c r="L518" s="285"/>
      <c r="M518" s="286"/>
      <c r="N518" s="287"/>
      <c r="O518" s="287"/>
      <c r="P518" s="287"/>
      <c r="Q518" s="287"/>
      <c r="R518" s="287"/>
      <c r="S518" s="287"/>
      <c r="T518" s="288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89" t="s">
        <v>235</v>
      </c>
      <c r="AU518" s="289" t="s">
        <v>241</v>
      </c>
      <c r="AV518" s="15" t="s">
        <v>92</v>
      </c>
      <c r="AW518" s="15" t="s">
        <v>40</v>
      </c>
      <c r="AX518" s="15" t="s">
        <v>85</v>
      </c>
      <c r="AY518" s="289" t="s">
        <v>226</v>
      </c>
    </row>
    <row r="519" s="13" customFormat="1">
      <c r="A519" s="13"/>
      <c r="B519" s="243"/>
      <c r="C519" s="244"/>
      <c r="D519" s="245" t="s">
        <v>235</v>
      </c>
      <c r="E519" s="246" t="s">
        <v>1</v>
      </c>
      <c r="F519" s="247" t="s">
        <v>1661</v>
      </c>
      <c r="G519" s="244"/>
      <c r="H519" s="248">
        <v>2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235</v>
      </c>
      <c r="AU519" s="254" t="s">
        <v>241</v>
      </c>
      <c r="AV519" s="13" t="s">
        <v>94</v>
      </c>
      <c r="AW519" s="13" t="s">
        <v>40</v>
      </c>
      <c r="AX519" s="13" t="s">
        <v>85</v>
      </c>
      <c r="AY519" s="254" t="s">
        <v>226</v>
      </c>
    </row>
    <row r="520" s="15" customFormat="1">
      <c r="A520" s="15"/>
      <c r="B520" s="280"/>
      <c r="C520" s="281"/>
      <c r="D520" s="245" t="s">
        <v>235</v>
      </c>
      <c r="E520" s="282" t="s">
        <v>1</v>
      </c>
      <c r="F520" s="283" t="s">
        <v>5391</v>
      </c>
      <c r="G520" s="281"/>
      <c r="H520" s="282" t="s">
        <v>1</v>
      </c>
      <c r="I520" s="284"/>
      <c r="J520" s="281"/>
      <c r="K520" s="281"/>
      <c r="L520" s="285"/>
      <c r="M520" s="286"/>
      <c r="N520" s="287"/>
      <c r="O520" s="287"/>
      <c r="P520" s="287"/>
      <c r="Q520" s="287"/>
      <c r="R520" s="287"/>
      <c r="S520" s="287"/>
      <c r="T520" s="288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9" t="s">
        <v>235</v>
      </c>
      <c r="AU520" s="289" t="s">
        <v>241</v>
      </c>
      <c r="AV520" s="15" t="s">
        <v>92</v>
      </c>
      <c r="AW520" s="15" t="s">
        <v>40</v>
      </c>
      <c r="AX520" s="15" t="s">
        <v>85</v>
      </c>
      <c r="AY520" s="289" t="s">
        <v>226</v>
      </c>
    </row>
    <row r="521" s="13" customFormat="1">
      <c r="A521" s="13"/>
      <c r="B521" s="243"/>
      <c r="C521" s="244"/>
      <c r="D521" s="245" t="s">
        <v>235</v>
      </c>
      <c r="E521" s="246" t="s">
        <v>1</v>
      </c>
      <c r="F521" s="247" t="s">
        <v>1661</v>
      </c>
      <c r="G521" s="244"/>
      <c r="H521" s="248">
        <v>2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235</v>
      </c>
      <c r="AU521" s="254" t="s">
        <v>241</v>
      </c>
      <c r="AV521" s="13" t="s">
        <v>94</v>
      </c>
      <c r="AW521" s="13" t="s">
        <v>40</v>
      </c>
      <c r="AX521" s="13" t="s">
        <v>85</v>
      </c>
      <c r="AY521" s="254" t="s">
        <v>226</v>
      </c>
    </row>
    <row r="522" s="15" customFormat="1">
      <c r="A522" s="15"/>
      <c r="B522" s="280"/>
      <c r="C522" s="281"/>
      <c r="D522" s="245" t="s">
        <v>235</v>
      </c>
      <c r="E522" s="282" t="s">
        <v>1</v>
      </c>
      <c r="F522" s="283" t="s">
        <v>5394</v>
      </c>
      <c r="G522" s="281"/>
      <c r="H522" s="282" t="s">
        <v>1</v>
      </c>
      <c r="I522" s="284"/>
      <c r="J522" s="281"/>
      <c r="K522" s="281"/>
      <c r="L522" s="285"/>
      <c r="M522" s="286"/>
      <c r="N522" s="287"/>
      <c r="O522" s="287"/>
      <c r="P522" s="287"/>
      <c r="Q522" s="287"/>
      <c r="R522" s="287"/>
      <c r="S522" s="287"/>
      <c r="T522" s="28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9" t="s">
        <v>235</v>
      </c>
      <c r="AU522" s="289" t="s">
        <v>241</v>
      </c>
      <c r="AV522" s="15" t="s">
        <v>92</v>
      </c>
      <c r="AW522" s="15" t="s">
        <v>40</v>
      </c>
      <c r="AX522" s="15" t="s">
        <v>85</v>
      </c>
      <c r="AY522" s="289" t="s">
        <v>226</v>
      </c>
    </row>
    <row r="523" s="13" customFormat="1">
      <c r="A523" s="13"/>
      <c r="B523" s="243"/>
      <c r="C523" s="244"/>
      <c r="D523" s="245" t="s">
        <v>235</v>
      </c>
      <c r="E523" s="246" t="s">
        <v>1</v>
      </c>
      <c r="F523" s="247" t="s">
        <v>1661</v>
      </c>
      <c r="G523" s="244"/>
      <c r="H523" s="248">
        <v>2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235</v>
      </c>
      <c r="AU523" s="254" t="s">
        <v>241</v>
      </c>
      <c r="AV523" s="13" t="s">
        <v>94</v>
      </c>
      <c r="AW523" s="13" t="s">
        <v>40</v>
      </c>
      <c r="AX523" s="13" t="s">
        <v>85</v>
      </c>
      <c r="AY523" s="254" t="s">
        <v>226</v>
      </c>
    </row>
    <row r="524" s="15" customFormat="1">
      <c r="A524" s="15"/>
      <c r="B524" s="280"/>
      <c r="C524" s="281"/>
      <c r="D524" s="245" t="s">
        <v>235</v>
      </c>
      <c r="E524" s="282" t="s">
        <v>1</v>
      </c>
      <c r="F524" s="283" t="s">
        <v>5397</v>
      </c>
      <c r="G524" s="281"/>
      <c r="H524" s="282" t="s">
        <v>1</v>
      </c>
      <c r="I524" s="284"/>
      <c r="J524" s="281"/>
      <c r="K524" s="281"/>
      <c r="L524" s="285"/>
      <c r="M524" s="286"/>
      <c r="N524" s="287"/>
      <c r="O524" s="287"/>
      <c r="P524" s="287"/>
      <c r="Q524" s="287"/>
      <c r="R524" s="287"/>
      <c r="S524" s="287"/>
      <c r="T524" s="28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9" t="s">
        <v>235</v>
      </c>
      <c r="AU524" s="289" t="s">
        <v>241</v>
      </c>
      <c r="AV524" s="15" t="s">
        <v>92</v>
      </c>
      <c r="AW524" s="15" t="s">
        <v>40</v>
      </c>
      <c r="AX524" s="15" t="s">
        <v>85</v>
      </c>
      <c r="AY524" s="289" t="s">
        <v>226</v>
      </c>
    </row>
    <row r="525" s="13" customFormat="1">
      <c r="A525" s="13"/>
      <c r="B525" s="243"/>
      <c r="C525" s="244"/>
      <c r="D525" s="245" t="s">
        <v>235</v>
      </c>
      <c r="E525" s="246" t="s">
        <v>1</v>
      </c>
      <c r="F525" s="247" t="s">
        <v>3783</v>
      </c>
      <c r="G525" s="244"/>
      <c r="H525" s="248">
        <v>2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235</v>
      </c>
      <c r="AU525" s="254" t="s">
        <v>241</v>
      </c>
      <c r="AV525" s="13" t="s">
        <v>94</v>
      </c>
      <c r="AW525" s="13" t="s">
        <v>40</v>
      </c>
      <c r="AX525" s="13" t="s">
        <v>85</v>
      </c>
      <c r="AY525" s="254" t="s">
        <v>226</v>
      </c>
    </row>
    <row r="526" s="15" customFormat="1">
      <c r="A526" s="15"/>
      <c r="B526" s="280"/>
      <c r="C526" s="281"/>
      <c r="D526" s="245" t="s">
        <v>235</v>
      </c>
      <c r="E526" s="282" t="s">
        <v>1</v>
      </c>
      <c r="F526" s="283" t="s">
        <v>5400</v>
      </c>
      <c r="G526" s="281"/>
      <c r="H526" s="282" t="s">
        <v>1</v>
      </c>
      <c r="I526" s="284"/>
      <c r="J526" s="281"/>
      <c r="K526" s="281"/>
      <c r="L526" s="285"/>
      <c r="M526" s="286"/>
      <c r="N526" s="287"/>
      <c r="O526" s="287"/>
      <c r="P526" s="287"/>
      <c r="Q526" s="287"/>
      <c r="R526" s="287"/>
      <c r="S526" s="287"/>
      <c r="T526" s="28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9" t="s">
        <v>235</v>
      </c>
      <c r="AU526" s="289" t="s">
        <v>241</v>
      </c>
      <c r="AV526" s="15" t="s">
        <v>92</v>
      </c>
      <c r="AW526" s="15" t="s">
        <v>40</v>
      </c>
      <c r="AX526" s="15" t="s">
        <v>85</v>
      </c>
      <c r="AY526" s="289" t="s">
        <v>226</v>
      </c>
    </row>
    <row r="527" s="13" customFormat="1">
      <c r="A527" s="13"/>
      <c r="B527" s="243"/>
      <c r="C527" s="244"/>
      <c r="D527" s="245" t="s">
        <v>235</v>
      </c>
      <c r="E527" s="246" t="s">
        <v>1</v>
      </c>
      <c r="F527" s="247" t="s">
        <v>3783</v>
      </c>
      <c r="G527" s="244"/>
      <c r="H527" s="248">
        <v>2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235</v>
      </c>
      <c r="AU527" s="254" t="s">
        <v>241</v>
      </c>
      <c r="AV527" s="13" t="s">
        <v>94</v>
      </c>
      <c r="AW527" s="13" t="s">
        <v>40</v>
      </c>
      <c r="AX527" s="13" t="s">
        <v>85</v>
      </c>
      <c r="AY527" s="254" t="s">
        <v>226</v>
      </c>
    </row>
    <row r="528" s="15" customFormat="1">
      <c r="A528" s="15"/>
      <c r="B528" s="280"/>
      <c r="C528" s="281"/>
      <c r="D528" s="245" t="s">
        <v>235</v>
      </c>
      <c r="E528" s="282" t="s">
        <v>1</v>
      </c>
      <c r="F528" s="283" t="s">
        <v>5403</v>
      </c>
      <c r="G528" s="281"/>
      <c r="H528" s="282" t="s">
        <v>1</v>
      </c>
      <c r="I528" s="284"/>
      <c r="J528" s="281"/>
      <c r="K528" s="281"/>
      <c r="L528" s="285"/>
      <c r="M528" s="286"/>
      <c r="N528" s="287"/>
      <c r="O528" s="287"/>
      <c r="P528" s="287"/>
      <c r="Q528" s="287"/>
      <c r="R528" s="287"/>
      <c r="S528" s="287"/>
      <c r="T528" s="288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9" t="s">
        <v>235</v>
      </c>
      <c r="AU528" s="289" t="s">
        <v>241</v>
      </c>
      <c r="AV528" s="15" t="s">
        <v>92</v>
      </c>
      <c r="AW528" s="15" t="s">
        <v>40</v>
      </c>
      <c r="AX528" s="15" t="s">
        <v>85</v>
      </c>
      <c r="AY528" s="289" t="s">
        <v>226</v>
      </c>
    </row>
    <row r="529" s="13" customFormat="1">
      <c r="A529" s="13"/>
      <c r="B529" s="243"/>
      <c r="C529" s="244"/>
      <c r="D529" s="245" t="s">
        <v>235</v>
      </c>
      <c r="E529" s="246" t="s">
        <v>1</v>
      </c>
      <c r="F529" s="247" t="s">
        <v>3759</v>
      </c>
      <c r="G529" s="244"/>
      <c r="H529" s="248">
        <v>6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235</v>
      </c>
      <c r="AU529" s="254" t="s">
        <v>241</v>
      </c>
      <c r="AV529" s="13" t="s">
        <v>94</v>
      </c>
      <c r="AW529" s="13" t="s">
        <v>40</v>
      </c>
      <c r="AX529" s="13" t="s">
        <v>85</v>
      </c>
      <c r="AY529" s="254" t="s">
        <v>226</v>
      </c>
    </row>
    <row r="530" s="15" customFormat="1">
      <c r="A530" s="15"/>
      <c r="B530" s="280"/>
      <c r="C530" s="281"/>
      <c r="D530" s="245" t="s">
        <v>235</v>
      </c>
      <c r="E530" s="282" t="s">
        <v>1</v>
      </c>
      <c r="F530" s="283" t="s">
        <v>5406</v>
      </c>
      <c r="G530" s="281"/>
      <c r="H530" s="282" t="s">
        <v>1</v>
      </c>
      <c r="I530" s="284"/>
      <c r="J530" s="281"/>
      <c r="K530" s="281"/>
      <c r="L530" s="285"/>
      <c r="M530" s="286"/>
      <c r="N530" s="287"/>
      <c r="O530" s="287"/>
      <c r="P530" s="287"/>
      <c r="Q530" s="287"/>
      <c r="R530" s="287"/>
      <c r="S530" s="287"/>
      <c r="T530" s="28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9" t="s">
        <v>235</v>
      </c>
      <c r="AU530" s="289" t="s">
        <v>241</v>
      </c>
      <c r="AV530" s="15" t="s">
        <v>92</v>
      </c>
      <c r="AW530" s="15" t="s">
        <v>40</v>
      </c>
      <c r="AX530" s="15" t="s">
        <v>85</v>
      </c>
      <c r="AY530" s="289" t="s">
        <v>226</v>
      </c>
    </row>
    <row r="531" s="13" customFormat="1">
      <c r="A531" s="13"/>
      <c r="B531" s="243"/>
      <c r="C531" s="244"/>
      <c r="D531" s="245" t="s">
        <v>235</v>
      </c>
      <c r="E531" s="246" t="s">
        <v>1</v>
      </c>
      <c r="F531" s="247" t="s">
        <v>1792</v>
      </c>
      <c r="G531" s="244"/>
      <c r="H531" s="248">
        <v>4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235</v>
      </c>
      <c r="AU531" s="254" t="s">
        <v>241</v>
      </c>
      <c r="AV531" s="13" t="s">
        <v>94</v>
      </c>
      <c r="AW531" s="13" t="s">
        <v>40</v>
      </c>
      <c r="AX531" s="13" t="s">
        <v>85</v>
      </c>
      <c r="AY531" s="254" t="s">
        <v>226</v>
      </c>
    </row>
    <row r="532" s="15" customFormat="1">
      <c r="A532" s="15"/>
      <c r="B532" s="280"/>
      <c r="C532" s="281"/>
      <c r="D532" s="245" t="s">
        <v>235</v>
      </c>
      <c r="E532" s="282" t="s">
        <v>1</v>
      </c>
      <c r="F532" s="283" t="s">
        <v>5416</v>
      </c>
      <c r="G532" s="281"/>
      <c r="H532" s="282" t="s">
        <v>1</v>
      </c>
      <c r="I532" s="284"/>
      <c r="J532" s="281"/>
      <c r="K532" s="281"/>
      <c r="L532" s="285"/>
      <c r="M532" s="286"/>
      <c r="N532" s="287"/>
      <c r="O532" s="287"/>
      <c r="P532" s="287"/>
      <c r="Q532" s="287"/>
      <c r="R532" s="287"/>
      <c r="S532" s="287"/>
      <c r="T532" s="288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9" t="s">
        <v>235</v>
      </c>
      <c r="AU532" s="289" t="s">
        <v>241</v>
      </c>
      <c r="AV532" s="15" t="s">
        <v>92</v>
      </c>
      <c r="AW532" s="15" t="s">
        <v>40</v>
      </c>
      <c r="AX532" s="15" t="s">
        <v>85</v>
      </c>
      <c r="AY532" s="289" t="s">
        <v>226</v>
      </c>
    </row>
    <row r="533" s="13" customFormat="1">
      <c r="A533" s="13"/>
      <c r="B533" s="243"/>
      <c r="C533" s="244"/>
      <c r="D533" s="245" t="s">
        <v>235</v>
      </c>
      <c r="E533" s="246" t="s">
        <v>1</v>
      </c>
      <c r="F533" s="247" t="s">
        <v>3783</v>
      </c>
      <c r="G533" s="244"/>
      <c r="H533" s="248">
        <v>2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235</v>
      </c>
      <c r="AU533" s="254" t="s">
        <v>241</v>
      </c>
      <c r="AV533" s="13" t="s">
        <v>94</v>
      </c>
      <c r="AW533" s="13" t="s">
        <v>40</v>
      </c>
      <c r="AX533" s="13" t="s">
        <v>85</v>
      </c>
      <c r="AY533" s="254" t="s">
        <v>226</v>
      </c>
    </row>
    <row r="534" s="15" customFormat="1">
      <c r="A534" s="15"/>
      <c r="B534" s="280"/>
      <c r="C534" s="281"/>
      <c r="D534" s="245" t="s">
        <v>235</v>
      </c>
      <c r="E534" s="282" t="s">
        <v>1</v>
      </c>
      <c r="F534" s="283" t="s">
        <v>5428</v>
      </c>
      <c r="G534" s="281"/>
      <c r="H534" s="282" t="s">
        <v>1</v>
      </c>
      <c r="I534" s="284"/>
      <c r="J534" s="281"/>
      <c r="K534" s="281"/>
      <c r="L534" s="285"/>
      <c r="M534" s="286"/>
      <c r="N534" s="287"/>
      <c r="O534" s="287"/>
      <c r="P534" s="287"/>
      <c r="Q534" s="287"/>
      <c r="R534" s="287"/>
      <c r="S534" s="287"/>
      <c r="T534" s="288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9" t="s">
        <v>235</v>
      </c>
      <c r="AU534" s="289" t="s">
        <v>241</v>
      </c>
      <c r="AV534" s="15" t="s">
        <v>92</v>
      </c>
      <c r="AW534" s="15" t="s">
        <v>40</v>
      </c>
      <c r="AX534" s="15" t="s">
        <v>85</v>
      </c>
      <c r="AY534" s="289" t="s">
        <v>226</v>
      </c>
    </row>
    <row r="535" s="13" customFormat="1">
      <c r="A535" s="13"/>
      <c r="B535" s="243"/>
      <c r="C535" s="244"/>
      <c r="D535" s="245" t="s">
        <v>235</v>
      </c>
      <c r="E535" s="246" t="s">
        <v>1</v>
      </c>
      <c r="F535" s="247" t="s">
        <v>251</v>
      </c>
      <c r="G535" s="244"/>
      <c r="H535" s="248">
        <v>5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235</v>
      </c>
      <c r="AU535" s="254" t="s">
        <v>241</v>
      </c>
      <c r="AV535" s="13" t="s">
        <v>94</v>
      </c>
      <c r="AW535" s="13" t="s">
        <v>40</v>
      </c>
      <c r="AX535" s="13" t="s">
        <v>85</v>
      </c>
      <c r="AY535" s="254" t="s">
        <v>226</v>
      </c>
    </row>
    <row r="536" s="14" customFormat="1">
      <c r="A536" s="14"/>
      <c r="B536" s="255"/>
      <c r="C536" s="256"/>
      <c r="D536" s="245" t="s">
        <v>235</v>
      </c>
      <c r="E536" s="257" t="s">
        <v>1</v>
      </c>
      <c r="F536" s="258" t="s">
        <v>237</v>
      </c>
      <c r="G536" s="256"/>
      <c r="H536" s="259">
        <v>31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5" t="s">
        <v>235</v>
      </c>
      <c r="AU536" s="265" t="s">
        <v>241</v>
      </c>
      <c r="AV536" s="14" t="s">
        <v>233</v>
      </c>
      <c r="AW536" s="14" t="s">
        <v>40</v>
      </c>
      <c r="AX536" s="14" t="s">
        <v>92</v>
      </c>
      <c r="AY536" s="265" t="s">
        <v>226</v>
      </c>
    </row>
    <row r="537" s="2" customFormat="1" ht="16.5" customHeight="1">
      <c r="A537" s="41"/>
      <c r="B537" s="42"/>
      <c r="C537" s="230" t="s">
        <v>857</v>
      </c>
      <c r="D537" s="230" t="s">
        <v>228</v>
      </c>
      <c r="E537" s="231" t="s">
        <v>2236</v>
      </c>
      <c r="F537" s="232" t="s">
        <v>5277</v>
      </c>
      <c r="G537" s="233" t="s">
        <v>369</v>
      </c>
      <c r="H537" s="234">
        <v>1</v>
      </c>
      <c r="I537" s="235"/>
      <c r="J537" s="236">
        <f>ROUND(I537*H537,2)</f>
        <v>0</v>
      </c>
      <c r="K537" s="232" t="s">
        <v>232</v>
      </c>
      <c r="L537" s="47"/>
      <c r="M537" s="237" t="s">
        <v>1</v>
      </c>
      <c r="N537" s="238" t="s">
        <v>52</v>
      </c>
      <c r="O537" s="95"/>
      <c r="P537" s="239">
        <f>O537*H537</f>
        <v>0</v>
      </c>
      <c r="Q537" s="239">
        <v>0.00122</v>
      </c>
      <c r="R537" s="239">
        <f>Q537*H537</f>
        <v>0.00122</v>
      </c>
      <c r="S537" s="239">
        <v>0</v>
      </c>
      <c r="T537" s="240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41" t="s">
        <v>307</v>
      </c>
      <c r="AT537" s="241" t="s">
        <v>228</v>
      </c>
      <c r="AU537" s="241" t="s">
        <v>241</v>
      </c>
      <c r="AY537" s="19" t="s">
        <v>226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9" t="s">
        <v>233</v>
      </c>
      <c r="BK537" s="242">
        <f>ROUND(I537*H537,2)</f>
        <v>0</v>
      </c>
      <c r="BL537" s="19" t="s">
        <v>307</v>
      </c>
      <c r="BM537" s="241" t="s">
        <v>5433</v>
      </c>
    </row>
    <row r="538" s="15" customFormat="1">
      <c r="A538" s="15"/>
      <c r="B538" s="280"/>
      <c r="C538" s="281"/>
      <c r="D538" s="245" t="s">
        <v>235</v>
      </c>
      <c r="E538" s="282" t="s">
        <v>1</v>
      </c>
      <c r="F538" s="283" t="s">
        <v>5254</v>
      </c>
      <c r="G538" s="281"/>
      <c r="H538" s="282" t="s">
        <v>1</v>
      </c>
      <c r="I538" s="284"/>
      <c r="J538" s="281"/>
      <c r="K538" s="281"/>
      <c r="L538" s="285"/>
      <c r="M538" s="286"/>
      <c r="N538" s="287"/>
      <c r="O538" s="287"/>
      <c r="P538" s="287"/>
      <c r="Q538" s="287"/>
      <c r="R538" s="287"/>
      <c r="S538" s="287"/>
      <c r="T538" s="28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9" t="s">
        <v>235</v>
      </c>
      <c r="AU538" s="289" t="s">
        <v>241</v>
      </c>
      <c r="AV538" s="15" t="s">
        <v>92</v>
      </c>
      <c r="AW538" s="15" t="s">
        <v>40</v>
      </c>
      <c r="AX538" s="15" t="s">
        <v>85</v>
      </c>
      <c r="AY538" s="289" t="s">
        <v>226</v>
      </c>
    </row>
    <row r="539" s="13" customFormat="1">
      <c r="A539" s="13"/>
      <c r="B539" s="243"/>
      <c r="C539" s="244"/>
      <c r="D539" s="245" t="s">
        <v>235</v>
      </c>
      <c r="E539" s="246" t="s">
        <v>1</v>
      </c>
      <c r="F539" s="247" t="s">
        <v>92</v>
      </c>
      <c r="G539" s="244"/>
      <c r="H539" s="248">
        <v>1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235</v>
      </c>
      <c r="AU539" s="254" t="s">
        <v>241</v>
      </c>
      <c r="AV539" s="13" t="s">
        <v>94</v>
      </c>
      <c r="AW539" s="13" t="s">
        <v>40</v>
      </c>
      <c r="AX539" s="13" t="s">
        <v>92</v>
      </c>
      <c r="AY539" s="254" t="s">
        <v>226</v>
      </c>
    </row>
    <row r="540" s="2" customFormat="1" ht="16.5" customHeight="1">
      <c r="A540" s="41"/>
      <c r="B540" s="42"/>
      <c r="C540" s="230" t="s">
        <v>863</v>
      </c>
      <c r="D540" s="230" t="s">
        <v>228</v>
      </c>
      <c r="E540" s="231" t="s">
        <v>2242</v>
      </c>
      <c r="F540" s="232" t="s">
        <v>4928</v>
      </c>
      <c r="G540" s="233" t="s">
        <v>369</v>
      </c>
      <c r="H540" s="234">
        <v>1</v>
      </c>
      <c r="I540" s="235"/>
      <c r="J540" s="236">
        <f>ROUND(I540*H540,2)</f>
        <v>0</v>
      </c>
      <c r="K540" s="232" t="s">
        <v>232</v>
      </c>
      <c r="L540" s="47"/>
      <c r="M540" s="237" t="s">
        <v>1</v>
      </c>
      <c r="N540" s="238" t="s">
        <v>52</v>
      </c>
      <c r="O540" s="95"/>
      <c r="P540" s="239">
        <f>O540*H540</f>
        <v>0</v>
      </c>
      <c r="Q540" s="239">
        <v>0.0019</v>
      </c>
      <c r="R540" s="239">
        <f>Q540*H540</f>
        <v>0.0019</v>
      </c>
      <c r="S540" s="239">
        <v>0</v>
      </c>
      <c r="T540" s="240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41" t="s">
        <v>307</v>
      </c>
      <c r="AT540" s="241" t="s">
        <v>228</v>
      </c>
      <c r="AU540" s="241" t="s">
        <v>241</v>
      </c>
      <c r="AY540" s="19" t="s">
        <v>226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9" t="s">
        <v>233</v>
      </c>
      <c r="BK540" s="242">
        <f>ROUND(I540*H540,2)</f>
        <v>0</v>
      </c>
      <c r="BL540" s="19" t="s">
        <v>307</v>
      </c>
      <c r="BM540" s="241" t="s">
        <v>5434</v>
      </c>
    </row>
    <row r="541" s="15" customFormat="1">
      <c r="A541" s="15"/>
      <c r="B541" s="280"/>
      <c r="C541" s="281"/>
      <c r="D541" s="245" t="s">
        <v>235</v>
      </c>
      <c r="E541" s="282" t="s">
        <v>1</v>
      </c>
      <c r="F541" s="283" t="s">
        <v>5254</v>
      </c>
      <c r="G541" s="281"/>
      <c r="H541" s="282" t="s">
        <v>1</v>
      </c>
      <c r="I541" s="284"/>
      <c r="J541" s="281"/>
      <c r="K541" s="281"/>
      <c r="L541" s="285"/>
      <c r="M541" s="286"/>
      <c r="N541" s="287"/>
      <c r="O541" s="287"/>
      <c r="P541" s="287"/>
      <c r="Q541" s="287"/>
      <c r="R541" s="287"/>
      <c r="S541" s="287"/>
      <c r="T541" s="288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9" t="s">
        <v>235</v>
      </c>
      <c r="AU541" s="289" t="s">
        <v>241</v>
      </c>
      <c r="AV541" s="15" t="s">
        <v>92</v>
      </c>
      <c r="AW541" s="15" t="s">
        <v>40</v>
      </c>
      <c r="AX541" s="15" t="s">
        <v>85</v>
      </c>
      <c r="AY541" s="289" t="s">
        <v>226</v>
      </c>
    </row>
    <row r="542" s="13" customFormat="1">
      <c r="A542" s="13"/>
      <c r="B542" s="243"/>
      <c r="C542" s="244"/>
      <c r="D542" s="245" t="s">
        <v>235</v>
      </c>
      <c r="E542" s="246" t="s">
        <v>1</v>
      </c>
      <c r="F542" s="247" t="s">
        <v>92</v>
      </c>
      <c r="G542" s="244"/>
      <c r="H542" s="248">
        <v>1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235</v>
      </c>
      <c r="AU542" s="254" t="s">
        <v>241</v>
      </c>
      <c r="AV542" s="13" t="s">
        <v>94</v>
      </c>
      <c r="AW542" s="13" t="s">
        <v>40</v>
      </c>
      <c r="AX542" s="13" t="s">
        <v>92</v>
      </c>
      <c r="AY542" s="254" t="s">
        <v>226</v>
      </c>
    </row>
    <row r="543" s="2" customFormat="1" ht="16.5" customHeight="1">
      <c r="A543" s="41"/>
      <c r="B543" s="42"/>
      <c r="C543" s="230" t="s">
        <v>869</v>
      </c>
      <c r="D543" s="230" t="s">
        <v>228</v>
      </c>
      <c r="E543" s="231" t="s">
        <v>2201</v>
      </c>
      <c r="F543" s="232" t="s">
        <v>5334</v>
      </c>
      <c r="G543" s="233" t="s">
        <v>244</v>
      </c>
      <c r="H543" s="234">
        <v>36</v>
      </c>
      <c r="I543" s="235"/>
      <c r="J543" s="236">
        <f>ROUND(I543*H543,2)</f>
        <v>0</v>
      </c>
      <c r="K543" s="232" t="s">
        <v>232</v>
      </c>
      <c r="L543" s="47"/>
      <c r="M543" s="237" t="s">
        <v>1</v>
      </c>
      <c r="N543" s="238" t="s">
        <v>52</v>
      </c>
      <c r="O543" s="95"/>
      <c r="P543" s="239">
        <f>O543*H543</f>
        <v>0</v>
      </c>
      <c r="Q543" s="239">
        <v>0.00066</v>
      </c>
      <c r="R543" s="239">
        <f>Q543*H543</f>
        <v>0.02376</v>
      </c>
      <c r="S543" s="239">
        <v>0</v>
      </c>
      <c r="T543" s="240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41" t="s">
        <v>307</v>
      </c>
      <c r="AT543" s="241" t="s">
        <v>228</v>
      </c>
      <c r="AU543" s="241" t="s">
        <v>241</v>
      </c>
      <c r="AY543" s="19" t="s">
        <v>226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9" t="s">
        <v>233</v>
      </c>
      <c r="BK543" s="242">
        <f>ROUND(I543*H543,2)</f>
        <v>0</v>
      </c>
      <c r="BL543" s="19" t="s">
        <v>307</v>
      </c>
      <c r="BM543" s="241" t="s">
        <v>5435</v>
      </c>
    </row>
    <row r="544" s="15" customFormat="1">
      <c r="A544" s="15"/>
      <c r="B544" s="280"/>
      <c r="C544" s="281"/>
      <c r="D544" s="245" t="s">
        <v>235</v>
      </c>
      <c r="E544" s="282" t="s">
        <v>1</v>
      </c>
      <c r="F544" s="283" t="s">
        <v>5425</v>
      </c>
      <c r="G544" s="281"/>
      <c r="H544" s="282" t="s">
        <v>1</v>
      </c>
      <c r="I544" s="284"/>
      <c r="J544" s="281"/>
      <c r="K544" s="281"/>
      <c r="L544" s="285"/>
      <c r="M544" s="286"/>
      <c r="N544" s="287"/>
      <c r="O544" s="287"/>
      <c r="P544" s="287"/>
      <c r="Q544" s="287"/>
      <c r="R544" s="287"/>
      <c r="S544" s="287"/>
      <c r="T544" s="28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9" t="s">
        <v>235</v>
      </c>
      <c r="AU544" s="289" t="s">
        <v>241</v>
      </c>
      <c r="AV544" s="15" t="s">
        <v>92</v>
      </c>
      <c r="AW544" s="15" t="s">
        <v>40</v>
      </c>
      <c r="AX544" s="15" t="s">
        <v>85</v>
      </c>
      <c r="AY544" s="289" t="s">
        <v>226</v>
      </c>
    </row>
    <row r="545" s="13" customFormat="1">
      <c r="A545" s="13"/>
      <c r="B545" s="243"/>
      <c r="C545" s="244"/>
      <c r="D545" s="245" t="s">
        <v>235</v>
      </c>
      <c r="E545" s="246" t="s">
        <v>1</v>
      </c>
      <c r="F545" s="247" t="s">
        <v>5127</v>
      </c>
      <c r="G545" s="244"/>
      <c r="H545" s="248">
        <v>36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235</v>
      </c>
      <c r="AU545" s="254" t="s">
        <v>241</v>
      </c>
      <c r="AV545" s="13" t="s">
        <v>94</v>
      </c>
      <c r="AW545" s="13" t="s">
        <v>40</v>
      </c>
      <c r="AX545" s="13" t="s">
        <v>92</v>
      </c>
      <c r="AY545" s="254" t="s">
        <v>226</v>
      </c>
    </row>
    <row r="546" s="2" customFormat="1" ht="16.5" customHeight="1">
      <c r="A546" s="41"/>
      <c r="B546" s="42"/>
      <c r="C546" s="230" t="s">
        <v>874</v>
      </c>
      <c r="D546" s="230" t="s">
        <v>228</v>
      </c>
      <c r="E546" s="231" t="s">
        <v>2206</v>
      </c>
      <c r="F546" s="232" t="s">
        <v>5436</v>
      </c>
      <c r="G546" s="233" t="s">
        <v>244</v>
      </c>
      <c r="H546" s="234">
        <v>6</v>
      </c>
      <c r="I546" s="235"/>
      <c r="J546" s="236">
        <f>ROUND(I546*H546,2)</f>
        <v>0</v>
      </c>
      <c r="K546" s="232" t="s">
        <v>232</v>
      </c>
      <c r="L546" s="47"/>
      <c r="M546" s="237" t="s">
        <v>1</v>
      </c>
      <c r="N546" s="238" t="s">
        <v>52</v>
      </c>
      <c r="O546" s="95"/>
      <c r="P546" s="239">
        <f>O546*H546</f>
        <v>0</v>
      </c>
      <c r="Q546" s="239">
        <v>0.00080999999999999996</v>
      </c>
      <c r="R546" s="239">
        <f>Q546*H546</f>
        <v>0.0048599999999999997</v>
      </c>
      <c r="S546" s="239">
        <v>0</v>
      </c>
      <c r="T546" s="240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41" t="s">
        <v>307</v>
      </c>
      <c r="AT546" s="241" t="s">
        <v>228</v>
      </c>
      <c r="AU546" s="241" t="s">
        <v>241</v>
      </c>
      <c r="AY546" s="19" t="s">
        <v>226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9" t="s">
        <v>233</v>
      </c>
      <c r="BK546" s="242">
        <f>ROUND(I546*H546,2)</f>
        <v>0</v>
      </c>
      <c r="BL546" s="19" t="s">
        <v>307</v>
      </c>
      <c r="BM546" s="241" t="s">
        <v>5437</v>
      </c>
    </row>
    <row r="547" s="15" customFormat="1">
      <c r="A547" s="15"/>
      <c r="B547" s="280"/>
      <c r="C547" s="281"/>
      <c r="D547" s="245" t="s">
        <v>235</v>
      </c>
      <c r="E547" s="282" t="s">
        <v>1</v>
      </c>
      <c r="F547" s="283" t="s">
        <v>5428</v>
      </c>
      <c r="G547" s="281"/>
      <c r="H547" s="282" t="s">
        <v>1</v>
      </c>
      <c r="I547" s="284"/>
      <c r="J547" s="281"/>
      <c r="K547" s="281"/>
      <c r="L547" s="285"/>
      <c r="M547" s="286"/>
      <c r="N547" s="287"/>
      <c r="O547" s="287"/>
      <c r="P547" s="287"/>
      <c r="Q547" s="287"/>
      <c r="R547" s="287"/>
      <c r="S547" s="287"/>
      <c r="T547" s="288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9" t="s">
        <v>235</v>
      </c>
      <c r="AU547" s="289" t="s">
        <v>241</v>
      </c>
      <c r="AV547" s="15" t="s">
        <v>92</v>
      </c>
      <c r="AW547" s="15" t="s">
        <v>40</v>
      </c>
      <c r="AX547" s="15" t="s">
        <v>85</v>
      </c>
      <c r="AY547" s="289" t="s">
        <v>226</v>
      </c>
    </row>
    <row r="548" s="13" customFormat="1">
      <c r="A548" s="13"/>
      <c r="B548" s="243"/>
      <c r="C548" s="244"/>
      <c r="D548" s="245" t="s">
        <v>235</v>
      </c>
      <c r="E548" s="246" t="s">
        <v>1</v>
      </c>
      <c r="F548" s="247" t="s">
        <v>4935</v>
      </c>
      <c r="G548" s="244"/>
      <c r="H548" s="248">
        <v>6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235</v>
      </c>
      <c r="AU548" s="254" t="s">
        <v>241</v>
      </c>
      <c r="AV548" s="13" t="s">
        <v>94</v>
      </c>
      <c r="AW548" s="13" t="s">
        <v>40</v>
      </c>
      <c r="AX548" s="13" t="s">
        <v>92</v>
      </c>
      <c r="AY548" s="254" t="s">
        <v>226</v>
      </c>
    </row>
    <row r="549" s="2" customFormat="1" ht="16.5" customHeight="1">
      <c r="A549" s="41"/>
      <c r="B549" s="42"/>
      <c r="C549" s="230" t="s">
        <v>879</v>
      </c>
      <c r="D549" s="230" t="s">
        <v>228</v>
      </c>
      <c r="E549" s="231" t="s">
        <v>5285</v>
      </c>
      <c r="F549" s="232" t="s">
        <v>5286</v>
      </c>
      <c r="G549" s="233" t="s">
        <v>369</v>
      </c>
      <c r="H549" s="234">
        <v>4</v>
      </c>
      <c r="I549" s="235"/>
      <c r="J549" s="236">
        <f>ROUND(I549*H549,2)</f>
        <v>0</v>
      </c>
      <c r="K549" s="232" t="s">
        <v>232</v>
      </c>
      <c r="L549" s="47"/>
      <c r="M549" s="237" t="s">
        <v>1</v>
      </c>
      <c r="N549" s="238" t="s">
        <v>52</v>
      </c>
      <c r="O549" s="95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41" t="s">
        <v>557</v>
      </c>
      <c r="AT549" s="241" t="s">
        <v>228</v>
      </c>
      <c r="AU549" s="241" t="s">
        <v>241</v>
      </c>
      <c r="AY549" s="19" t="s">
        <v>226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9" t="s">
        <v>233</v>
      </c>
      <c r="BK549" s="242">
        <f>ROUND(I549*H549,2)</f>
        <v>0</v>
      </c>
      <c r="BL549" s="19" t="s">
        <v>557</v>
      </c>
      <c r="BM549" s="241" t="s">
        <v>5438</v>
      </c>
    </row>
    <row r="550" s="15" customFormat="1">
      <c r="A550" s="15"/>
      <c r="B550" s="280"/>
      <c r="C550" s="281"/>
      <c r="D550" s="245" t="s">
        <v>235</v>
      </c>
      <c r="E550" s="282" t="s">
        <v>1</v>
      </c>
      <c r="F550" s="283" t="s">
        <v>5400</v>
      </c>
      <c r="G550" s="281"/>
      <c r="H550" s="282" t="s">
        <v>1</v>
      </c>
      <c r="I550" s="284"/>
      <c r="J550" s="281"/>
      <c r="K550" s="281"/>
      <c r="L550" s="285"/>
      <c r="M550" s="286"/>
      <c r="N550" s="287"/>
      <c r="O550" s="287"/>
      <c r="P550" s="287"/>
      <c r="Q550" s="287"/>
      <c r="R550" s="287"/>
      <c r="S550" s="287"/>
      <c r="T550" s="288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9" t="s">
        <v>235</v>
      </c>
      <c r="AU550" s="289" t="s">
        <v>241</v>
      </c>
      <c r="AV550" s="15" t="s">
        <v>92</v>
      </c>
      <c r="AW550" s="15" t="s">
        <v>40</v>
      </c>
      <c r="AX550" s="15" t="s">
        <v>85</v>
      </c>
      <c r="AY550" s="289" t="s">
        <v>226</v>
      </c>
    </row>
    <row r="551" s="13" customFormat="1">
      <c r="A551" s="13"/>
      <c r="B551" s="243"/>
      <c r="C551" s="244"/>
      <c r="D551" s="245" t="s">
        <v>235</v>
      </c>
      <c r="E551" s="246" t="s">
        <v>1</v>
      </c>
      <c r="F551" s="247" t="s">
        <v>94</v>
      </c>
      <c r="G551" s="244"/>
      <c r="H551" s="248">
        <v>2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235</v>
      </c>
      <c r="AU551" s="254" t="s">
        <v>241</v>
      </c>
      <c r="AV551" s="13" t="s">
        <v>94</v>
      </c>
      <c r="AW551" s="13" t="s">
        <v>40</v>
      </c>
      <c r="AX551" s="13" t="s">
        <v>85</v>
      </c>
      <c r="AY551" s="254" t="s">
        <v>226</v>
      </c>
    </row>
    <row r="552" s="15" customFormat="1">
      <c r="A552" s="15"/>
      <c r="B552" s="280"/>
      <c r="C552" s="281"/>
      <c r="D552" s="245" t="s">
        <v>235</v>
      </c>
      <c r="E552" s="282" t="s">
        <v>1</v>
      </c>
      <c r="F552" s="283" t="s">
        <v>5397</v>
      </c>
      <c r="G552" s="281"/>
      <c r="H552" s="282" t="s">
        <v>1</v>
      </c>
      <c r="I552" s="284"/>
      <c r="J552" s="281"/>
      <c r="K552" s="281"/>
      <c r="L552" s="285"/>
      <c r="M552" s="286"/>
      <c r="N552" s="287"/>
      <c r="O552" s="287"/>
      <c r="P552" s="287"/>
      <c r="Q552" s="287"/>
      <c r="R552" s="287"/>
      <c r="S552" s="287"/>
      <c r="T552" s="28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9" t="s">
        <v>235</v>
      </c>
      <c r="AU552" s="289" t="s">
        <v>241</v>
      </c>
      <c r="AV552" s="15" t="s">
        <v>92</v>
      </c>
      <c r="AW552" s="15" t="s">
        <v>40</v>
      </c>
      <c r="AX552" s="15" t="s">
        <v>85</v>
      </c>
      <c r="AY552" s="289" t="s">
        <v>226</v>
      </c>
    </row>
    <row r="553" s="13" customFormat="1">
      <c r="A553" s="13"/>
      <c r="B553" s="243"/>
      <c r="C553" s="244"/>
      <c r="D553" s="245" t="s">
        <v>235</v>
      </c>
      <c r="E553" s="246" t="s">
        <v>1</v>
      </c>
      <c r="F553" s="247" t="s">
        <v>94</v>
      </c>
      <c r="G553" s="244"/>
      <c r="H553" s="248">
        <v>2</v>
      </c>
      <c r="I553" s="249"/>
      <c r="J553" s="244"/>
      <c r="K553" s="244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235</v>
      </c>
      <c r="AU553" s="254" t="s">
        <v>241</v>
      </c>
      <c r="AV553" s="13" t="s">
        <v>94</v>
      </c>
      <c r="AW553" s="13" t="s">
        <v>40</v>
      </c>
      <c r="AX553" s="13" t="s">
        <v>85</v>
      </c>
      <c r="AY553" s="254" t="s">
        <v>226</v>
      </c>
    </row>
    <row r="554" s="14" customFormat="1">
      <c r="A554" s="14"/>
      <c r="B554" s="255"/>
      <c r="C554" s="256"/>
      <c r="D554" s="245" t="s">
        <v>235</v>
      </c>
      <c r="E554" s="257" t="s">
        <v>1</v>
      </c>
      <c r="F554" s="258" t="s">
        <v>237</v>
      </c>
      <c r="G554" s="256"/>
      <c r="H554" s="259">
        <v>4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5" t="s">
        <v>235</v>
      </c>
      <c r="AU554" s="265" t="s">
        <v>241</v>
      </c>
      <c r="AV554" s="14" t="s">
        <v>233</v>
      </c>
      <c r="AW554" s="14" t="s">
        <v>40</v>
      </c>
      <c r="AX554" s="14" t="s">
        <v>92</v>
      </c>
      <c r="AY554" s="265" t="s">
        <v>226</v>
      </c>
    </row>
    <row r="555" s="12" customFormat="1" ht="20.88" customHeight="1">
      <c r="A555" s="12"/>
      <c r="B555" s="214"/>
      <c r="C555" s="215"/>
      <c r="D555" s="216" t="s">
        <v>84</v>
      </c>
      <c r="E555" s="228" t="s">
        <v>5439</v>
      </c>
      <c r="F555" s="228" t="s">
        <v>5440</v>
      </c>
      <c r="G555" s="215"/>
      <c r="H555" s="215"/>
      <c r="I555" s="218"/>
      <c r="J555" s="229">
        <f>BK555</f>
        <v>0</v>
      </c>
      <c r="K555" s="215"/>
      <c r="L555" s="220"/>
      <c r="M555" s="221"/>
      <c r="N555" s="222"/>
      <c r="O555" s="222"/>
      <c r="P555" s="223">
        <f>SUM(P556:P597)</f>
        <v>0</v>
      </c>
      <c r="Q555" s="222"/>
      <c r="R555" s="223">
        <f>SUM(R556:R597)</f>
        <v>0.06010999999999999</v>
      </c>
      <c r="S555" s="222"/>
      <c r="T555" s="224">
        <f>SUM(T556:T597)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5" t="s">
        <v>92</v>
      </c>
      <c r="AT555" s="226" t="s">
        <v>84</v>
      </c>
      <c r="AU555" s="226" t="s">
        <v>94</v>
      </c>
      <c r="AY555" s="225" t="s">
        <v>226</v>
      </c>
      <c r="BK555" s="227">
        <f>SUM(BK556:BK597)</f>
        <v>0</v>
      </c>
    </row>
    <row r="556" s="2" customFormat="1" ht="16.5" customHeight="1">
      <c r="A556" s="41"/>
      <c r="B556" s="42"/>
      <c r="C556" s="266" t="s">
        <v>884</v>
      </c>
      <c r="D556" s="266" t="s">
        <v>301</v>
      </c>
      <c r="E556" s="267" t="s">
        <v>5354</v>
      </c>
      <c r="F556" s="268" t="s">
        <v>5355</v>
      </c>
      <c r="G556" s="269" t="s">
        <v>611</v>
      </c>
      <c r="H556" s="270">
        <v>2</v>
      </c>
      <c r="I556" s="271"/>
      <c r="J556" s="272">
        <f>ROUND(I556*H556,2)</f>
        <v>0</v>
      </c>
      <c r="K556" s="268" t="s">
        <v>1</v>
      </c>
      <c r="L556" s="273"/>
      <c r="M556" s="274" t="s">
        <v>1</v>
      </c>
      <c r="N556" s="275" t="s">
        <v>52</v>
      </c>
      <c r="O556" s="95"/>
      <c r="P556" s="239">
        <f>O556*H556</f>
        <v>0</v>
      </c>
      <c r="Q556" s="239">
        <v>0.00010000000000000001</v>
      </c>
      <c r="R556" s="239">
        <f>Q556*H556</f>
        <v>0.00020000000000000001</v>
      </c>
      <c r="S556" s="239">
        <v>0</v>
      </c>
      <c r="T556" s="240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41" t="s">
        <v>266</v>
      </c>
      <c r="AT556" s="241" t="s">
        <v>301</v>
      </c>
      <c r="AU556" s="241" t="s">
        <v>241</v>
      </c>
      <c r="AY556" s="19" t="s">
        <v>226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9" t="s">
        <v>233</v>
      </c>
      <c r="BK556" s="242">
        <f>ROUND(I556*H556,2)</f>
        <v>0</v>
      </c>
      <c r="BL556" s="19" t="s">
        <v>233</v>
      </c>
      <c r="BM556" s="241" t="s">
        <v>5441</v>
      </c>
    </row>
    <row r="557" s="2" customFormat="1" ht="16.5" customHeight="1">
      <c r="A557" s="41"/>
      <c r="B557" s="42"/>
      <c r="C557" s="266" t="s">
        <v>888</v>
      </c>
      <c r="D557" s="266" t="s">
        <v>301</v>
      </c>
      <c r="E557" s="267" t="s">
        <v>4895</v>
      </c>
      <c r="F557" s="268" t="s">
        <v>4896</v>
      </c>
      <c r="G557" s="269" t="s">
        <v>611</v>
      </c>
      <c r="H557" s="270">
        <v>10</v>
      </c>
      <c r="I557" s="271"/>
      <c r="J557" s="272">
        <f>ROUND(I557*H557,2)</f>
        <v>0</v>
      </c>
      <c r="K557" s="268" t="s">
        <v>1</v>
      </c>
      <c r="L557" s="273"/>
      <c r="M557" s="274" t="s">
        <v>1</v>
      </c>
      <c r="N557" s="275" t="s">
        <v>52</v>
      </c>
      <c r="O557" s="95"/>
      <c r="P557" s="239">
        <f>O557*H557</f>
        <v>0</v>
      </c>
      <c r="Q557" s="239">
        <v>0.00014999999999999999</v>
      </c>
      <c r="R557" s="239">
        <f>Q557*H557</f>
        <v>0.0014999999999999998</v>
      </c>
      <c r="S557" s="239">
        <v>0</v>
      </c>
      <c r="T557" s="240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41" t="s">
        <v>266</v>
      </c>
      <c r="AT557" s="241" t="s">
        <v>301</v>
      </c>
      <c r="AU557" s="241" t="s">
        <v>241</v>
      </c>
      <c r="AY557" s="19" t="s">
        <v>226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9" t="s">
        <v>233</v>
      </c>
      <c r="BK557" s="242">
        <f>ROUND(I557*H557,2)</f>
        <v>0</v>
      </c>
      <c r="BL557" s="19" t="s">
        <v>233</v>
      </c>
      <c r="BM557" s="241" t="s">
        <v>5442</v>
      </c>
    </row>
    <row r="558" s="2" customFormat="1" ht="16.5" customHeight="1">
      <c r="A558" s="41"/>
      <c r="B558" s="42"/>
      <c r="C558" s="266" t="s">
        <v>894</v>
      </c>
      <c r="D558" s="266" t="s">
        <v>301</v>
      </c>
      <c r="E558" s="267" t="s">
        <v>4607</v>
      </c>
      <c r="F558" s="268" t="s">
        <v>4608</v>
      </c>
      <c r="G558" s="269" t="s">
        <v>611</v>
      </c>
      <c r="H558" s="270">
        <v>2</v>
      </c>
      <c r="I558" s="271"/>
      <c r="J558" s="272">
        <f>ROUND(I558*H558,2)</f>
        <v>0</v>
      </c>
      <c r="K558" s="268" t="s">
        <v>1</v>
      </c>
      <c r="L558" s="273"/>
      <c r="M558" s="274" t="s">
        <v>1</v>
      </c>
      <c r="N558" s="275" t="s">
        <v>52</v>
      </c>
      <c r="O558" s="95"/>
      <c r="P558" s="239">
        <f>O558*H558</f>
        <v>0</v>
      </c>
      <c r="Q558" s="239">
        <v>5.0000000000000002E-05</v>
      </c>
      <c r="R558" s="239">
        <f>Q558*H558</f>
        <v>0.00010000000000000001</v>
      </c>
      <c r="S558" s="239">
        <v>0</v>
      </c>
      <c r="T558" s="240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41" t="s">
        <v>266</v>
      </c>
      <c r="AT558" s="241" t="s">
        <v>301</v>
      </c>
      <c r="AU558" s="241" t="s">
        <v>241</v>
      </c>
      <c r="AY558" s="19" t="s">
        <v>226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9" t="s">
        <v>233</v>
      </c>
      <c r="BK558" s="242">
        <f>ROUND(I558*H558,2)</f>
        <v>0</v>
      </c>
      <c r="BL558" s="19" t="s">
        <v>233</v>
      </c>
      <c r="BM558" s="241" t="s">
        <v>5443</v>
      </c>
    </row>
    <row r="559" s="2" customFormat="1" ht="16.5" customHeight="1">
      <c r="A559" s="41"/>
      <c r="B559" s="42"/>
      <c r="C559" s="266" t="s">
        <v>898</v>
      </c>
      <c r="D559" s="266" t="s">
        <v>301</v>
      </c>
      <c r="E559" s="267" t="s">
        <v>5342</v>
      </c>
      <c r="F559" s="268" t="s">
        <v>5343</v>
      </c>
      <c r="G559" s="269" t="s">
        <v>611</v>
      </c>
      <c r="H559" s="270">
        <v>4</v>
      </c>
      <c r="I559" s="271"/>
      <c r="J559" s="272">
        <f>ROUND(I559*H559,2)</f>
        <v>0</v>
      </c>
      <c r="K559" s="268" t="s">
        <v>1</v>
      </c>
      <c r="L559" s="273"/>
      <c r="M559" s="274" t="s">
        <v>1</v>
      </c>
      <c r="N559" s="275" t="s">
        <v>52</v>
      </c>
      <c r="O559" s="95"/>
      <c r="P559" s="239">
        <f>O559*H559</f>
        <v>0</v>
      </c>
      <c r="Q559" s="239">
        <v>0.00010000000000000001</v>
      </c>
      <c r="R559" s="239">
        <f>Q559*H559</f>
        <v>0.00040000000000000002</v>
      </c>
      <c r="S559" s="239">
        <v>0</v>
      </c>
      <c r="T559" s="240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41" t="s">
        <v>266</v>
      </c>
      <c r="AT559" s="241" t="s">
        <v>301</v>
      </c>
      <c r="AU559" s="241" t="s">
        <v>241</v>
      </c>
      <c r="AY559" s="19" t="s">
        <v>226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9" t="s">
        <v>233</v>
      </c>
      <c r="BK559" s="242">
        <f>ROUND(I559*H559,2)</f>
        <v>0</v>
      </c>
      <c r="BL559" s="19" t="s">
        <v>233</v>
      </c>
      <c r="BM559" s="241" t="s">
        <v>5444</v>
      </c>
    </row>
    <row r="560" s="2" customFormat="1" ht="16.5" customHeight="1">
      <c r="A560" s="41"/>
      <c r="B560" s="42"/>
      <c r="C560" s="266" t="s">
        <v>904</v>
      </c>
      <c r="D560" s="266" t="s">
        <v>301</v>
      </c>
      <c r="E560" s="267" t="s">
        <v>5445</v>
      </c>
      <c r="F560" s="268" t="s">
        <v>5446</v>
      </c>
      <c r="G560" s="269" t="s">
        <v>611</v>
      </c>
      <c r="H560" s="270">
        <v>4</v>
      </c>
      <c r="I560" s="271"/>
      <c r="J560" s="272">
        <f>ROUND(I560*H560,2)</f>
        <v>0</v>
      </c>
      <c r="K560" s="268" t="s">
        <v>1</v>
      </c>
      <c r="L560" s="273"/>
      <c r="M560" s="274" t="s">
        <v>1</v>
      </c>
      <c r="N560" s="275" t="s">
        <v>52</v>
      </c>
      <c r="O560" s="95"/>
      <c r="P560" s="239">
        <f>O560*H560</f>
        <v>0</v>
      </c>
      <c r="Q560" s="239">
        <v>0.00010000000000000001</v>
      </c>
      <c r="R560" s="239">
        <f>Q560*H560</f>
        <v>0.00040000000000000002</v>
      </c>
      <c r="S560" s="239">
        <v>0</v>
      </c>
      <c r="T560" s="240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41" t="s">
        <v>266</v>
      </c>
      <c r="AT560" s="241" t="s">
        <v>301</v>
      </c>
      <c r="AU560" s="241" t="s">
        <v>241</v>
      </c>
      <c r="AY560" s="19" t="s">
        <v>226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9" t="s">
        <v>233</v>
      </c>
      <c r="BK560" s="242">
        <f>ROUND(I560*H560,2)</f>
        <v>0</v>
      </c>
      <c r="BL560" s="19" t="s">
        <v>233</v>
      </c>
      <c r="BM560" s="241" t="s">
        <v>5447</v>
      </c>
    </row>
    <row r="561" s="2" customFormat="1" ht="16.5" customHeight="1">
      <c r="A561" s="41"/>
      <c r="B561" s="42"/>
      <c r="C561" s="266" t="s">
        <v>909</v>
      </c>
      <c r="D561" s="266" t="s">
        <v>301</v>
      </c>
      <c r="E561" s="267" t="s">
        <v>5348</v>
      </c>
      <c r="F561" s="268" t="s">
        <v>5349</v>
      </c>
      <c r="G561" s="269" t="s">
        <v>611</v>
      </c>
      <c r="H561" s="270">
        <v>4</v>
      </c>
      <c r="I561" s="271"/>
      <c r="J561" s="272">
        <f>ROUND(I561*H561,2)</f>
        <v>0</v>
      </c>
      <c r="K561" s="268" t="s">
        <v>1</v>
      </c>
      <c r="L561" s="273"/>
      <c r="M561" s="274" t="s">
        <v>1</v>
      </c>
      <c r="N561" s="275" t="s">
        <v>52</v>
      </c>
      <c r="O561" s="95"/>
      <c r="P561" s="239">
        <f>O561*H561</f>
        <v>0</v>
      </c>
      <c r="Q561" s="239">
        <v>0.00010000000000000001</v>
      </c>
      <c r="R561" s="239">
        <f>Q561*H561</f>
        <v>0.00040000000000000002</v>
      </c>
      <c r="S561" s="239">
        <v>0</v>
      </c>
      <c r="T561" s="240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41" t="s">
        <v>266</v>
      </c>
      <c r="AT561" s="241" t="s">
        <v>301</v>
      </c>
      <c r="AU561" s="241" t="s">
        <v>241</v>
      </c>
      <c r="AY561" s="19" t="s">
        <v>226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9" t="s">
        <v>233</v>
      </c>
      <c r="BK561" s="242">
        <f>ROUND(I561*H561,2)</f>
        <v>0</v>
      </c>
      <c r="BL561" s="19" t="s">
        <v>233</v>
      </c>
      <c r="BM561" s="241" t="s">
        <v>5448</v>
      </c>
    </row>
    <row r="562" s="2" customFormat="1" ht="16.5" customHeight="1">
      <c r="A562" s="41"/>
      <c r="B562" s="42"/>
      <c r="C562" s="266" t="s">
        <v>917</v>
      </c>
      <c r="D562" s="266" t="s">
        <v>301</v>
      </c>
      <c r="E562" s="267" t="s">
        <v>5351</v>
      </c>
      <c r="F562" s="268" t="s">
        <v>5352</v>
      </c>
      <c r="G562" s="269" t="s">
        <v>611</v>
      </c>
      <c r="H562" s="270">
        <v>3</v>
      </c>
      <c r="I562" s="271"/>
      <c r="J562" s="272">
        <f>ROUND(I562*H562,2)</f>
        <v>0</v>
      </c>
      <c r="K562" s="268" t="s">
        <v>1</v>
      </c>
      <c r="L562" s="273"/>
      <c r="M562" s="274" t="s">
        <v>1</v>
      </c>
      <c r="N562" s="275" t="s">
        <v>52</v>
      </c>
      <c r="O562" s="95"/>
      <c r="P562" s="239">
        <f>O562*H562</f>
        <v>0</v>
      </c>
      <c r="Q562" s="239">
        <v>0.00010000000000000001</v>
      </c>
      <c r="R562" s="239">
        <f>Q562*H562</f>
        <v>0.00030000000000000003</v>
      </c>
      <c r="S562" s="239">
        <v>0</v>
      </c>
      <c r="T562" s="240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41" t="s">
        <v>266</v>
      </c>
      <c r="AT562" s="241" t="s">
        <v>301</v>
      </c>
      <c r="AU562" s="241" t="s">
        <v>241</v>
      </c>
      <c r="AY562" s="19" t="s">
        <v>226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9" t="s">
        <v>233</v>
      </c>
      <c r="BK562" s="242">
        <f>ROUND(I562*H562,2)</f>
        <v>0</v>
      </c>
      <c r="BL562" s="19" t="s">
        <v>233</v>
      </c>
      <c r="BM562" s="241" t="s">
        <v>5449</v>
      </c>
    </row>
    <row r="563" s="2" customFormat="1" ht="16.5" customHeight="1">
      <c r="A563" s="41"/>
      <c r="B563" s="42"/>
      <c r="C563" s="266" t="s">
        <v>924</v>
      </c>
      <c r="D563" s="266" t="s">
        <v>301</v>
      </c>
      <c r="E563" s="267" t="s">
        <v>5450</v>
      </c>
      <c r="F563" s="268" t="s">
        <v>5451</v>
      </c>
      <c r="G563" s="269" t="s">
        <v>611</v>
      </c>
      <c r="H563" s="270">
        <v>5</v>
      </c>
      <c r="I563" s="271"/>
      <c r="J563" s="272">
        <f>ROUND(I563*H563,2)</f>
        <v>0</v>
      </c>
      <c r="K563" s="268" t="s">
        <v>1</v>
      </c>
      <c r="L563" s="273"/>
      <c r="M563" s="274" t="s">
        <v>1</v>
      </c>
      <c r="N563" s="275" t="s">
        <v>52</v>
      </c>
      <c r="O563" s="95"/>
      <c r="P563" s="239">
        <f>O563*H563</f>
        <v>0</v>
      </c>
      <c r="Q563" s="239">
        <v>0.00010000000000000001</v>
      </c>
      <c r="R563" s="239">
        <f>Q563*H563</f>
        <v>0.00050000000000000001</v>
      </c>
      <c r="S563" s="239">
        <v>0</v>
      </c>
      <c r="T563" s="240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41" t="s">
        <v>266</v>
      </c>
      <c r="AT563" s="241" t="s">
        <v>301</v>
      </c>
      <c r="AU563" s="241" t="s">
        <v>241</v>
      </c>
      <c r="AY563" s="19" t="s">
        <v>226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9" t="s">
        <v>233</v>
      </c>
      <c r="BK563" s="242">
        <f>ROUND(I563*H563,2)</f>
        <v>0</v>
      </c>
      <c r="BL563" s="19" t="s">
        <v>233</v>
      </c>
      <c r="BM563" s="241" t="s">
        <v>5452</v>
      </c>
    </row>
    <row r="564" s="2" customFormat="1" ht="16.5" customHeight="1">
      <c r="A564" s="41"/>
      <c r="B564" s="42"/>
      <c r="C564" s="266" t="s">
        <v>929</v>
      </c>
      <c r="D564" s="266" t="s">
        <v>301</v>
      </c>
      <c r="E564" s="267" t="s">
        <v>5453</v>
      </c>
      <c r="F564" s="268" t="s">
        <v>5454</v>
      </c>
      <c r="G564" s="269" t="s">
        <v>611</v>
      </c>
      <c r="H564" s="270">
        <v>1</v>
      </c>
      <c r="I564" s="271"/>
      <c r="J564" s="272">
        <f>ROUND(I564*H564,2)</f>
        <v>0</v>
      </c>
      <c r="K564" s="268" t="s">
        <v>1</v>
      </c>
      <c r="L564" s="273"/>
      <c r="M564" s="274" t="s">
        <v>1</v>
      </c>
      <c r="N564" s="275" t="s">
        <v>52</v>
      </c>
      <c r="O564" s="95"/>
      <c r="P564" s="239">
        <f>O564*H564</f>
        <v>0</v>
      </c>
      <c r="Q564" s="239">
        <v>0.00010000000000000001</v>
      </c>
      <c r="R564" s="239">
        <f>Q564*H564</f>
        <v>0.00010000000000000001</v>
      </c>
      <c r="S564" s="239">
        <v>0</v>
      </c>
      <c r="T564" s="240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41" t="s">
        <v>266</v>
      </c>
      <c r="AT564" s="241" t="s">
        <v>301</v>
      </c>
      <c r="AU564" s="241" t="s">
        <v>241</v>
      </c>
      <c r="AY564" s="19" t="s">
        <v>226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9" t="s">
        <v>233</v>
      </c>
      <c r="BK564" s="242">
        <f>ROUND(I564*H564,2)</f>
        <v>0</v>
      </c>
      <c r="BL564" s="19" t="s">
        <v>233</v>
      </c>
      <c r="BM564" s="241" t="s">
        <v>5455</v>
      </c>
    </row>
    <row r="565" s="2" customFormat="1" ht="16.5" customHeight="1">
      <c r="A565" s="41"/>
      <c r="B565" s="42"/>
      <c r="C565" s="266" t="s">
        <v>933</v>
      </c>
      <c r="D565" s="266" t="s">
        <v>301</v>
      </c>
      <c r="E565" s="267" t="s">
        <v>5357</v>
      </c>
      <c r="F565" s="268" t="s">
        <v>5358</v>
      </c>
      <c r="G565" s="269" t="s">
        <v>244</v>
      </c>
      <c r="H565" s="270">
        <v>25</v>
      </c>
      <c r="I565" s="271"/>
      <c r="J565" s="272">
        <f>ROUND(I565*H565,2)</f>
        <v>0</v>
      </c>
      <c r="K565" s="268" t="s">
        <v>1</v>
      </c>
      <c r="L565" s="273"/>
      <c r="M565" s="274" t="s">
        <v>1</v>
      </c>
      <c r="N565" s="275" t="s">
        <v>52</v>
      </c>
      <c r="O565" s="95"/>
      <c r="P565" s="239">
        <f>O565*H565</f>
        <v>0</v>
      </c>
      <c r="Q565" s="239">
        <v>0.00013999999999999999</v>
      </c>
      <c r="R565" s="239">
        <f>Q565*H565</f>
        <v>0.0034999999999999996</v>
      </c>
      <c r="S565" s="239">
        <v>0</v>
      </c>
      <c r="T565" s="240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41" t="s">
        <v>266</v>
      </c>
      <c r="AT565" s="241" t="s">
        <v>301</v>
      </c>
      <c r="AU565" s="241" t="s">
        <v>241</v>
      </c>
      <c r="AY565" s="19" t="s">
        <v>226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9" t="s">
        <v>233</v>
      </c>
      <c r="BK565" s="242">
        <f>ROUND(I565*H565,2)</f>
        <v>0</v>
      </c>
      <c r="BL565" s="19" t="s">
        <v>233</v>
      </c>
      <c r="BM565" s="241" t="s">
        <v>5456</v>
      </c>
    </row>
    <row r="566" s="2" customFormat="1" ht="16.5" customHeight="1">
      <c r="A566" s="41"/>
      <c r="B566" s="42"/>
      <c r="C566" s="266" t="s">
        <v>937</v>
      </c>
      <c r="D566" s="266" t="s">
        <v>301</v>
      </c>
      <c r="E566" s="267" t="s">
        <v>5457</v>
      </c>
      <c r="F566" s="268" t="s">
        <v>4623</v>
      </c>
      <c r="G566" s="269" t="s">
        <v>244</v>
      </c>
      <c r="H566" s="270">
        <v>5</v>
      </c>
      <c r="I566" s="271"/>
      <c r="J566" s="272">
        <f>ROUND(I566*H566,2)</f>
        <v>0</v>
      </c>
      <c r="K566" s="268" t="s">
        <v>1</v>
      </c>
      <c r="L566" s="273"/>
      <c r="M566" s="274" t="s">
        <v>1</v>
      </c>
      <c r="N566" s="275" t="s">
        <v>52</v>
      </c>
      <c r="O566" s="95"/>
      <c r="P566" s="239">
        <f>O566*H566</f>
        <v>0</v>
      </c>
      <c r="Q566" s="239">
        <v>9.0000000000000006E-05</v>
      </c>
      <c r="R566" s="239">
        <f>Q566*H566</f>
        <v>0.00045000000000000004</v>
      </c>
      <c r="S566" s="239">
        <v>0</v>
      </c>
      <c r="T566" s="240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41" t="s">
        <v>266</v>
      </c>
      <c r="AT566" s="241" t="s">
        <v>301</v>
      </c>
      <c r="AU566" s="241" t="s">
        <v>241</v>
      </c>
      <c r="AY566" s="19" t="s">
        <v>226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9" t="s">
        <v>233</v>
      </c>
      <c r="BK566" s="242">
        <f>ROUND(I566*H566,2)</f>
        <v>0</v>
      </c>
      <c r="BL566" s="19" t="s">
        <v>233</v>
      </c>
      <c r="BM566" s="241" t="s">
        <v>5458</v>
      </c>
    </row>
    <row r="567" s="2" customFormat="1" ht="16.5" customHeight="1">
      <c r="A567" s="41"/>
      <c r="B567" s="42"/>
      <c r="C567" s="230" t="s">
        <v>943</v>
      </c>
      <c r="D567" s="230" t="s">
        <v>228</v>
      </c>
      <c r="E567" s="231" t="s">
        <v>4631</v>
      </c>
      <c r="F567" s="232" t="s">
        <v>5271</v>
      </c>
      <c r="G567" s="233" t="s">
        <v>369</v>
      </c>
      <c r="H567" s="234">
        <v>76</v>
      </c>
      <c r="I567" s="235"/>
      <c r="J567" s="236">
        <f>ROUND(I567*H567,2)</f>
        <v>0</v>
      </c>
      <c r="K567" s="232" t="s">
        <v>232</v>
      </c>
      <c r="L567" s="47"/>
      <c r="M567" s="237" t="s">
        <v>1</v>
      </c>
      <c r="N567" s="238" t="s">
        <v>52</v>
      </c>
      <c r="O567" s="95"/>
      <c r="P567" s="239">
        <f>O567*H567</f>
        <v>0</v>
      </c>
      <c r="Q567" s="239">
        <v>0.00048999999999999998</v>
      </c>
      <c r="R567" s="239">
        <f>Q567*H567</f>
        <v>0.037239999999999995</v>
      </c>
      <c r="S567" s="239">
        <v>0</v>
      </c>
      <c r="T567" s="240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41" t="s">
        <v>307</v>
      </c>
      <c r="AT567" s="241" t="s">
        <v>228</v>
      </c>
      <c r="AU567" s="241" t="s">
        <v>241</v>
      </c>
      <c r="AY567" s="19" t="s">
        <v>226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9" t="s">
        <v>233</v>
      </c>
      <c r="BK567" s="242">
        <f>ROUND(I567*H567,2)</f>
        <v>0</v>
      </c>
      <c r="BL567" s="19" t="s">
        <v>307</v>
      </c>
      <c r="BM567" s="241" t="s">
        <v>5459</v>
      </c>
    </row>
    <row r="568" s="15" customFormat="1">
      <c r="A568" s="15"/>
      <c r="B568" s="280"/>
      <c r="C568" s="281"/>
      <c r="D568" s="245" t="s">
        <v>235</v>
      </c>
      <c r="E568" s="282" t="s">
        <v>1</v>
      </c>
      <c r="F568" s="283" t="s">
        <v>5355</v>
      </c>
      <c r="G568" s="281"/>
      <c r="H568" s="282" t="s">
        <v>1</v>
      </c>
      <c r="I568" s="284"/>
      <c r="J568" s="281"/>
      <c r="K568" s="281"/>
      <c r="L568" s="285"/>
      <c r="M568" s="286"/>
      <c r="N568" s="287"/>
      <c r="O568" s="287"/>
      <c r="P568" s="287"/>
      <c r="Q568" s="287"/>
      <c r="R568" s="287"/>
      <c r="S568" s="287"/>
      <c r="T568" s="28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9" t="s">
        <v>235</v>
      </c>
      <c r="AU568" s="289" t="s">
        <v>241</v>
      </c>
      <c r="AV568" s="15" t="s">
        <v>92</v>
      </c>
      <c r="AW568" s="15" t="s">
        <v>40</v>
      </c>
      <c r="AX568" s="15" t="s">
        <v>85</v>
      </c>
      <c r="AY568" s="289" t="s">
        <v>226</v>
      </c>
    </row>
    <row r="569" s="13" customFormat="1">
      <c r="A569" s="13"/>
      <c r="B569" s="243"/>
      <c r="C569" s="244"/>
      <c r="D569" s="245" t="s">
        <v>235</v>
      </c>
      <c r="E569" s="246" t="s">
        <v>1</v>
      </c>
      <c r="F569" s="247" t="s">
        <v>1792</v>
      </c>
      <c r="G569" s="244"/>
      <c r="H569" s="248">
        <v>4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235</v>
      </c>
      <c r="AU569" s="254" t="s">
        <v>241</v>
      </c>
      <c r="AV569" s="13" t="s">
        <v>94</v>
      </c>
      <c r="AW569" s="13" t="s">
        <v>40</v>
      </c>
      <c r="AX569" s="13" t="s">
        <v>85</v>
      </c>
      <c r="AY569" s="254" t="s">
        <v>226</v>
      </c>
    </row>
    <row r="570" s="15" customFormat="1">
      <c r="A570" s="15"/>
      <c r="B570" s="280"/>
      <c r="C570" s="281"/>
      <c r="D570" s="245" t="s">
        <v>235</v>
      </c>
      <c r="E570" s="282" t="s">
        <v>1</v>
      </c>
      <c r="F570" s="283" t="s">
        <v>4896</v>
      </c>
      <c r="G570" s="281"/>
      <c r="H570" s="282" t="s">
        <v>1</v>
      </c>
      <c r="I570" s="284"/>
      <c r="J570" s="281"/>
      <c r="K570" s="281"/>
      <c r="L570" s="285"/>
      <c r="M570" s="286"/>
      <c r="N570" s="287"/>
      <c r="O570" s="287"/>
      <c r="P570" s="287"/>
      <c r="Q570" s="287"/>
      <c r="R570" s="287"/>
      <c r="S570" s="287"/>
      <c r="T570" s="28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9" t="s">
        <v>235</v>
      </c>
      <c r="AU570" s="289" t="s">
        <v>241</v>
      </c>
      <c r="AV570" s="15" t="s">
        <v>92</v>
      </c>
      <c r="AW570" s="15" t="s">
        <v>40</v>
      </c>
      <c r="AX570" s="15" t="s">
        <v>85</v>
      </c>
      <c r="AY570" s="289" t="s">
        <v>226</v>
      </c>
    </row>
    <row r="571" s="13" customFormat="1">
      <c r="A571" s="13"/>
      <c r="B571" s="243"/>
      <c r="C571" s="244"/>
      <c r="D571" s="245" t="s">
        <v>235</v>
      </c>
      <c r="E571" s="246" t="s">
        <v>1</v>
      </c>
      <c r="F571" s="247" t="s">
        <v>5460</v>
      </c>
      <c r="G571" s="244"/>
      <c r="H571" s="248">
        <v>20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235</v>
      </c>
      <c r="AU571" s="254" t="s">
        <v>241</v>
      </c>
      <c r="AV571" s="13" t="s">
        <v>94</v>
      </c>
      <c r="AW571" s="13" t="s">
        <v>40</v>
      </c>
      <c r="AX571" s="13" t="s">
        <v>85</v>
      </c>
      <c r="AY571" s="254" t="s">
        <v>226</v>
      </c>
    </row>
    <row r="572" s="15" customFormat="1">
      <c r="A572" s="15"/>
      <c r="B572" s="280"/>
      <c r="C572" s="281"/>
      <c r="D572" s="245" t="s">
        <v>235</v>
      </c>
      <c r="E572" s="282" t="s">
        <v>1</v>
      </c>
      <c r="F572" s="283" t="s">
        <v>4608</v>
      </c>
      <c r="G572" s="281"/>
      <c r="H572" s="282" t="s">
        <v>1</v>
      </c>
      <c r="I572" s="284"/>
      <c r="J572" s="281"/>
      <c r="K572" s="281"/>
      <c r="L572" s="285"/>
      <c r="M572" s="286"/>
      <c r="N572" s="287"/>
      <c r="O572" s="287"/>
      <c r="P572" s="287"/>
      <c r="Q572" s="287"/>
      <c r="R572" s="287"/>
      <c r="S572" s="287"/>
      <c r="T572" s="28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9" t="s">
        <v>235</v>
      </c>
      <c r="AU572" s="289" t="s">
        <v>241</v>
      </c>
      <c r="AV572" s="15" t="s">
        <v>92</v>
      </c>
      <c r="AW572" s="15" t="s">
        <v>40</v>
      </c>
      <c r="AX572" s="15" t="s">
        <v>85</v>
      </c>
      <c r="AY572" s="289" t="s">
        <v>226</v>
      </c>
    </row>
    <row r="573" s="13" customFormat="1">
      <c r="A573" s="13"/>
      <c r="B573" s="243"/>
      <c r="C573" s="244"/>
      <c r="D573" s="245" t="s">
        <v>235</v>
      </c>
      <c r="E573" s="246" t="s">
        <v>1</v>
      </c>
      <c r="F573" s="247" t="s">
        <v>1792</v>
      </c>
      <c r="G573" s="244"/>
      <c r="H573" s="248">
        <v>4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235</v>
      </c>
      <c r="AU573" s="254" t="s">
        <v>241</v>
      </c>
      <c r="AV573" s="13" t="s">
        <v>94</v>
      </c>
      <c r="AW573" s="13" t="s">
        <v>40</v>
      </c>
      <c r="AX573" s="13" t="s">
        <v>85</v>
      </c>
      <c r="AY573" s="254" t="s">
        <v>226</v>
      </c>
    </row>
    <row r="574" s="15" customFormat="1">
      <c r="A574" s="15"/>
      <c r="B574" s="280"/>
      <c r="C574" s="281"/>
      <c r="D574" s="245" t="s">
        <v>235</v>
      </c>
      <c r="E574" s="282" t="s">
        <v>1</v>
      </c>
      <c r="F574" s="283" t="s">
        <v>5446</v>
      </c>
      <c r="G574" s="281"/>
      <c r="H574" s="282" t="s">
        <v>1</v>
      </c>
      <c r="I574" s="284"/>
      <c r="J574" s="281"/>
      <c r="K574" s="281"/>
      <c r="L574" s="285"/>
      <c r="M574" s="286"/>
      <c r="N574" s="287"/>
      <c r="O574" s="287"/>
      <c r="P574" s="287"/>
      <c r="Q574" s="287"/>
      <c r="R574" s="287"/>
      <c r="S574" s="287"/>
      <c r="T574" s="288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9" t="s">
        <v>235</v>
      </c>
      <c r="AU574" s="289" t="s">
        <v>241</v>
      </c>
      <c r="AV574" s="15" t="s">
        <v>92</v>
      </c>
      <c r="AW574" s="15" t="s">
        <v>40</v>
      </c>
      <c r="AX574" s="15" t="s">
        <v>85</v>
      </c>
      <c r="AY574" s="289" t="s">
        <v>226</v>
      </c>
    </row>
    <row r="575" s="13" customFormat="1">
      <c r="A575" s="13"/>
      <c r="B575" s="243"/>
      <c r="C575" s="244"/>
      <c r="D575" s="245" t="s">
        <v>235</v>
      </c>
      <c r="E575" s="246" t="s">
        <v>1</v>
      </c>
      <c r="F575" s="247" t="s">
        <v>1789</v>
      </c>
      <c r="G575" s="244"/>
      <c r="H575" s="248">
        <v>8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235</v>
      </c>
      <c r="AU575" s="254" t="s">
        <v>241</v>
      </c>
      <c r="AV575" s="13" t="s">
        <v>94</v>
      </c>
      <c r="AW575" s="13" t="s">
        <v>40</v>
      </c>
      <c r="AX575" s="13" t="s">
        <v>85</v>
      </c>
      <c r="AY575" s="254" t="s">
        <v>226</v>
      </c>
    </row>
    <row r="576" s="15" customFormat="1">
      <c r="A576" s="15"/>
      <c r="B576" s="280"/>
      <c r="C576" s="281"/>
      <c r="D576" s="245" t="s">
        <v>235</v>
      </c>
      <c r="E576" s="282" t="s">
        <v>1</v>
      </c>
      <c r="F576" s="283" t="s">
        <v>5349</v>
      </c>
      <c r="G576" s="281"/>
      <c r="H576" s="282" t="s">
        <v>1</v>
      </c>
      <c r="I576" s="284"/>
      <c r="J576" s="281"/>
      <c r="K576" s="281"/>
      <c r="L576" s="285"/>
      <c r="M576" s="286"/>
      <c r="N576" s="287"/>
      <c r="O576" s="287"/>
      <c r="P576" s="287"/>
      <c r="Q576" s="287"/>
      <c r="R576" s="287"/>
      <c r="S576" s="287"/>
      <c r="T576" s="28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9" t="s">
        <v>235</v>
      </c>
      <c r="AU576" s="289" t="s">
        <v>241</v>
      </c>
      <c r="AV576" s="15" t="s">
        <v>92</v>
      </c>
      <c r="AW576" s="15" t="s">
        <v>40</v>
      </c>
      <c r="AX576" s="15" t="s">
        <v>85</v>
      </c>
      <c r="AY576" s="289" t="s">
        <v>226</v>
      </c>
    </row>
    <row r="577" s="13" customFormat="1">
      <c r="A577" s="13"/>
      <c r="B577" s="243"/>
      <c r="C577" s="244"/>
      <c r="D577" s="245" t="s">
        <v>235</v>
      </c>
      <c r="E577" s="246" t="s">
        <v>1</v>
      </c>
      <c r="F577" s="247" t="s">
        <v>4430</v>
      </c>
      <c r="G577" s="244"/>
      <c r="H577" s="248">
        <v>12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235</v>
      </c>
      <c r="AU577" s="254" t="s">
        <v>241</v>
      </c>
      <c r="AV577" s="13" t="s">
        <v>94</v>
      </c>
      <c r="AW577" s="13" t="s">
        <v>40</v>
      </c>
      <c r="AX577" s="13" t="s">
        <v>85</v>
      </c>
      <c r="AY577" s="254" t="s">
        <v>226</v>
      </c>
    </row>
    <row r="578" s="15" customFormat="1">
      <c r="A578" s="15"/>
      <c r="B578" s="280"/>
      <c r="C578" s="281"/>
      <c r="D578" s="245" t="s">
        <v>235</v>
      </c>
      <c r="E578" s="282" t="s">
        <v>1</v>
      </c>
      <c r="F578" s="283" t="s">
        <v>5352</v>
      </c>
      <c r="G578" s="281"/>
      <c r="H578" s="282" t="s">
        <v>1</v>
      </c>
      <c r="I578" s="284"/>
      <c r="J578" s="281"/>
      <c r="K578" s="281"/>
      <c r="L578" s="285"/>
      <c r="M578" s="286"/>
      <c r="N578" s="287"/>
      <c r="O578" s="287"/>
      <c r="P578" s="287"/>
      <c r="Q578" s="287"/>
      <c r="R578" s="287"/>
      <c r="S578" s="287"/>
      <c r="T578" s="28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9" t="s">
        <v>235</v>
      </c>
      <c r="AU578" s="289" t="s">
        <v>241</v>
      </c>
      <c r="AV578" s="15" t="s">
        <v>92</v>
      </c>
      <c r="AW578" s="15" t="s">
        <v>40</v>
      </c>
      <c r="AX578" s="15" t="s">
        <v>85</v>
      </c>
      <c r="AY578" s="289" t="s">
        <v>226</v>
      </c>
    </row>
    <row r="579" s="13" customFormat="1">
      <c r="A579" s="13"/>
      <c r="B579" s="243"/>
      <c r="C579" s="244"/>
      <c r="D579" s="245" t="s">
        <v>235</v>
      </c>
      <c r="E579" s="246" t="s">
        <v>1</v>
      </c>
      <c r="F579" s="247" t="s">
        <v>1659</v>
      </c>
      <c r="G579" s="244"/>
      <c r="H579" s="248">
        <v>6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235</v>
      </c>
      <c r="AU579" s="254" t="s">
        <v>241</v>
      </c>
      <c r="AV579" s="13" t="s">
        <v>94</v>
      </c>
      <c r="AW579" s="13" t="s">
        <v>40</v>
      </c>
      <c r="AX579" s="13" t="s">
        <v>85</v>
      </c>
      <c r="AY579" s="254" t="s">
        <v>226</v>
      </c>
    </row>
    <row r="580" s="15" customFormat="1">
      <c r="A580" s="15"/>
      <c r="B580" s="280"/>
      <c r="C580" s="281"/>
      <c r="D580" s="245" t="s">
        <v>235</v>
      </c>
      <c r="E580" s="282" t="s">
        <v>1</v>
      </c>
      <c r="F580" s="283" t="s">
        <v>5451</v>
      </c>
      <c r="G580" s="281"/>
      <c r="H580" s="282" t="s">
        <v>1</v>
      </c>
      <c r="I580" s="284"/>
      <c r="J580" s="281"/>
      <c r="K580" s="281"/>
      <c r="L580" s="285"/>
      <c r="M580" s="286"/>
      <c r="N580" s="287"/>
      <c r="O580" s="287"/>
      <c r="P580" s="287"/>
      <c r="Q580" s="287"/>
      <c r="R580" s="287"/>
      <c r="S580" s="287"/>
      <c r="T580" s="288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9" t="s">
        <v>235</v>
      </c>
      <c r="AU580" s="289" t="s">
        <v>241</v>
      </c>
      <c r="AV580" s="15" t="s">
        <v>92</v>
      </c>
      <c r="AW580" s="15" t="s">
        <v>40</v>
      </c>
      <c r="AX580" s="15" t="s">
        <v>85</v>
      </c>
      <c r="AY580" s="289" t="s">
        <v>226</v>
      </c>
    </row>
    <row r="581" s="13" customFormat="1">
      <c r="A581" s="13"/>
      <c r="B581" s="243"/>
      <c r="C581" s="244"/>
      <c r="D581" s="245" t="s">
        <v>235</v>
      </c>
      <c r="E581" s="246" t="s">
        <v>1</v>
      </c>
      <c r="F581" s="247" t="s">
        <v>5461</v>
      </c>
      <c r="G581" s="244"/>
      <c r="H581" s="248">
        <v>10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235</v>
      </c>
      <c r="AU581" s="254" t="s">
        <v>241</v>
      </c>
      <c r="AV581" s="13" t="s">
        <v>94</v>
      </c>
      <c r="AW581" s="13" t="s">
        <v>40</v>
      </c>
      <c r="AX581" s="13" t="s">
        <v>85</v>
      </c>
      <c r="AY581" s="254" t="s">
        <v>226</v>
      </c>
    </row>
    <row r="582" s="15" customFormat="1">
      <c r="A582" s="15"/>
      <c r="B582" s="280"/>
      <c r="C582" s="281"/>
      <c r="D582" s="245" t="s">
        <v>235</v>
      </c>
      <c r="E582" s="282" t="s">
        <v>1</v>
      </c>
      <c r="F582" s="283" t="s">
        <v>5454</v>
      </c>
      <c r="G582" s="281"/>
      <c r="H582" s="282" t="s">
        <v>1</v>
      </c>
      <c r="I582" s="284"/>
      <c r="J582" s="281"/>
      <c r="K582" s="281"/>
      <c r="L582" s="285"/>
      <c r="M582" s="286"/>
      <c r="N582" s="287"/>
      <c r="O582" s="287"/>
      <c r="P582" s="287"/>
      <c r="Q582" s="287"/>
      <c r="R582" s="287"/>
      <c r="S582" s="287"/>
      <c r="T582" s="288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9" t="s">
        <v>235</v>
      </c>
      <c r="AU582" s="289" t="s">
        <v>241</v>
      </c>
      <c r="AV582" s="15" t="s">
        <v>92</v>
      </c>
      <c r="AW582" s="15" t="s">
        <v>40</v>
      </c>
      <c r="AX582" s="15" t="s">
        <v>85</v>
      </c>
      <c r="AY582" s="289" t="s">
        <v>226</v>
      </c>
    </row>
    <row r="583" s="13" customFormat="1">
      <c r="A583" s="13"/>
      <c r="B583" s="243"/>
      <c r="C583" s="244"/>
      <c r="D583" s="245" t="s">
        <v>235</v>
      </c>
      <c r="E583" s="246" t="s">
        <v>1</v>
      </c>
      <c r="F583" s="247" t="s">
        <v>92</v>
      </c>
      <c r="G583" s="244"/>
      <c r="H583" s="248">
        <v>1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235</v>
      </c>
      <c r="AU583" s="254" t="s">
        <v>241</v>
      </c>
      <c r="AV583" s="13" t="s">
        <v>94</v>
      </c>
      <c r="AW583" s="13" t="s">
        <v>40</v>
      </c>
      <c r="AX583" s="13" t="s">
        <v>85</v>
      </c>
      <c r="AY583" s="254" t="s">
        <v>226</v>
      </c>
    </row>
    <row r="584" s="15" customFormat="1">
      <c r="A584" s="15"/>
      <c r="B584" s="280"/>
      <c r="C584" s="281"/>
      <c r="D584" s="245" t="s">
        <v>235</v>
      </c>
      <c r="E584" s="282" t="s">
        <v>1</v>
      </c>
      <c r="F584" s="283" t="s">
        <v>5358</v>
      </c>
      <c r="G584" s="281"/>
      <c r="H584" s="282" t="s">
        <v>1</v>
      </c>
      <c r="I584" s="284"/>
      <c r="J584" s="281"/>
      <c r="K584" s="281"/>
      <c r="L584" s="285"/>
      <c r="M584" s="286"/>
      <c r="N584" s="287"/>
      <c r="O584" s="287"/>
      <c r="P584" s="287"/>
      <c r="Q584" s="287"/>
      <c r="R584" s="287"/>
      <c r="S584" s="287"/>
      <c r="T584" s="288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9" t="s">
        <v>235</v>
      </c>
      <c r="AU584" s="289" t="s">
        <v>241</v>
      </c>
      <c r="AV584" s="15" t="s">
        <v>92</v>
      </c>
      <c r="AW584" s="15" t="s">
        <v>40</v>
      </c>
      <c r="AX584" s="15" t="s">
        <v>85</v>
      </c>
      <c r="AY584" s="289" t="s">
        <v>226</v>
      </c>
    </row>
    <row r="585" s="13" customFormat="1">
      <c r="A585" s="13"/>
      <c r="B585" s="243"/>
      <c r="C585" s="244"/>
      <c r="D585" s="245" t="s">
        <v>235</v>
      </c>
      <c r="E585" s="246" t="s">
        <v>1</v>
      </c>
      <c r="F585" s="247" t="s">
        <v>5462</v>
      </c>
      <c r="G585" s="244"/>
      <c r="H585" s="248">
        <v>9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235</v>
      </c>
      <c r="AU585" s="254" t="s">
        <v>241</v>
      </c>
      <c r="AV585" s="13" t="s">
        <v>94</v>
      </c>
      <c r="AW585" s="13" t="s">
        <v>40</v>
      </c>
      <c r="AX585" s="13" t="s">
        <v>85</v>
      </c>
      <c r="AY585" s="254" t="s">
        <v>226</v>
      </c>
    </row>
    <row r="586" s="15" customFormat="1">
      <c r="A586" s="15"/>
      <c r="B586" s="280"/>
      <c r="C586" s="281"/>
      <c r="D586" s="245" t="s">
        <v>235</v>
      </c>
      <c r="E586" s="282" t="s">
        <v>1</v>
      </c>
      <c r="F586" s="283" t="s">
        <v>4623</v>
      </c>
      <c r="G586" s="281"/>
      <c r="H586" s="282" t="s">
        <v>1</v>
      </c>
      <c r="I586" s="284"/>
      <c r="J586" s="281"/>
      <c r="K586" s="281"/>
      <c r="L586" s="285"/>
      <c r="M586" s="286"/>
      <c r="N586" s="287"/>
      <c r="O586" s="287"/>
      <c r="P586" s="287"/>
      <c r="Q586" s="287"/>
      <c r="R586" s="287"/>
      <c r="S586" s="287"/>
      <c r="T586" s="288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9" t="s">
        <v>235</v>
      </c>
      <c r="AU586" s="289" t="s">
        <v>241</v>
      </c>
      <c r="AV586" s="15" t="s">
        <v>92</v>
      </c>
      <c r="AW586" s="15" t="s">
        <v>40</v>
      </c>
      <c r="AX586" s="15" t="s">
        <v>85</v>
      </c>
      <c r="AY586" s="289" t="s">
        <v>226</v>
      </c>
    </row>
    <row r="587" s="13" customFormat="1">
      <c r="A587" s="13"/>
      <c r="B587" s="243"/>
      <c r="C587" s="244"/>
      <c r="D587" s="245" t="s">
        <v>235</v>
      </c>
      <c r="E587" s="246" t="s">
        <v>1</v>
      </c>
      <c r="F587" s="247" t="s">
        <v>94</v>
      </c>
      <c r="G587" s="244"/>
      <c r="H587" s="248">
        <v>2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235</v>
      </c>
      <c r="AU587" s="254" t="s">
        <v>241</v>
      </c>
      <c r="AV587" s="13" t="s">
        <v>94</v>
      </c>
      <c r="AW587" s="13" t="s">
        <v>40</v>
      </c>
      <c r="AX587" s="13" t="s">
        <v>85</v>
      </c>
      <c r="AY587" s="254" t="s">
        <v>226</v>
      </c>
    </row>
    <row r="588" s="14" customFormat="1">
      <c r="A588" s="14"/>
      <c r="B588" s="255"/>
      <c r="C588" s="256"/>
      <c r="D588" s="245" t="s">
        <v>235</v>
      </c>
      <c r="E588" s="257" t="s">
        <v>1</v>
      </c>
      <c r="F588" s="258" t="s">
        <v>237</v>
      </c>
      <c r="G588" s="256"/>
      <c r="H588" s="259">
        <v>76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5" t="s">
        <v>235</v>
      </c>
      <c r="AU588" s="265" t="s">
        <v>241</v>
      </c>
      <c r="AV588" s="14" t="s">
        <v>233</v>
      </c>
      <c r="AW588" s="14" t="s">
        <v>40</v>
      </c>
      <c r="AX588" s="14" t="s">
        <v>92</v>
      </c>
      <c r="AY588" s="265" t="s">
        <v>226</v>
      </c>
    </row>
    <row r="589" s="2" customFormat="1" ht="16.5" customHeight="1">
      <c r="A589" s="41"/>
      <c r="B589" s="42"/>
      <c r="C589" s="230" t="s">
        <v>949</v>
      </c>
      <c r="D589" s="230" t="s">
        <v>228</v>
      </c>
      <c r="E589" s="231" t="s">
        <v>2187</v>
      </c>
      <c r="F589" s="232" t="s">
        <v>4641</v>
      </c>
      <c r="G589" s="233" t="s">
        <v>244</v>
      </c>
      <c r="H589" s="234">
        <v>6</v>
      </c>
      <c r="I589" s="235"/>
      <c r="J589" s="236">
        <f>ROUND(I589*H589,2)</f>
        <v>0</v>
      </c>
      <c r="K589" s="232" t="s">
        <v>232</v>
      </c>
      <c r="L589" s="47"/>
      <c r="M589" s="237" t="s">
        <v>1</v>
      </c>
      <c r="N589" s="238" t="s">
        <v>52</v>
      </c>
      <c r="O589" s="95"/>
      <c r="P589" s="239">
        <f>O589*H589</f>
        <v>0</v>
      </c>
      <c r="Q589" s="239">
        <v>0.00034000000000000002</v>
      </c>
      <c r="R589" s="239">
        <f>Q589*H589</f>
        <v>0.0020400000000000001</v>
      </c>
      <c r="S589" s="239">
        <v>0</v>
      </c>
      <c r="T589" s="240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41" t="s">
        <v>307</v>
      </c>
      <c r="AT589" s="241" t="s">
        <v>228</v>
      </c>
      <c r="AU589" s="241" t="s">
        <v>241</v>
      </c>
      <c r="AY589" s="19" t="s">
        <v>226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9" t="s">
        <v>233</v>
      </c>
      <c r="BK589" s="242">
        <f>ROUND(I589*H589,2)</f>
        <v>0</v>
      </c>
      <c r="BL589" s="19" t="s">
        <v>307</v>
      </c>
      <c r="BM589" s="241" t="s">
        <v>5463</v>
      </c>
    </row>
    <row r="590" s="15" customFormat="1">
      <c r="A590" s="15"/>
      <c r="B590" s="280"/>
      <c r="C590" s="281"/>
      <c r="D590" s="245" t="s">
        <v>235</v>
      </c>
      <c r="E590" s="282" t="s">
        <v>1</v>
      </c>
      <c r="F590" s="283" t="s">
        <v>4623</v>
      </c>
      <c r="G590" s="281"/>
      <c r="H590" s="282" t="s">
        <v>1</v>
      </c>
      <c r="I590" s="284"/>
      <c r="J590" s="281"/>
      <c r="K590" s="281"/>
      <c r="L590" s="285"/>
      <c r="M590" s="286"/>
      <c r="N590" s="287"/>
      <c r="O590" s="287"/>
      <c r="P590" s="287"/>
      <c r="Q590" s="287"/>
      <c r="R590" s="287"/>
      <c r="S590" s="287"/>
      <c r="T590" s="288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9" t="s">
        <v>235</v>
      </c>
      <c r="AU590" s="289" t="s">
        <v>241</v>
      </c>
      <c r="AV590" s="15" t="s">
        <v>92</v>
      </c>
      <c r="AW590" s="15" t="s">
        <v>40</v>
      </c>
      <c r="AX590" s="15" t="s">
        <v>85</v>
      </c>
      <c r="AY590" s="289" t="s">
        <v>226</v>
      </c>
    </row>
    <row r="591" s="13" customFormat="1">
      <c r="A591" s="13"/>
      <c r="B591" s="243"/>
      <c r="C591" s="244"/>
      <c r="D591" s="245" t="s">
        <v>235</v>
      </c>
      <c r="E591" s="246" t="s">
        <v>1</v>
      </c>
      <c r="F591" s="247" t="s">
        <v>4935</v>
      </c>
      <c r="G591" s="244"/>
      <c r="H591" s="248">
        <v>6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235</v>
      </c>
      <c r="AU591" s="254" t="s">
        <v>241</v>
      </c>
      <c r="AV591" s="13" t="s">
        <v>94</v>
      </c>
      <c r="AW591" s="13" t="s">
        <v>40</v>
      </c>
      <c r="AX591" s="13" t="s">
        <v>92</v>
      </c>
      <c r="AY591" s="254" t="s">
        <v>226</v>
      </c>
    </row>
    <row r="592" s="2" customFormat="1" ht="16.5" customHeight="1">
      <c r="A592" s="41"/>
      <c r="B592" s="42"/>
      <c r="C592" s="230" t="s">
        <v>954</v>
      </c>
      <c r="D592" s="230" t="s">
        <v>228</v>
      </c>
      <c r="E592" s="231" t="s">
        <v>2193</v>
      </c>
      <c r="F592" s="232" t="s">
        <v>4936</v>
      </c>
      <c r="G592" s="233" t="s">
        <v>244</v>
      </c>
      <c r="H592" s="234">
        <v>30</v>
      </c>
      <c r="I592" s="235"/>
      <c r="J592" s="236">
        <f>ROUND(I592*H592,2)</f>
        <v>0</v>
      </c>
      <c r="K592" s="232" t="s">
        <v>232</v>
      </c>
      <c r="L592" s="47"/>
      <c r="M592" s="237" t="s">
        <v>1</v>
      </c>
      <c r="N592" s="238" t="s">
        <v>52</v>
      </c>
      <c r="O592" s="95"/>
      <c r="P592" s="239">
        <f>O592*H592</f>
        <v>0</v>
      </c>
      <c r="Q592" s="239">
        <v>0.00042999999999999999</v>
      </c>
      <c r="R592" s="239">
        <f>Q592*H592</f>
        <v>0.0129</v>
      </c>
      <c r="S592" s="239">
        <v>0</v>
      </c>
      <c r="T592" s="240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41" t="s">
        <v>307</v>
      </c>
      <c r="AT592" s="241" t="s">
        <v>228</v>
      </c>
      <c r="AU592" s="241" t="s">
        <v>241</v>
      </c>
      <c r="AY592" s="19" t="s">
        <v>226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9" t="s">
        <v>233</v>
      </c>
      <c r="BK592" s="242">
        <f>ROUND(I592*H592,2)</f>
        <v>0</v>
      </c>
      <c r="BL592" s="19" t="s">
        <v>307</v>
      </c>
      <c r="BM592" s="241" t="s">
        <v>5464</v>
      </c>
    </row>
    <row r="593" s="15" customFormat="1">
      <c r="A593" s="15"/>
      <c r="B593" s="280"/>
      <c r="C593" s="281"/>
      <c r="D593" s="245" t="s">
        <v>235</v>
      </c>
      <c r="E593" s="282" t="s">
        <v>1</v>
      </c>
      <c r="F593" s="283" t="s">
        <v>4918</v>
      </c>
      <c r="G593" s="281"/>
      <c r="H593" s="282" t="s">
        <v>1</v>
      </c>
      <c r="I593" s="284"/>
      <c r="J593" s="281"/>
      <c r="K593" s="281"/>
      <c r="L593" s="285"/>
      <c r="M593" s="286"/>
      <c r="N593" s="287"/>
      <c r="O593" s="287"/>
      <c r="P593" s="287"/>
      <c r="Q593" s="287"/>
      <c r="R593" s="287"/>
      <c r="S593" s="287"/>
      <c r="T593" s="288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9" t="s">
        <v>235</v>
      </c>
      <c r="AU593" s="289" t="s">
        <v>241</v>
      </c>
      <c r="AV593" s="15" t="s">
        <v>92</v>
      </c>
      <c r="AW593" s="15" t="s">
        <v>40</v>
      </c>
      <c r="AX593" s="15" t="s">
        <v>85</v>
      </c>
      <c r="AY593" s="289" t="s">
        <v>226</v>
      </c>
    </row>
    <row r="594" s="13" customFormat="1">
      <c r="A594" s="13"/>
      <c r="B594" s="243"/>
      <c r="C594" s="244"/>
      <c r="D594" s="245" t="s">
        <v>235</v>
      </c>
      <c r="E594" s="246" t="s">
        <v>1</v>
      </c>
      <c r="F594" s="247" t="s">
        <v>5465</v>
      </c>
      <c r="G594" s="244"/>
      <c r="H594" s="248">
        <v>30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235</v>
      </c>
      <c r="AU594" s="254" t="s">
        <v>241</v>
      </c>
      <c r="AV594" s="13" t="s">
        <v>94</v>
      </c>
      <c r="AW594" s="13" t="s">
        <v>40</v>
      </c>
      <c r="AX594" s="13" t="s">
        <v>92</v>
      </c>
      <c r="AY594" s="254" t="s">
        <v>226</v>
      </c>
    </row>
    <row r="595" s="2" customFormat="1" ht="16.5" customHeight="1">
      <c r="A595" s="41"/>
      <c r="B595" s="42"/>
      <c r="C595" s="230" t="s">
        <v>958</v>
      </c>
      <c r="D595" s="230" t="s">
        <v>228</v>
      </c>
      <c r="E595" s="231" t="s">
        <v>4457</v>
      </c>
      <c r="F595" s="232" t="s">
        <v>4458</v>
      </c>
      <c r="G595" s="233" t="s">
        <v>369</v>
      </c>
      <c r="H595" s="234">
        <v>4</v>
      </c>
      <c r="I595" s="235"/>
      <c r="J595" s="236">
        <f>ROUND(I595*H595,2)</f>
        <v>0</v>
      </c>
      <c r="K595" s="232" t="s">
        <v>232</v>
      </c>
      <c r="L595" s="47"/>
      <c r="M595" s="237" t="s">
        <v>1</v>
      </c>
      <c r="N595" s="238" t="s">
        <v>52</v>
      </c>
      <c r="O595" s="95"/>
      <c r="P595" s="239">
        <f>O595*H595</f>
        <v>0</v>
      </c>
      <c r="Q595" s="239">
        <v>2.0000000000000002E-05</v>
      </c>
      <c r="R595" s="239">
        <f>Q595*H595</f>
        <v>8.0000000000000007E-05</v>
      </c>
      <c r="S595" s="239">
        <v>0</v>
      </c>
      <c r="T595" s="240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41" t="s">
        <v>307</v>
      </c>
      <c r="AT595" s="241" t="s">
        <v>228</v>
      </c>
      <c r="AU595" s="241" t="s">
        <v>241</v>
      </c>
      <c r="AY595" s="19" t="s">
        <v>226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9" t="s">
        <v>233</v>
      </c>
      <c r="BK595" s="242">
        <f>ROUND(I595*H595,2)</f>
        <v>0</v>
      </c>
      <c r="BL595" s="19" t="s">
        <v>307</v>
      </c>
      <c r="BM595" s="241" t="s">
        <v>5466</v>
      </c>
    </row>
    <row r="596" s="15" customFormat="1">
      <c r="A596" s="15"/>
      <c r="B596" s="280"/>
      <c r="C596" s="281"/>
      <c r="D596" s="245" t="s">
        <v>235</v>
      </c>
      <c r="E596" s="282" t="s">
        <v>1</v>
      </c>
      <c r="F596" s="283" t="s">
        <v>5343</v>
      </c>
      <c r="G596" s="281"/>
      <c r="H596" s="282" t="s">
        <v>1</v>
      </c>
      <c r="I596" s="284"/>
      <c r="J596" s="281"/>
      <c r="K596" s="281"/>
      <c r="L596" s="285"/>
      <c r="M596" s="286"/>
      <c r="N596" s="287"/>
      <c r="O596" s="287"/>
      <c r="P596" s="287"/>
      <c r="Q596" s="287"/>
      <c r="R596" s="287"/>
      <c r="S596" s="287"/>
      <c r="T596" s="288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9" t="s">
        <v>235</v>
      </c>
      <c r="AU596" s="289" t="s">
        <v>241</v>
      </c>
      <c r="AV596" s="15" t="s">
        <v>92</v>
      </c>
      <c r="AW596" s="15" t="s">
        <v>40</v>
      </c>
      <c r="AX596" s="15" t="s">
        <v>85</v>
      </c>
      <c r="AY596" s="289" t="s">
        <v>226</v>
      </c>
    </row>
    <row r="597" s="13" customFormat="1">
      <c r="A597" s="13"/>
      <c r="B597" s="243"/>
      <c r="C597" s="244"/>
      <c r="D597" s="245" t="s">
        <v>235</v>
      </c>
      <c r="E597" s="246" t="s">
        <v>1</v>
      </c>
      <c r="F597" s="247" t="s">
        <v>233</v>
      </c>
      <c r="G597" s="244"/>
      <c r="H597" s="248">
        <v>4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235</v>
      </c>
      <c r="AU597" s="254" t="s">
        <v>241</v>
      </c>
      <c r="AV597" s="13" t="s">
        <v>94</v>
      </c>
      <c r="AW597" s="13" t="s">
        <v>40</v>
      </c>
      <c r="AX597" s="13" t="s">
        <v>92</v>
      </c>
      <c r="AY597" s="254" t="s">
        <v>226</v>
      </c>
    </row>
    <row r="598" s="12" customFormat="1" ht="22.8" customHeight="1">
      <c r="A598" s="12"/>
      <c r="B598" s="214"/>
      <c r="C598" s="215"/>
      <c r="D598" s="216" t="s">
        <v>84</v>
      </c>
      <c r="E598" s="228" t="s">
        <v>2383</v>
      </c>
      <c r="F598" s="228" t="s">
        <v>2384</v>
      </c>
      <c r="G598" s="215"/>
      <c r="H598" s="215"/>
      <c r="I598" s="218"/>
      <c r="J598" s="229">
        <f>BK598</f>
        <v>0</v>
      </c>
      <c r="K598" s="215"/>
      <c r="L598" s="220"/>
      <c r="M598" s="221"/>
      <c r="N598" s="222"/>
      <c r="O598" s="222"/>
      <c r="P598" s="223">
        <f>SUM(P599:P600)</f>
        <v>0</v>
      </c>
      <c r="Q598" s="222"/>
      <c r="R598" s="223">
        <f>SUM(R599:R600)</f>
        <v>0.0038999999999999998</v>
      </c>
      <c r="S598" s="222"/>
      <c r="T598" s="224">
        <f>SUM(T599:T600)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25" t="s">
        <v>92</v>
      </c>
      <c r="AT598" s="226" t="s">
        <v>84</v>
      </c>
      <c r="AU598" s="226" t="s">
        <v>92</v>
      </c>
      <c r="AY598" s="225" t="s">
        <v>226</v>
      </c>
      <c r="BK598" s="227">
        <f>SUM(BK599:BK600)</f>
        <v>0</v>
      </c>
    </row>
    <row r="599" s="2" customFormat="1" ht="16.5" customHeight="1">
      <c r="A599" s="41"/>
      <c r="B599" s="42"/>
      <c r="C599" s="266" t="s">
        <v>963</v>
      </c>
      <c r="D599" s="266" t="s">
        <v>301</v>
      </c>
      <c r="E599" s="267" t="s">
        <v>2330</v>
      </c>
      <c r="F599" s="268" t="s">
        <v>4250</v>
      </c>
      <c r="G599" s="269" t="s">
        <v>4251</v>
      </c>
      <c r="H599" s="270">
        <v>2</v>
      </c>
      <c r="I599" s="271"/>
      <c r="J599" s="272">
        <f>ROUND(I599*H599,2)</f>
        <v>0</v>
      </c>
      <c r="K599" s="268" t="s">
        <v>1</v>
      </c>
      <c r="L599" s="273"/>
      <c r="M599" s="274" t="s">
        <v>1</v>
      </c>
      <c r="N599" s="275" t="s">
        <v>52</v>
      </c>
      <c r="O599" s="95"/>
      <c r="P599" s="239">
        <f>O599*H599</f>
        <v>0</v>
      </c>
      <c r="Q599" s="239">
        <v>0.00095</v>
      </c>
      <c r="R599" s="239">
        <f>Q599*H599</f>
        <v>0.0019</v>
      </c>
      <c r="S599" s="239">
        <v>0</v>
      </c>
      <c r="T599" s="240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41" t="s">
        <v>266</v>
      </c>
      <c r="AT599" s="241" t="s">
        <v>301</v>
      </c>
      <c r="AU599" s="241" t="s">
        <v>94</v>
      </c>
      <c r="AY599" s="19" t="s">
        <v>226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9" t="s">
        <v>233</v>
      </c>
      <c r="BK599" s="242">
        <f>ROUND(I599*H599,2)</f>
        <v>0</v>
      </c>
      <c r="BL599" s="19" t="s">
        <v>233</v>
      </c>
      <c r="BM599" s="241" t="s">
        <v>5467</v>
      </c>
    </row>
    <row r="600" s="2" customFormat="1" ht="16.5" customHeight="1">
      <c r="A600" s="41"/>
      <c r="B600" s="42"/>
      <c r="C600" s="266" t="s">
        <v>968</v>
      </c>
      <c r="D600" s="266" t="s">
        <v>301</v>
      </c>
      <c r="E600" s="267" t="s">
        <v>2333</v>
      </c>
      <c r="F600" s="268" t="s">
        <v>4253</v>
      </c>
      <c r="G600" s="269" t="s">
        <v>327</v>
      </c>
      <c r="H600" s="270">
        <v>2</v>
      </c>
      <c r="I600" s="271"/>
      <c r="J600" s="272">
        <f>ROUND(I600*H600,2)</f>
        <v>0</v>
      </c>
      <c r="K600" s="268" t="s">
        <v>1</v>
      </c>
      <c r="L600" s="273"/>
      <c r="M600" s="274" t="s">
        <v>1</v>
      </c>
      <c r="N600" s="275" t="s">
        <v>52</v>
      </c>
      <c r="O600" s="95"/>
      <c r="P600" s="239">
        <f>O600*H600</f>
        <v>0</v>
      </c>
      <c r="Q600" s="239">
        <v>0.001</v>
      </c>
      <c r="R600" s="239">
        <f>Q600*H600</f>
        <v>0.002</v>
      </c>
      <c r="S600" s="239">
        <v>0</v>
      </c>
      <c r="T600" s="240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41" t="s">
        <v>266</v>
      </c>
      <c r="AT600" s="241" t="s">
        <v>301</v>
      </c>
      <c r="AU600" s="241" t="s">
        <v>94</v>
      </c>
      <c r="AY600" s="19" t="s">
        <v>226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9" t="s">
        <v>233</v>
      </c>
      <c r="BK600" s="242">
        <f>ROUND(I600*H600,2)</f>
        <v>0</v>
      </c>
      <c r="BL600" s="19" t="s">
        <v>233</v>
      </c>
      <c r="BM600" s="241" t="s">
        <v>5468</v>
      </c>
    </row>
    <row r="601" s="12" customFormat="1" ht="22.8" customHeight="1">
      <c r="A601" s="12"/>
      <c r="B601" s="214"/>
      <c r="C601" s="215"/>
      <c r="D601" s="216" t="s">
        <v>84</v>
      </c>
      <c r="E601" s="228" t="s">
        <v>4269</v>
      </c>
      <c r="F601" s="228" t="s">
        <v>4270</v>
      </c>
      <c r="G601" s="215"/>
      <c r="H601" s="215"/>
      <c r="I601" s="218"/>
      <c r="J601" s="229">
        <f>BK601</f>
        <v>0</v>
      </c>
      <c r="K601" s="215"/>
      <c r="L601" s="220"/>
      <c r="M601" s="221"/>
      <c r="N601" s="222"/>
      <c r="O601" s="222"/>
      <c r="P601" s="223">
        <f>SUM(P602:P609)</f>
        <v>0</v>
      </c>
      <c r="Q601" s="222"/>
      <c r="R601" s="223">
        <f>SUM(R602:R609)</f>
        <v>0.0063999999999999994</v>
      </c>
      <c r="S601" s="222"/>
      <c r="T601" s="224">
        <f>SUM(T602:T609)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25" t="s">
        <v>92</v>
      </c>
      <c r="AT601" s="226" t="s">
        <v>84</v>
      </c>
      <c r="AU601" s="226" t="s">
        <v>92</v>
      </c>
      <c r="AY601" s="225" t="s">
        <v>226</v>
      </c>
      <c r="BK601" s="227">
        <f>SUM(BK602:BK609)</f>
        <v>0</v>
      </c>
    </row>
    <row r="602" s="2" customFormat="1" ht="16.5" customHeight="1">
      <c r="A602" s="41"/>
      <c r="B602" s="42"/>
      <c r="C602" s="230" t="s">
        <v>973</v>
      </c>
      <c r="D602" s="230" t="s">
        <v>228</v>
      </c>
      <c r="E602" s="231" t="s">
        <v>5469</v>
      </c>
      <c r="F602" s="232" t="s">
        <v>5470</v>
      </c>
      <c r="G602" s="233" t="s">
        <v>611</v>
      </c>
      <c r="H602" s="234">
        <v>25</v>
      </c>
      <c r="I602" s="235"/>
      <c r="J602" s="236">
        <f>ROUND(I602*H602,2)</f>
        <v>0</v>
      </c>
      <c r="K602" s="232" t="s">
        <v>1</v>
      </c>
      <c r="L602" s="47"/>
      <c r="M602" s="237" t="s">
        <v>1</v>
      </c>
      <c r="N602" s="238" t="s">
        <v>52</v>
      </c>
      <c r="O602" s="95"/>
      <c r="P602" s="239">
        <f>O602*H602</f>
        <v>0</v>
      </c>
      <c r="Q602" s="239">
        <v>0.00010000000000000001</v>
      </c>
      <c r="R602" s="239">
        <f>Q602*H602</f>
        <v>0.0025000000000000001</v>
      </c>
      <c r="S602" s="239">
        <v>0</v>
      </c>
      <c r="T602" s="240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41" t="s">
        <v>233</v>
      </c>
      <c r="AT602" s="241" t="s">
        <v>228</v>
      </c>
      <c r="AU602" s="241" t="s">
        <v>94</v>
      </c>
      <c r="AY602" s="19" t="s">
        <v>226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9" t="s">
        <v>233</v>
      </c>
      <c r="BK602" s="242">
        <f>ROUND(I602*H602,2)</f>
        <v>0</v>
      </c>
      <c r="BL602" s="19" t="s">
        <v>233</v>
      </c>
      <c r="BM602" s="241" t="s">
        <v>5471</v>
      </c>
    </row>
    <row r="603" s="2" customFormat="1">
      <c r="A603" s="41"/>
      <c r="B603" s="42"/>
      <c r="C603" s="43"/>
      <c r="D603" s="245" t="s">
        <v>503</v>
      </c>
      <c r="E603" s="43"/>
      <c r="F603" s="276" t="s">
        <v>5472</v>
      </c>
      <c r="G603" s="43"/>
      <c r="H603" s="43"/>
      <c r="I603" s="277"/>
      <c r="J603" s="43"/>
      <c r="K603" s="43"/>
      <c r="L603" s="47"/>
      <c r="M603" s="278"/>
      <c r="N603" s="279"/>
      <c r="O603" s="95"/>
      <c r="P603" s="95"/>
      <c r="Q603" s="95"/>
      <c r="R603" s="95"/>
      <c r="S603" s="95"/>
      <c r="T603" s="96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19" t="s">
        <v>503</v>
      </c>
      <c r="AU603" s="19" t="s">
        <v>94</v>
      </c>
    </row>
    <row r="604" s="2" customFormat="1" ht="16.5" customHeight="1">
      <c r="A604" s="41"/>
      <c r="B604" s="42"/>
      <c r="C604" s="230" t="s">
        <v>979</v>
      </c>
      <c r="D604" s="230" t="s">
        <v>228</v>
      </c>
      <c r="E604" s="231" t="s">
        <v>5473</v>
      </c>
      <c r="F604" s="232" t="s">
        <v>5474</v>
      </c>
      <c r="G604" s="233" t="s">
        <v>611</v>
      </c>
      <c r="H604" s="234">
        <v>30</v>
      </c>
      <c r="I604" s="235"/>
      <c r="J604" s="236">
        <f>ROUND(I604*H604,2)</f>
        <v>0</v>
      </c>
      <c r="K604" s="232" t="s">
        <v>1</v>
      </c>
      <c r="L604" s="47"/>
      <c r="M604" s="237" t="s">
        <v>1</v>
      </c>
      <c r="N604" s="238" t="s">
        <v>52</v>
      </c>
      <c r="O604" s="95"/>
      <c r="P604" s="239">
        <f>O604*H604</f>
        <v>0</v>
      </c>
      <c r="Q604" s="239">
        <v>0.00010000000000000001</v>
      </c>
      <c r="R604" s="239">
        <f>Q604*H604</f>
        <v>0.0030000000000000001</v>
      </c>
      <c r="S604" s="239">
        <v>0</v>
      </c>
      <c r="T604" s="240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41" t="s">
        <v>233</v>
      </c>
      <c r="AT604" s="241" t="s">
        <v>228</v>
      </c>
      <c r="AU604" s="241" t="s">
        <v>94</v>
      </c>
      <c r="AY604" s="19" t="s">
        <v>226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9" t="s">
        <v>233</v>
      </c>
      <c r="BK604" s="242">
        <f>ROUND(I604*H604,2)</f>
        <v>0</v>
      </c>
      <c r="BL604" s="19" t="s">
        <v>233</v>
      </c>
      <c r="BM604" s="241" t="s">
        <v>5475</v>
      </c>
    </row>
    <row r="605" s="2" customFormat="1">
      <c r="A605" s="41"/>
      <c r="B605" s="42"/>
      <c r="C605" s="43"/>
      <c r="D605" s="245" t="s">
        <v>503</v>
      </c>
      <c r="E605" s="43"/>
      <c r="F605" s="276" t="s">
        <v>5472</v>
      </c>
      <c r="G605" s="43"/>
      <c r="H605" s="43"/>
      <c r="I605" s="277"/>
      <c r="J605" s="43"/>
      <c r="K605" s="43"/>
      <c r="L605" s="47"/>
      <c r="M605" s="278"/>
      <c r="N605" s="279"/>
      <c r="O605" s="95"/>
      <c r="P605" s="95"/>
      <c r="Q605" s="95"/>
      <c r="R605" s="95"/>
      <c r="S605" s="95"/>
      <c r="T605" s="96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19" t="s">
        <v>503</v>
      </c>
      <c r="AU605" s="19" t="s">
        <v>94</v>
      </c>
    </row>
    <row r="606" s="2" customFormat="1" ht="16.5" customHeight="1">
      <c r="A606" s="41"/>
      <c r="B606" s="42"/>
      <c r="C606" s="230" t="s">
        <v>984</v>
      </c>
      <c r="D606" s="230" t="s">
        <v>228</v>
      </c>
      <c r="E606" s="231" t="s">
        <v>5476</v>
      </c>
      <c r="F606" s="232" t="s">
        <v>5477</v>
      </c>
      <c r="G606" s="233" t="s">
        <v>611</v>
      </c>
      <c r="H606" s="234">
        <v>3</v>
      </c>
      <c r="I606" s="235"/>
      <c r="J606" s="236">
        <f>ROUND(I606*H606,2)</f>
        <v>0</v>
      </c>
      <c r="K606" s="232" t="s">
        <v>1</v>
      </c>
      <c r="L606" s="47"/>
      <c r="M606" s="237" t="s">
        <v>1</v>
      </c>
      <c r="N606" s="238" t="s">
        <v>52</v>
      </c>
      <c r="O606" s="95"/>
      <c r="P606" s="239">
        <f>O606*H606</f>
        <v>0</v>
      </c>
      <c r="Q606" s="239">
        <v>0.00010000000000000001</v>
      </c>
      <c r="R606" s="239">
        <f>Q606*H606</f>
        <v>0.00030000000000000003</v>
      </c>
      <c r="S606" s="239">
        <v>0</v>
      </c>
      <c r="T606" s="240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41" t="s">
        <v>233</v>
      </c>
      <c r="AT606" s="241" t="s">
        <v>228</v>
      </c>
      <c r="AU606" s="241" t="s">
        <v>94</v>
      </c>
      <c r="AY606" s="19" t="s">
        <v>226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9" t="s">
        <v>233</v>
      </c>
      <c r="BK606" s="242">
        <f>ROUND(I606*H606,2)</f>
        <v>0</v>
      </c>
      <c r="BL606" s="19" t="s">
        <v>233</v>
      </c>
      <c r="BM606" s="241" t="s">
        <v>5478</v>
      </c>
    </row>
    <row r="607" s="2" customFormat="1">
      <c r="A607" s="41"/>
      <c r="B607" s="42"/>
      <c r="C607" s="43"/>
      <c r="D607" s="245" t="s">
        <v>503</v>
      </c>
      <c r="E607" s="43"/>
      <c r="F607" s="276" t="s">
        <v>5472</v>
      </c>
      <c r="G607" s="43"/>
      <c r="H607" s="43"/>
      <c r="I607" s="277"/>
      <c r="J607" s="43"/>
      <c r="K607" s="43"/>
      <c r="L607" s="47"/>
      <c r="M607" s="278"/>
      <c r="N607" s="279"/>
      <c r="O607" s="95"/>
      <c r="P607" s="95"/>
      <c r="Q607" s="95"/>
      <c r="R607" s="95"/>
      <c r="S607" s="95"/>
      <c r="T607" s="96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19" t="s">
        <v>503</v>
      </c>
      <c r="AU607" s="19" t="s">
        <v>94</v>
      </c>
    </row>
    <row r="608" s="2" customFormat="1" ht="16.5" customHeight="1">
      <c r="A608" s="41"/>
      <c r="B608" s="42"/>
      <c r="C608" s="230" t="s">
        <v>989</v>
      </c>
      <c r="D608" s="230" t="s">
        <v>228</v>
      </c>
      <c r="E608" s="231" t="s">
        <v>5479</v>
      </c>
      <c r="F608" s="232" t="s">
        <v>5480</v>
      </c>
      <c r="G608" s="233" t="s">
        <v>611</v>
      </c>
      <c r="H608" s="234">
        <v>6</v>
      </c>
      <c r="I608" s="235"/>
      <c r="J608" s="236">
        <f>ROUND(I608*H608,2)</f>
        <v>0</v>
      </c>
      <c r="K608" s="232" t="s">
        <v>1</v>
      </c>
      <c r="L608" s="47"/>
      <c r="M608" s="237" t="s">
        <v>1</v>
      </c>
      <c r="N608" s="238" t="s">
        <v>52</v>
      </c>
      <c r="O608" s="95"/>
      <c r="P608" s="239">
        <f>O608*H608</f>
        <v>0</v>
      </c>
      <c r="Q608" s="239">
        <v>0.00010000000000000001</v>
      </c>
      <c r="R608" s="239">
        <f>Q608*H608</f>
        <v>0.00060000000000000006</v>
      </c>
      <c r="S608" s="239">
        <v>0</v>
      </c>
      <c r="T608" s="240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41" t="s">
        <v>233</v>
      </c>
      <c r="AT608" s="241" t="s">
        <v>228</v>
      </c>
      <c r="AU608" s="241" t="s">
        <v>94</v>
      </c>
      <c r="AY608" s="19" t="s">
        <v>226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9" t="s">
        <v>233</v>
      </c>
      <c r="BK608" s="242">
        <f>ROUND(I608*H608,2)</f>
        <v>0</v>
      </c>
      <c r="BL608" s="19" t="s">
        <v>233</v>
      </c>
      <c r="BM608" s="241" t="s">
        <v>5481</v>
      </c>
    </row>
    <row r="609" s="2" customFormat="1">
      <c r="A609" s="41"/>
      <c r="B609" s="42"/>
      <c r="C609" s="43"/>
      <c r="D609" s="245" t="s">
        <v>503</v>
      </c>
      <c r="E609" s="43"/>
      <c r="F609" s="276" t="s">
        <v>5472</v>
      </c>
      <c r="G609" s="43"/>
      <c r="H609" s="43"/>
      <c r="I609" s="277"/>
      <c r="J609" s="43"/>
      <c r="K609" s="43"/>
      <c r="L609" s="47"/>
      <c r="M609" s="278"/>
      <c r="N609" s="279"/>
      <c r="O609" s="95"/>
      <c r="P609" s="95"/>
      <c r="Q609" s="95"/>
      <c r="R609" s="95"/>
      <c r="S609" s="95"/>
      <c r="T609" s="96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19" t="s">
        <v>503</v>
      </c>
      <c r="AU609" s="19" t="s">
        <v>94</v>
      </c>
    </row>
    <row r="610" s="12" customFormat="1" ht="22.8" customHeight="1">
      <c r="A610" s="12"/>
      <c r="B610" s="214"/>
      <c r="C610" s="215"/>
      <c r="D610" s="216" t="s">
        <v>84</v>
      </c>
      <c r="E610" s="228" t="s">
        <v>683</v>
      </c>
      <c r="F610" s="228" t="s">
        <v>684</v>
      </c>
      <c r="G610" s="215"/>
      <c r="H610" s="215"/>
      <c r="I610" s="218"/>
      <c r="J610" s="229">
        <f>BK610</f>
        <v>0</v>
      </c>
      <c r="K610" s="215"/>
      <c r="L610" s="220"/>
      <c r="M610" s="221"/>
      <c r="N610" s="222"/>
      <c r="O610" s="222"/>
      <c r="P610" s="223">
        <f>SUM(P611:P666)</f>
        <v>0</v>
      </c>
      <c r="Q610" s="222"/>
      <c r="R610" s="223">
        <f>SUM(R611:R666)</f>
        <v>0.015000000000000001</v>
      </c>
      <c r="S610" s="222"/>
      <c r="T610" s="224">
        <f>SUM(T611:T666)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25" t="s">
        <v>92</v>
      </c>
      <c r="AT610" s="226" t="s">
        <v>84</v>
      </c>
      <c r="AU610" s="226" t="s">
        <v>92</v>
      </c>
      <c r="AY610" s="225" t="s">
        <v>226</v>
      </c>
      <c r="BK610" s="227">
        <f>SUM(BK611:BK666)</f>
        <v>0</v>
      </c>
    </row>
    <row r="611" s="2" customFormat="1" ht="16.5" customHeight="1">
      <c r="A611" s="41"/>
      <c r="B611" s="42"/>
      <c r="C611" s="230" t="s">
        <v>997</v>
      </c>
      <c r="D611" s="230" t="s">
        <v>228</v>
      </c>
      <c r="E611" s="231" t="s">
        <v>4305</v>
      </c>
      <c r="F611" s="232" t="s">
        <v>5030</v>
      </c>
      <c r="G611" s="233" t="s">
        <v>387</v>
      </c>
      <c r="H611" s="234">
        <v>1</v>
      </c>
      <c r="I611" s="235"/>
      <c r="J611" s="236">
        <f>ROUND(I611*H611,2)</f>
        <v>0</v>
      </c>
      <c r="K611" s="232" t="s">
        <v>1</v>
      </c>
      <c r="L611" s="47"/>
      <c r="M611" s="237" t="s">
        <v>1</v>
      </c>
      <c r="N611" s="238" t="s">
        <v>52</v>
      </c>
      <c r="O611" s="95"/>
      <c r="P611" s="239">
        <f>O611*H611</f>
        <v>0</v>
      </c>
      <c r="Q611" s="239">
        <v>0</v>
      </c>
      <c r="R611" s="239">
        <f>Q611*H611</f>
        <v>0</v>
      </c>
      <c r="S611" s="239">
        <v>0</v>
      </c>
      <c r="T611" s="240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41" t="s">
        <v>233</v>
      </c>
      <c r="AT611" s="241" t="s">
        <v>228</v>
      </c>
      <c r="AU611" s="241" t="s">
        <v>94</v>
      </c>
      <c r="AY611" s="19" t="s">
        <v>226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9" t="s">
        <v>233</v>
      </c>
      <c r="BK611" s="242">
        <f>ROUND(I611*H611,2)</f>
        <v>0</v>
      </c>
      <c r="BL611" s="19" t="s">
        <v>233</v>
      </c>
      <c r="BM611" s="241" t="s">
        <v>5482</v>
      </c>
    </row>
    <row r="612" s="2" customFormat="1" ht="16.5" customHeight="1">
      <c r="A612" s="41"/>
      <c r="B612" s="42"/>
      <c r="C612" s="230" t="s">
        <v>1001</v>
      </c>
      <c r="D612" s="230" t="s">
        <v>228</v>
      </c>
      <c r="E612" s="231" t="s">
        <v>4770</v>
      </c>
      <c r="F612" s="232" t="s">
        <v>4771</v>
      </c>
      <c r="G612" s="233" t="s">
        <v>244</v>
      </c>
      <c r="H612" s="234">
        <v>60</v>
      </c>
      <c r="I612" s="235"/>
      <c r="J612" s="236">
        <f>ROUND(I612*H612,2)</f>
        <v>0</v>
      </c>
      <c r="K612" s="232" t="s">
        <v>232</v>
      </c>
      <c r="L612" s="47"/>
      <c r="M612" s="237" t="s">
        <v>1</v>
      </c>
      <c r="N612" s="238" t="s">
        <v>52</v>
      </c>
      <c r="O612" s="95"/>
      <c r="P612" s="239">
        <f>O612*H612</f>
        <v>0</v>
      </c>
      <c r="Q612" s="239">
        <v>0</v>
      </c>
      <c r="R612" s="239">
        <f>Q612*H612</f>
        <v>0</v>
      </c>
      <c r="S612" s="239">
        <v>0</v>
      </c>
      <c r="T612" s="240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41" t="s">
        <v>233</v>
      </c>
      <c r="AT612" s="241" t="s">
        <v>228</v>
      </c>
      <c r="AU612" s="241" t="s">
        <v>94</v>
      </c>
      <c r="AY612" s="19" t="s">
        <v>226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9" t="s">
        <v>233</v>
      </c>
      <c r="BK612" s="242">
        <f>ROUND(I612*H612,2)</f>
        <v>0</v>
      </c>
      <c r="BL612" s="19" t="s">
        <v>233</v>
      </c>
      <c r="BM612" s="241" t="s">
        <v>5483</v>
      </c>
    </row>
    <row r="613" s="13" customFormat="1">
      <c r="A613" s="13"/>
      <c r="B613" s="243"/>
      <c r="C613" s="244"/>
      <c r="D613" s="245" t="s">
        <v>235</v>
      </c>
      <c r="E613" s="246" t="s">
        <v>1</v>
      </c>
      <c r="F613" s="247" t="s">
        <v>535</v>
      </c>
      <c r="G613" s="244"/>
      <c r="H613" s="248">
        <v>60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235</v>
      </c>
      <c r="AU613" s="254" t="s">
        <v>94</v>
      </c>
      <c r="AV613" s="13" t="s">
        <v>94</v>
      </c>
      <c r="AW613" s="13" t="s">
        <v>40</v>
      </c>
      <c r="AX613" s="13" t="s">
        <v>92</v>
      </c>
      <c r="AY613" s="254" t="s">
        <v>226</v>
      </c>
    </row>
    <row r="614" s="2" customFormat="1" ht="16.5" customHeight="1">
      <c r="A614" s="41"/>
      <c r="B614" s="42"/>
      <c r="C614" s="230" t="s">
        <v>1007</v>
      </c>
      <c r="D614" s="230" t="s">
        <v>228</v>
      </c>
      <c r="E614" s="231" t="s">
        <v>1855</v>
      </c>
      <c r="F614" s="232" t="s">
        <v>1856</v>
      </c>
      <c r="G614" s="233" t="s">
        <v>1630</v>
      </c>
      <c r="H614" s="234">
        <v>10</v>
      </c>
      <c r="I614" s="235"/>
      <c r="J614" s="236">
        <f>ROUND(I614*H614,2)</f>
        <v>0</v>
      </c>
      <c r="K614" s="232" t="s">
        <v>232</v>
      </c>
      <c r="L614" s="47"/>
      <c r="M614" s="237" t="s">
        <v>1</v>
      </c>
      <c r="N614" s="238" t="s">
        <v>52</v>
      </c>
      <c r="O614" s="95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41" t="s">
        <v>557</v>
      </c>
      <c r="AT614" s="241" t="s">
        <v>228</v>
      </c>
      <c r="AU614" s="241" t="s">
        <v>94</v>
      </c>
      <c r="AY614" s="19" t="s">
        <v>226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233</v>
      </c>
      <c r="BK614" s="242">
        <f>ROUND(I614*H614,2)</f>
        <v>0</v>
      </c>
      <c r="BL614" s="19" t="s">
        <v>557</v>
      </c>
      <c r="BM614" s="241" t="s">
        <v>5484</v>
      </c>
    </row>
    <row r="615" s="15" customFormat="1">
      <c r="A615" s="15"/>
      <c r="B615" s="280"/>
      <c r="C615" s="281"/>
      <c r="D615" s="245" t="s">
        <v>235</v>
      </c>
      <c r="E615" s="282" t="s">
        <v>1</v>
      </c>
      <c r="F615" s="283" t="s">
        <v>5211</v>
      </c>
      <c r="G615" s="281"/>
      <c r="H615" s="282" t="s">
        <v>1</v>
      </c>
      <c r="I615" s="284"/>
      <c r="J615" s="281"/>
      <c r="K615" s="281"/>
      <c r="L615" s="285"/>
      <c r="M615" s="286"/>
      <c r="N615" s="287"/>
      <c r="O615" s="287"/>
      <c r="P615" s="287"/>
      <c r="Q615" s="287"/>
      <c r="R615" s="287"/>
      <c r="S615" s="287"/>
      <c r="T615" s="288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9" t="s">
        <v>235</v>
      </c>
      <c r="AU615" s="289" t="s">
        <v>94</v>
      </c>
      <c r="AV615" s="15" t="s">
        <v>92</v>
      </c>
      <c r="AW615" s="15" t="s">
        <v>40</v>
      </c>
      <c r="AX615" s="15" t="s">
        <v>85</v>
      </c>
      <c r="AY615" s="289" t="s">
        <v>226</v>
      </c>
    </row>
    <row r="616" s="15" customFormat="1">
      <c r="A616" s="15"/>
      <c r="B616" s="280"/>
      <c r="C616" s="281"/>
      <c r="D616" s="245" t="s">
        <v>235</v>
      </c>
      <c r="E616" s="282" t="s">
        <v>1</v>
      </c>
      <c r="F616" s="283" t="s">
        <v>5220</v>
      </c>
      <c r="G616" s="281"/>
      <c r="H616" s="282" t="s">
        <v>1</v>
      </c>
      <c r="I616" s="284"/>
      <c r="J616" s="281"/>
      <c r="K616" s="281"/>
      <c r="L616" s="285"/>
      <c r="M616" s="286"/>
      <c r="N616" s="287"/>
      <c r="O616" s="287"/>
      <c r="P616" s="287"/>
      <c r="Q616" s="287"/>
      <c r="R616" s="287"/>
      <c r="S616" s="287"/>
      <c r="T616" s="288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9" t="s">
        <v>235</v>
      </c>
      <c r="AU616" s="289" t="s">
        <v>94</v>
      </c>
      <c r="AV616" s="15" t="s">
        <v>92</v>
      </c>
      <c r="AW616" s="15" t="s">
        <v>40</v>
      </c>
      <c r="AX616" s="15" t="s">
        <v>85</v>
      </c>
      <c r="AY616" s="289" t="s">
        <v>226</v>
      </c>
    </row>
    <row r="617" s="13" customFormat="1">
      <c r="A617" s="13"/>
      <c r="B617" s="243"/>
      <c r="C617" s="244"/>
      <c r="D617" s="245" t="s">
        <v>235</v>
      </c>
      <c r="E617" s="246" t="s">
        <v>1</v>
      </c>
      <c r="F617" s="247" t="s">
        <v>94</v>
      </c>
      <c r="G617" s="244"/>
      <c r="H617" s="248">
        <v>2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235</v>
      </c>
      <c r="AU617" s="254" t="s">
        <v>94</v>
      </c>
      <c r="AV617" s="13" t="s">
        <v>94</v>
      </c>
      <c r="AW617" s="13" t="s">
        <v>40</v>
      </c>
      <c r="AX617" s="13" t="s">
        <v>85</v>
      </c>
      <c r="AY617" s="254" t="s">
        <v>226</v>
      </c>
    </row>
    <row r="618" s="15" customFormat="1">
      <c r="A618" s="15"/>
      <c r="B618" s="280"/>
      <c r="C618" s="281"/>
      <c r="D618" s="245" t="s">
        <v>235</v>
      </c>
      <c r="E618" s="282" t="s">
        <v>1</v>
      </c>
      <c r="F618" s="283" t="s">
        <v>5485</v>
      </c>
      <c r="G618" s="281"/>
      <c r="H618" s="282" t="s">
        <v>1</v>
      </c>
      <c r="I618" s="284"/>
      <c r="J618" s="281"/>
      <c r="K618" s="281"/>
      <c r="L618" s="285"/>
      <c r="M618" s="286"/>
      <c r="N618" s="287"/>
      <c r="O618" s="287"/>
      <c r="P618" s="287"/>
      <c r="Q618" s="287"/>
      <c r="R618" s="287"/>
      <c r="S618" s="287"/>
      <c r="T618" s="28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9" t="s">
        <v>235</v>
      </c>
      <c r="AU618" s="289" t="s">
        <v>94</v>
      </c>
      <c r="AV618" s="15" t="s">
        <v>92</v>
      </c>
      <c r="AW618" s="15" t="s">
        <v>40</v>
      </c>
      <c r="AX618" s="15" t="s">
        <v>85</v>
      </c>
      <c r="AY618" s="289" t="s">
        <v>226</v>
      </c>
    </row>
    <row r="619" s="13" customFormat="1">
      <c r="A619" s="13"/>
      <c r="B619" s="243"/>
      <c r="C619" s="244"/>
      <c r="D619" s="245" t="s">
        <v>235</v>
      </c>
      <c r="E619" s="246" t="s">
        <v>1</v>
      </c>
      <c r="F619" s="247" t="s">
        <v>94</v>
      </c>
      <c r="G619" s="244"/>
      <c r="H619" s="248">
        <v>2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235</v>
      </c>
      <c r="AU619" s="254" t="s">
        <v>94</v>
      </c>
      <c r="AV619" s="13" t="s">
        <v>94</v>
      </c>
      <c r="AW619" s="13" t="s">
        <v>40</v>
      </c>
      <c r="AX619" s="13" t="s">
        <v>85</v>
      </c>
      <c r="AY619" s="254" t="s">
        <v>226</v>
      </c>
    </row>
    <row r="620" s="15" customFormat="1">
      <c r="A620" s="15"/>
      <c r="B620" s="280"/>
      <c r="C620" s="281"/>
      <c r="D620" s="245" t="s">
        <v>235</v>
      </c>
      <c r="E620" s="282" t="s">
        <v>1</v>
      </c>
      <c r="F620" s="283" t="s">
        <v>5339</v>
      </c>
      <c r="G620" s="281"/>
      <c r="H620" s="282" t="s">
        <v>1</v>
      </c>
      <c r="I620" s="284"/>
      <c r="J620" s="281"/>
      <c r="K620" s="281"/>
      <c r="L620" s="285"/>
      <c r="M620" s="286"/>
      <c r="N620" s="287"/>
      <c r="O620" s="287"/>
      <c r="P620" s="287"/>
      <c r="Q620" s="287"/>
      <c r="R620" s="287"/>
      <c r="S620" s="287"/>
      <c r="T620" s="28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9" t="s">
        <v>235</v>
      </c>
      <c r="AU620" s="289" t="s">
        <v>94</v>
      </c>
      <c r="AV620" s="15" t="s">
        <v>92</v>
      </c>
      <c r="AW620" s="15" t="s">
        <v>40</v>
      </c>
      <c r="AX620" s="15" t="s">
        <v>85</v>
      </c>
      <c r="AY620" s="289" t="s">
        <v>226</v>
      </c>
    </row>
    <row r="621" s="13" customFormat="1">
      <c r="A621" s="13"/>
      <c r="B621" s="243"/>
      <c r="C621" s="244"/>
      <c r="D621" s="245" t="s">
        <v>235</v>
      </c>
      <c r="E621" s="246" t="s">
        <v>1</v>
      </c>
      <c r="F621" s="247" t="s">
        <v>94</v>
      </c>
      <c r="G621" s="244"/>
      <c r="H621" s="248">
        <v>2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235</v>
      </c>
      <c r="AU621" s="254" t="s">
        <v>94</v>
      </c>
      <c r="AV621" s="13" t="s">
        <v>94</v>
      </c>
      <c r="AW621" s="13" t="s">
        <v>40</v>
      </c>
      <c r="AX621" s="13" t="s">
        <v>85</v>
      </c>
      <c r="AY621" s="254" t="s">
        <v>226</v>
      </c>
    </row>
    <row r="622" s="15" customFormat="1">
      <c r="A622" s="15"/>
      <c r="B622" s="280"/>
      <c r="C622" s="281"/>
      <c r="D622" s="245" t="s">
        <v>235</v>
      </c>
      <c r="E622" s="282" t="s">
        <v>1</v>
      </c>
      <c r="F622" s="283" t="s">
        <v>5367</v>
      </c>
      <c r="G622" s="281"/>
      <c r="H622" s="282" t="s">
        <v>1</v>
      </c>
      <c r="I622" s="284"/>
      <c r="J622" s="281"/>
      <c r="K622" s="281"/>
      <c r="L622" s="285"/>
      <c r="M622" s="286"/>
      <c r="N622" s="287"/>
      <c r="O622" s="287"/>
      <c r="P622" s="287"/>
      <c r="Q622" s="287"/>
      <c r="R622" s="287"/>
      <c r="S622" s="287"/>
      <c r="T622" s="28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9" t="s">
        <v>235</v>
      </c>
      <c r="AU622" s="289" t="s">
        <v>94</v>
      </c>
      <c r="AV622" s="15" t="s">
        <v>92</v>
      </c>
      <c r="AW622" s="15" t="s">
        <v>40</v>
      </c>
      <c r="AX622" s="15" t="s">
        <v>85</v>
      </c>
      <c r="AY622" s="289" t="s">
        <v>226</v>
      </c>
    </row>
    <row r="623" s="15" customFormat="1">
      <c r="A623" s="15"/>
      <c r="B623" s="280"/>
      <c r="C623" s="281"/>
      <c r="D623" s="245" t="s">
        <v>235</v>
      </c>
      <c r="E623" s="282" t="s">
        <v>1</v>
      </c>
      <c r="F623" s="283" t="s">
        <v>5220</v>
      </c>
      <c r="G623" s="281"/>
      <c r="H623" s="282" t="s">
        <v>1</v>
      </c>
      <c r="I623" s="284"/>
      <c r="J623" s="281"/>
      <c r="K623" s="281"/>
      <c r="L623" s="285"/>
      <c r="M623" s="286"/>
      <c r="N623" s="287"/>
      <c r="O623" s="287"/>
      <c r="P623" s="287"/>
      <c r="Q623" s="287"/>
      <c r="R623" s="287"/>
      <c r="S623" s="287"/>
      <c r="T623" s="288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9" t="s">
        <v>235</v>
      </c>
      <c r="AU623" s="289" t="s">
        <v>94</v>
      </c>
      <c r="AV623" s="15" t="s">
        <v>92</v>
      </c>
      <c r="AW623" s="15" t="s">
        <v>40</v>
      </c>
      <c r="AX623" s="15" t="s">
        <v>85</v>
      </c>
      <c r="AY623" s="289" t="s">
        <v>226</v>
      </c>
    </row>
    <row r="624" s="13" customFormat="1">
      <c r="A624" s="13"/>
      <c r="B624" s="243"/>
      <c r="C624" s="244"/>
      <c r="D624" s="245" t="s">
        <v>235</v>
      </c>
      <c r="E624" s="246" t="s">
        <v>1</v>
      </c>
      <c r="F624" s="247" t="s">
        <v>94</v>
      </c>
      <c r="G624" s="244"/>
      <c r="H624" s="248">
        <v>2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235</v>
      </c>
      <c r="AU624" s="254" t="s">
        <v>94</v>
      </c>
      <c r="AV624" s="13" t="s">
        <v>94</v>
      </c>
      <c r="AW624" s="13" t="s">
        <v>40</v>
      </c>
      <c r="AX624" s="13" t="s">
        <v>85</v>
      </c>
      <c r="AY624" s="254" t="s">
        <v>226</v>
      </c>
    </row>
    <row r="625" s="15" customFormat="1">
      <c r="A625" s="15"/>
      <c r="B625" s="280"/>
      <c r="C625" s="281"/>
      <c r="D625" s="245" t="s">
        <v>235</v>
      </c>
      <c r="E625" s="282" t="s">
        <v>1</v>
      </c>
      <c r="F625" s="283" t="s">
        <v>5440</v>
      </c>
      <c r="G625" s="281"/>
      <c r="H625" s="282" t="s">
        <v>1</v>
      </c>
      <c r="I625" s="284"/>
      <c r="J625" s="281"/>
      <c r="K625" s="281"/>
      <c r="L625" s="285"/>
      <c r="M625" s="286"/>
      <c r="N625" s="287"/>
      <c r="O625" s="287"/>
      <c r="P625" s="287"/>
      <c r="Q625" s="287"/>
      <c r="R625" s="287"/>
      <c r="S625" s="287"/>
      <c r="T625" s="28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9" t="s">
        <v>235</v>
      </c>
      <c r="AU625" s="289" t="s">
        <v>94</v>
      </c>
      <c r="AV625" s="15" t="s">
        <v>92</v>
      </c>
      <c r="AW625" s="15" t="s">
        <v>40</v>
      </c>
      <c r="AX625" s="15" t="s">
        <v>85</v>
      </c>
      <c r="AY625" s="289" t="s">
        <v>226</v>
      </c>
    </row>
    <row r="626" s="13" customFormat="1">
      <c r="A626" s="13"/>
      <c r="B626" s="243"/>
      <c r="C626" s="244"/>
      <c r="D626" s="245" t="s">
        <v>235</v>
      </c>
      <c r="E626" s="246" t="s">
        <v>1</v>
      </c>
      <c r="F626" s="247" t="s">
        <v>94</v>
      </c>
      <c r="G626" s="244"/>
      <c r="H626" s="248">
        <v>2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235</v>
      </c>
      <c r="AU626" s="254" t="s">
        <v>94</v>
      </c>
      <c r="AV626" s="13" t="s">
        <v>94</v>
      </c>
      <c r="AW626" s="13" t="s">
        <v>40</v>
      </c>
      <c r="AX626" s="13" t="s">
        <v>85</v>
      </c>
      <c r="AY626" s="254" t="s">
        <v>226</v>
      </c>
    </row>
    <row r="627" s="14" customFormat="1">
      <c r="A627" s="14"/>
      <c r="B627" s="255"/>
      <c r="C627" s="256"/>
      <c r="D627" s="245" t="s">
        <v>235</v>
      </c>
      <c r="E627" s="257" t="s">
        <v>1</v>
      </c>
      <c r="F627" s="258" t="s">
        <v>237</v>
      </c>
      <c r="G627" s="256"/>
      <c r="H627" s="259">
        <v>10</v>
      </c>
      <c r="I627" s="260"/>
      <c r="J627" s="256"/>
      <c r="K627" s="256"/>
      <c r="L627" s="261"/>
      <c r="M627" s="262"/>
      <c r="N627" s="263"/>
      <c r="O627" s="263"/>
      <c r="P627" s="263"/>
      <c r="Q627" s="263"/>
      <c r="R627" s="263"/>
      <c r="S627" s="263"/>
      <c r="T627" s="26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5" t="s">
        <v>235</v>
      </c>
      <c r="AU627" s="265" t="s">
        <v>94</v>
      </c>
      <c r="AV627" s="14" t="s">
        <v>233</v>
      </c>
      <c r="AW627" s="14" t="s">
        <v>40</v>
      </c>
      <c r="AX627" s="14" t="s">
        <v>92</v>
      </c>
      <c r="AY627" s="265" t="s">
        <v>226</v>
      </c>
    </row>
    <row r="628" s="2" customFormat="1" ht="16.5" customHeight="1">
      <c r="A628" s="41"/>
      <c r="B628" s="42"/>
      <c r="C628" s="230" t="s">
        <v>1011</v>
      </c>
      <c r="D628" s="230" t="s">
        <v>228</v>
      </c>
      <c r="E628" s="231" t="s">
        <v>1866</v>
      </c>
      <c r="F628" s="232" t="s">
        <v>1867</v>
      </c>
      <c r="G628" s="233" t="s">
        <v>1630</v>
      </c>
      <c r="H628" s="234">
        <v>2</v>
      </c>
      <c r="I628" s="235"/>
      <c r="J628" s="236">
        <f>ROUND(I628*H628,2)</f>
        <v>0</v>
      </c>
      <c r="K628" s="232" t="s">
        <v>232</v>
      </c>
      <c r="L628" s="47"/>
      <c r="M628" s="237" t="s">
        <v>1</v>
      </c>
      <c r="N628" s="238" t="s">
        <v>52</v>
      </c>
      <c r="O628" s="95"/>
      <c r="P628" s="239">
        <f>O628*H628</f>
        <v>0</v>
      </c>
      <c r="Q628" s="239">
        <v>0</v>
      </c>
      <c r="R628" s="239">
        <f>Q628*H628</f>
        <v>0</v>
      </c>
      <c r="S628" s="239">
        <v>0</v>
      </c>
      <c r="T628" s="240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41" t="s">
        <v>557</v>
      </c>
      <c r="AT628" s="241" t="s">
        <v>228</v>
      </c>
      <c r="AU628" s="241" t="s">
        <v>94</v>
      </c>
      <c r="AY628" s="19" t="s">
        <v>226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9" t="s">
        <v>233</v>
      </c>
      <c r="BK628" s="242">
        <f>ROUND(I628*H628,2)</f>
        <v>0</v>
      </c>
      <c r="BL628" s="19" t="s">
        <v>557</v>
      </c>
      <c r="BM628" s="241" t="s">
        <v>5486</v>
      </c>
    </row>
    <row r="629" s="15" customFormat="1">
      <c r="A629" s="15"/>
      <c r="B629" s="280"/>
      <c r="C629" s="281"/>
      <c r="D629" s="245" t="s">
        <v>235</v>
      </c>
      <c r="E629" s="282" t="s">
        <v>1</v>
      </c>
      <c r="F629" s="283" t="s">
        <v>5211</v>
      </c>
      <c r="G629" s="281"/>
      <c r="H629" s="282" t="s">
        <v>1</v>
      </c>
      <c r="I629" s="284"/>
      <c r="J629" s="281"/>
      <c r="K629" s="281"/>
      <c r="L629" s="285"/>
      <c r="M629" s="286"/>
      <c r="N629" s="287"/>
      <c r="O629" s="287"/>
      <c r="P629" s="287"/>
      <c r="Q629" s="287"/>
      <c r="R629" s="287"/>
      <c r="S629" s="287"/>
      <c r="T629" s="28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9" t="s">
        <v>235</v>
      </c>
      <c r="AU629" s="289" t="s">
        <v>94</v>
      </c>
      <c r="AV629" s="15" t="s">
        <v>92</v>
      </c>
      <c r="AW629" s="15" t="s">
        <v>40</v>
      </c>
      <c r="AX629" s="15" t="s">
        <v>85</v>
      </c>
      <c r="AY629" s="289" t="s">
        <v>226</v>
      </c>
    </row>
    <row r="630" s="13" customFormat="1">
      <c r="A630" s="13"/>
      <c r="B630" s="243"/>
      <c r="C630" s="244"/>
      <c r="D630" s="245" t="s">
        <v>235</v>
      </c>
      <c r="E630" s="246" t="s">
        <v>1</v>
      </c>
      <c r="F630" s="247" t="s">
        <v>94</v>
      </c>
      <c r="G630" s="244"/>
      <c r="H630" s="248">
        <v>2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235</v>
      </c>
      <c r="AU630" s="254" t="s">
        <v>94</v>
      </c>
      <c r="AV630" s="13" t="s">
        <v>94</v>
      </c>
      <c r="AW630" s="13" t="s">
        <v>40</v>
      </c>
      <c r="AX630" s="13" t="s">
        <v>92</v>
      </c>
      <c r="AY630" s="254" t="s">
        <v>226</v>
      </c>
    </row>
    <row r="631" s="2" customFormat="1" ht="16.5" customHeight="1">
      <c r="A631" s="41"/>
      <c r="B631" s="42"/>
      <c r="C631" s="230" t="s">
        <v>1015</v>
      </c>
      <c r="D631" s="230" t="s">
        <v>228</v>
      </c>
      <c r="E631" s="231" t="s">
        <v>1858</v>
      </c>
      <c r="F631" s="232" t="s">
        <v>1859</v>
      </c>
      <c r="G631" s="233" t="s">
        <v>244</v>
      </c>
      <c r="H631" s="234">
        <v>112.40000000000001</v>
      </c>
      <c r="I631" s="235"/>
      <c r="J631" s="236">
        <f>ROUND(I631*H631,2)</f>
        <v>0</v>
      </c>
      <c r="K631" s="232" t="s">
        <v>232</v>
      </c>
      <c r="L631" s="47"/>
      <c r="M631" s="237" t="s">
        <v>1</v>
      </c>
      <c r="N631" s="238" t="s">
        <v>52</v>
      </c>
      <c r="O631" s="95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41" t="s">
        <v>557</v>
      </c>
      <c r="AT631" s="241" t="s">
        <v>228</v>
      </c>
      <c r="AU631" s="241" t="s">
        <v>94</v>
      </c>
      <c r="AY631" s="19" t="s">
        <v>226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9" t="s">
        <v>233</v>
      </c>
      <c r="BK631" s="242">
        <f>ROUND(I631*H631,2)</f>
        <v>0</v>
      </c>
      <c r="BL631" s="19" t="s">
        <v>557</v>
      </c>
      <c r="BM631" s="241" t="s">
        <v>5487</v>
      </c>
    </row>
    <row r="632" s="15" customFormat="1">
      <c r="A632" s="15"/>
      <c r="B632" s="280"/>
      <c r="C632" s="281"/>
      <c r="D632" s="245" t="s">
        <v>235</v>
      </c>
      <c r="E632" s="282" t="s">
        <v>1</v>
      </c>
      <c r="F632" s="283" t="s">
        <v>5211</v>
      </c>
      <c r="G632" s="281"/>
      <c r="H632" s="282" t="s">
        <v>1</v>
      </c>
      <c r="I632" s="284"/>
      <c r="J632" s="281"/>
      <c r="K632" s="281"/>
      <c r="L632" s="285"/>
      <c r="M632" s="286"/>
      <c r="N632" s="287"/>
      <c r="O632" s="287"/>
      <c r="P632" s="287"/>
      <c r="Q632" s="287"/>
      <c r="R632" s="287"/>
      <c r="S632" s="287"/>
      <c r="T632" s="28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9" t="s">
        <v>235</v>
      </c>
      <c r="AU632" s="289" t="s">
        <v>94</v>
      </c>
      <c r="AV632" s="15" t="s">
        <v>92</v>
      </c>
      <c r="AW632" s="15" t="s">
        <v>40</v>
      </c>
      <c r="AX632" s="15" t="s">
        <v>85</v>
      </c>
      <c r="AY632" s="289" t="s">
        <v>226</v>
      </c>
    </row>
    <row r="633" s="15" customFormat="1">
      <c r="A633" s="15"/>
      <c r="B633" s="280"/>
      <c r="C633" s="281"/>
      <c r="D633" s="245" t="s">
        <v>235</v>
      </c>
      <c r="E633" s="282" t="s">
        <v>1</v>
      </c>
      <c r="F633" s="283" t="s">
        <v>5220</v>
      </c>
      <c r="G633" s="281"/>
      <c r="H633" s="282" t="s">
        <v>1</v>
      </c>
      <c r="I633" s="284"/>
      <c r="J633" s="281"/>
      <c r="K633" s="281"/>
      <c r="L633" s="285"/>
      <c r="M633" s="286"/>
      <c r="N633" s="287"/>
      <c r="O633" s="287"/>
      <c r="P633" s="287"/>
      <c r="Q633" s="287"/>
      <c r="R633" s="287"/>
      <c r="S633" s="287"/>
      <c r="T633" s="28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9" t="s">
        <v>235</v>
      </c>
      <c r="AU633" s="289" t="s">
        <v>94</v>
      </c>
      <c r="AV633" s="15" t="s">
        <v>92</v>
      </c>
      <c r="AW633" s="15" t="s">
        <v>40</v>
      </c>
      <c r="AX633" s="15" t="s">
        <v>85</v>
      </c>
      <c r="AY633" s="289" t="s">
        <v>226</v>
      </c>
    </row>
    <row r="634" s="15" customFormat="1">
      <c r="A634" s="15"/>
      <c r="B634" s="280"/>
      <c r="C634" s="281"/>
      <c r="D634" s="245" t="s">
        <v>235</v>
      </c>
      <c r="E634" s="282" t="s">
        <v>1</v>
      </c>
      <c r="F634" s="283" t="s">
        <v>4623</v>
      </c>
      <c r="G634" s="281"/>
      <c r="H634" s="282" t="s">
        <v>1</v>
      </c>
      <c r="I634" s="284"/>
      <c r="J634" s="281"/>
      <c r="K634" s="281"/>
      <c r="L634" s="285"/>
      <c r="M634" s="286"/>
      <c r="N634" s="287"/>
      <c r="O634" s="287"/>
      <c r="P634" s="287"/>
      <c r="Q634" s="287"/>
      <c r="R634" s="287"/>
      <c r="S634" s="287"/>
      <c r="T634" s="288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9" t="s">
        <v>235</v>
      </c>
      <c r="AU634" s="289" t="s">
        <v>94</v>
      </c>
      <c r="AV634" s="15" t="s">
        <v>92</v>
      </c>
      <c r="AW634" s="15" t="s">
        <v>40</v>
      </c>
      <c r="AX634" s="15" t="s">
        <v>85</v>
      </c>
      <c r="AY634" s="289" t="s">
        <v>226</v>
      </c>
    </row>
    <row r="635" s="13" customFormat="1">
      <c r="A635" s="13"/>
      <c r="B635" s="243"/>
      <c r="C635" s="244"/>
      <c r="D635" s="245" t="s">
        <v>235</v>
      </c>
      <c r="E635" s="246" t="s">
        <v>1</v>
      </c>
      <c r="F635" s="247" t="s">
        <v>4935</v>
      </c>
      <c r="G635" s="244"/>
      <c r="H635" s="248">
        <v>6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235</v>
      </c>
      <c r="AU635" s="254" t="s">
        <v>94</v>
      </c>
      <c r="AV635" s="13" t="s">
        <v>94</v>
      </c>
      <c r="AW635" s="13" t="s">
        <v>40</v>
      </c>
      <c r="AX635" s="13" t="s">
        <v>85</v>
      </c>
      <c r="AY635" s="254" t="s">
        <v>226</v>
      </c>
    </row>
    <row r="636" s="15" customFormat="1">
      <c r="A636" s="15"/>
      <c r="B636" s="280"/>
      <c r="C636" s="281"/>
      <c r="D636" s="245" t="s">
        <v>235</v>
      </c>
      <c r="E636" s="282" t="s">
        <v>1</v>
      </c>
      <c r="F636" s="283" t="s">
        <v>4918</v>
      </c>
      <c r="G636" s="281"/>
      <c r="H636" s="282" t="s">
        <v>1</v>
      </c>
      <c r="I636" s="284"/>
      <c r="J636" s="281"/>
      <c r="K636" s="281"/>
      <c r="L636" s="285"/>
      <c r="M636" s="286"/>
      <c r="N636" s="287"/>
      <c r="O636" s="287"/>
      <c r="P636" s="287"/>
      <c r="Q636" s="287"/>
      <c r="R636" s="287"/>
      <c r="S636" s="287"/>
      <c r="T636" s="28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9" t="s">
        <v>235</v>
      </c>
      <c r="AU636" s="289" t="s">
        <v>94</v>
      </c>
      <c r="AV636" s="15" t="s">
        <v>92</v>
      </c>
      <c r="AW636" s="15" t="s">
        <v>40</v>
      </c>
      <c r="AX636" s="15" t="s">
        <v>85</v>
      </c>
      <c r="AY636" s="289" t="s">
        <v>226</v>
      </c>
    </row>
    <row r="637" s="13" customFormat="1">
      <c r="A637" s="13"/>
      <c r="B637" s="243"/>
      <c r="C637" s="244"/>
      <c r="D637" s="245" t="s">
        <v>235</v>
      </c>
      <c r="E637" s="246" t="s">
        <v>1</v>
      </c>
      <c r="F637" s="247" t="s">
        <v>4935</v>
      </c>
      <c r="G637" s="244"/>
      <c r="H637" s="248">
        <v>6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235</v>
      </c>
      <c r="AU637" s="254" t="s">
        <v>94</v>
      </c>
      <c r="AV637" s="13" t="s">
        <v>94</v>
      </c>
      <c r="AW637" s="13" t="s">
        <v>40</v>
      </c>
      <c r="AX637" s="13" t="s">
        <v>85</v>
      </c>
      <c r="AY637" s="254" t="s">
        <v>226</v>
      </c>
    </row>
    <row r="638" s="15" customFormat="1">
      <c r="A638" s="15"/>
      <c r="B638" s="280"/>
      <c r="C638" s="281"/>
      <c r="D638" s="245" t="s">
        <v>235</v>
      </c>
      <c r="E638" s="282" t="s">
        <v>1</v>
      </c>
      <c r="F638" s="283" t="s">
        <v>5485</v>
      </c>
      <c r="G638" s="281"/>
      <c r="H638" s="282" t="s">
        <v>1</v>
      </c>
      <c r="I638" s="284"/>
      <c r="J638" s="281"/>
      <c r="K638" s="281"/>
      <c r="L638" s="285"/>
      <c r="M638" s="286"/>
      <c r="N638" s="287"/>
      <c r="O638" s="287"/>
      <c r="P638" s="287"/>
      <c r="Q638" s="287"/>
      <c r="R638" s="287"/>
      <c r="S638" s="287"/>
      <c r="T638" s="288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9" t="s">
        <v>235</v>
      </c>
      <c r="AU638" s="289" t="s">
        <v>94</v>
      </c>
      <c r="AV638" s="15" t="s">
        <v>92</v>
      </c>
      <c r="AW638" s="15" t="s">
        <v>40</v>
      </c>
      <c r="AX638" s="15" t="s">
        <v>85</v>
      </c>
      <c r="AY638" s="289" t="s">
        <v>226</v>
      </c>
    </row>
    <row r="639" s="15" customFormat="1">
      <c r="A639" s="15"/>
      <c r="B639" s="280"/>
      <c r="C639" s="281"/>
      <c r="D639" s="245" t="s">
        <v>235</v>
      </c>
      <c r="E639" s="282" t="s">
        <v>1</v>
      </c>
      <c r="F639" s="283" t="s">
        <v>5291</v>
      </c>
      <c r="G639" s="281"/>
      <c r="H639" s="282" t="s">
        <v>1</v>
      </c>
      <c r="I639" s="284"/>
      <c r="J639" s="281"/>
      <c r="K639" s="281"/>
      <c r="L639" s="285"/>
      <c r="M639" s="286"/>
      <c r="N639" s="287"/>
      <c r="O639" s="287"/>
      <c r="P639" s="287"/>
      <c r="Q639" s="287"/>
      <c r="R639" s="287"/>
      <c r="S639" s="287"/>
      <c r="T639" s="288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9" t="s">
        <v>235</v>
      </c>
      <c r="AU639" s="289" t="s">
        <v>94</v>
      </c>
      <c r="AV639" s="15" t="s">
        <v>92</v>
      </c>
      <c r="AW639" s="15" t="s">
        <v>40</v>
      </c>
      <c r="AX639" s="15" t="s">
        <v>85</v>
      </c>
      <c r="AY639" s="289" t="s">
        <v>226</v>
      </c>
    </row>
    <row r="640" s="13" customFormat="1">
      <c r="A640" s="13"/>
      <c r="B640" s="243"/>
      <c r="C640" s="244"/>
      <c r="D640" s="245" t="s">
        <v>235</v>
      </c>
      <c r="E640" s="246" t="s">
        <v>1</v>
      </c>
      <c r="F640" s="247" t="s">
        <v>5336</v>
      </c>
      <c r="G640" s="244"/>
      <c r="H640" s="248">
        <v>14.4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235</v>
      </c>
      <c r="AU640" s="254" t="s">
        <v>94</v>
      </c>
      <c r="AV640" s="13" t="s">
        <v>94</v>
      </c>
      <c r="AW640" s="13" t="s">
        <v>40</v>
      </c>
      <c r="AX640" s="13" t="s">
        <v>85</v>
      </c>
      <c r="AY640" s="254" t="s">
        <v>226</v>
      </c>
    </row>
    <row r="641" s="15" customFormat="1">
      <c r="A641" s="15"/>
      <c r="B641" s="280"/>
      <c r="C641" s="281"/>
      <c r="D641" s="245" t="s">
        <v>235</v>
      </c>
      <c r="E641" s="282" t="s">
        <v>1</v>
      </c>
      <c r="F641" s="283" t="s">
        <v>5339</v>
      </c>
      <c r="G641" s="281"/>
      <c r="H641" s="282" t="s">
        <v>1</v>
      </c>
      <c r="I641" s="284"/>
      <c r="J641" s="281"/>
      <c r="K641" s="281"/>
      <c r="L641" s="285"/>
      <c r="M641" s="286"/>
      <c r="N641" s="287"/>
      <c r="O641" s="287"/>
      <c r="P641" s="287"/>
      <c r="Q641" s="287"/>
      <c r="R641" s="287"/>
      <c r="S641" s="287"/>
      <c r="T641" s="28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89" t="s">
        <v>235</v>
      </c>
      <c r="AU641" s="289" t="s">
        <v>94</v>
      </c>
      <c r="AV641" s="15" t="s">
        <v>92</v>
      </c>
      <c r="AW641" s="15" t="s">
        <v>40</v>
      </c>
      <c r="AX641" s="15" t="s">
        <v>85</v>
      </c>
      <c r="AY641" s="289" t="s">
        <v>226</v>
      </c>
    </row>
    <row r="642" s="15" customFormat="1">
      <c r="A642" s="15"/>
      <c r="B642" s="280"/>
      <c r="C642" s="281"/>
      <c r="D642" s="245" t="s">
        <v>235</v>
      </c>
      <c r="E642" s="282" t="s">
        <v>1</v>
      </c>
      <c r="F642" s="283" t="s">
        <v>5358</v>
      </c>
      <c r="G642" s="281"/>
      <c r="H642" s="282" t="s">
        <v>1</v>
      </c>
      <c r="I642" s="284"/>
      <c r="J642" s="281"/>
      <c r="K642" s="281"/>
      <c r="L642" s="285"/>
      <c r="M642" s="286"/>
      <c r="N642" s="287"/>
      <c r="O642" s="287"/>
      <c r="P642" s="287"/>
      <c r="Q642" s="287"/>
      <c r="R642" s="287"/>
      <c r="S642" s="287"/>
      <c r="T642" s="28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9" t="s">
        <v>235</v>
      </c>
      <c r="AU642" s="289" t="s">
        <v>94</v>
      </c>
      <c r="AV642" s="15" t="s">
        <v>92</v>
      </c>
      <c r="AW642" s="15" t="s">
        <v>40</v>
      </c>
      <c r="AX642" s="15" t="s">
        <v>85</v>
      </c>
      <c r="AY642" s="289" t="s">
        <v>226</v>
      </c>
    </row>
    <row r="643" s="13" customFormat="1">
      <c r="A643" s="13"/>
      <c r="B643" s="243"/>
      <c r="C643" s="244"/>
      <c r="D643" s="245" t="s">
        <v>235</v>
      </c>
      <c r="E643" s="246" t="s">
        <v>1</v>
      </c>
      <c r="F643" s="247" t="s">
        <v>4935</v>
      </c>
      <c r="G643" s="244"/>
      <c r="H643" s="248">
        <v>6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235</v>
      </c>
      <c r="AU643" s="254" t="s">
        <v>94</v>
      </c>
      <c r="AV643" s="13" t="s">
        <v>94</v>
      </c>
      <c r="AW643" s="13" t="s">
        <v>40</v>
      </c>
      <c r="AX643" s="13" t="s">
        <v>85</v>
      </c>
      <c r="AY643" s="254" t="s">
        <v>226</v>
      </c>
    </row>
    <row r="644" s="15" customFormat="1">
      <c r="A644" s="15"/>
      <c r="B644" s="280"/>
      <c r="C644" s="281"/>
      <c r="D644" s="245" t="s">
        <v>235</v>
      </c>
      <c r="E644" s="282" t="s">
        <v>1</v>
      </c>
      <c r="F644" s="283" t="s">
        <v>4623</v>
      </c>
      <c r="G644" s="281"/>
      <c r="H644" s="282" t="s">
        <v>1</v>
      </c>
      <c r="I644" s="284"/>
      <c r="J644" s="281"/>
      <c r="K644" s="281"/>
      <c r="L644" s="285"/>
      <c r="M644" s="286"/>
      <c r="N644" s="287"/>
      <c r="O644" s="287"/>
      <c r="P644" s="287"/>
      <c r="Q644" s="287"/>
      <c r="R644" s="287"/>
      <c r="S644" s="287"/>
      <c r="T644" s="288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89" t="s">
        <v>235</v>
      </c>
      <c r="AU644" s="289" t="s">
        <v>94</v>
      </c>
      <c r="AV644" s="15" t="s">
        <v>92</v>
      </c>
      <c r="AW644" s="15" t="s">
        <v>40</v>
      </c>
      <c r="AX644" s="15" t="s">
        <v>85</v>
      </c>
      <c r="AY644" s="289" t="s">
        <v>226</v>
      </c>
    </row>
    <row r="645" s="13" customFormat="1">
      <c r="A645" s="13"/>
      <c r="B645" s="243"/>
      <c r="C645" s="244"/>
      <c r="D645" s="245" t="s">
        <v>235</v>
      </c>
      <c r="E645" s="246" t="s">
        <v>1</v>
      </c>
      <c r="F645" s="247" t="s">
        <v>4935</v>
      </c>
      <c r="G645" s="244"/>
      <c r="H645" s="248">
        <v>6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235</v>
      </c>
      <c r="AU645" s="254" t="s">
        <v>94</v>
      </c>
      <c r="AV645" s="13" t="s">
        <v>94</v>
      </c>
      <c r="AW645" s="13" t="s">
        <v>40</v>
      </c>
      <c r="AX645" s="13" t="s">
        <v>85</v>
      </c>
      <c r="AY645" s="254" t="s">
        <v>226</v>
      </c>
    </row>
    <row r="646" s="15" customFormat="1">
      <c r="A646" s="15"/>
      <c r="B646" s="280"/>
      <c r="C646" s="281"/>
      <c r="D646" s="245" t="s">
        <v>235</v>
      </c>
      <c r="E646" s="282" t="s">
        <v>1</v>
      </c>
      <c r="F646" s="283" t="s">
        <v>5367</v>
      </c>
      <c r="G646" s="281"/>
      <c r="H646" s="282" t="s">
        <v>1</v>
      </c>
      <c r="I646" s="284"/>
      <c r="J646" s="281"/>
      <c r="K646" s="281"/>
      <c r="L646" s="285"/>
      <c r="M646" s="286"/>
      <c r="N646" s="287"/>
      <c r="O646" s="287"/>
      <c r="P646" s="287"/>
      <c r="Q646" s="287"/>
      <c r="R646" s="287"/>
      <c r="S646" s="287"/>
      <c r="T646" s="28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89" t="s">
        <v>235</v>
      </c>
      <c r="AU646" s="289" t="s">
        <v>94</v>
      </c>
      <c r="AV646" s="15" t="s">
        <v>92</v>
      </c>
      <c r="AW646" s="15" t="s">
        <v>40</v>
      </c>
      <c r="AX646" s="15" t="s">
        <v>85</v>
      </c>
      <c r="AY646" s="289" t="s">
        <v>226</v>
      </c>
    </row>
    <row r="647" s="15" customFormat="1">
      <c r="A647" s="15"/>
      <c r="B647" s="280"/>
      <c r="C647" s="281"/>
      <c r="D647" s="245" t="s">
        <v>235</v>
      </c>
      <c r="E647" s="282" t="s">
        <v>1</v>
      </c>
      <c r="F647" s="283" t="s">
        <v>5220</v>
      </c>
      <c r="G647" s="281"/>
      <c r="H647" s="282" t="s">
        <v>1</v>
      </c>
      <c r="I647" s="284"/>
      <c r="J647" s="281"/>
      <c r="K647" s="281"/>
      <c r="L647" s="285"/>
      <c r="M647" s="286"/>
      <c r="N647" s="287"/>
      <c r="O647" s="287"/>
      <c r="P647" s="287"/>
      <c r="Q647" s="287"/>
      <c r="R647" s="287"/>
      <c r="S647" s="287"/>
      <c r="T647" s="288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9" t="s">
        <v>235</v>
      </c>
      <c r="AU647" s="289" t="s">
        <v>94</v>
      </c>
      <c r="AV647" s="15" t="s">
        <v>92</v>
      </c>
      <c r="AW647" s="15" t="s">
        <v>40</v>
      </c>
      <c r="AX647" s="15" t="s">
        <v>85</v>
      </c>
      <c r="AY647" s="289" t="s">
        <v>226</v>
      </c>
    </row>
    <row r="648" s="15" customFormat="1">
      <c r="A648" s="15"/>
      <c r="B648" s="280"/>
      <c r="C648" s="281"/>
      <c r="D648" s="245" t="s">
        <v>235</v>
      </c>
      <c r="E648" s="282" t="s">
        <v>1</v>
      </c>
      <c r="F648" s="283" t="s">
        <v>5425</v>
      </c>
      <c r="G648" s="281"/>
      <c r="H648" s="282" t="s">
        <v>1</v>
      </c>
      <c r="I648" s="284"/>
      <c r="J648" s="281"/>
      <c r="K648" s="281"/>
      <c r="L648" s="285"/>
      <c r="M648" s="286"/>
      <c r="N648" s="287"/>
      <c r="O648" s="287"/>
      <c r="P648" s="287"/>
      <c r="Q648" s="287"/>
      <c r="R648" s="287"/>
      <c r="S648" s="287"/>
      <c r="T648" s="28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9" t="s">
        <v>235</v>
      </c>
      <c r="AU648" s="289" t="s">
        <v>94</v>
      </c>
      <c r="AV648" s="15" t="s">
        <v>92</v>
      </c>
      <c r="AW648" s="15" t="s">
        <v>40</v>
      </c>
      <c r="AX648" s="15" t="s">
        <v>85</v>
      </c>
      <c r="AY648" s="289" t="s">
        <v>226</v>
      </c>
    </row>
    <row r="649" s="13" customFormat="1">
      <c r="A649" s="13"/>
      <c r="B649" s="243"/>
      <c r="C649" s="244"/>
      <c r="D649" s="245" t="s">
        <v>235</v>
      </c>
      <c r="E649" s="246" t="s">
        <v>1</v>
      </c>
      <c r="F649" s="247" t="s">
        <v>5127</v>
      </c>
      <c r="G649" s="244"/>
      <c r="H649" s="248">
        <v>36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235</v>
      </c>
      <c r="AU649" s="254" t="s">
        <v>94</v>
      </c>
      <c r="AV649" s="13" t="s">
        <v>94</v>
      </c>
      <c r="AW649" s="13" t="s">
        <v>40</v>
      </c>
      <c r="AX649" s="13" t="s">
        <v>85</v>
      </c>
      <c r="AY649" s="254" t="s">
        <v>226</v>
      </c>
    </row>
    <row r="650" s="15" customFormat="1">
      <c r="A650" s="15"/>
      <c r="B650" s="280"/>
      <c r="C650" s="281"/>
      <c r="D650" s="245" t="s">
        <v>235</v>
      </c>
      <c r="E650" s="282" t="s">
        <v>1</v>
      </c>
      <c r="F650" s="283" t="s">
        <v>5428</v>
      </c>
      <c r="G650" s="281"/>
      <c r="H650" s="282" t="s">
        <v>1</v>
      </c>
      <c r="I650" s="284"/>
      <c r="J650" s="281"/>
      <c r="K650" s="281"/>
      <c r="L650" s="285"/>
      <c r="M650" s="286"/>
      <c r="N650" s="287"/>
      <c r="O650" s="287"/>
      <c r="P650" s="287"/>
      <c r="Q650" s="287"/>
      <c r="R650" s="287"/>
      <c r="S650" s="287"/>
      <c r="T650" s="288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9" t="s">
        <v>235</v>
      </c>
      <c r="AU650" s="289" t="s">
        <v>94</v>
      </c>
      <c r="AV650" s="15" t="s">
        <v>92</v>
      </c>
      <c r="AW650" s="15" t="s">
        <v>40</v>
      </c>
      <c r="AX650" s="15" t="s">
        <v>85</v>
      </c>
      <c r="AY650" s="289" t="s">
        <v>226</v>
      </c>
    </row>
    <row r="651" s="13" customFormat="1">
      <c r="A651" s="13"/>
      <c r="B651" s="243"/>
      <c r="C651" s="244"/>
      <c r="D651" s="245" t="s">
        <v>235</v>
      </c>
      <c r="E651" s="246" t="s">
        <v>1</v>
      </c>
      <c r="F651" s="247" t="s">
        <v>4935</v>
      </c>
      <c r="G651" s="244"/>
      <c r="H651" s="248">
        <v>6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235</v>
      </c>
      <c r="AU651" s="254" t="s">
        <v>94</v>
      </c>
      <c r="AV651" s="13" t="s">
        <v>94</v>
      </c>
      <c r="AW651" s="13" t="s">
        <v>40</v>
      </c>
      <c r="AX651" s="13" t="s">
        <v>85</v>
      </c>
      <c r="AY651" s="254" t="s">
        <v>226</v>
      </c>
    </row>
    <row r="652" s="15" customFormat="1">
      <c r="A652" s="15"/>
      <c r="B652" s="280"/>
      <c r="C652" s="281"/>
      <c r="D652" s="245" t="s">
        <v>235</v>
      </c>
      <c r="E652" s="282" t="s">
        <v>1</v>
      </c>
      <c r="F652" s="283" t="s">
        <v>5440</v>
      </c>
      <c r="G652" s="281"/>
      <c r="H652" s="282" t="s">
        <v>1</v>
      </c>
      <c r="I652" s="284"/>
      <c r="J652" s="281"/>
      <c r="K652" s="281"/>
      <c r="L652" s="285"/>
      <c r="M652" s="286"/>
      <c r="N652" s="287"/>
      <c r="O652" s="287"/>
      <c r="P652" s="287"/>
      <c r="Q652" s="287"/>
      <c r="R652" s="287"/>
      <c r="S652" s="287"/>
      <c r="T652" s="288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89" t="s">
        <v>235</v>
      </c>
      <c r="AU652" s="289" t="s">
        <v>94</v>
      </c>
      <c r="AV652" s="15" t="s">
        <v>92</v>
      </c>
      <c r="AW652" s="15" t="s">
        <v>40</v>
      </c>
      <c r="AX652" s="15" t="s">
        <v>85</v>
      </c>
      <c r="AY652" s="289" t="s">
        <v>226</v>
      </c>
    </row>
    <row r="653" s="15" customFormat="1">
      <c r="A653" s="15"/>
      <c r="B653" s="280"/>
      <c r="C653" s="281"/>
      <c r="D653" s="245" t="s">
        <v>235</v>
      </c>
      <c r="E653" s="282" t="s">
        <v>1</v>
      </c>
      <c r="F653" s="283" t="s">
        <v>5358</v>
      </c>
      <c r="G653" s="281"/>
      <c r="H653" s="282" t="s">
        <v>1</v>
      </c>
      <c r="I653" s="284"/>
      <c r="J653" s="281"/>
      <c r="K653" s="281"/>
      <c r="L653" s="285"/>
      <c r="M653" s="286"/>
      <c r="N653" s="287"/>
      <c r="O653" s="287"/>
      <c r="P653" s="287"/>
      <c r="Q653" s="287"/>
      <c r="R653" s="287"/>
      <c r="S653" s="287"/>
      <c r="T653" s="288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9" t="s">
        <v>235</v>
      </c>
      <c r="AU653" s="289" t="s">
        <v>94</v>
      </c>
      <c r="AV653" s="15" t="s">
        <v>92</v>
      </c>
      <c r="AW653" s="15" t="s">
        <v>40</v>
      </c>
      <c r="AX653" s="15" t="s">
        <v>85</v>
      </c>
      <c r="AY653" s="289" t="s">
        <v>226</v>
      </c>
    </row>
    <row r="654" s="13" customFormat="1">
      <c r="A654" s="13"/>
      <c r="B654" s="243"/>
      <c r="C654" s="244"/>
      <c r="D654" s="245" t="s">
        <v>235</v>
      </c>
      <c r="E654" s="246" t="s">
        <v>1</v>
      </c>
      <c r="F654" s="247" t="s">
        <v>5488</v>
      </c>
      <c r="G654" s="244"/>
      <c r="H654" s="248">
        <v>26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235</v>
      </c>
      <c r="AU654" s="254" t="s">
        <v>94</v>
      </c>
      <c r="AV654" s="13" t="s">
        <v>94</v>
      </c>
      <c r="AW654" s="13" t="s">
        <v>40</v>
      </c>
      <c r="AX654" s="13" t="s">
        <v>85</v>
      </c>
      <c r="AY654" s="254" t="s">
        <v>226</v>
      </c>
    </row>
    <row r="655" s="15" customFormat="1">
      <c r="A655" s="15"/>
      <c r="B655" s="280"/>
      <c r="C655" s="281"/>
      <c r="D655" s="245" t="s">
        <v>235</v>
      </c>
      <c r="E655" s="282" t="s">
        <v>1</v>
      </c>
      <c r="F655" s="283" t="s">
        <v>4623</v>
      </c>
      <c r="G655" s="281"/>
      <c r="H655" s="282" t="s">
        <v>1</v>
      </c>
      <c r="I655" s="284"/>
      <c r="J655" s="281"/>
      <c r="K655" s="281"/>
      <c r="L655" s="285"/>
      <c r="M655" s="286"/>
      <c r="N655" s="287"/>
      <c r="O655" s="287"/>
      <c r="P655" s="287"/>
      <c r="Q655" s="287"/>
      <c r="R655" s="287"/>
      <c r="S655" s="287"/>
      <c r="T655" s="288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89" t="s">
        <v>235</v>
      </c>
      <c r="AU655" s="289" t="s">
        <v>94</v>
      </c>
      <c r="AV655" s="15" t="s">
        <v>92</v>
      </c>
      <c r="AW655" s="15" t="s">
        <v>40</v>
      </c>
      <c r="AX655" s="15" t="s">
        <v>85</v>
      </c>
      <c r="AY655" s="289" t="s">
        <v>226</v>
      </c>
    </row>
    <row r="656" s="13" customFormat="1">
      <c r="A656" s="13"/>
      <c r="B656" s="243"/>
      <c r="C656" s="244"/>
      <c r="D656" s="245" t="s">
        <v>235</v>
      </c>
      <c r="E656" s="246" t="s">
        <v>1</v>
      </c>
      <c r="F656" s="247" t="s">
        <v>4935</v>
      </c>
      <c r="G656" s="244"/>
      <c r="H656" s="248">
        <v>6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235</v>
      </c>
      <c r="AU656" s="254" t="s">
        <v>94</v>
      </c>
      <c r="AV656" s="13" t="s">
        <v>94</v>
      </c>
      <c r="AW656" s="13" t="s">
        <v>40</v>
      </c>
      <c r="AX656" s="13" t="s">
        <v>85</v>
      </c>
      <c r="AY656" s="254" t="s">
        <v>226</v>
      </c>
    </row>
    <row r="657" s="14" customFormat="1">
      <c r="A657" s="14"/>
      <c r="B657" s="255"/>
      <c r="C657" s="256"/>
      <c r="D657" s="245" t="s">
        <v>235</v>
      </c>
      <c r="E657" s="257" t="s">
        <v>1</v>
      </c>
      <c r="F657" s="258" t="s">
        <v>237</v>
      </c>
      <c r="G657" s="256"/>
      <c r="H657" s="259">
        <v>112.40000000000001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235</v>
      </c>
      <c r="AU657" s="265" t="s">
        <v>94</v>
      </c>
      <c r="AV657" s="14" t="s">
        <v>233</v>
      </c>
      <c r="AW657" s="14" t="s">
        <v>40</v>
      </c>
      <c r="AX657" s="14" t="s">
        <v>92</v>
      </c>
      <c r="AY657" s="265" t="s">
        <v>226</v>
      </c>
    </row>
    <row r="658" s="2" customFormat="1" ht="16.5" customHeight="1">
      <c r="A658" s="41"/>
      <c r="B658" s="42"/>
      <c r="C658" s="230" t="s">
        <v>1019</v>
      </c>
      <c r="D658" s="230" t="s">
        <v>228</v>
      </c>
      <c r="E658" s="231" t="s">
        <v>1869</v>
      </c>
      <c r="F658" s="232" t="s">
        <v>1870</v>
      </c>
      <c r="G658" s="233" t="s">
        <v>244</v>
      </c>
      <c r="H658" s="234">
        <v>12</v>
      </c>
      <c r="I658" s="235"/>
      <c r="J658" s="236">
        <f>ROUND(I658*H658,2)</f>
        <v>0</v>
      </c>
      <c r="K658" s="232" t="s">
        <v>232</v>
      </c>
      <c r="L658" s="47"/>
      <c r="M658" s="237" t="s">
        <v>1</v>
      </c>
      <c r="N658" s="238" t="s">
        <v>52</v>
      </c>
      <c r="O658" s="95"/>
      <c r="P658" s="239">
        <f>O658*H658</f>
        <v>0</v>
      </c>
      <c r="Q658" s="239">
        <v>0</v>
      </c>
      <c r="R658" s="239">
        <f>Q658*H658</f>
        <v>0</v>
      </c>
      <c r="S658" s="239">
        <v>0</v>
      </c>
      <c r="T658" s="240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41" t="s">
        <v>557</v>
      </c>
      <c r="AT658" s="241" t="s">
        <v>228</v>
      </c>
      <c r="AU658" s="241" t="s">
        <v>94</v>
      </c>
      <c r="AY658" s="19" t="s">
        <v>226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9" t="s">
        <v>233</v>
      </c>
      <c r="BK658" s="242">
        <f>ROUND(I658*H658,2)</f>
        <v>0</v>
      </c>
      <c r="BL658" s="19" t="s">
        <v>557</v>
      </c>
      <c r="BM658" s="241" t="s">
        <v>5489</v>
      </c>
    </row>
    <row r="659" s="15" customFormat="1">
      <c r="A659" s="15"/>
      <c r="B659" s="280"/>
      <c r="C659" s="281"/>
      <c r="D659" s="245" t="s">
        <v>235</v>
      </c>
      <c r="E659" s="282" t="s">
        <v>1</v>
      </c>
      <c r="F659" s="283" t="s">
        <v>5211</v>
      </c>
      <c r="G659" s="281"/>
      <c r="H659" s="282" t="s">
        <v>1</v>
      </c>
      <c r="I659" s="284"/>
      <c r="J659" s="281"/>
      <c r="K659" s="281"/>
      <c r="L659" s="285"/>
      <c r="M659" s="286"/>
      <c r="N659" s="287"/>
      <c r="O659" s="287"/>
      <c r="P659" s="287"/>
      <c r="Q659" s="287"/>
      <c r="R659" s="287"/>
      <c r="S659" s="287"/>
      <c r="T659" s="28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9" t="s">
        <v>235</v>
      </c>
      <c r="AU659" s="289" t="s">
        <v>94</v>
      </c>
      <c r="AV659" s="15" t="s">
        <v>92</v>
      </c>
      <c r="AW659" s="15" t="s">
        <v>40</v>
      </c>
      <c r="AX659" s="15" t="s">
        <v>85</v>
      </c>
      <c r="AY659" s="289" t="s">
        <v>226</v>
      </c>
    </row>
    <row r="660" s="15" customFormat="1">
      <c r="A660" s="15"/>
      <c r="B660" s="280"/>
      <c r="C660" s="281"/>
      <c r="D660" s="245" t="s">
        <v>235</v>
      </c>
      <c r="E660" s="282" t="s">
        <v>1</v>
      </c>
      <c r="F660" s="283" t="s">
        <v>5269</v>
      </c>
      <c r="G660" s="281"/>
      <c r="H660" s="282" t="s">
        <v>1</v>
      </c>
      <c r="I660" s="284"/>
      <c r="J660" s="281"/>
      <c r="K660" s="281"/>
      <c r="L660" s="285"/>
      <c r="M660" s="286"/>
      <c r="N660" s="287"/>
      <c r="O660" s="287"/>
      <c r="P660" s="287"/>
      <c r="Q660" s="287"/>
      <c r="R660" s="287"/>
      <c r="S660" s="287"/>
      <c r="T660" s="288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89" t="s">
        <v>235</v>
      </c>
      <c r="AU660" s="289" t="s">
        <v>94</v>
      </c>
      <c r="AV660" s="15" t="s">
        <v>92</v>
      </c>
      <c r="AW660" s="15" t="s">
        <v>40</v>
      </c>
      <c r="AX660" s="15" t="s">
        <v>85</v>
      </c>
      <c r="AY660" s="289" t="s">
        <v>226</v>
      </c>
    </row>
    <row r="661" s="13" customFormat="1">
      <c r="A661" s="13"/>
      <c r="B661" s="243"/>
      <c r="C661" s="244"/>
      <c r="D661" s="245" t="s">
        <v>235</v>
      </c>
      <c r="E661" s="246" t="s">
        <v>1</v>
      </c>
      <c r="F661" s="247" t="s">
        <v>5104</v>
      </c>
      <c r="G661" s="244"/>
      <c r="H661" s="248">
        <v>12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235</v>
      </c>
      <c r="AU661" s="254" t="s">
        <v>94</v>
      </c>
      <c r="AV661" s="13" t="s">
        <v>94</v>
      </c>
      <c r="AW661" s="13" t="s">
        <v>40</v>
      </c>
      <c r="AX661" s="13" t="s">
        <v>92</v>
      </c>
      <c r="AY661" s="254" t="s">
        <v>226</v>
      </c>
    </row>
    <row r="662" s="2" customFormat="1" ht="16.5" customHeight="1">
      <c r="A662" s="41"/>
      <c r="B662" s="42"/>
      <c r="C662" s="230" t="s">
        <v>1023</v>
      </c>
      <c r="D662" s="230" t="s">
        <v>228</v>
      </c>
      <c r="E662" s="231" t="s">
        <v>709</v>
      </c>
      <c r="F662" s="232" t="s">
        <v>710</v>
      </c>
      <c r="G662" s="233" t="s">
        <v>231</v>
      </c>
      <c r="H662" s="234">
        <v>300</v>
      </c>
      <c r="I662" s="235"/>
      <c r="J662" s="236">
        <f>ROUND(I662*H662,2)</f>
        <v>0</v>
      </c>
      <c r="K662" s="232" t="s">
        <v>232</v>
      </c>
      <c r="L662" s="47"/>
      <c r="M662" s="237" t="s">
        <v>1</v>
      </c>
      <c r="N662" s="238" t="s">
        <v>52</v>
      </c>
      <c r="O662" s="95"/>
      <c r="P662" s="239">
        <f>O662*H662</f>
        <v>0</v>
      </c>
      <c r="Q662" s="239">
        <v>5.0000000000000002E-05</v>
      </c>
      <c r="R662" s="239">
        <f>Q662*H662</f>
        <v>0.015000000000000001</v>
      </c>
      <c r="S662" s="239">
        <v>0</v>
      </c>
      <c r="T662" s="240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41" t="s">
        <v>233</v>
      </c>
      <c r="AT662" s="241" t="s">
        <v>228</v>
      </c>
      <c r="AU662" s="241" t="s">
        <v>94</v>
      </c>
      <c r="AY662" s="19" t="s">
        <v>226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9" t="s">
        <v>233</v>
      </c>
      <c r="BK662" s="242">
        <f>ROUND(I662*H662,2)</f>
        <v>0</v>
      </c>
      <c r="BL662" s="19" t="s">
        <v>233</v>
      </c>
      <c r="BM662" s="241" t="s">
        <v>5490</v>
      </c>
    </row>
    <row r="663" s="15" customFormat="1">
      <c r="A663" s="15"/>
      <c r="B663" s="280"/>
      <c r="C663" s="281"/>
      <c r="D663" s="245" t="s">
        <v>235</v>
      </c>
      <c r="E663" s="282" t="s">
        <v>1</v>
      </c>
      <c r="F663" s="283" t="s">
        <v>5491</v>
      </c>
      <c r="G663" s="281"/>
      <c r="H663" s="282" t="s">
        <v>1</v>
      </c>
      <c r="I663" s="284"/>
      <c r="J663" s="281"/>
      <c r="K663" s="281"/>
      <c r="L663" s="285"/>
      <c r="M663" s="286"/>
      <c r="N663" s="287"/>
      <c r="O663" s="287"/>
      <c r="P663" s="287"/>
      <c r="Q663" s="287"/>
      <c r="R663" s="287"/>
      <c r="S663" s="287"/>
      <c r="T663" s="28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9" t="s">
        <v>235</v>
      </c>
      <c r="AU663" s="289" t="s">
        <v>94</v>
      </c>
      <c r="AV663" s="15" t="s">
        <v>92</v>
      </c>
      <c r="AW663" s="15" t="s">
        <v>40</v>
      </c>
      <c r="AX663" s="15" t="s">
        <v>85</v>
      </c>
      <c r="AY663" s="289" t="s">
        <v>226</v>
      </c>
    </row>
    <row r="664" s="13" customFormat="1">
      <c r="A664" s="13"/>
      <c r="B664" s="243"/>
      <c r="C664" s="244"/>
      <c r="D664" s="245" t="s">
        <v>235</v>
      </c>
      <c r="E664" s="246" t="s">
        <v>1</v>
      </c>
      <c r="F664" s="247" t="s">
        <v>5492</v>
      </c>
      <c r="G664" s="244"/>
      <c r="H664" s="248">
        <v>300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235</v>
      </c>
      <c r="AU664" s="254" t="s">
        <v>94</v>
      </c>
      <c r="AV664" s="13" t="s">
        <v>94</v>
      </c>
      <c r="AW664" s="13" t="s">
        <v>40</v>
      </c>
      <c r="AX664" s="13" t="s">
        <v>85</v>
      </c>
      <c r="AY664" s="254" t="s">
        <v>226</v>
      </c>
    </row>
    <row r="665" s="14" customFormat="1">
      <c r="A665" s="14"/>
      <c r="B665" s="255"/>
      <c r="C665" s="256"/>
      <c r="D665" s="245" t="s">
        <v>235</v>
      </c>
      <c r="E665" s="257" t="s">
        <v>1</v>
      </c>
      <c r="F665" s="258" t="s">
        <v>237</v>
      </c>
      <c r="G665" s="256"/>
      <c r="H665" s="259">
        <v>300</v>
      </c>
      <c r="I665" s="260"/>
      <c r="J665" s="256"/>
      <c r="K665" s="256"/>
      <c r="L665" s="261"/>
      <c r="M665" s="262"/>
      <c r="N665" s="263"/>
      <c r="O665" s="263"/>
      <c r="P665" s="263"/>
      <c r="Q665" s="263"/>
      <c r="R665" s="263"/>
      <c r="S665" s="263"/>
      <c r="T665" s="26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5" t="s">
        <v>235</v>
      </c>
      <c r="AU665" s="265" t="s">
        <v>94</v>
      </c>
      <c r="AV665" s="14" t="s">
        <v>233</v>
      </c>
      <c r="AW665" s="14" t="s">
        <v>40</v>
      </c>
      <c r="AX665" s="14" t="s">
        <v>92</v>
      </c>
      <c r="AY665" s="265" t="s">
        <v>226</v>
      </c>
    </row>
    <row r="666" s="2" customFormat="1" ht="16.5" customHeight="1">
      <c r="A666" s="41"/>
      <c r="B666" s="42"/>
      <c r="C666" s="230" t="s">
        <v>1027</v>
      </c>
      <c r="D666" s="230" t="s">
        <v>228</v>
      </c>
      <c r="E666" s="231" t="s">
        <v>1628</v>
      </c>
      <c r="F666" s="232" t="s">
        <v>4810</v>
      </c>
      <c r="G666" s="233" t="s">
        <v>1630</v>
      </c>
      <c r="H666" s="234">
        <v>10</v>
      </c>
      <c r="I666" s="235"/>
      <c r="J666" s="236">
        <f>ROUND(I666*H666,2)</f>
        <v>0</v>
      </c>
      <c r="K666" s="232" t="s">
        <v>1</v>
      </c>
      <c r="L666" s="47"/>
      <c r="M666" s="237" t="s">
        <v>1</v>
      </c>
      <c r="N666" s="238" t="s">
        <v>52</v>
      </c>
      <c r="O666" s="95"/>
      <c r="P666" s="239">
        <f>O666*H666</f>
        <v>0</v>
      </c>
      <c r="Q666" s="239">
        <v>0</v>
      </c>
      <c r="R666" s="239">
        <f>Q666*H666</f>
        <v>0</v>
      </c>
      <c r="S666" s="239">
        <v>0</v>
      </c>
      <c r="T666" s="240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41" t="s">
        <v>557</v>
      </c>
      <c r="AT666" s="241" t="s">
        <v>228</v>
      </c>
      <c r="AU666" s="241" t="s">
        <v>94</v>
      </c>
      <c r="AY666" s="19" t="s">
        <v>226</v>
      </c>
      <c r="BE666" s="242">
        <f>IF(N666="základní",J666,0)</f>
        <v>0</v>
      </c>
      <c r="BF666" s="242">
        <f>IF(N666="snížená",J666,0)</f>
        <v>0</v>
      </c>
      <c r="BG666" s="242">
        <f>IF(N666="zákl. přenesená",J666,0)</f>
        <v>0</v>
      </c>
      <c r="BH666" s="242">
        <f>IF(N666="sníž. přenesená",J666,0)</f>
        <v>0</v>
      </c>
      <c r="BI666" s="242">
        <f>IF(N666="nulová",J666,0)</f>
        <v>0</v>
      </c>
      <c r="BJ666" s="19" t="s">
        <v>233</v>
      </c>
      <c r="BK666" s="242">
        <f>ROUND(I666*H666,2)</f>
        <v>0</v>
      </c>
      <c r="BL666" s="19" t="s">
        <v>557</v>
      </c>
      <c r="BM666" s="241" t="s">
        <v>5493</v>
      </c>
    </row>
    <row r="667" s="12" customFormat="1" ht="25.92" customHeight="1">
      <c r="A667" s="12"/>
      <c r="B667" s="214"/>
      <c r="C667" s="215"/>
      <c r="D667" s="216" t="s">
        <v>84</v>
      </c>
      <c r="E667" s="217" t="s">
        <v>714</v>
      </c>
      <c r="F667" s="217" t="s">
        <v>715</v>
      </c>
      <c r="G667" s="215"/>
      <c r="H667" s="215"/>
      <c r="I667" s="218"/>
      <c r="J667" s="219">
        <f>BK667</f>
        <v>0</v>
      </c>
      <c r="K667" s="215"/>
      <c r="L667" s="220"/>
      <c r="M667" s="221"/>
      <c r="N667" s="222"/>
      <c r="O667" s="222"/>
      <c r="P667" s="223">
        <f>SUM(P668:P672)</f>
        <v>0</v>
      </c>
      <c r="Q667" s="222"/>
      <c r="R667" s="223">
        <f>SUM(R668:R672)</f>
        <v>0</v>
      </c>
      <c r="S667" s="222"/>
      <c r="T667" s="224">
        <f>SUM(T668:T672)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5" t="s">
        <v>92</v>
      </c>
      <c r="AT667" s="226" t="s">
        <v>84</v>
      </c>
      <c r="AU667" s="226" t="s">
        <v>85</v>
      </c>
      <c r="AY667" s="225" t="s">
        <v>226</v>
      </c>
      <c r="BK667" s="227">
        <f>SUM(BK668:BK672)</f>
        <v>0</v>
      </c>
    </row>
    <row r="668" s="2" customFormat="1" ht="16.5" customHeight="1">
      <c r="A668" s="41"/>
      <c r="B668" s="42"/>
      <c r="C668" s="230" t="s">
        <v>1032</v>
      </c>
      <c r="D668" s="230" t="s">
        <v>228</v>
      </c>
      <c r="E668" s="231" t="s">
        <v>4835</v>
      </c>
      <c r="F668" s="232" t="s">
        <v>4836</v>
      </c>
      <c r="G668" s="233" t="s">
        <v>304</v>
      </c>
      <c r="H668" s="234">
        <v>0.48299999999999998</v>
      </c>
      <c r="I668" s="235"/>
      <c r="J668" s="236">
        <f>ROUND(I668*H668,2)</f>
        <v>0</v>
      </c>
      <c r="K668" s="232" t="s">
        <v>232</v>
      </c>
      <c r="L668" s="47"/>
      <c r="M668" s="237" t="s">
        <v>1</v>
      </c>
      <c r="N668" s="238" t="s">
        <v>52</v>
      </c>
      <c r="O668" s="95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41" t="s">
        <v>233</v>
      </c>
      <c r="AT668" s="241" t="s">
        <v>228</v>
      </c>
      <c r="AU668" s="241" t="s">
        <v>92</v>
      </c>
      <c r="AY668" s="19" t="s">
        <v>226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9" t="s">
        <v>233</v>
      </c>
      <c r="BK668" s="242">
        <f>ROUND(I668*H668,2)</f>
        <v>0</v>
      </c>
      <c r="BL668" s="19" t="s">
        <v>233</v>
      </c>
      <c r="BM668" s="241" t="s">
        <v>5494</v>
      </c>
    </row>
    <row r="669" s="2" customFormat="1" ht="21.75" customHeight="1">
      <c r="A669" s="41"/>
      <c r="B669" s="42"/>
      <c r="C669" s="230" t="s">
        <v>1037</v>
      </c>
      <c r="D669" s="230" t="s">
        <v>228</v>
      </c>
      <c r="E669" s="231" t="s">
        <v>3813</v>
      </c>
      <c r="F669" s="232" t="s">
        <v>3814</v>
      </c>
      <c r="G669" s="233" t="s">
        <v>304</v>
      </c>
      <c r="H669" s="234">
        <v>7.2450000000000001</v>
      </c>
      <c r="I669" s="235"/>
      <c r="J669" s="236">
        <f>ROUND(I669*H669,2)</f>
        <v>0</v>
      </c>
      <c r="K669" s="232" t="s">
        <v>232</v>
      </c>
      <c r="L669" s="47"/>
      <c r="M669" s="237" t="s">
        <v>1</v>
      </c>
      <c r="N669" s="238" t="s">
        <v>52</v>
      </c>
      <c r="O669" s="95"/>
      <c r="P669" s="239">
        <f>O669*H669</f>
        <v>0</v>
      </c>
      <c r="Q669" s="239">
        <v>0</v>
      </c>
      <c r="R669" s="239">
        <f>Q669*H669</f>
        <v>0</v>
      </c>
      <c r="S669" s="239">
        <v>0</v>
      </c>
      <c r="T669" s="240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41" t="s">
        <v>233</v>
      </c>
      <c r="AT669" s="241" t="s">
        <v>228</v>
      </c>
      <c r="AU669" s="241" t="s">
        <v>92</v>
      </c>
      <c r="AY669" s="19" t="s">
        <v>226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9" t="s">
        <v>233</v>
      </c>
      <c r="BK669" s="242">
        <f>ROUND(I669*H669,2)</f>
        <v>0</v>
      </c>
      <c r="BL669" s="19" t="s">
        <v>233</v>
      </c>
      <c r="BM669" s="241" t="s">
        <v>5495</v>
      </c>
    </row>
    <row r="670" s="13" customFormat="1">
      <c r="A670" s="13"/>
      <c r="B670" s="243"/>
      <c r="C670" s="244"/>
      <c r="D670" s="245" t="s">
        <v>235</v>
      </c>
      <c r="E670" s="244"/>
      <c r="F670" s="247" t="s">
        <v>5496</v>
      </c>
      <c r="G670" s="244"/>
      <c r="H670" s="248">
        <v>7.2450000000000001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235</v>
      </c>
      <c r="AU670" s="254" t="s">
        <v>92</v>
      </c>
      <c r="AV670" s="13" t="s">
        <v>94</v>
      </c>
      <c r="AW670" s="13" t="s">
        <v>4</v>
      </c>
      <c r="AX670" s="13" t="s">
        <v>92</v>
      </c>
      <c r="AY670" s="254" t="s">
        <v>226</v>
      </c>
    </row>
    <row r="671" s="2" customFormat="1" ht="24.15" customHeight="1">
      <c r="A671" s="41"/>
      <c r="B671" s="42"/>
      <c r="C671" s="230" t="s">
        <v>1042</v>
      </c>
      <c r="D671" s="230" t="s">
        <v>228</v>
      </c>
      <c r="E671" s="231" t="s">
        <v>705</v>
      </c>
      <c r="F671" s="232" t="s">
        <v>706</v>
      </c>
      <c r="G671" s="233" t="s">
        <v>387</v>
      </c>
      <c r="H671" s="234">
        <v>1</v>
      </c>
      <c r="I671" s="235"/>
      <c r="J671" s="236">
        <f>ROUND(I671*H671,2)</f>
        <v>0</v>
      </c>
      <c r="K671" s="232" t="s">
        <v>1</v>
      </c>
      <c r="L671" s="47"/>
      <c r="M671" s="237" t="s">
        <v>1</v>
      </c>
      <c r="N671" s="238" t="s">
        <v>52</v>
      </c>
      <c r="O671" s="95"/>
      <c r="P671" s="239">
        <f>O671*H671</f>
        <v>0</v>
      </c>
      <c r="Q671" s="239">
        <v>0</v>
      </c>
      <c r="R671" s="239">
        <f>Q671*H671</f>
        <v>0</v>
      </c>
      <c r="S671" s="239">
        <v>0</v>
      </c>
      <c r="T671" s="240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41" t="s">
        <v>233</v>
      </c>
      <c r="AT671" s="241" t="s">
        <v>228</v>
      </c>
      <c r="AU671" s="241" t="s">
        <v>92</v>
      </c>
      <c r="AY671" s="19" t="s">
        <v>226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9" t="s">
        <v>233</v>
      </c>
      <c r="BK671" s="242">
        <f>ROUND(I671*H671,2)</f>
        <v>0</v>
      </c>
      <c r="BL671" s="19" t="s">
        <v>233</v>
      </c>
      <c r="BM671" s="241" t="s">
        <v>5497</v>
      </c>
    </row>
    <row r="672" s="2" customFormat="1" ht="24.15" customHeight="1">
      <c r="A672" s="41"/>
      <c r="B672" s="42"/>
      <c r="C672" s="230" t="s">
        <v>1047</v>
      </c>
      <c r="D672" s="230" t="s">
        <v>228</v>
      </c>
      <c r="E672" s="231" t="s">
        <v>1954</v>
      </c>
      <c r="F672" s="232" t="s">
        <v>1955</v>
      </c>
      <c r="G672" s="233" t="s">
        <v>304</v>
      </c>
      <c r="H672" s="234">
        <v>0.48299999999999998</v>
      </c>
      <c r="I672" s="235"/>
      <c r="J672" s="236">
        <f>ROUND(I672*H672,2)</f>
        <v>0</v>
      </c>
      <c r="K672" s="232" t="s">
        <v>232</v>
      </c>
      <c r="L672" s="47"/>
      <c r="M672" s="237" t="s">
        <v>1</v>
      </c>
      <c r="N672" s="238" t="s">
        <v>52</v>
      </c>
      <c r="O672" s="95"/>
      <c r="P672" s="239">
        <f>O672*H672</f>
        <v>0</v>
      </c>
      <c r="Q672" s="239">
        <v>0</v>
      </c>
      <c r="R672" s="239">
        <f>Q672*H672</f>
        <v>0</v>
      </c>
      <c r="S672" s="239">
        <v>0</v>
      </c>
      <c r="T672" s="240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41" t="s">
        <v>233</v>
      </c>
      <c r="AT672" s="241" t="s">
        <v>228</v>
      </c>
      <c r="AU672" s="241" t="s">
        <v>92</v>
      </c>
      <c r="AY672" s="19" t="s">
        <v>226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9" t="s">
        <v>233</v>
      </c>
      <c r="BK672" s="242">
        <f>ROUND(I672*H672,2)</f>
        <v>0</v>
      </c>
      <c r="BL672" s="19" t="s">
        <v>233</v>
      </c>
      <c r="BM672" s="241" t="s">
        <v>5498</v>
      </c>
    </row>
    <row r="673" s="12" customFormat="1" ht="25.92" customHeight="1">
      <c r="A673" s="12"/>
      <c r="B673" s="214"/>
      <c r="C673" s="215"/>
      <c r="D673" s="216" t="s">
        <v>84</v>
      </c>
      <c r="E673" s="217" t="s">
        <v>782</v>
      </c>
      <c r="F673" s="217" t="s">
        <v>783</v>
      </c>
      <c r="G673" s="215"/>
      <c r="H673" s="215"/>
      <c r="I673" s="218"/>
      <c r="J673" s="219">
        <f>BK673</f>
        <v>0</v>
      </c>
      <c r="K673" s="215"/>
      <c r="L673" s="220"/>
      <c r="M673" s="221"/>
      <c r="N673" s="222"/>
      <c r="O673" s="222"/>
      <c r="P673" s="223">
        <f>SUM(P674:P678)</f>
        <v>0</v>
      </c>
      <c r="Q673" s="222"/>
      <c r="R673" s="223">
        <f>SUM(R674:R678)</f>
        <v>0</v>
      </c>
      <c r="S673" s="222"/>
      <c r="T673" s="224">
        <f>SUM(T674:T678)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25" t="s">
        <v>92</v>
      </c>
      <c r="AT673" s="226" t="s">
        <v>84</v>
      </c>
      <c r="AU673" s="226" t="s">
        <v>85</v>
      </c>
      <c r="AY673" s="225" t="s">
        <v>226</v>
      </c>
      <c r="BK673" s="227">
        <f>SUM(BK674:BK678)</f>
        <v>0</v>
      </c>
    </row>
    <row r="674" s="2" customFormat="1" ht="16.5" customHeight="1">
      <c r="A674" s="41"/>
      <c r="B674" s="42"/>
      <c r="C674" s="230" t="s">
        <v>1052</v>
      </c>
      <c r="D674" s="230" t="s">
        <v>228</v>
      </c>
      <c r="E674" s="231" t="s">
        <v>3820</v>
      </c>
      <c r="F674" s="232" t="s">
        <v>3821</v>
      </c>
      <c r="G674" s="233" t="s">
        <v>304</v>
      </c>
      <c r="H674" s="234">
        <v>0.49199999999999999</v>
      </c>
      <c r="I674" s="235"/>
      <c r="J674" s="236">
        <f>ROUND(I674*H674,2)</f>
        <v>0</v>
      </c>
      <c r="K674" s="232" t="s">
        <v>3581</v>
      </c>
      <c r="L674" s="47"/>
      <c r="M674" s="237" t="s">
        <v>1</v>
      </c>
      <c r="N674" s="238" t="s">
        <v>52</v>
      </c>
      <c r="O674" s="95"/>
      <c r="P674" s="239">
        <f>O674*H674</f>
        <v>0</v>
      </c>
      <c r="Q674" s="239">
        <v>0</v>
      </c>
      <c r="R674" s="239">
        <f>Q674*H674</f>
        <v>0</v>
      </c>
      <c r="S674" s="239">
        <v>0</v>
      </c>
      <c r="T674" s="240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41" t="s">
        <v>233</v>
      </c>
      <c r="AT674" s="241" t="s">
        <v>228</v>
      </c>
      <c r="AU674" s="241" t="s">
        <v>92</v>
      </c>
      <c r="AY674" s="19" t="s">
        <v>226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9" t="s">
        <v>233</v>
      </c>
      <c r="BK674" s="242">
        <f>ROUND(I674*H674,2)</f>
        <v>0</v>
      </c>
      <c r="BL674" s="19" t="s">
        <v>233</v>
      </c>
      <c r="BM674" s="241" t="s">
        <v>5499</v>
      </c>
    </row>
    <row r="675" s="2" customFormat="1" ht="21.75" customHeight="1">
      <c r="A675" s="41"/>
      <c r="B675" s="42"/>
      <c r="C675" s="230" t="s">
        <v>1057</v>
      </c>
      <c r="D675" s="230" t="s">
        <v>228</v>
      </c>
      <c r="E675" s="231" t="s">
        <v>3823</v>
      </c>
      <c r="F675" s="232" t="s">
        <v>3824</v>
      </c>
      <c r="G675" s="233" t="s">
        <v>304</v>
      </c>
      <c r="H675" s="234">
        <v>0.49199999999999999</v>
      </c>
      <c r="I675" s="235"/>
      <c r="J675" s="236">
        <f>ROUND(I675*H675,2)</f>
        <v>0</v>
      </c>
      <c r="K675" s="232" t="s">
        <v>232</v>
      </c>
      <c r="L675" s="47"/>
      <c r="M675" s="237" t="s">
        <v>1</v>
      </c>
      <c r="N675" s="238" t="s">
        <v>52</v>
      </c>
      <c r="O675" s="95"/>
      <c r="P675" s="239">
        <f>O675*H675</f>
        <v>0</v>
      </c>
      <c r="Q675" s="239">
        <v>0</v>
      </c>
      <c r="R675" s="239">
        <f>Q675*H675</f>
        <v>0</v>
      </c>
      <c r="S675" s="239">
        <v>0</v>
      </c>
      <c r="T675" s="240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41" t="s">
        <v>233</v>
      </c>
      <c r="AT675" s="241" t="s">
        <v>228</v>
      </c>
      <c r="AU675" s="241" t="s">
        <v>92</v>
      </c>
      <c r="AY675" s="19" t="s">
        <v>226</v>
      </c>
      <c r="BE675" s="242">
        <f>IF(N675="základní",J675,0)</f>
        <v>0</v>
      </c>
      <c r="BF675" s="242">
        <f>IF(N675="snížená",J675,0)</f>
        <v>0</v>
      </c>
      <c r="BG675" s="242">
        <f>IF(N675="zákl. přenesená",J675,0)</f>
        <v>0</v>
      </c>
      <c r="BH675" s="242">
        <f>IF(N675="sníž. přenesená",J675,0)</f>
        <v>0</v>
      </c>
      <c r="BI675" s="242">
        <f>IF(N675="nulová",J675,0)</f>
        <v>0</v>
      </c>
      <c r="BJ675" s="19" t="s">
        <v>233</v>
      </c>
      <c r="BK675" s="242">
        <f>ROUND(I675*H675,2)</f>
        <v>0</v>
      </c>
      <c r="BL675" s="19" t="s">
        <v>233</v>
      </c>
      <c r="BM675" s="241" t="s">
        <v>5500</v>
      </c>
    </row>
    <row r="676" s="2" customFormat="1" ht="16.5" customHeight="1">
      <c r="A676" s="41"/>
      <c r="B676" s="42"/>
      <c r="C676" s="230" t="s">
        <v>1062</v>
      </c>
      <c r="D676" s="230" t="s">
        <v>228</v>
      </c>
      <c r="E676" s="231" t="s">
        <v>524</v>
      </c>
      <c r="F676" s="232" t="s">
        <v>525</v>
      </c>
      <c r="G676" s="233" t="s">
        <v>526</v>
      </c>
      <c r="H676" s="234">
        <v>28</v>
      </c>
      <c r="I676" s="235"/>
      <c r="J676" s="236">
        <f>ROUND(I676*H676,2)</f>
        <v>0</v>
      </c>
      <c r="K676" s="232" t="s">
        <v>232</v>
      </c>
      <c r="L676" s="47"/>
      <c r="M676" s="237" t="s">
        <v>1</v>
      </c>
      <c r="N676" s="238" t="s">
        <v>52</v>
      </c>
      <c r="O676" s="95"/>
      <c r="P676" s="239">
        <f>O676*H676</f>
        <v>0</v>
      </c>
      <c r="Q676" s="239">
        <v>0</v>
      </c>
      <c r="R676" s="239">
        <f>Q676*H676</f>
        <v>0</v>
      </c>
      <c r="S676" s="239">
        <v>0</v>
      </c>
      <c r="T676" s="240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41" t="s">
        <v>719</v>
      </c>
      <c r="AT676" s="241" t="s">
        <v>228</v>
      </c>
      <c r="AU676" s="241" t="s">
        <v>92</v>
      </c>
      <c r="AY676" s="19" t="s">
        <v>226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9" t="s">
        <v>233</v>
      </c>
      <c r="BK676" s="242">
        <f>ROUND(I676*H676,2)</f>
        <v>0</v>
      </c>
      <c r="BL676" s="19" t="s">
        <v>719</v>
      </c>
      <c r="BM676" s="241" t="s">
        <v>5501</v>
      </c>
    </row>
    <row r="677" s="15" customFormat="1">
      <c r="A677" s="15"/>
      <c r="B677" s="280"/>
      <c r="C677" s="281"/>
      <c r="D677" s="245" t="s">
        <v>235</v>
      </c>
      <c r="E677" s="282" t="s">
        <v>1</v>
      </c>
      <c r="F677" s="283" t="s">
        <v>3827</v>
      </c>
      <c r="G677" s="281"/>
      <c r="H677" s="282" t="s">
        <v>1</v>
      </c>
      <c r="I677" s="284"/>
      <c r="J677" s="281"/>
      <c r="K677" s="281"/>
      <c r="L677" s="285"/>
      <c r="M677" s="286"/>
      <c r="N677" s="287"/>
      <c r="O677" s="287"/>
      <c r="P677" s="287"/>
      <c r="Q677" s="287"/>
      <c r="R677" s="287"/>
      <c r="S677" s="287"/>
      <c r="T677" s="288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9" t="s">
        <v>235</v>
      </c>
      <c r="AU677" s="289" t="s">
        <v>92</v>
      </c>
      <c r="AV677" s="15" t="s">
        <v>92</v>
      </c>
      <c r="AW677" s="15" t="s">
        <v>40</v>
      </c>
      <c r="AX677" s="15" t="s">
        <v>85</v>
      </c>
      <c r="AY677" s="289" t="s">
        <v>226</v>
      </c>
    </row>
    <row r="678" s="13" customFormat="1">
      <c r="A678" s="13"/>
      <c r="B678" s="243"/>
      <c r="C678" s="244"/>
      <c r="D678" s="245" t="s">
        <v>235</v>
      </c>
      <c r="E678" s="246" t="s">
        <v>1</v>
      </c>
      <c r="F678" s="247" t="s">
        <v>3828</v>
      </c>
      <c r="G678" s="244"/>
      <c r="H678" s="248">
        <v>28</v>
      </c>
      <c r="I678" s="249"/>
      <c r="J678" s="244"/>
      <c r="K678" s="244"/>
      <c r="L678" s="250"/>
      <c r="M678" s="301"/>
      <c r="N678" s="302"/>
      <c r="O678" s="302"/>
      <c r="P678" s="302"/>
      <c r="Q678" s="302"/>
      <c r="R678" s="302"/>
      <c r="S678" s="302"/>
      <c r="T678" s="30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4" t="s">
        <v>235</v>
      </c>
      <c r="AU678" s="254" t="s">
        <v>92</v>
      </c>
      <c r="AV678" s="13" t="s">
        <v>94</v>
      </c>
      <c r="AW678" s="13" t="s">
        <v>40</v>
      </c>
      <c r="AX678" s="13" t="s">
        <v>92</v>
      </c>
      <c r="AY678" s="254" t="s">
        <v>226</v>
      </c>
    </row>
    <row r="679" s="2" customFormat="1" ht="6.96" customHeight="1">
      <c r="A679" s="41"/>
      <c r="B679" s="70"/>
      <c r="C679" s="71"/>
      <c r="D679" s="71"/>
      <c r="E679" s="71"/>
      <c r="F679" s="71"/>
      <c r="G679" s="71"/>
      <c r="H679" s="71"/>
      <c r="I679" s="71"/>
      <c r="J679" s="71"/>
      <c r="K679" s="71"/>
      <c r="L679" s="47"/>
      <c r="M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</row>
  </sheetData>
  <sheetProtection sheet="1" autoFilter="0" formatColumns="0" formatRows="0" objects="1" scenarios="1" spinCount="100000" saltValue="iVKN1nxdywQepdTfX7id24f8EHgg2AiGznaEl3jUMbQmlB9WMoiC1tHpRvHUddcBKUTjeHqXwAkjLG8HFcmCeQ==" hashValue="+DOi4rjR3N3TWXRMdTcADuIzQ7cZBouqmbKdPyShN70nzdcPdjv/DW4eZ6Iys6aLszlEblO3qBWlEZL/2P/pFg==" algorithmName="SHA-512" password="CF7A"/>
  <autoFilter ref="C140:K6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3840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5502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ROUND(J129,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ROUND((SUM(BE129:BE296)),  2)</f>
        <v>0</v>
      </c>
      <c r="G35" s="41"/>
      <c r="H35" s="41"/>
      <c r="I35" s="168">
        <v>0.20999999999999999</v>
      </c>
      <c r="J35" s="167">
        <f>ROUND(((SUM(BE129:BE296))*I35),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ROUND((SUM(BF129:BF296)),  2)</f>
        <v>0</v>
      </c>
      <c r="G36" s="41"/>
      <c r="H36" s="41"/>
      <c r="I36" s="168">
        <v>0.14999999999999999</v>
      </c>
      <c r="J36" s="167">
        <f>ROUND(((SUM(BF129:BF296))*I36),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ROUND((SUM(BG129:BG296)),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ROUND((SUM(BH129:BH296)),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ROUND((SUM(BI129:BI296)),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3840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PS01.5 - Šachta u regulačního vodojemu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J129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1646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3842</v>
      </c>
      <c r="E100" s="200"/>
      <c r="F100" s="200"/>
      <c r="G100" s="200"/>
      <c r="H100" s="200"/>
      <c r="I100" s="200"/>
      <c r="J100" s="201">
        <f>J131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8"/>
      <c r="C101" s="137"/>
      <c r="D101" s="199" t="s">
        <v>5072</v>
      </c>
      <c r="E101" s="200"/>
      <c r="F101" s="200"/>
      <c r="G101" s="200"/>
      <c r="H101" s="200"/>
      <c r="I101" s="200"/>
      <c r="J101" s="201">
        <f>J132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7"/>
      <c r="D102" s="199" t="s">
        <v>4338</v>
      </c>
      <c r="E102" s="200"/>
      <c r="F102" s="200"/>
      <c r="G102" s="200"/>
      <c r="H102" s="200"/>
      <c r="I102" s="200"/>
      <c r="J102" s="201">
        <f>J159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7"/>
      <c r="D103" s="199" t="s">
        <v>5080</v>
      </c>
      <c r="E103" s="200"/>
      <c r="F103" s="200"/>
      <c r="G103" s="200"/>
      <c r="H103" s="200"/>
      <c r="I103" s="200"/>
      <c r="J103" s="201">
        <f>J208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7"/>
      <c r="D104" s="199" t="s">
        <v>1974</v>
      </c>
      <c r="E104" s="200"/>
      <c r="F104" s="200"/>
      <c r="G104" s="200"/>
      <c r="H104" s="200"/>
      <c r="I104" s="200"/>
      <c r="J104" s="201">
        <f>J268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7"/>
      <c r="D105" s="199" t="s">
        <v>4344</v>
      </c>
      <c r="E105" s="200"/>
      <c r="F105" s="200"/>
      <c r="G105" s="200"/>
      <c r="H105" s="200"/>
      <c r="I105" s="200"/>
      <c r="J105" s="201">
        <f>J273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7"/>
      <c r="D106" s="199" t="s">
        <v>185</v>
      </c>
      <c r="E106" s="200"/>
      <c r="F106" s="200"/>
      <c r="G106" s="200"/>
      <c r="H106" s="200"/>
      <c r="I106" s="200"/>
      <c r="J106" s="201">
        <f>J275</f>
        <v>0</v>
      </c>
      <c r="K106" s="13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1651</v>
      </c>
      <c r="E107" s="195"/>
      <c r="F107" s="195"/>
      <c r="G107" s="195"/>
      <c r="H107" s="195"/>
      <c r="I107" s="195"/>
      <c r="J107" s="196">
        <f>J294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3" s="2" customFormat="1" ht="6.96" customHeight="1">
      <c r="A113" s="41"/>
      <c r="B113" s="72"/>
      <c r="C113" s="73"/>
      <c r="D113" s="73"/>
      <c r="E113" s="73"/>
      <c r="F113" s="73"/>
      <c r="G113" s="73"/>
      <c r="H113" s="73"/>
      <c r="I113" s="73"/>
      <c r="J113" s="73"/>
      <c r="K113" s="7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4.96" customHeight="1">
      <c r="A114" s="41"/>
      <c r="B114" s="42"/>
      <c r="C114" s="25" t="s">
        <v>211</v>
      </c>
      <c r="D114" s="43"/>
      <c r="E114" s="43"/>
      <c r="F114" s="43"/>
      <c r="G114" s="43"/>
      <c r="H114" s="43"/>
      <c r="I114" s="43"/>
      <c r="J114" s="43"/>
      <c r="K114" s="4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16</v>
      </c>
      <c r="D116" s="43"/>
      <c r="E116" s="43"/>
      <c r="F116" s="43"/>
      <c r="G116" s="43"/>
      <c r="H116" s="43"/>
      <c r="I116" s="43"/>
      <c r="J116" s="43"/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187" t="str">
        <f>E7</f>
        <v>Změna způsobu dezinfekce</v>
      </c>
      <c r="F117" s="34"/>
      <c r="G117" s="34"/>
      <c r="H117" s="34"/>
      <c r="I117" s="43"/>
      <c r="J117" s="43"/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1" customFormat="1" ht="12" customHeight="1">
      <c r="B118" s="23"/>
      <c r="C118" s="34" t="s">
        <v>168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1"/>
      <c r="B119" s="42"/>
      <c r="C119" s="43"/>
      <c r="D119" s="43"/>
      <c r="E119" s="187" t="s">
        <v>3840</v>
      </c>
      <c r="F119" s="43"/>
      <c r="G119" s="43"/>
      <c r="H119" s="43"/>
      <c r="I119" s="43"/>
      <c r="J119" s="43"/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170</v>
      </c>
      <c r="D120" s="43"/>
      <c r="E120" s="43"/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80" t="str">
        <f>E11</f>
        <v>PS01.5 - Šachta u regulačního vodojemu</v>
      </c>
      <c r="F121" s="43"/>
      <c r="G121" s="43"/>
      <c r="H121" s="43"/>
      <c r="I121" s="43"/>
      <c r="J121" s="43"/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4" t="s">
        <v>20</v>
      </c>
      <c r="D123" s="43"/>
      <c r="E123" s="43"/>
      <c r="F123" s="29" t="str">
        <f>F14</f>
        <v>Areál úpravny vody Želivka, Hulice 106</v>
      </c>
      <c r="G123" s="43"/>
      <c r="H123" s="43"/>
      <c r="I123" s="34" t="s">
        <v>22</v>
      </c>
      <c r="J123" s="83" t="str">
        <f>IF(J14="","",J14)</f>
        <v>31. 8. 2021</v>
      </c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40.05" customHeight="1">
      <c r="A125" s="41"/>
      <c r="B125" s="42"/>
      <c r="C125" s="34" t="s">
        <v>28</v>
      </c>
      <c r="D125" s="43"/>
      <c r="E125" s="43"/>
      <c r="F125" s="29" t="str">
        <f>E17</f>
        <v>Úpravna vody Želivka, a.s.</v>
      </c>
      <c r="G125" s="43"/>
      <c r="H125" s="43"/>
      <c r="I125" s="34" t="s">
        <v>36</v>
      </c>
      <c r="J125" s="39" t="str">
        <f>E23</f>
        <v>ERMEX ENGINEERING, spol. s r.o.</v>
      </c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34</v>
      </c>
      <c r="D126" s="43"/>
      <c r="E126" s="43"/>
      <c r="F126" s="29" t="str">
        <f>IF(E20="","",E20)</f>
        <v>Vyplň údaj</v>
      </c>
      <c r="G126" s="43"/>
      <c r="H126" s="43"/>
      <c r="I126" s="34" t="s">
        <v>41</v>
      </c>
      <c r="J126" s="39" t="str">
        <f>E26</f>
        <v xml:space="preserve"> </v>
      </c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0.32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11" customFormat="1" ht="29.28" customHeight="1">
      <c r="A128" s="203"/>
      <c r="B128" s="204"/>
      <c r="C128" s="205" t="s">
        <v>212</v>
      </c>
      <c r="D128" s="206" t="s">
        <v>70</v>
      </c>
      <c r="E128" s="206" t="s">
        <v>66</v>
      </c>
      <c r="F128" s="206" t="s">
        <v>67</v>
      </c>
      <c r="G128" s="206" t="s">
        <v>213</v>
      </c>
      <c r="H128" s="206" t="s">
        <v>214</v>
      </c>
      <c r="I128" s="206" t="s">
        <v>215</v>
      </c>
      <c r="J128" s="206" t="s">
        <v>175</v>
      </c>
      <c r="K128" s="207" t="s">
        <v>216</v>
      </c>
      <c r="L128" s="208"/>
      <c r="M128" s="104" t="s">
        <v>1</v>
      </c>
      <c r="N128" s="105" t="s">
        <v>49</v>
      </c>
      <c r="O128" s="105" t="s">
        <v>217</v>
      </c>
      <c r="P128" s="105" t="s">
        <v>218</v>
      </c>
      <c r="Q128" s="105" t="s">
        <v>219</v>
      </c>
      <c r="R128" s="105" t="s">
        <v>220</v>
      </c>
      <c r="S128" s="105" t="s">
        <v>221</v>
      </c>
      <c r="T128" s="106" t="s">
        <v>222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41"/>
      <c r="B129" s="42"/>
      <c r="C129" s="111" t="s">
        <v>223</v>
      </c>
      <c r="D129" s="43"/>
      <c r="E129" s="43"/>
      <c r="F129" s="43"/>
      <c r="G129" s="43"/>
      <c r="H129" s="43"/>
      <c r="I129" s="43"/>
      <c r="J129" s="209">
        <f>BK129</f>
        <v>0</v>
      </c>
      <c r="K129" s="43"/>
      <c r="L129" s="47"/>
      <c r="M129" s="107"/>
      <c r="N129" s="210"/>
      <c r="O129" s="108"/>
      <c r="P129" s="211">
        <f>P130+P294</f>
        <v>0</v>
      </c>
      <c r="Q129" s="108"/>
      <c r="R129" s="211">
        <f>R130+R294</f>
        <v>0.13904515000000001</v>
      </c>
      <c r="S129" s="108"/>
      <c r="T129" s="212">
        <f>T130+T294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84</v>
      </c>
      <c r="AU129" s="19" t="s">
        <v>177</v>
      </c>
      <c r="BK129" s="213">
        <f>BK130+BK294</f>
        <v>0</v>
      </c>
    </row>
    <row r="130" s="12" customFormat="1" ht="25.92" customHeight="1">
      <c r="A130" s="12"/>
      <c r="B130" s="214"/>
      <c r="C130" s="215"/>
      <c r="D130" s="216" t="s">
        <v>84</v>
      </c>
      <c r="E130" s="217" t="s">
        <v>1676</v>
      </c>
      <c r="F130" s="217" t="s">
        <v>1677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P131+P159+P268+P273+P275</f>
        <v>0</v>
      </c>
      <c r="Q130" s="222"/>
      <c r="R130" s="223">
        <f>R131+R159+R268+R273+R275</f>
        <v>0.13904515000000001</v>
      </c>
      <c r="S130" s="222"/>
      <c r="T130" s="224">
        <f>T131+T159+T268+T273+T275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92</v>
      </c>
      <c r="AT130" s="226" t="s">
        <v>84</v>
      </c>
      <c r="AU130" s="226" t="s">
        <v>85</v>
      </c>
      <c r="AY130" s="225" t="s">
        <v>226</v>
      </c>
      <c r="BK130" s="227">
        <f>BK131+BK159+BK268+BK273+BK275</f>
        <v>0</v>
      </c>
    </row>
    <row r="131" s="12" customFormat="1" ht="22.8" customHeight="1">
      <c r="A131" s="12"/>
      <c r="B131" s="214"/>
      <c r="C131" s="215"/>
      <c r="D131" s="216" t="s">
        <v>84</v>
      </c>
      <c r="E131" s="228" t="s">
        <v>3849</v>
      </c>
      <c r="F131" s="228" t="s">
        <v>3850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P132</f>
        <v>0</v>
      </c>
      <c r="Q131" s="222"/>
      <c r="R131" s="223">
        <f>R132</f>
        <v>0.031060000000000001</v>
      </c>
      <c r="S131" s="222"/>
      <c r="T131" s="224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92</v>
      </c>
      <c r="AT131" s="226" t="s">
        <v>84</v>
      </c>
      <c r="AU131" s="226" t="s">
        <v>92</v>
      </c>
      <c r="AY131" s="225" t="s">
        <v>226</v>
      </c>
      <c r="BK131" s="227">
        <f>BK132</f>
        <v>0</v>
      </c>
    </row>
    <row r="132" s="12" customFormat="1" ht="20.88" customHeight="1">
      <c r="A132" s="12"/>
      <c r="B132" s="214"/>
      <c r="C132" s="215"/>
      <c r="D132" s="216" t="s">
        <v>84</v>
      </c>
      <c r="E132" s="228" t="s">
        <v>5131</v>
      </c>
      <c r="F132" s="228" t="s">
        <v>5132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SUM(P133:P158)</f>
        <v>0</v>
      </c>
      <c r="Q132" s="222"/>
      <c r="R132" s="223">
        <f>SUM(R133:R158)</f>
        <v>0.031060000000000001</v>
      </c>
      <c r="S132" s="222"/>
      <c r="T132" s="224">
        <f>SUM(T133:T158)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92</v>
      </c>
      <c r="AT132" s="226" t="s">
        <v>84</v>
      </c>
      <c r="AU132" s="226" t="s">
        <v>94</v>
      </c>
      <c r="AY132" s="225" t="s">
        <v>226</v>
      </c>
      <c r="BK132" s="227">
        <f>SUM(BK133:BK158)</f>
        <v>0</v>
      </c>
    </row>
    <row r="133" s="2" customFormat="1" ht="21.75" customHeight="1">
      <c r="A133" s="41"/>
      <c r="B133" s="42"/>
      <c r="C133" s="266" t="s">
        <v>92</v>
      </c>
      <c r="D133" s="266" t="s">
        <v>301</v>
      </c>
      <c r="E133" s="267" t="s">
        <v>4622</v>
      </c>
      <c r="F133" s="268" t="s">
        <v>5154</v>
      </c>
      <c r="G133" s="269" t="s">
        <v>611</v>
      </c>
      <c r="H133" s="270">
        <v>1</v>
      </c>
      <c r="I133" s="271"/>
      <c r="J133" s="272">
        <f>ROUND(I133*H133,2)</f>
        <v>0</v>
      </c>
      <c r="K133" s="268" t="s">
        <v>1</v>
      </c>
      <c r="L133" s="273"/>
      <c r="M133" s="274" t="s">
        <v>1</v>
      </c>
      <c r="N133" s="275" t="s">
        <v>52</v>
      </c>
      <c r="O133" s="95"/>
      <c r="P133" s="239">
        <f>O133*H133</f>
        <v>0</v>
      </c>
      <c r="Q133" s="239">
        <v>0.014999999999999999</v>
      </c>
      <c r="R133" s="239">
        <f>Q133*H133</f>
        <v>0.014999999999999999</v>
      </c>
      <c r="S133" s="239">
        <v>0</v>
      </c>
      <c r="T133" s="24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1" t="s">
        <v>266</v>
      </c>
      <c r="AT133" s="241" t="s">
        <v>301</v>
      </c>
      <c r="AU133" s="241" t="s">
        <v>241</v>
      </c>
      <c r="AY133" s="19" t="s">
        <v>226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9" t="s">
        <v>233</v>
      </c>
      <c r="BK133" s="242">
        <f>ROUND(I133*H133,2)</f>
        <v>0</v>
      </c>
      <c r="BL133" s="19" t="s">
        <v>233</v>
      </c>
      <c r="BM133" s="241" t="s">
        <v>5503</v>
      </c>
    </row>
    <row r="134" s="2" customFormat="1">
      <c r="A134" s="41"/>
      <c r="B134" s="42"/>
      <c r="C134" s="43"/>
      <c r="D134" s="245" t="s">
        <v>503</v>
      </c>
      <c r="E134" s="43"/>
      <c r="F134" s="276" t="s">
        <v>5504</v>
      </c>
      <c r="G134" s="43"/>
      <c r="H134" s="43"/>
      <c r="I134" s="277"/>
      <c r="J134" s="43"/>
      <c r="K134" s="43"/>
      <c r="L134" s="47"/>
      <c r="M134" s="278"/>
      <c r="N134" s="279"/>
      <c r="O134" s="95"/>
      <c r="P134" s="95"/>
      <c r="Q134" s="95"/>
      <c r="R134" s="95"/>
      <c r="S134" s="95"/>
      <c r="T134" s="96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503</v>
      </c>
      <c r="AU134" s="19" t="s">
        <v>241</v>
      </c>
    </row>
    <row r="135" s="15" customFormat="1">
      <c r="A135" s="15"/>
      <c r="B135" s="280"/>
      <c r="C135" s="281"/>
      <c r="D135" s="245" t="s">
        <v>235</v>
      </c>
      <c r="E135" s="282" t="s">
        <v>1</v>
      </c>
      <c r="F135" s="283" t="s">
        <v>5157</v>
      </c>
      <c r="G135" s="281"/>
      <c r="H135" s="282" t="s">
        <v>1</v>
      </c>
      <c r="I135" s="284"/>
      <c r="J135" s="281"/>
      <c r="K135" s="281"/>
      <c r="L135" s="285"/>
      <c r="M135" s="286"/>
      <c r="N135" s="287"/>
      <c r="O135" s="287"/>
      <c r="P135" s="287"/>
      <c r="Q135" s="287"/>
      <c r="R135" s="287"/>
      <c r="S135" s="287"/>
      <c r="T135" s="28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9" t="s">
        <v>235</v>
      </c>
      <c r="AU135" s="289" t="s">
        <v>241</v>
      </c>
      <c r="AV135" s="15" t="s">
        <v>92</v>
      </c>
      <c r="AW135" s="15" t="s">
        <v>40</v>
      </c>
      <c r="AX135" s="15" t="s">
        <v>85</v>
      </c>
      <c r="AY135" s="289" t="s">
        <v>226</v>
      </c>
    </row>
    <row r="136" s="15" customFormat="1">
      <c r="A136" s="15"/>
      <c r="B136" s="280"/>
      <c r="C136" s="281"/>
      <c r="D136" s="245" t="s">
        <v>235</v>
      </c>
      <c r="E136" s="282" t="s">
        <v>1</v>
      </c>
      <c r="F136" s="283" t="s">
        <v>5158</v>
      </c>
      <c r="G136" s="281"/>
      <c r="H136" s="282" t="s">
        <v>1</v>
      </c>
      <c r="I136" s="284"/>
      <c r="J136" s="281"/>
      <c r="K136" s="281"/>
      <c r="L136" s="285"/>
      <c r="M136" s="286"/>
      <c r="N136" s="287"/>
      <c r="O136" s="287"/>
      <c r="P136" s="287"/>
      <c r="Q136" s="287"/>
      <c r="R136" s="287"/>
      <c r="S136" s="287"/>
      <c r="T136" s="28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9" t="s">
        <v>235</v>
      </c>
      <c r="AU136" s="289" t="s">
        <v>241</v>
      </c>
      <c r="AV136" s="15" t="s">
        <v>92</v>
      </c>
      <c r="AW136" s="15" t="s">
        <v>40</v>
      </c>
      <c r="AX136" s="15" t="s">
        <v>85</v>
      </c>
      <c r="AY136" s="289" t="s">
        <v>226</v>
      </c>
    </row>
    <row r="137" s="15" customFormat="1">
      <c r="A137" s="15"/>
      <c r="B137" s="280"/>
      <c r="C137" s="281"/>
      <c r="D137" s="245" t="s">
        <v>235</v>
      </c>
      <c r="E137" s="282" t="s">
        <v>1</v>
      </c>
      <c r="F137" s="283" t="s">
        <v>5159</v>
      </c>
      <c r="G137" s="281"/>
      <c r="H137" s="282" t="s">
        <v>1</v>
      </c>
      <c r="I137" s="284"/>
      <c r="J137" s="281"/>
      <c r="K137" s="281"/>
      <c r="L137" s="285"/>
      <c r="M137" s="286"/>
      <c r="N137" s="287"/>
      <c r="O137" s="287"/>
      <c r="P137" s="287"/>
      <c r="Q137" s="287"/>
      <c r="R137" s="287"/>
      <c r="S137" s="287"/>
      <c r="T137" s="28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9" t="s">
        <v>235</v>
      </c>
      <c r="AU137" s="289" t="s">
        <v>241</v>
      </c>
      <c r="AV137" s="15" t="s">
        <v>92</v>
      </c>
      <c r="AW137" s="15" t="s">
        <v>40</v>
      </c>
      <c r="AX137" s="15" t="s">
        <v>85</v>
      </c>
      <c r="AY137" s="289" t="s">
        <v>226</v>
      </c>
    </row>
    <row r="138" s="15" customFormat="1">
      <c r="A138" s="15"/>
      <c r="B138" s="280"/>
      <c r="C138" s="281"/>
      <c r="D138" s="245" t="s">
        <v>235</v>
      </c>
      <c r="E138" s="282" t="s">
        <v>1</v>
      </c>
      <c r="F138" s="283" t="s">
        <v>5160</v>
      </c>
      <c r="G138" s="281"/>
      <c r="H138" s="282" t="s">
        <v>1</v>
      </c>
      <c r="I138" s="284"/>
      <c r="J138" s="281"/>
      <c r="K138" s="281"/>
      <c r="L138" s="285"/>
      <c r="M138" s="286"/>
      <c r="N138" s="287"/>
      <c r="O138" s="287"/>
      <c r="P138" s="287"/>
      <c r="Q138" s="287"/>
      <c r="R138" s="287"/>
      <c r="S138" s="287"/>
      <c r="T138" s="28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9" t="s">
        <v>235</v>
      </c>
      <c r="AU138" s="289" t="s">
        <v>241</v>
      </c>
      <c r="AV138" s="15" t="s">
        <v>92</v>
      </c>
      <c r="AW138" s="15" t="s">
        <v>40</v>
      </c>
      <c r="AX138" s="15" t="s">
        <v>85</v>
      </c>
      <c r="AY138" s="289" t="s">
        <v>226</v>
      </c>
    </row>
    <row r="139" s="15" customFormat="1">
      <c r="A139" s="15"/>
      <c r="B139" s="280"/>
      <c r="C139" s="281"/>
      <c r="D139" s="245" t="s">
        <v>235</v>
      </c>
      <c r="E139" s="282" t="s">
        <v>1</v>
      </c>
      <c r="F139" s="283" t="s">
        <v>5161</v>
      </c>
      <c r="G139" s="281"/>
      <c r="H139" s="282" t="s">
        <v>1</v>
      </c>
      <c r="I139" s="284"/>
      <c r="J139" s="281"/>
      <c r="K139" s="281"/>
      <c r="L139" s="285"/>
      <c r="M139" s="286"/>
      <c r="N139" s="287"/>
      <c r="O139" s="287"/>
      <c r="P139" s="287"/>
      <c r="Q139" s="287"/>
      <c r="R139" s="287"/>
      <c r="S139" s="287"/>
      <c r="T139" s="28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9" t="s">
        <v>235</v>
      </c>
      <c r="AU139" s="289" t="s">
        <v>241</v>
      </c>
      <c r="AV139" s="15" t="s">
        <v>92</v>
      </c>
      <c r="AW139" s="15" t="s">
        <v>40</v>
      </c>
      <c r="AX139" s="15" t="s">
        <v>85</v>
      </c>
      <c r="AY139" s="289" t="s">
        <v>226</v>
      </c>
    </row>
    <row r="140" s="15" customFormat="1">
      <c r="A140" s="15"/>
      <c r="B140" s="280"/>
      <c r="C140" s="281"/>
      <c r="D140" s="245" t="s">
        <v>235</v>
      </c>
      <c r="E140" s="282" t="s">
        <v>1</v>
      </c>
      <c r="F140" s="283" t="s">
        <v>5162</v>
      </c>
      <c r="G140" s="281"/>
      <c r="H140" s="282" t="s">
        <v>1</v>
      </c>
      <c r="I140" s="284"/>
      <c r="J140" s="281"/>
      <c r="K140" s="281"/>
      <c r="L140" s="285"/>
      <c r="M140" s="286"/>
      <c r="N140" s="287"/>
      <c r="O140" s="287"/>
      <c r="P140" s="287"/>
      <c r="Q140" s="287"/>
      <c r="R140" s="287"/>
      <c r="S140" s="287"/>
      <c r="T140" s="28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9" t="s">
        <v>235</v>
      </c>
      <c r="AU140" s="289" t="s">
        <v>241</v>
      </c>
      <c r="AV140" s="15" t="s">
        <v>92</v>
      </c>
      <c r="AW140" s="15" t="s">
        <v>40</v>
      </c>
      <c r="AX140" s="15" t="s">
        <v>85</v>
      </c>
      <c r="AY140" s="289" t="s">
        <v>226</v>
      </c>
    </row>
    <row r="141" s="15" customFormat="1">
      <c r="A141" s="15"/>
      <c r="B141" s="280"/>
      <c r="C141" s="281"/>
      <c r="D141" s="245" t="s">
        <v>235</v>
      </c>
      <c r="E141" s="282" t="s">
        <v>1</v>
      </c>
      <c r="F141" s="283" t="s">
        <v>5163</v>
      </c>
      <c r="G141" s="281"/>
      <c r="H141" s="282" t="s">
        <v>1</v>
      </c>
      <c r="I141" s="284"/>
      <c r="J141" s="281"/>
      <c r="K141" s="281"/>
      <c r="L141" s="285"/>
      <c r="M141" s="286"/>
      <c r="N141" s="287"/>
      <c r="O141" s="287"/>
      <c r="P141" s="287"/>
      <c r="Q141" s="287"/>
      <c r="R141" s="287"/>
      <c r="S141" s="287"/>
      <c r="T141" s="28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9" t="s">
        <v>235</v>
      </c>
      <c r="AU141" s="289" t="s">
        <v>241</v>
      </c>
      <c r="AV141" s="15" t="s">
        <v>92</v>
      </c>
      <c r="AW141" s="15" t="s">
        <v>40</v>
      </c>
      <c r="AX141" s="15" t="s">
        <v>85</v>
      </c>
      <c r="AY141" s="289" t="s">
        <v>226</v>
      </c>
    </row>
    <row r="142" s="15" customFormat="1">
      <c r="A142" s="15"/>
      <c r="B142" s="280"/>
      <c r="C142" s="281"/>
      <c r="D142" s="245" t="s">
        <v>235</v>
      </c>
      <c r="E142" s="282" t="s">
        <v>1</v>
      </c>
      <c r="F142" s="283" t="s">
        <v>5164</v>
      </c>
      <c r="G142" s="281"/>
      <c r="H142" s="282" t="s">
        <v>1</v>
      </c>
      <c r="I142" s="284"/>
      <c r="J142" s="281"/>
      <c r="K142" s="281"/>
      <c r="L142" s="285"/>
      <c r="M142" s="286"/>
      <c r="N142" s="287"/>
      <c r="O142" s="287"/>
      <c r="P142" s="287"/>
      <c r="Q142" s="287"/>
      <c r="R142" s="287"/>
      <c r="S142" s="287"/>
      <c r="T142" s="28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9" t="s">
        <v>235</v>
      </c>
      <c r="AU142" s="289" t="s">
        <v>241</v>
      </c>
      <c r="AV142" s="15" t="s">
        <v>92</v>
      </c>
      <c r="AW142" s="15" t="s">
        <v>40</v>
      </c>
      <c r="AX142" s="15" t="s">
        <v>85</v>
      </c>
      <c r="AY142" s="289" t="s">
        <v>226</v>
      </c>
    </row>
    <row r="143" s="13" customFormat="1">
      <c r="A143" s="13"/>
      <c r="B143" s="243"/>
      <c r="C143" s="244"/>
      <c r="D143" s="245" t="s">
        <v>235</v>
      </c>
      <c r="E143" s="246" t="s">
        <v>1</v>
      </c>
      <c r="F143" s="247" t="s">
        <v>92</v>
      </c>
      <c r="G143" s="244"/>
      <c r="H143" s="248">
        <v>1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235</v>
      </c>
      <c r="AU143" s="254" t="s">
        <v>241</v>
      </c>
      <c r="AV143" s="13" t="s">
        <v>94</v>
      </c>
      <c r="AW143" s="13" t="s">
        <v>40</v>
      </c>
      <c r="AX143" s="13" t="s">
        <v>92</v>
      </c>
      <c r="AY143" s="254" t="s">
        <v>226</v>
      </c>
    </row>
    <row r="144" s="2" customFormat="1" ht="16.5" customHeight="1">
      <c r="A144" s="41"/>
      <c r="B144" s="42"/>
      <c r="C144" s="230" t="s">
        <v>94</v>
      </c>
      <c r="D144" s="230" t="s">
        <v>228</v>
      </c>
      <c r="E144" s="231" t="s">
        <v>524</v>
      </c>
      <c r="F144" s="232" t="s">
        <v>525</v>
      </c>
      <c r="G144" s="233" t="s">
        <v>526</v>
      </c>
      <c r="H144" s="234">
        <v>48</v>
      </c>
      <c r="I144" s="235"/>
      <c r="J144" s="236">
        <f>ROUND(I144*H144,2)</f>
        <v>0</v>
      </c>
      <c r="K144" s="232" t="s">
        <v>232</v>
      </c>
      <c r="L144" s="47"/>
      <c r="M144" s="237" t="s">
        <v>1</v>
      </c>
      <c r="N144" s="238" t="s">
        <v>52</v>
      </c>
      <c r="O144" s="95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1" t="s">
        <v>719</v>
      </c>
      <c r="AT144" s="241" t="s">
        <v>228</v>
      </c>
      <c r="AU144" s="241" t="s">
        <v>241</v>
      </c>
      <c r="AY144" s="19" t="s">
        <v>226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233</v>
      </c>
      <c r="BK144" s="242">
        <f>ROUND(I144*H144,2)</f>
        <v>0</v>
      </c>
      <c r="BL144" s="19" t="s">
        <v>719</v>
      </c>
      <c r="BM144" s="241" t="s">
        <v>5505</v>
      </c>
    </row>
    <row r="145" s="15" customFormat="1">
      <c r="A145" s="15"/>
      <c r="B145" s="280"/>
      <c r="C145" s="281"/>
      <c r="D145" s="245" t="s">
        <v>235</v>
      </c>
      <c r="E145" s="282" t="s">
        <v>1</v>
      </c>
      <c r="F145" s="283" t="s">
        <v>5166</v>
      </c>
      <c r="G145" s="281"/>
      <c r="H145" s="282" t="s">
        <v>1</v>
      </c>
      <c r="I145" s="284"/>
      <c r="J145" s="281"/>
      <c r="K145" s="281"/>
      <c r="L145" s="285"/>
      <c r="M145" s="286"/>
      <c r="N145" s="287"/>
      <c r="O145" s="287"/>
      <c r="P145" s="287"/>
      <c r="Q145" s="287"/>
      <c r="R145" s="287"/>
      <c r="S145" s="287"/>
      <c r="T145" s="28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9" t="s">
        <v>235</v>
      </c>
      <c r="AU145" s="289" t="s">
        <v>241</v>
      </c>
      <c r="AV145" s="15" t="s">
        <v>92</v>
      </c>
      <c r="AW145" s="15" t="s">
        <v>40</v>
      </c>
      <c r="AX145" s="15" t="s">
        <v>85</v>
      </c>
      <c r="AY145" s="289" t="s">
        <v>226</v>
      </c>
    </row>
    <row r="146" s="15" customFormat="1">
      <c r="A146" s="15"/>
      <c r="B146" s="280"/>
      <c r="C146" s="281"/>
      <c r="D146" s="245" t="s">
        <v>235</v>
      </c>
      <c r="E146" s="282" t="s">
        <v>1</v>
      </c>
      <c r="F146" s="283" t="s">
        <v>5167</v>
      </c>
      <c r="G146" s="281"/>
      <c r="H146" s="282" t="s">
        <v>1</v>
      </c>
      <c r="I146" s="284"/>
      <c r="J146" s="281"/>
      <c r="K146" s="281"/>
      <c r="L146" s="285"/>
      <c r="M146" s="286"/>
      <c r="N146" s="287"/>
      <c r="O146" s="287"/>
      <c r="P146" s="287"/>
      <c r="Q146" s="287"/>
      <c r="R146" s="287"/>
      <c r="S146" s="287"/>
      <c r="T146" s="28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9" t="s">
        <v>235</v>
      </c>
      <c r="AU146" s="289" t="s">
        <v>241</v>
      </c>
      <c r="AV146" s="15" t="s">
        <v>92</v>
      </c>
      <c r="AW146" s="15" t="s">
        <v>40</v>
      </c>
      <c r="AX146" s="15" t="s">
        <v>85</v>
      </c>
      <c r="AY146" s="289" t="s">
        <v>226</v>
      </c>
    </row>
    <row r="147" s="13" customFormat="1">
      <c r="A147" s="13"/>
      <c r="B147" s="243"/>
      <c r="C147" s="244"/>
      <c r="D147" s="245" t="s">
        <v>235</v>
      </c>
      <c r="E147" s="246" t="s">
        <v>1</v>
      </c>
      <c r="F147" s="247" t="s">
        <v>5168</v>
      </c>
      <c r="G147" s="244"/>
      <c r="H147" s="248">
        <v>16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235</v>
      </c>
      <c r="AU147" s="254" t="s">
        <v>241</v>
      </c>
      <c r="AV147" s="13" t="s">
        <v>94</v>
      </c>
      <c r="AW147" s="13" t="s">
        <v>40</v>
      </c>
      <c r="AX147" s="13" t="s">
        <v>85</v>
      </c>
      <c r="AY147" s="254" t="s">
        <v>226</v>
      </c>
    </row>
    <row r="148" s="15" customFormat="1">
      <c r="A148" s="15"/>
      <c r="B148" s="280"/>
      <c r="C148" s="281"/>
      <c r="D148" s="245" t="s">
        <v>235</v>
      </c>
      <c r="E148" s="282" t="s">
        <v>1</v>
      </c>
      <c r="F148" s="283" t="s">
        <v>5169</v>
      </c>
      <c r="G148" s="281"/>
      <c r="H148" s="282" t="s">
        <v>1</v>
      </c>
      <c r="I148" s="284"/>
      <c r="J148" s="281"/>
      <c r="K148" s="281"/>
      <c r="L148" s="285"/>
      <c r="M148" s="286"/>
      <c r="N148" s="287"/>
      <c r="O148" s="287"/>
      <c r="P148" s="287"/>
      <c r="Q148" s="287"/>
      <c r="R148" s="287"/>
      <c r="S148" s="287"/>
      <c r="T148" s="28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9" t="s">
        <v>235</v>
      </c>
      <c r="AU148" s="289" t="s">
        <v>241</v>
      </c>
      <c r="AV148" s="15" t="s">
        <v>92</v>
      </c>
      <c r="AW148" s="15" t="s">
        <v>40</v>
      </c>
      <c r="AX148" s="15" t="s">
        <v>85</v>
      </c>
      <c r="AY148" s="289" t="s">
        <v>226</v>
      </c>
    </row>
    <row r="149" s="13" customFormat="1">
      <c r="A149" s="13"/>
      <c r="B149" s="243"/>
      <c r="C149" s="244"/>
      <c r="D149" s="245" t="s">
        <v>235</v>
      </c>
      <c r="E149" s="246" t="s">
        <v>1</v>
      </c>
      <c r="F149" s="247" t="s">
        <v>5170</v>
      </c>
      <c r="G149" s="244"/>
      <c r="H149" s="248">
        <v>24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235</v>
      </c>
      <c r="AU149" s="254" t="s">
        <v>241</v>
      </c>
      <c r="AV149" s="13" t="s">
        <v>94</v>
      </c>
      <c r="AW149" s="13" t="s">
        <v>40</v>
      </c>
      <c r="AX149" s="13" t="s">
        <v>85</v>
      </c>
      <c r="AY149" s="254" t="s">
        <v>226</v>
      </c>
    </row>
    <row r="150" s="15" customFormat="1">
      <c r="A150" s="15"/>
      <c r="B150" s="280"/>
      <c r="C150" s="281"/>
      <c r="D150" s="245" t="s">
        <v>235</v>
      </c>
      <c r="E150" s="282" t="s">
        <v>1</v>
      </c>
      <c r="F150" s="283" t="s">
        <v>5171</v>
      </c>
      <c r="G150" s="281"/>
      <c r="H150" s="282" t="s">
        <v>1</v>
      </c>
      <c r="I150" s="284"/>
      <c r="J150" s="281"/>
      <c r="K150" s="281"/>
      <c r="L150" s="285"/>
      <c r="M150" s="286"/>
      <c r="N150" s="287"/>
      <c r="O150" s="287"/>
      <c r="P150" s="287"/>
      <c r="Q150" s="287"/>
      <c r="R150" s="287"/>
      <c r="S150" s="287"/>
      <c r="T150" s="28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9" t="s">
        <v>235</v>
      </c>
      <c r="AU150" s="289" t="s">
        <v>241</v>
      </c>
      <c r="AV150" s="15" t="s">
        <v>92</v>
      </c>
      <c r="AW150" s="15" t="s">
        <v>40</v>
      </c>
      <c r="AX150" s="15" t="s">
        <v>85</v>
      </c>
      <c r="AY150" s="289" t="s">
        <v>226</v>
      </c>
    </row>
    <row r="151" s="13" customFormat="1">
      <c r="A151" s="13"/>
      <c r="B151" s="243"/>
      <c r="C151" s="244"/>
      <c r="D151" s="245" t="s">
        <v>235</v>
      </c>
      <c r="E151" s="246" t="s">
        <v>1</v>
      </c>
      <c r="F151" s="247" t="s">
        <v>3761</v>
      </c>
      <c r="G151" s="244"/>
      <c r="H151" s="248">
        <v>8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235</v>
      </c>
      <c r="AU151" s="254" t="s">
        <v>241</v>
      </c>
      <c r="AV151" s="13" t="s">
        <v>94</v>
      </c>
      <c r="AW151" s="13" t="s">
        <v>40</v>
      </c>
      <c r="AX151" s="13" t="s">
        <v>85</v>
      </c>
      <c r="AY151" s="254" t="s">
        <v>226</v>
      </c>
    </row>
    <row r="152" s="14" customFormat="1">
      <c r="A152" s="14"/>
      <c r="B152" s="255"/>
      <c r="C152" s="256"/>
      <c r="D152" s="245" t="s">
        <v>235</v>
      </c>
      <c r="E152" s="257" t="s">
        <v>1</v>
      </c>
      <c r="F152" s="258" t="s">
        <v>237</v>
      </c>
      <c r="G152" s="256"/>
      <c r="H152" s="259">
        <v>48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235</v>
      </c>
      <c r="AU152" s="265" t="s">
        <v>241</v>
      </c>
      <c r="AV152" s="14" t="s">
        <v>233</v>
      </c>
      <c r="AW152" s="14" t="s">
        <v>40</v>
      </c>
      <c r="AX152" s="14" t="s">
        <v>92</v>
      </c>
      <c r="AY152" s="265" t="s">
        <v>226</v>
      </c>
    </row>
    <row r="153" s="2" customFormat="1" ht="16.5" customHeight="1">
      <c r="A153" s="41"/>
      <c r="B153" s="42"/>
      <c r="C153" s="230" t="s">
        <v>241</v>
      </c>
      <c r="D153" s="230" t="s">
        <v>228</v>
      </c>
      <c r="E153" s="231" t="s">
        <v>1983</v>
      </c>
      <c r="F153" s="232" t="s">
        <v>5172</v>
      </c>
      <c r="G153" s="233" t="s">
        <v>387</v>
      </c>
      <c r="H153" s="234">
        <v>1</v>
      </c>
      <c r="I153" s="235"/>
      <c r="J153" s="236">
        <f>ROUND(I153*H153,2)</f>
        <v>0</v>
      </c>
      <c r="K153" s="232" t="s">
        <v>1</v>
      </c>
      <c r="L153" s="47"/>
      <c r="M153" s="237" t="s">
        <v>1</v>
      </c>
      <c r="N153" s="238" t="s">
        <v>52</v>
      </c>
      <c r="O153" s="9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1" t="s">
        <v>719</v>
      </c>
      <c r="AT153" s="241" t="s">
        <v>228</v>
      </c>
      <c r="AU153" s="241" t="s">
        <v>241</v>
      </c>
      <c r="AY153" s="19" t="s">
        <v>226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233</v>
      </c>
      <c r="BK153" s="242">
        <f>ROUND(I153*H153,2)</f>
        <v>0</v>
      </c>
      <c r="BL153" s="19" t="s">
        <v>719</v>
      </c>
      <c r="BM153" s="241" t="s">
        <v>5506</v>
      </c>
    </row>
    <row r="154" s="2" customFormat="1" ht="16.5" customHeight="1">
      <c r="A154" s="41"/>
      <c r="B154" s="42"/>
      <c r="C154" s="266" t="s">
        <v>233</v>
      </c>
      <c r="D154" s="266" t="s">
        <v>301</v>
      </c>
      <c r="E154" s="267" t="s">
        <v>5203</v>
      </c>
      <c r="F154" s="268" t="s">
        <v>5204</v>
      </c>
      <c r="G154" s="269" t="s">
        <v>387</v>
      </c>
      <c r="H154" s="270">
        <v>2</v>
      </c>
      <c r="I154" s="271"/>
      <c r="J154" s="272">
        <f>ROUND(I154*H154,2)</f>
        <v>0</v>
      </c>
      <c r="K154" s="268" t="s">
        <v>1</v>
      </c>
      <c r="L154" s="273"/>
      <c r="M154" s="274" t="s">
        <v>1</v>
      </c>
      <c r="N154" s="275" t="s">
        <v>52</v>
      </c>
      <c r="O154" s="95"/>
      <c r="P154" s="239">
        <f>O154*H154</f>
        <v>0</v>
      </c>
      <c r="Q154" s="239">
        <v>0.0080000000000000002</v>
      </c>
      <c r="R154" s="239">
        <f>Q154*H154</f>
        <v>0.016</v>
      </c>
      <c r="S154" s="239">
        <v>0</v>
      </c>
      <c r="T154" s="24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1" t="s">
        <v>266</v>
      </c>
      <c r="AT154" s="241" t="s">
        <v>301</v>
      </c>
      <c r="AU154" s="241" t="s">
        <v>241</v>
      </c>
      <c r="AY154" s="19" t="s">
        <v>226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233</v>
      </c>
      <c r="BK154" s="242">
        <f>ROUND(I154*H154,2)</f>
        <v>0</v>
      </c>
      <c r="BL154" s="19" t="s">
        <v>233</v>
      </c>
      <c r="BM154" s="241" t="s">
        <v>5507</v>
      </c>
    </row>
    <row r="155" s="2" customFormat="1">
      <c r="A155" s="41"/>
      <c r="B155" s="42"/>
      <c r="C155" s="43"/>
      <c r="D155" s="245" t="s">
        <v>503</v>
      </c>
      <c r="E155" s="43"/>
      <c r="F155" s="276" t="s">
        <v>5508</v>
      </c>
      <c r="G155" s="43"/>
      <c r="H155" s="43"/>
      <c r="I155" s="277"/>
      <c r="J155" s="43"/>
      <c r="K155" s="43"/>
      <c r="L155" s="47"/>
      <c r="M155" s="278"/>
      <c r="N155" s="279"/>
      <c r="O155" s="95"/>
      <c r="P155" s="95"/>
      <c r="Q155" s="95"/>
      <c r="R155" s="95"/>
      <c r="S155" s="95"/>
      <c r="T155" s="96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503</v>
      </c>
      <c r="AU155" s="19" t="s">
        <v>241</v>
      </c>
    </row>
    <row r="156" s="15" customFormat="1">
      <c r="A156" s="15"/>
      <c r="B156" s="280"/>
      <c r="C156" s="281"/>
      <c r="D156" s="245" t="s">
        <v>235</v>
      </c>
      <c r="E156" s="282" t="s">
        <v>1</v>
      </c>
      <c r="F156" s="283" t="s">
        <v>5207</v>
      </c>
      <c r="G156" s="281"/>
      <c r="H156" s="282" t="s">
        <v>1</v>
      </c>
      <c r="I156" s="284"/>
      <c r="J156" s="281"/>
      <c r="K156" s="281"/>
      <c r="L156" s="285"/>
      <c r="M156" s="286"/>
      <c r="N156" s="287"/>
      <c r="O156" s="287"/>
      <c r="P156" s="287"/>
      <c r="Q156" s="287"/>
      <c r="R156" s="287"/>
      <c r="S156" s="287"/>
      <c r="T156" s="28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9" t="s">
        <v>235</v>
      </c>
      <c r="AU156" s="289" t="s">
        <v>241</v>
      </c>
      <c r="AV156" s="15" t="s">
        <v>92</v>
      </c>
      <c r="AW156" s="15" t="s">
        <v>40</v>
      </c>
      <c r="AX156" s="15" t="s">
        <v>85</v>
      </c>
      <c r="AY156" s="289" t="s">
        <v>226</v>
      </c>
    </row>
    <row r="157" s="13" customFormat="1">
      <c r="A157" s="13"/>
      <c r="B157" s="243"/>
      <c r="C157" s="244"/>
      <c r="D157" s="245" t="s">
        <v>235</v>
      </c>
      <c r="E157" s="246" t="s">
        <v>1</v>
      </c>
      <c r="F157" s="247" t="s">
        <v>94</v>
      </c>
      <c r="G157" s="244"/>
      <c r="H157" s="248">
        <v>2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235</v>
      </c>
      <c r="AU157" s="254" t="s">
        <v>241</v>
      </c>
      <c r="AV157" s="13" t="s">
        <v>94</v>
      </c>
      <c r="AW157" s="13" t="s">
        <v>40</v>
      </c>
      <c r="AX157" s="13" t="s">
        <v>92</v>
      </c>
      <c r="AY157" s="254" t="s">
        <v>226</v>
      </c>
    </row>
    <row r="158" s="2" customFormat="1" ht="21.75" customHeight="1">
      <c r="A158" s="41"/>
      <c r="B158" s="42"/>
      <c r="C158" s="230" t="s">
        <v>251</v>
      </c>
      <c r="D158" s="230" t="s">
        <v>228</v>
      </c>
      <c r="E158" s="231" t="s">
        <v>5178</v>
      </c>
      <c r="F158" s="232" t="s">
        <v>5179</v>
      </c>
      <c r="G158" s="233" t="s">
        <v>927</v>
      </c>
      <c r="H158" s="234">
        <v>2</v>
      </c>
      <c r="I158" s="235"/>
      <c r="J158" s="236">
        <f>ROUND(I158*H158,2)</f>
        <v>0</v>
      </c>
      <c r="K158" s="232" t="s">
        <v>232</v>
      </c>
      <c r="L158" s="47"/>
      <c r="M158" s="237" t="s">
        <v>1</v>
      </c>
      <c r="N158" s="238" t="s">
        <v>52</v>
      </c>
      <c r="O158" s="95"/>
      <c r="P158" s="239">
        <f>O158*H158</f>
        <v>0</v>
      </c>
      <c r="Q158" s="239">
        <v>3.0000000000000001E-05</v>
      </c>
      <c r="R158" s="239">
        <f>Q158*H158</f>
        <v>6.0000000000000002E-05</v>
      </c>
      <c r="S158" s="239">
        <v>0</v>
      </c>
      <c r="T158" s="24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1" t="s">
        <v>307</v>
      </c>
      <c r="AT158" s="241" t="s">
        <v>228</v>
      </c>
      <c r="AU158" s="241" t="s">
        <v>241</v>
      </c>
      <c r="AY158" s="19" t="s">
        <v>226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233</v>
      </c>
      <c r="BK158" s="242">
        <f>ROUND(I158*H158,2)</f>
        <v>0</v>
      </c>
      <c r="BL158" s="19" t="s">
        <v>307</v>
      </c>
      <c r="BM158" s="241" t="s">
        <v>5509</v>
      </c>
    </row>
    <row r="159" s="12" customFormat="1" ht="22.8" customHeight="1">
      <c r="A159" s="12"/>
      <c r="B159" s="214"/>
      <c r="C159" s="215"/>
      <c r="D159" s="216" t="s">
        <v>84</v>
      </c>
      <c r="E159" s="228" t="s">
        <v>4464</v>
      </c>
      <c r="F159" s="228" t="s">
        <v>4465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P160+SUM(P161:P208)</f>
        <v>0</v>
      </c>
      <c r="Q159" s="222"/>
      <c r="R159" s="223">
        <f>R160+SUM(R161:R208)</f>
        <v>0.097860000000000003</v>
      </c>
      <c r="S159" s="222"/>
      <c r="T159" s="224">
        <f>T160+SUM(T161:T208)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92</v>
      </c>
      <c r="AT159" s="226" t="s">
        <v>84</v>
      </c>
      <c r="AU159" s="226" t="s">
        <v>92</v>
      </c>
      <c r="AY159" s="225" t="s">
        <v>226</v>
      </c>
      <c r="BK159" s="227">
        <f>BK160+SUM(BK161:BK208)</f>
        <v>0</v>
      </c>
    </row>
    <row r="160" s="2" customFormat="1" ht="16.5" customHeight="1">
      <c r="A160" s="41"/>
      <c r="B160" s="42"/>
      <c r="C160" s="266" t="s">
        <v>256</v>
      </c>
      <c r="D160" s="266" t="s">
        <v>301</v>
      </c>
      <c r="E160" s="267" t="s">
        <v>5510</v>
      </c>
      <c r="F160" s="268" t="s">
        <v>5511</v>
      </c>
      <c r="G160" s="269" t="s">
        <v>611</v>
      </c>
      <c r="H160" s="270">
        <v>1</v>
      </c>
      <c r="I160" s="271"/>
      <c r="J160" s="272">
        <f>ROUND(I160*H160,2)</f>
        <v>0</v>
      </c>
      <c r="K160" s="268" t="s">
        <v>1</v>
      </c>
      <c r="L160" s="273"/>
      <c r="M160" s="274" t="s">
        <v>1</v>
      </c>
      <c r="N160" s="275" t="s">
        <v>52</v>
      </c>
      <c r="O160" s="95"/>
      <c r="P160" s="239">
        <f>O160*H160</f>
        <v>0</v>
      </c>
      <c r="Q160" s="239">
        <v>0.0044000000000000003</v>
      </c>
      <c r="R160" s="239">
        <f>Q160*H160</f>
        <v>0.0044000000000000003</v>
      </c>
      <c r="S160" s="239">
        <v>0</v>
      </c>
      <c r="T160" s="24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1" t="s">
        <v>266</v>
      </c>
      <c r="AT160" s="241" t="s">
        <v>301</v>
      </c>
      <c r="AU160" s="241" t="s">
        <v>94</v>
      </c>
      <c r="AY160" s="19" t="s">
        <v>226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233</v>
      </c>
      <c r="BK160" s="242">
        <f>ROUND(I160*H160,2)</f>
        <v>0</v>
      </c>
      <c r="BL160" s="19" t="s">
        <v>233</v>
      </c>
      <c r="BM160" s="241" t="s">
        <v>5512</v>
      </c>
    </row>
    <row r="161" s="2" customFormat="1">
      <c r="A161" s="41"/>
      <c r="B161" s="42"/>
      <c r="C161" s="43"/>
      <c r="D161" s="245" t="s">
        <v>503</v>
      </c>
      <c r="E161" s="43"/>
      <c r="F161" s="276" t="s">
        <v>5513</v>
      </c>
      <c r="G161" s="43"/>
      <c r="H161" s="43"/>
      <c r="I161" s="277"/>
      <c r="J161" s="43"/>
      <c r="K161" s="43"/>
      <c r="L161" s="47"/>
      <c r="M161" s="278"/>
      <c r="N161" s="279"/>
      <c r="O161" s="95"/>
      <c r="P161" s="95"/>
      <c r="Q161" s="95"/>
      <c r="R161" s="95"/>
      <c r="S161" s="95"/>
      <c r="T161" s="96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503</v>
      </c>
      <c r="AU161" s="19" t="s">
        <v>94</v>
      </c>
    </row>
    <row r="162" s="15" customFormat="1">
      <c r="A162" s="15"/>
      <c r="B162" s="280"/>
      <c r="C162" s="281"/>
      <c r="D162" s="245" t="s">
        <v>235</v>
      </c>
      <c r="E162" s="282" t="s">
        <v>1</v>
      </c>
      <c r="F162" s="283" t="s">
        <v>5514</v>
      </c>
      <c r="G162" s="281"/>
      <c r="H162" s="282" t="s">
        <v>1</v>
      </c>
      <c r="I162" s="284"/>
      <c r="J162" s="281"/>
      <c r="K162" s="281"/>
      <c r="L162" s="285"/>
      <c r="M162" s="286"/>
      <c r="N162" s="287"/>
      <c r="O162" s="287"/>
      <c r="P162" s="287"/>
      <c r="Q162" s="287"/>
      <c r="R162" s="287"/>
      <c r="S162" s="287"/>
      <c r="T162" s="28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9" t="s">
        <v>235</v>
      </c>
      <c r="AU162" s="289" t="s">
        <v>94</v>
      </c>
      <c r="AV162" s="15" t="s">
        <v>92</v>
      </c>
      <c r="AW162" s="15" t="s">
        <v>40</v>
      </c>
      <c r="AX162" s="15" t="s">
        <v>85</v>
      </c>
      <c r="AY162" s="289" t="s">
        <v>226</v>
      </c>
    </row>
    <row r="163" s="15" customFormat="1">
      <c r="A163" s="15"/>
      <c r="B163" s="280"/>
      <c r="C163" s="281"/>
      <c r="D163" s="245" t="s">
        <v>235</v>
      </c>
      <c r="E163" s="282" t="s">
        <v>1</v>
      </c>
      <c r="F163" s="283" t="s">
        <v>5515</v>
      </c>
      <c r="G163" s="281"/>
      <c r="H163" s="282" t="s">
        <v>1</v>
      </c>
      <c r="I163" s="284"/>
      <c r="J163" s="281"/>
      <c r="K163" s="281"/>
      <c r="L163" s="285"/>
      <c r="M163" s="286"/>
      <c r="N163" s="287"/>
      <c r="O163" s="287"/>
      <c r="P163" s="287"/>
      <c r="Q163" s="287"/>
      <c r="R163" s="287"/>
      <c r="S163" s="287"/>
      <c r="T163" s="28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9" t="s">
        <v>235</v>
      </c>
      <c r="AU163" s="289" t="s">
        <v>94</v>
      </c>
      <c r="AV163" s="15" t="s">
        <v>92</v>
      </c>
      <c r="AW163" s="15" t="s">
        <v>40</v>
      </c>
      <c r="AX163" s="15" t="s">
        <v>85</v>
      </c>
      <c r="AY163" s="289" t="s">
        <v>226</v>
      </c>
    </row>
    <row r="164" s="13" customFormat="1">
      <c r="A164" s="13"/>
      <c r="B164" s="243"/>
      <c r="C164" s="244"/>
      <c r="D164" s="245" t="s">
        <v>235</v>
      </c>
      <c r="E164" s="246" t="s">
        <v>1</v>
      </c>
      <c r="F164" s="247" t="s">
        <v>92</v>
      </c>
      <c r="G164" s="244"/>
      <c r="H164" s="248">
        <v>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235</v>
      </c>
      <c r="AU164" s="254" t="s">
        <v>94</v>
      </c>
      <c r="AV164" s="13" t="s">
        <v>94</v>
      </c>
      <c r="AW164" s="13" t="s">
        <v>40</v>
      </c>
      <c r="AX164" s="13" t="s">
        <v>92</v>
      </c>
      <c r="AY164" s="254" t="s">
        <v>226</v>
      </c>
    </row>
    <row r="165" s="2" customFormat="1" ht="16.5" customHeight="1">
      <c r="A165" s="41"/>
      <c r="B165" s="42"/>
      <c r="C165" s="266" t="s">
        <v>263</v>
      </c>
      <c r="D165" s="266" t="s">
        <v>301</v>
      </c>
      <c r="E165" s="267" t="s">
        <v>5516</v>
      </c>
      <c r="F165" s="268" t="s">
        <v>5517</v>
      </c>
      <c r="G165" s="269" t="s">
        <v>611</v>
      </c>
      <c r="H165" s="270">
        <v>1</v>
      </c>
      <c r="I165" s="271"/>
      <c r="J165" s="272">
        <f>ROUND(I165*H165,2)</f>
        <v>0</v>
      </c>
      <c r="K165" s="268" t="s">
        <v>1</v>
      </c>
      <c r="L165" s="273"/>
      <c r="M165" s="274" t="s">
        <v>1</v>
      </c>
      <c r="N165" s="275" t="s">
        <v>52</v>
      </c>
      <c r="O165" s="95"/>
      <c r="P165" s="239">
        <f>O165*H165</f>
        <v>0</v>
      </c>
      <c r="Q165" s="239">
        <v>0.0044000000000000003</v>
      </c>
      <c r="R165" s="239">
        <f>Q165*H165</f>
        <v>0.0044000000000000003</v>
      </c>
      <c r="S165" s="239">
        <v>0</v>
      </c>
      <c r="T165" s="240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1" t="s">
        <v>266</v>
      </c>
      <c r="AT165" s="241" t="s">
        <v>301</v>
      </c>
      <c r="AU165" s="241" t="s">
        <v>94</v>
      </c>
      <c r="AY165" s="19" t="s">
        <v>226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233</v>
      </c>
      <c r="BK165" s="242">
        <f>ROUND(I165*H165,2)</f>
        <v>0</v>
      </c>
      <c r="BL165" s="19" t="s">
        <v>233</v>
      </c>
      <c r="BM165" s="241" t="s">
        <v>5518</v>
      </c>
    </row>
    <row r="166" s="15" customFormat="1">
      <c r="A166" s="15"/>
      <c r="B166" s="280"/>
      <c r="C166" s="281"/>
      <c r="D166" s="245" t="s">
        <v>235</v>
      </c>
      <c r="E166" s="282" t="s">
        <v>1</v>
      </c>
      <c r="F166" s="283" t="s">
        <v>5519</v>
      </c>
      <c r="G166" s="281"/>
      <c r="H166" s="282" t="s">
        <v>1</v>
      </c>
      <c r="I166" s="284"/>
      <c r="J166" s="281"/>
      <c r="K166" s="281"/>
      <c r="L166" s="285"/>
      <c r="M166" s="286"/>
      <c r="N166" s="287"/>
      <c r="O166" s="287"/>
      <c r="P166" s="287"/>
      <c r="Q166" s="287"/>
      <c r="R166" s="287"/>
      <c r="S166" s="287"/>
      <c r="T166" s="28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9" t="s">
        <v>235</v>
      </c>
      <c r="AU166" s="289" t="s">
        <v>94</v>
      </c>
      <c r="AV166" s="15" t="s">
        <v>92</v>
      </c>
      <c r="AW166" s="15" t="s">
        <v>40</v>
      </c>
      <c r="AX166" s="15" t="s">
        <v>85</v>
      </c>
      <c r="AY166" s="289" t="s">
        <v>226</v>
      </c>
    </row>
    <row r="167" s="15" customFormat="1">
      <c r="A167" s="15"/>
      <c r="B167" s="280"/>
      <c r="C167" s="281"/>
      <c r="D167" s="245" t="s">
        <v>235</v>
      </c>
      <c r="E167" s="282" t="s">
        <v>1</v>
      </c>
      <c r="F167" s="283" t="s">
        <v>5515</v>
      </c>
      <c r="G167" s="281"/>
      <c r="H167" s="282" t="s">
        <v>1</v>
      </c>
      <c r="I167" s="284"/>
      <c r="J167" s="281"/>
      <c r="K167" s="281"/>
      <c r="L167" s="285"/>
      <c r="M167" s="286"/>
      <c r="N167" s="287"/>
      <c r="O167" s="287"/>
      <c r="P167" s="287"/>
      <c r="Q167" s="287"/>
      <c r="R167" s="287"/>
      <c r="S167" s="287"/>
      <c r="T167" s="28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9" t="s">
        <v>235</v>
      </c>
      <c r="AU167" s="289" t="s">
        <v>94</v>
      </c>
      <c r="AV167" s="15" t="s">
        <v>92</v>
      </c>
      <c r="AW167" s="15" t="s">
        <v>40</v>
      </c>
      <c r="AX167" s="15" t="s">
        <v>85</v>
      </c>
      <c r="AY167" s="289" t="s">
        <v>226</v>
      </c>
    </row>
    <row r="168" s="15" customFormat="1">
      <c r="A168" s="15"/>
      <c r="B168" s="280"/>
      <c r="C168" s="281"/>
      <c r="D168" s="245" t="s">
        <v>235</v>
      </c>
      <c r="E168" s="282" t="s">
        <v>1</v>
      </c>
      <c r="F168" s="283" t="s">
        <v>5520</v>
      </c>
      <c r="G168" s="281"/>
      <c r="H168" s="282" t="s">
        <v>1</v>
      </c>
      <c r="I168" s="284"/>
      <c r="J168" s="281"/>
      <c r="K168" s="281"/>
      <c r="L168" s="285"/>
      <c r="M168" s="286"/>
      <c r="N168" s="287"/>
      <c r="O168" s="287"/>
      <c r="P168" s="287"/>
      <c r="Q168" s="287"/>
      <c r="R168" s="287"/>
      <c r="S168" s="287"/>
      <c r="T168" s="28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9" t="s">
        <v>235</v>
      </c>
      <c r="AU168" s="289" t="s">
        <v>94</v>
      </c>
      <c r="AV168" s="15" t="s">
        <v>92</v>
      </c>
      <c r="AW168" s="15" t="s">
        <v>40</v>
      </c>
      <c r="AX168" s="15" t="s">
        <v>85</v>
      </c>
      <c r="AY168" s="289" t="s">
        <v>226</v>
      </c>
    </row>
    <row r="169" s="13" customFormat="1">
      <c r="A169" s="13"/>
      <c r="B169" s="243"/>
      <c r="C169" s="244"/>
      <c r="D169" s="245" t="s">
        <v>235</v>
      </c>
      <c r="E169" s="246" t="s">
        <v>1</v>
      </c>
      <c r="F169" s="247" t="s">
        <v>92</v>
      </c>
      <c r="G169" s="244"/>
      <c r="H169" s="248">
        <v>1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235</v>
      </c>
      <c r="AU169" s="254" t="s">
        <v>94</v>
      </c>
      <c r="AV169" s="13" t="s">
        <v>94</v>
      </c>
      <c r="AW169" s="13" t="s">
        <v>40</v>
      </c>
      <c r="AX169" s="13" t="s">
        <v>92</v>
      </c>
      <c r="AY169" s="254" t="s">
        <v>226</v>
      </c>
    </row>
    <row r="170" s="2" customFormat="1" ht="16.5" customHeight="1">
      <c r="A170" s="41"/>
      <c r="B170" s="42"/>
      <c r="C170" s="230" t="s">
        <v>266</v>
      </c>
      <c r="D170" s="230" t="s">
        <v>228</v>
      </c>
      <c r="E170" s="231" t="s">
        <v>524</v>
      </c>
      <c r="F170" s="232" t="s">
        <v>525</v>
      </c>
      <c r="G170" s="233" t="s">
        <v>526</v>
      </c>
      <c r="H170" s="234">
        <v>12</v>
      </c>
      <c r="I170" s="235"/>
      <c r="J170" s="236">
        <f>ROUND(I170*H170,2)</f>
        <v>0</v>
      </c>
      <c r="K170" s="232" t="s">
        <v>232</v>
      </c>
      <c r="L170" s="47"/>
      <c r="M170" s="237" t="s">
        <v>1</v>
      </c>
      <c r="N170" s="238" t="s">
        <v>52</v>
      </c>
      <c r="O170" s="9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1" t="s">
        <v>719</v>
      </c>
      <c r="AT170" s="241" t="s">
        <v>228</v>
      </c>
      <c r="AU170" s="241" t="s">
        <v>94</v>
      </c>
      <c r="AY170" s="19" t="s">
        <v>226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233</v>
      </c>
      <c r="BK170" s="242">
        <f>ROUND(I170*H170,2)</f>
        <v>0</v>
      </c>
      <c r="BL170" s="19" t="s">
        <v>719</v>
      </c>
      <c r="BM170" s="241" t="s">
        <v>5521</v>
      </c>
    </row>
    <row r="171" s="15" customFormat="1">
      <c r="A171" s="15"/>
      <c r="B171" s="280"/>
      <c r="C171" s="281"/>
      <c r="D171" s="245" t="s">
        <v>235</v>
      </c>
      <c r="E171" s="282" t="s">
        <v>1</v>
      </c>
      <c r="F171" s="283" t="s">
        <v>5522</v>
      </c>
      <c r="G171" s="281"/>
      <c r="H171" s="282" t="s">
        <v>1</v>
      </c>
      <c r="I171" s="284"/>
      <c r="J171" s="281"/>
      <c r="K171" s="281"/>
      <c r="L171" s="285"/>
      <c r="M171" s="286"/>
      <c r="N171" s="287"/>
      <c r="O171" s="287"/>
      <c r="P171" s="287"/>
      <c r="Q171" s="287"/>
      <c r="R171" s="287"/>
      <c r="S171" s="287"/>
      <c r="T171" s="28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9" t="s">
        <v>235</v>
      </c>
      <c r="AU171" s="289" t="s">
        <v>94</v>
      </c>
      <c r="AV171" s="15" t="s">
        <v>92</v>
      </c>
      <c r="AW171" s="15" t="s">
        <v>40</v>
      </c>
      <c r="AX171" s="15" t="s">
        <v>85</v>
      </c>
      <c r="AY171" s="289" t="s">
        <v>226</v>
      </c>
    </row>
    <row r="172" s="13" customFormat="1">
      <c r="A172" s="13"/>
      <c r="B172" s="243"/>
      <c r="C172" s="244"/>
      <c r="D172" s="245" t="s">
        <v>235</v>
      </c>
      <c r="E172" s="246" t="s">
        <v>1</v>
      </c>
      <c r="F172" s="247" t="s">
        <v>5523</v>
      </c>
      <c r="G172" s="244"/>
      <c r="H172" s="248">
        <v>12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235</v>
      </c>
      <c r="AU172" s="254" t="s">
        <v>94</v>
      </c>
      <c r="AV172" s="13" t="s">
        <v>94</v>
      </c>
      <c r="AW172" s="13" t="s">
        <v>40</v>
      </c>
      <c r="AX172" s="13" t="s">
        <v>92</v>
      </c>
      <c r="AY172" s="254" t="s">
        <v>226</v>
      </c>
    </row>
    <row r="173" s="2" customFormat="1" ht="16.5" customHeight="1">
      <c r="A173" s="41"/>
      <c r="B173" s="42"/>
      <c r="C173" s="230" t="s">
        <v>271</v>
      </c>
      <c r="D173" s="230" t="s">
        <v>228</v>
      </c>
      <c r="E173" s="231" t="s">
        <v>5524</v>
      </c>
      <c r="F173" s="232" t="s">
        <v>5525</v>
      </c>
      <c r="G173" s="233" t="s">
        <v>369</v>
      </c>
      <c r="H173" s="234">
        <v>12</v>
      </c>
      <c r="I173" s="235"/>
      <c r="J173" s="236">
        <f>ROUND(I173*H173,2)</f>
        <v>0</v>
      </c>
      <c r="K173" s="232" t="s">
        <v>232</v>
      </c>
      <c r="L173" s="47"/>
      <c r="M173" s="237" t="s">
        <v>1</v>
      </c>
      <c r="N173" s="238" t="s">
        <v>52</v>
      </c>
      <c r="O173" s="9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1" t="s">
        <v>557</v>
      </c>
      <c r="AT173" s="241" t="s">
        <v>228</v>
      </c>
      <c r="AU173" s="241" t="s">
        <v>94</v>
      </c>
      <c r="AY173" s="19" t="s">
        <v>226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233</v>
      </c>
      <c r="BK173" s="242">
        <f>ROUND(I173*H173,2)</f>
        <v>0</v>
      </c>
      <c r="BL173" s="19" t="s">
        <v>557</v>
      </c>
      <c r="BM173" s="241" t="s">
        <v>5526</v>
      </c>
    </row>
    <row r="174" s="15" customFormat="1">
      <c r="A174" s="15"/>
      <c r="B174" s="280"/>
      <c r="C174" s="281"/>
      <c r="D174" s="245" t="s">
        <v>235</v>
      </c>
      <c r="E174" s="282" t="s">
        <v>1</v>
      </c>
      <c r="F174" s="283" t="s">
        <v>5511</v>
      </c>
      <c r="G174" s="281"/>
      <c r="H174" s="282" t="s">
        <v>1</v>
      </c>
      <c r="I174" s="284"/>
      <c r="J174" s="281"/>
      <c r="K174" s="281"/>
      <c r="L174" s="285"/>
      <c r="M174" s="286"/>
      <c r="N174" s="287"/>
      <c r="O174" s="287"/>
      <c r="P174" s="287"/>
      <c r="Q174" s="287"/>
      <c r="R174" s="287"/>
      <c r="S174" s="287"/>
      <c r="T174" s="28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9" t="s">
        <v>235</v>
      </c>
      <c r="AU174" s="289" t="s">
        <v>94</v>
      </c>
      <c r="AV174" s="15" t="s">
        <v>92</v>
      </c>
      <c r="AW174" s="15" t="s">
        <v>40</v>
      </c>
      <c r="AX174" s="15" t="s">
        <v>85</v>
      </c>
      <c r="AY174" s="289" t="s">
        <v>226</v>
      </c>
    </row>
    <row r="175" s="15" customFormat="1">
      <c r="A175" s="15"/>
      <c r="B175" s="280"/>
      <c r="C175" s="281"/>
      <c r="D175" s="245" t="s">
        <v>235</v>
      </c>
      <c r="E175" s="282" t="s">
        <v>1</v>
      </c>
      <c r="F175" s="283" t="s">
        <v>5515</v>
      </c>
      <c r="G175" s="281"/>
      <c r="H175" s="282" t="s">
        <v>1</v>
      </c>
      <c r="I175" s="284"/>
      <c r="J175" s="281"/>
      <c r="K175" s="281"/>
      <c r="L175" s="285"/>
      <c r="M175" s="286"/>
      <c r="N175" s="287"/>
      <c r="O175" s="287"/>
      <c r="P175" s="287"/>
      <c r="Q175" s="287"/>
      <c r="R175" s="287"/>
      <c r="S175" s="287"/>
      <c r="T175" s="28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9" t="s">
        <v>235</v>
      </c>
      <c r="AU175" s="289" t="s">
        <v>94</v>
      </c>
      <c r="AV175" s="15" t="s">
        <v>92</v>
      </c>
      <c r="AW175" s="15" t="s">
        <v>40</v>
      </c>
      <c r="AX175" s="15" t="s">
        <v>85</v>
      </c>
      <c r="AY175" s="289" t="s">
        <v>226</v>
      </c>
    </row>
    <row r="176" s="15" customFormat="1">
      <c r="A176" s="15"/>
      <c r="B176" s="280"/>
      <c r="C176" s="281"/>
      <c r="D176" s="245" t="s">
        <v>235</v>
      </c>
      <c r="E176" s="282" t="s">
        <v>1</v>
      </c>
      <c r="F176" s="283" t="s">
        <v>4558</v>
      </c>
      <c r="G176" s="281"/>
      <c r="H176" s="282" t="s">
        <v>1</v>
      </c>
      <c r="I176" s="284"/>
      <c r="J176" s="281"/>
      <c r="K176" s="281"/>
      <c r="L176" s="285"/>
      <c r="M176" s="286"/>
      <c r="N176" s="287"/>
      <c r="O176" s="287"/>
      <c r="P176" s="287"/>
      <c r="Q176" s="287"/>
      <c r="R176" s="287"/>
      <c r="S176" s="287"/>
      <c r="T176" s="28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9" t="s">
        <v>235</v>
      </c>
      <c r="AU176" s="289" t="s">
        <v>94</v>
      </c>
      <c r="AV176" s="15" t="s">
        <v>92</v>
      </c>
      <c r="AW176" s="15" t="s">
        <v>40</v>
      </c>
      <c r="AX176" s="15" t="s">
        <v>85</v>
      </c>
      <c r="AY176" s="289" t="s">
        <v>226</v>
      </c>
    </row>
    <row r="177" s="13" customFormat="1">
      <c r="A177" s="13"/>
      <c r="B177" s="243"/>
      <c r="C177" s="244"/>
      <c r="D177" s="245" t="s">
        <v>235</v>
      </c>
      <c r="E177" s="246" t="s">
        <v>1</v>
      </c>
      <c r="F177" s="247" t="s">
        <v>4365</v>
      </c>
      <c r="G177" s="244"/>
      <c r="H177" s="248">
        <v>3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235</v>
      </c>
      <c r="AU177" s="254" t="s">
        <v>94</v>
      </c>
      <c r="AV177" s="13" t="s">
        <v>94</v>
      </c>
      <c r="AW177" s="13" t="s">
        <v>40</v>
      </c>
      <c r="AX177" s="13" t="s">
        <v>85</v>
      </c>
      <c r="AY177" s="254" t="s">
        <v>226</v>
      </c>
    </row>
    <row r="178" s="15" customFormat="1">
      <c r="A178" s="15"/>
      <c r="B178" s="280"/>
      <c r="C178" s="281"/>
      <c r="D178" s="245" t="s">
        <v>235</v>
      </c>
      <c r="E178" s="282" t="s">
        <v>1</v>
      </c>
      <c r="F178" s="283" t="s">
        <v>5527</v>
      </c>
      <c r="G178" s="281"/>
      <c r="H178" s="282" t="s">
        <v>1</v>
      </c>
      <c r="I178" s="284"/>
      <c r="J178" s="281"/>
      <c r="K178" s="281"/>
      <c r="L178" s="285"/>
      <c r="M178" s="286"/>
      <c r="N178" s="287"/>
      <c r="O178" s="287"/>
      <c r="P178" s="287"/>
      <c r="Q178" s="287"/>
      <c r="R178" s="287"/>
      <c r="S178" s="287"/>
      <c r="T178" s="28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9" t="s">
        <v>235</v>
      </c>
      <c r="AU178" s="289" t="s">
        <v>94</v>
      </c>
      <c r="AV178" s="15" t="s">
        <v>92</v>
      </c>
      <c r="AW178" s="15" t="s">
        <v>40</v>
      </c>
      <c r="AX178" s="15" t="s">
        <v>85</v>
      </c>
      <c r="AY178" s="289" t="s">
        <v>226</v>
      </c>
    </row>
    <row r="179" s="15" customFormat="1">
      <c r="A179" s="15"/>
      <c r="B179" s="280"/>
      <c r="C179" s="281"/>
      <c r="D179" s="245" t="s">
        <v>235</v>
      </c>
      <c r="E179" s="282" t="s">
        <v>1</v>
      </c>
      <c r="F179" s="283" t="s">
        <v>5528</v>
      </c>
      <c r="G179" s="281"/>
      <c r="H179" s="282" t="s">
        <v>1</v>
      </c>
      <c r="I179" s="284"/>
      <c r="J179" s="281"/>
      <c r="K179" s="281"/>
      <c r="L179" s="285"/>
      <c r="M179" s="286"/>
      <c r="N179" s="287"/>
      <c r="O179" s="287"/>
      <c r="P179" s="287"/>
      <c r="Q179" s="287"/>
      <c r="R179" s="287"/>
      <c r="S179" s="287"/>
      <c r="T179" s="28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9" t="s">
        <v>235</v>
      </c>
      <c r="AU179" s="289" t="s">
        <v>94</v>
      </c>
      <c r="AV179" s="15" t="s">
        <v>92</v>
      </c>
      <c r="AW179" s="15" t="s">
        <v>40</v>
      </c>
      <c r="AX179" s="15" t="s">
        <v>85</v>
      </c>
      <c r="AY179" s="289" t="s">
        <v>226</v>
      </c>
    </row>
    <row r="180" s="13" customFormat="1">
      <c r="A180" s="13"/>
      <c r="B180" s="243"/>
      <c r="C180" s="244"/>
      <c r="D180" s="245" t="s">
        <v>235</v>
      </c>
      <c r="E180" s="246" t="s">
        <v>1</v>
      </c>
      <c r="F180" s="247" t="s">
        <v>4365</v>
      </c>
      <c r="G180" s="244"/>
      <c r="H180" s="248">
        <v>3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235</v>
      </c>
      <c r="AU180" s="254" t="s">
        <v>94</v>
      </c>
      <c r="AV180" s="13" t="s">
        <v>94</v>
      </c>
      <c r="AW180" s="13" t="s">
        <v>40</v>
      </c>
      <c r="AX180" s="13" t="s">
        <v>85</v>
      </c>
      <c r="AY180" s="254" t="s">
        <v>226</v>
      </c>
    </row>
    <row r="181" s="15" customFormat="1">
      <c r="A181" s="15"/>
      <c r="B181" s="280"/>
      <c r="C181" s="281"/>
      <c r="D181" s="245" t="s">
        <v>235</v>
      </c>
      <c r="E181" s="282" t="s">
        <v>1</v>
      </c>
      <c r="F181" s="283" t="s">
        <v>5517</v>
      </c>
      <c r="G181" s="281"/>
      <c r="H181" s="282" t="s">
        <v>1</v>
      </c>
      <c r="I181" s="284"/>
      <c r="J181" s="281"/>
      <c r="K181" s="281"/>
      <c r="L181" s="285"/>
      <c r="M181" s="286"/>
      <c r="N181" s="287"/>
      <c r="O181" s="287"/>
      <c r="P181" s="287"/>
      <c r="Q181" s="287"/>
      <c r="R181" s="287"/>
      <c r="S181" s="287"/>
      <c r="T181" s="28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9" t="s">
        <v>235</v>
      </c>
      <c r="AU181" s="289" t="s">
        <v>94</v>
      </c>
      <c r="AV181" s="15" t="s">
        <v>92</v>
      </c>
      <c r="AW181" s="15" t="s">
        <v>40</v>
      </c>
      <c r="AX181" s="15" t="s">
        <v>85</v>
      </c>
      <c r="AY181" s="289" t="s">
        <v>226</v>
      </c>
    </row>
    <row r="182" s="15" customFormat="1">
      <c r="A182" s="15"/>
      <c r="B182" s="280"/>
      <c r="C182" s="281"/>
      <c r="D182" s="245" t="s">
        <v>235</v>
      </c>
      <c r="E182" s="282" t="s">
        <v>1</v>
      </c>
      <c r="F182" s="283" t="s">
        <v>5515</v>
      </c>
      <c r="G182" s="281"/>
      <c r="H182" s="282" t="s">
        <v>1</v>
      </c>
      <c r="I182" s="284"/>
      <c r="J182" s="281"/>
      <c r="K182" s="281"/>
      <c r="L182" s="285"/>
      <c r="M182" s="286"/>
      <c r="N182" s="287"/>
      <c r="O182" s="287"/>
      <c r="P182" s="287"/>
      <c r="Q182" s="287"/>
      <c r="R182" s="287"/>
      <c r="S182" s="287"/>
      <c r="T182" s="28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9" t="s">
        <v>235</v>
      </c>
      <c r="AU182" s="289" t="s">
        <v>94</v>
      </c>
      <c r="AV182" s="15" t="s">
        <v>92</v>
      </c>
      <c r="AW182" s="15" t="s">
        <v>40</v>
      </c>
      <c r="AX182" s="15" t="s">
        <v>85</v>
      </c>
      <c r="AY182" s="289" t="s">
        <v>226</v>
      </c>
    </row>
    <row r="183" s="15" customFormat="1">
      <c r="A183" s="15"/>
      <c r="B183" s="280"/>
      <c r="C183" s="281"/>
      <c r="D183" s="245" t="s">
        <v>235</v>
      </c>
      <c r="E183" s="282" t="s">
        <v>1</v>
      </c>
      <c r="F183" s="283" t="s">
        <v>4558</v>
      </c>
      <c r="G183" s="281"/>
      <c r="H183" s="282" t="s">
        <v>1</v>
      </c>
      <c r="I183" s="284"/>
      <c r="J183" s="281"/>
      <c r="K183" s="281"/>
      <c r="L183" s="285"/>
      <c r="M183" s="286"/>
      <c r="N183" s="287"/>
      <c r="O183" s="287"/>
      <c r="P183" s="287"/>
      <c r="Q183" s="287"/>
      <c r="R183" s="287"/>
      <c r="S183" s="287"/>
      <c r="T183" s="28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9" t="s">
        <v>235</v>
      </c>
      <c r="AU183" s="289" t="s">
        <v>94</v>
      </c>
      <c r="AV183" s="15" t="s">
        <v>92</v>
      </c>
      <c r="AW183" s="15" t="s">
        <v>40</v>
      </c>
      <c r="AX183" s="15" t="s">
        <v>85</v>
      </c>
      <c r="AY183" s="289" t="s">
        <v>226</v>
      </c>
    </row>
    <row r="184" s="13" customFormat="1">
      <c r="A184" s="13"/>
      <c r="B184" s="243"/>
      <c r="C184" s="244"/>
      <c r="D184" s="245" t="s">
        <v>235</v>
      </c>
      <c r="E184" s="246" t="s">
        <v>1</v>
      </c>
      <c r="F184" s="247" t="s">
        <v>4365</v>
      </c>
      <c r="G184" s="244"/>
      <c r="H184" s="248">
        <v>3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235</v>
      </c>
      <c r="AU184" s="254" t="s">
        <v>94</v>
      </c>
      <c r="AV184" s="13" t="s">
        <v>94</v>
      </c>
      <c r="AW184" s="13" t="s">
        <v>40</v>
      </c>
      <c r="AX184" s="13" t="s">
        <v>85</v>
      </c>
      <c r="AY184" s="254" t="s">
        <v>226</v>
      </c>
    </row>
    <row r="185" s="15" customFormat="1">
      <c r="A185" s="15"/>
      <c r="B185" s="280"/>
      <c r="C185" s="281"/>
      <c r="D185" s="245" t="s">
        <v>235</v>
      </c>
      <c r="E185" s="282" t="s">
        <v>1</v>
      </c>
      <c r="F185" s="283" t="s">
        <v>5527</v>
      </c>
      <c r="G185" s="281"/>
      <c r="H185" s="282" t="s">
        <v>1</v>
      </c>
      <c r="I185" s="284"/>
      <c r="J185" s="281"/>
      <c r="K185" s="281"/>
      <c r="L185" s="285"/>
      <c r="M185" s="286"/>
      <c r="N185" s="287"/>
      <c r="O185" s="287"/>
      <c r="P185" s="287"/>
      <c r="Q185" s="287"/>
      <c r="R185" s="287"/>
      <c r="S185" s="287"/>
      <c r="T185" s="28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9" t="s">
        <v>235</v>
      </c>
      <c r="AU185" s="289" t="s">
        <v>94</v>
      </c>
      <c r="AV185" s="15" t="s">
        <v>92</v>
      </c>
      <c r="AW185" s="15" t="s">
        <v>40</v>
      </c>
      <c r="AX185" s="15" t="s">
        <v>85</v>
      </c>
      <c r="AY185" s="289" t="s">
        <v>226</v>
      </c>
    </row>
    <row r="186" s="15" customFormat="1">
      <c r="A186" s="15"/>
      <c r="B186" s="280"/>
      <c r="C186" s="281"/>
      <c r="D186" s="245" t="s">
        <v>235</v>
      </c>
      <c r="E186" s="282" t="s">
        <v>1</v>
      </c>
      <c r="F186" s="283" t="s">
        <v>5528</v>
      </c>
      <c r="G186" s="281"/>
      <c r="H186" s="282" t="s">
        <v>1</v>
      </c>
      <c r="I186" s="284"/>
      <c r="J186" s="281"/>
      <c r="K186" s="281"/>
      <c r="L186" s="285"/>
      <c r="M186" s="286"/>
      <c r="N186" s="287"/>
      <c r="O186" s="287"/>
      <c r="P186" s="287"/>
      <c r="Q186" s="287"/>
      <c r="R186" s="287"/>
      <c r="S186" s="287"/>
      <c r="T186" s="28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9" t="s">
        <v>235</v>
      </c>
      <c r="AU186" s="289" t="s">
        <v>94</v>
      </c>
      <c r="AV186" s="15" t="s">
        <v>92</v>
      </c>
      <c r="AW186" s="15" t="s">
        <v>40</v>
      </c>
      <c r="AX186" s="15" t="s">
        <v>85</v>
      </c>
      <c r="AY186" s="289" t="s">
        <v>226</v>
      </c>
    </row>
    <row r="187" s="13" customFormat="1">
      <c r="A187" s="13"/>
      <c r="B187" s="243"/>
      <c r="C187" s="244"/>
      <c r="D187" s="245" t="s">
        <v>235</v>
      </c>
      <c r="E187" s="246" t="s">
        <v>1</v>
      </c>
      <c r="F187" s="247" t="s">
        <v>4365</v>
      </c>
      <c r="G187" s="244"/>
      <c r="H187" s="248">
        <v>3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235</v>
      </c>
      <c r="AU187" s="254" t="s">
        <v>94</v>
      </c>
      <c r="AV187" s="13" t="s">
        <v>94</v>
      </c>
      <c r="AW187" s="13" t="s">
        <v>40</v>
      </c>
      <c r="AX187" s="13" t="s">
        <v>85</v>
      </c>
      <c r="AY187" s="254" t="s">
        <v>226</v>
      </c>
    </row>
    <row r="188" s="14" customFormat="1">
      <c r="A188" s="14"/>
      <c r="B188" s="255"/>
      <c r="C188" s="256"/>
      <c r="D188" s="245" t="s">
        <v>235</v>
      </c>
      <c r="E188" s="257" t="s">
        <v>1</v>
      </c>
      <c r="F188" s="258" t="s">
        <v>237</v>
      </c>
      <c r="G188" s="256"/>
      <c r="H188" s="259">
        <v>12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235</v>
      </c>
      <c r="AU188" s="265" t="s">
        <v>94</v>
      </c>
      <c r="AV188" s="14" t="s">
        <v>233</v>
      </c>
      <c r="AW188" s="14" t="s">
        <v>40</v>
      </c>
      <c r="AX188" s="14" t="s">
        <v>92</v>
      </c>
      <c r="AY188" s="265" t="s">
        <v>226</v>
      </c>
    </row>
    <row r="189" s="2" customFormat="1" ht="16.5" customHeight="1">
      <c r="A189" s="41"/>
      <c r="B189" s="42"/>
      <c r="C189" s="230" t="s">
        <v>275</v>
      </c>
      <c r="D189" s="230" t="s">
        <v>228</v>
      </c>
      <c r="E189" s="231" t="s">
        <v>5371</v>
      </c>
      <c r="F189" s="232" t="s">
        <v>5372</v>
      </c>
      <c r="G189" s="233" t="s">
        <v>611</v>
      </c>
      <c r="H189" s="234">
        <v>1</v>
      </c>
      <c r="I189" s="235"/>
      <c r="J189" s="236">
        <f>ROUND(I189*H189,2)</f>
        <v>0</v>
      </c>
      <c r="K189" s="232" t="s">
        <v>1</v>
      </c>
      <c r="L189" s="47"/>
      <c r="M189" s="237" t="s">
        <v>1</v>
      </c>
      <c r="N189" s="238" t="s">
        <v>52</v>
      </c>
      <c r="O189" s="95"/>
      <c r="P189" s="239">
        <f>O189*H189</f>
        <v>0</v>
      </c>
      <c r="Q189" s="239">
        <v>0.021999999999999999</v>
      </c>
      <c r="R189" s="239">
        <f>Q189*H189</f>
        <v>0.021999999999999999</v>
      </c>
      <c r="S189" s="239">
        <v>0</v>
      </c>
      <c r="T189" s="240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1" t="s">
        <v>233</v>
      </c>
      <c r="AT189" s="241" t="s">
        <v>228</v>
      </c>
      <c r="AU189" s="241" t="s">
        <v>94</v>
      </c>
      <c r="AY189" s="19" t="s">
        <v>226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233</v>
      </c>
      <c r="BK189" s="242">
        <f>ROUND(I189*H189,2)</f>
        <v>0</v>
      </c>
      <c r="BL189" s="19" t="s">
        <v>233</v>
      </c>
      <c r="BM189" s="241" t="s">
        <v>5529</v>
      </c>
    </row>
    <row r="190" s="15" customFormat="1">
      <c r="A190" s="15"/>
      <c r="B190" s="280"/>
      <c r="C190" s="281"/>
      <c r="D190" s="245" t="s">
        <v>235</v>
      </c>
      <c r="E190" s="282" t="s">
        <v>1</v>
      </c>
      <c r="F190" s="283" t="s">
        <v>5530</v>
      </c>
      <c r="G190" s="281"/>
      <c r="H190" s="282" t="s">
        <v>1</v>
      </c>
      <c r="I190" s="284"/>
      <c r="J190" s="281"/>
      <c r="K190" s="281"/>
      <c r="L190" s="285"/>
      <c r="M190" s="286"/>
      <c r="N190" s="287"/>
      <c r="O190" s="287"/>
      <c r="P190" s="287"/>
      <c r="Q190" s="287"/>
      <c r="R190" s="287"/>
      <c r="S190" s="287"/>
      <c r="T190" s="28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9" t="s">
        <v>235</v>
      </c>
      <c r="AU190" s="289" t="s">
        <v>94</v>
      </c>
      <c r="AV190" s="15" t="s">
        <v>92</v>
      </c>
      <c r="AW190" s="15" t="s">
        <v>40</v>
      </c>
      <c r="AX190" s="15" t="s">
        <v>85</v>
      </c>
      <c r="AY190" s="289" t="s">
        <v>226</v>
      </c>
    </row>
    <row r="191" s="15" customFormat="1">
      <c r="A191" s="15"/>
      <c r="B191" s="280"/>
      <c r="C191" s="281"/>
      <c r="D191" s="245" t="s">
        <v>235</v>
      </c>
      <c r="E191" s="282" t="s">
        <v>1</v>
      </c>
      <c r="F191" s="283" t="s">
        <v>5531</v>
      </c>
      <c r="G191" s="281"/>
      <c r="H191" s="282" t="s">
        <v>1</v>
      </c>
      <c r="I191" s="284"/>
      <c r="J191" s="281"/>
      <c r="K191" s="281"/>
      <c r="L191" s="285"/>
      <c r="M191" s="286"/>
      <c r="N191" s="287"/>
      <c r="O191" s="287"/>
      <c r="P191" s="287"/>
      <c r="Q191" s="287"/>
      <c r="R191" s="287"/>
      <c r="S191" s="287"/>
      <c r="T191" s="28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9" t="s">
        <v>235</v>
      </c>
      <c r="AU191" s="289" t="s">
        <v>94</v>
      </c>
      <c r="AV191" s="15" t="s">
        <v>92</v>
      </c>
      <c r="AW191" s="15" t="s">
        <v>40</v>
      </c>
      <c r="AX191" s="15" t="s">
        <v>85</v>
      </c>
      <c r="AY191" s="289" t="s">
        <v>226</v>
      </c>
    </row>
    <row r="192" s="15" customFormat="1">
      <c r="A192" s="15"/>
      <c r="B192" s="280"/>
      <c r="C192" s="281"/>
      <c r="D192" s="245" t="s">
        <v>235</v>
      </c>
      <c r="E192" s="282" t="s">
        <v>1</v>
      </c>
      <c r="F192" s="283" t="s">
        <v>5532</v>
      </c>
      <c r="G192" s="281"/>
      <c r="H192" s="282" t="s">
        <v>1</v>
      </c>
      <c r="I192" s="284"/>
      <c r="J192" s="281"/>
      <c r="K192" s="281"/>
      <c r="L192" s="285"/>
      <c r="M192" s="286"/>
      <c r="N192" s="287"/>
      <c r="O192" s="287"/>
      <c r="P192" s="287"/>
      <c r="Q192" s="287"/>
      <c r="R192" s="287"/>
      <c r="S192" s="287"/>
      <c r="T192" s="28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9" t="s">
        <v>235</v>
      </c>
      <c r="AU192" s="289" t="s">
        <v>94</v>
      </c>
      <c r="AV192" s="15" t="s">
        <v>92</v>
      </c>
      <c r="AW192" s="15" t="s">
        <v>40</v>
      </c>
      <c r="AX192" s="15" t="s">
        <v>85</v>
      </c>
      <c r="AY192" s="289" t="s">
        <v>226</v>
      </c>
    </row>
    <row r="193" s="15" customFormat="1">
      <c r="A193" s="15"/>
      <c r="B193" s="280"/>
      <c r="C193" s="281"/>
      <c r="D193" s="245" t="s">
        <v>235</v>
      </c>
      <c r="E193" s="282" t="s">
        <v>1</v>
      </c>
      <c r="F193" s="283" t="s">
        <v>5533</v>
      </c>
      <c r="G193" s="281"/>
      <c r="H193" s="282" t="s">
        <v>1</v>
      </c>
      <c r="I193" s="284"/>
      <c r="J193" s="281"/>
      <c r="K193" s="281"/>
      <c r="L193" s="285"/>
      <c r="M193" s="286"/>
      <c r="N193" s="287"/>
      <c r="O193" s="287"/>
      <c r="P193" s="287"/>
      <c r="Q193" s="287"/>
      <c r="R193" s="287"/>
      <c r="S193" s="287"/>
      <c r="T193" s="28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9" t="s">
        <v>235</v>
      </c>
      <c r="AU193" s="289" t="s">
        <v>94</v>
      </c>
      <c r="AV193" s="15" t="s">
        <v>92</v>
      </c>
      <c r="AW193" s="15" t="s">
        <v>40</v>
      </c>
      <c r="AX193" s="15" t="s">
        <v>85</v>
      </c>
      <c r="AY193" s="289" t="s">
        <v>226</v>
      </c>
    </row>
    <row r="194" s="15" customFormat="1">
      <c r="A194" s="15"/>
      <c r="B194" s="280"/>
      <c r="C194" s="281"/>
      <c r="D194" s="245" t="s">
        <v>235</v>
      </c>
      <c r="E194" s="282" t="s">
        <v>1</v>
      </c>
      <c r="F194" s="283" t="s">
        <v>5534</v>
      </c>
      <c r="G194" s="281"/>
      <c r="H194" s="282" t="s">
        <v>1</v>
      </c>
      <c r="I194" s="284"/>
      <c r="J194" s="281"/>
      <c r="K194" s="281"/>
      <c r="L194" s="285"/>
      <c r="M194" s="286"/>
      <c r="N194" s="287"/>
      <c r="O194" s="287"/>
      <c r="P194" s="287"/>
      <c r="Q194" s="287"/>
      <c r="R194" s="287"/>
      <c r="S194" s="287"/>
      <c r="T194" s="28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9" t="s">
        <v>235</v>
      </c>
      <c r="AU194" s="289" t="s">
        <v>94</v>
      </c>
      <c r="AV194" s="15" t="s">
        <v>92</v>
      </c>
      <c r="AW194" s="15" t="s">
        <v>40</v>
      </c>
      <c r="AX194" s="15" t="s">
        <v>85</v>
      </c>
      <c r="AY194" s="289" t="s">
        <v>226</v>
      </c>
    </row>
    <row r="195" s="15" customFormat="1">
      <c r="A195" s="15"/>
      <c r="B195" s="280"/>
      <c r="C195" s="281"/>
      <c r="D195" s="245" t="s">
        <v>235</v>
      </c>
      <c r="E195" s="282" t="s">
        <v>1</v>
      </c>
      <c r="F195" s="283" t="s">
        <v>5535</v>
      </c>
      <c r="G195" s="281"/>
      <c r="H195" s="282" t="s">
        <v>1</v>
      </c>
      <c r="I195" s="284"/>
      <c r="J195" s="281"/>
      <c r="K195" s="281"/>
      <c r="L195" s="285"/>
      <c r="M195" s="286"/>
      <c r="N195" s="287"/>
      <c r="O195" s="287"/>
      <c r="P195" s="287"/>
      <c r="Q195" s="287"/>
      <c r="R195" s="287"/>
      <c r="S195" s="287"/>
      <c r="T195" s="28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9" t="s">
        <v>235</v>
      </c>
      <c r="AU195" s="289" t="s">
        <v>94</v>
      </c>
      <c r="AV195" s="15" t="s">
        <v>92</v>
      </c>
      <c r="AW195" s="15" t="s">
        <v>40</v>
      </c>
      <c r="AX195" s="15" t="s">
        <v>85</v>
      </c>
      <c r="AY195" s="289" t="s">
        <v>226</v>
      </c>
    </row>
    <row r="196" s="15" customFormat="1">
      <c r="A196" s="15"/>
      <c r="B196" s="280"/>
      <c r="C196" s="281"/>
      <c r="D196" s="245" t="s">
        <v>235</v>
      </c>
      <c r="E196" s="282" t="s">
        <v>1</v>
      </c>
      <c r="F196" s="283" t="s">
        <v>5536</v>
      </c>
      <c r="G196" s="281"/>
      <c r="H196" s="282" t="s">
        <v>1</v>
      </c>
      <c r="I196" s="284"/>
      <c r="J196" s="281"/>
      <c r="K196" s="281"/>
      <c r="L196" s="285"/>
      <c r="M196" s="286"/>
      <c r="N196" s="287"/>
      <c r="O196" s="287"/>
      <c r="P196" s="287"/>
      <c r="Q196" s="287"/>
      <c r="R196" s="287"/>
      <c r="S196" s="287"/>
      <c r="T196" s="28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9" t="s">
        <v>235</v>
      </c>
      <c r="AU196" s="289" t="s">
        <v>94</v>
      </c>
      <c r="AV196" s="15" t="s">
        <v>92</v>
      </c>
      <c r="AW196" s="15" t="s">
        <v>40</v>
      </c>
      <c r="AX196" s="15" t="s">
        <v>85</v>
      </c>
      <c r="AY196" s="289" t="s">
        <v>226</v>
      </c>
    </row>
    <row r="197" s="15" customFormat="1">
      <c r="A197" s="15"/>
      <c r="B197" s="280"/>
      <c r="C197" s="281"/>
      <c r="D197" s="245" t="s">
        <v>235</v>
      </c>
      <c r="E197" s="282" t="s">
        <v>1</v>
      </c>
      <c r="F197" s="283" t="s">
        <v>5537</v>
      </c>
      <c r="G197" s="281"/>
      <c r="H197" s="282" t="s">
        <v>1</v>
      </c>
      <c r="I197" s="284"/>
      <c r="J197" s="281"/>
      <c r="K197" s="281"/>
      <c r="L197" s="285"/>
      <c r="M197" s="286"/>
      <c r="N197" s="287"/>
      <c r="O197" s="287"/>
      <c r="P197" s="287"/>
      <c r="Q197" s="287"/>
      <c r="R197" s="287"/>
      <c r="S197" s="287"/>
      <c r="T197" s="28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9" t="s">
        <v>235</v>
      </c>
      <c r="AU197" s="289" t="s">
        <v>94</v>
      </c>
      <c r="AV197" s="15" t="s">
        <v>92</v>
      </c>
      <c r="AW197" s="15" t="s">
        <v>40</v>
      </c>
      <c r="AX197" s="15" t="s">
        <v>85</v>
      </c>
      <c r="AY197" s="289" t="s">
        <v>226</v>
      </c>
    </row>
    <row r="198" s="15" customFormat="1">
      <c r="A198" s="15"/>
      <c r="B198" s="280"/>
      <c r="C198" s="281"/>
      <c r="D198" s="245" t="s">
        <v>235</v>
      </c>
      <c r="E198" s="282" t="s">
        <v>1</v>
      </c>
      <c r="F198" s="283" t="s">
        <v>5538</v>
      </c>
      <c r="G198" s="281"/>
      <c r="H198" s="282" t="s">
        <v>1</v>
      </c>
      <c r="I198" s="284"/>
      <c r="J198" s="281"/>
      <c r="K198" s="281"/>
      <c r="L198" s="285"/>
      <c r="M198" s="286"/>
      <c r="N198" s="287"/>
      <c r="O198" s="287"/>
      <c r="P198" s="287"/>
      <c r="Q198" s="287"/>
      <c r="R198" s="287"/>
      <c r="S198" s="287"/>
      <c r="T198" s="28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9" t="s">
        <v>235</v>
      </c>
      <c r="AU198" s="289" t="s">
        <v>94</v>
      </c>
      <c r="AV198" s="15" t="s">
        <v>92</v>
      </c>
      <c r="AW198" s="15" t="s">
        <v>40</v>
      </c>
      <c r="AX198" s="15" t="s">
        <v>85</v>
      </c>
      <c r="AY198" s="289" t="s">
        <v>226</v>
      </c>
    </row>
    <row r="199" s="15" customFormat="1">
      <c r="A199" s="15"/>
      <c r="B199" s="280"/>
      <c r="C199" s="281"/>
      <c r="D199" s="245" t="s">
        <v>235</v>
      </c>
      <c r="E199" s="282" t="s">
        <v>1</v>
      </c>
      <c r="F199" s="283" t="s">
        <v>5539</v>
      </c>
      <c r="G199" s="281"/>
      <c r="H199" s="282" t="s">
        <v>1</v>
      </c>
      <c r="I199" s="284"/>
      <c r="J199" s="281"/>
      <c r="K199" s="281"/>
      <c r="L199" s="285"/>
      <c r="M199" s="286"/>
      <c r="N199" s="287"/>
      <c r="O199" s="287"/>
      <c r="P199" s="287"/>
      <c r="Q199" s="287"/>
      <c r="R199" s="287"/>
      <c r="S199" s="287"/>
      <c r="T199" s="28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9" t="s">
        <v>235</v>
      </c>
      <c r="AU199" s="289" t="s">
        <v>94</v>
      </c>
      <c r="AV199" s="15" t="s">
        <v>92</v>
      </c>
      <c r="AW199" s="15" t="s">
        <v>40</v>
      </c>
      <c r="AX199" s="15" t="s">
        <v>85</v>
      </c>
      <c r="AY199" s="289" t="s">
        <v>226</v>
      </c>
    </row>
    <row r="200" s="15" customFormat="1">
      <c r="A200" s="15"/>
      <c r="B200" s="280"/>
      <c r="C200" s="281"/>
      <c r="D200" s="245" t="s">
        <v>235</v>
      </c>
      <c r="E200" s="282" t="s">
        <v>1</v>
      </c>
      <c r="F200" s="283" t="s">
        <v>5540</v>
      </c>
      <c r="G200" s="281"/>
      <c r="H200" s="282" t="s">
        <v>1</v>
      </c>
      <c r="I200" s="284"/>
      <c r="J200" s="281"/>
      <c r="K200" s="281"/>
      <c r="L200" s="285"/>
      <c r="M200" s="286"/>
      <c r="N200" s="287"/>
      <c r="O200" s="287"/>
      <c r="P200" s="287"/>
      <c r="Q200" s="287"/>
      <c r="R200" s="287"/>
      <c r="S200" s="287"/>
      <c r="T200" s="28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9" t="s">
        <v>235</v>
      </c>
      <c r="AU200" s="289" t="s">
        <v>94</v>
      </c>
      <c r="AV200" s="15" t="s">
        <v>92</v>
      </c>
      <c r="AW200" s="15" t="s">
        <v>40</v>
      </c>
      <c r="AX200" s="15" t="s">
        <v>85</v>
      </c>
      <c r="AY200" s="289" t="s">
        <v>226</v>
      </c>
    </row>
    <row r="201" s="15" customFormat="1">
      <c r="A201" s="15"/>
      <c r="B201" s="280"/>
      <c r="C201" s="281"/>
      <c r="D201" s="245" t="s">
        <v>235</v>
      </c>
      <c r="E201" s="282" t="s">
        <v>1</v>
      </c>
      <c r="F201" s="283" t="s">
        <v>5541</v>
      </c>
      <c r="G201" s="281"/>
      <c r="H201" s="282" t="s">
        <v>1</v>
      </c>
      <c r="I201" s="284"/>
      <c r="J201" s="281"/>
      <c r="K201" s="281"/>
      <c r="L201" s="285"/>
      <c r="M201" s="286"/>
      <c r="N201" s="287"/>
      <c r="O201" s="287"/>
      <c r="P201" s="287"/>
      <c r="Q201" s="287"/>
      <c r="R201" s="287"/>
      <c r="S201" s="287"/>
      <c r="T201" s="28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9" t="s">
        <v>235</v>
      </c>
      <c r="AU201" s="289" t="s">
        <v>94</v>
      </c>
      <c r="AV201" s="15" t="s">
        <v>92</v>
      </c>
      <c r="AW201" s="15" t="s">
        <v>40</v>
      </c>
      <c r="AX201" s="15" t="s">
        <v>85</v>
      </c>
      <c r="AY201" s="289" t="s">
        <v>226</v>
      </c>
    </row>
    <row r="202" s="15" customFormat="1">
      <c r="A202" s="15"/>
      <c r="B202" s="280"/>
      <c r="C202" s="281"/>
      <c r="D202" s="245" t="s">
        <v>235</v>
      </c>
      <c r="E202" s="282" t="s">
        <v>1</v>
      </c>
      <c r="F202" s="283" t="s">
        <v>5542</v>
      </c>
      <c r="G202" s="281"/>
      <c r="H202" s="282" t="s">
        <v>1</v>
      </c>
      <c r="I202" s="284"/>
      <c r="J202" s="281"/>
      <c r="K202" s="281"/>
      <c r="L202" s="285"/>
      <c r="M202" s="286"/>
      <c r="N202" s="287"/>
      <c r="O202" s="287"/>
      <c r="P202" s="287"/>
      <c r="Q202" s="287"/>
      <c r="R202" s="287"/>
      <c r="S202" s="287"/>
      <c r="T202" s="28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9" t="s">
        <v>235</v>
      </c>
      <c r="AU202" s="289" t="s">
        <v>94</v>
      </c>
      <c r="AV202" s="15" t="s">
        <v>92</v>
      </c>
      <c r="AW202" s="15" t="s">
        <v>40</v>
      </c>
      <c r="AX202" s="15" t="s">
        <v>85</v>
      </c>
      <c r="AY202" s="289" t="s">
        <v>226</v>
      </c>
    </row>
    <row r="203" s="15" customFormat="1">
      <c r="A203" s="15"/>
      <c r="B203" s="280"/>
      <c r="C203" s="281"/>
      <c r="D203" s="245" t="s">
        <v>235</v>
      </c>
      <c r="E203" s="282" t="s">
        <v>1</v>
      </c>
      <c r="F203" s="283" t="s">
        <v>5543</v>
      </c>
      <c r="G203" s="281"/>
      <c r="H203" s="282" t="s">
        <v>1</v>
      </c>
      <c r="I203" s="284"/>
      <c r="J203" s="281"/>
      <c r="K203" s="281"/>
      <c r="L203" s="285"/>
      <c r="M203" s="286"/>
      <c r="N203" s="287"/>
      <c r="O203" s="287"/>
      <c r="P203" s="287"/>
      <c r="Q203" s="287"/>
      <c r="R203" s="287"/>
      <c r="S203" s="287"/>
      <c r="T203" s="28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9" t="s">
        <v>235</v>
      </c>
      <c r="AU203" s="289" t="s">
        <v>94</v>
      </c>
      <c r="AV203" s="15" t="s">
        <v>92</v>
      </c>
      <c r="AW203" s="15" t="s">
        <v>40</v>
      </c>
      <c r="AX203" s="15" t="s">
        <v>85</v>
      </c>
      <c r="AY203" s="289" t="s">
        <v>226</v>
      </c>
    </row>
    <row r="204" s="15" customFormat="1">
      <c r="A204" s="15"/>
      <c r="B204" s="280"/>
      <c r="C204" s="281"/>
      <c r="D204" s="245" t="s">
        <v>235</v>
      </c>
      <c r="E204" s="282" t="s">
        <v>1</v>
      </c>
      <c r="F204" s="283" t="s">
        <v>5544</v>
      </c>
      <c r="G204" s="281"/>
      <c r="H204" s="282" t="s">
        <v>1</v>
      </c>
      <c r="I204" s="284"/>
      <c r="J204" s="281"/>
      <c r="K204" s="281"/>
      <c r="L204" s="285"/>
      <c r="M204" s="286"/>
      <c r="N204" s="287"/>
      <c r="O204" s="287"/>
      <c r="P204" s="287"/>
      <c r="Q204" s="287"/>
      <c r="R204" s="287"/>
      <c r="S204" s="287"/>
      <c r="T204" s="28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9" t="s">
        <v>235</v>
      </c>
      <c r="AU204" s="289" t="s">
        <v>94</v>
      </c>
      <c r="AV204" s="15" t="s">
        <v>92</v>
      </c>
      <c r="AW204" s="15" t="s">
        <v>40</v>
      </c>
      <c r="AX204" s="15" t="s">
        <v>85</v>
      </c>
      <c r="AY204" s="289" t="s">
        <v>226</v>
      </c>
    </row>
    <row r="205" s="15" customFormat="1">
      <c r="A205" s="15"/>
      <c r="B205" s="280"/>
      <c r="C205" s="281"/>
      <c r="D205" s="245" t="s">
        <v>235</v>
      </c>
      <c r="E205" s="282" t="s">
        <v>1</v>
      </c>
      <c r="F205" s="283" t="s">
        <v>5545</v>
      </c>
      <c r="G205" s="281"/>
      <c r="H205" s="282" t="s">
        <v>1</v>
      </c>
      <c r="I205" s="284"/>
      <c r="J205" s="281"/>
      <c r="K205" s="281"/>
      <c r="L205" s="285"/>
      <c r="M205" s="286"/>
      <c r="N205" s="287"/>
      <c r="O205" s="287"/>
      <c r="P205" s="287"/>
      <c r="Q205" s="287"/>
      <c r="R205" s="287"/>
      <c r="S205" s="287"/>
      <c r="T205" s="28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9" t="s">
        <v>235</v>
      </c>
      <c r="AU205" s="289" t="s">
        <v>94</v>
      </c>
      <c r="AV205" s="15" t="s">
        <v>92</v>
      </c>
      <c r="AW205" s="15" t="s">
        <v>40</v>
      </c>
      <c r="AX205" s="15" t="s">
        <v>85</v>
      </c>
      <c r="AY205" s="289" t="s">
        <v>226</v>
      </c>
    </row>
    <row r="206" s="15" customFormat="1">
      <c r="A206" s="15"/>
      <c r="B206" s="280"/>
      <c r="C206" s="281"/>
      <c r="D206" s="245" t="s">
        <v>235</v>
      </c>
      <c r="E206" s="282" t="s">
        <v>1</v>
      </c>
      <c r="F206" s="283" t="s">
        <v>5546</v>
      </c>
      <c r="G206" s="281"/>
      <c r="H206" s="282" t="s">
        <v>1</v>
      </c>
      <c r="I206" s="284"/>
      <c r="J206" s="281"/>
      <c r="K206" s="281"/>
      <c r="L206" s="285"/>
      <c r="M206" s="286"/>
      <c r="N206" s="287"/>
      <c r="O206" s="287"/>
      <c r="P206" s="287"/>
      <c r="Q206" s="287"/>
      <c r="R206" s="287"/>
      <c r="S206" s="287"/>
      <c r="T206" s="28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9" t="s">
        <v>235</v>
      </c>
      <c r="AU206" s="289" t="s">
        <v>94</v>
      </c>
      <c r="AV206" s="15" t="s">
        <v>92</v>
      </c>
      <c r="AW206" s="15" t="s">
        <v>40</v>
      </c>
      <c r="AX206" s="15" t="s">
        <v>85</v>
      </c>
      <c r="AY206" s="289" t="s">
        <v>226</v>
      </c>
    </row>
    <row r="207" s="13" customFormat="1">
      <c r="A207" s="13"/>
      <c r="B207" s="243"/>
      <c r="C207" s="244"/>
      <c r="D207" s="245" t="s">
        <v>235</v>
      </c>
      <c r="E207" s="246" t="s">
        <v>1</v>
      </c>
      <c r="F207" s="247" t="s">
        <v>92</v>
      </c>
      <c r="G207" s="244"/>
      <c r="H207" s="248">
        <v>1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235</v>
      </c>
      <c r="AU207" s="254" t="s">
        <v>94</v>
      </c>
      <c r="AV207" s="13" t="s">
        <v>94</v>
      </c>
      <c r="AW207" s="13" t="s">
        <v>40</v>
      </c>
      <c r="AX207" s="13" t="s">
        <v>92</v>
      </c>
      <c r="AY207" s="254" t="s">
        <v>226</v>
      </c>
    </row>
    <row r="208" s="12" customFormat="1" ht="20.88" customHeight="1">
      <c r="A208" s="12"/>
      <c r="B208" s="214"/>
      <c r="C208" s="215"/>
      <c r="D208" s="216" t="s">
        <v>84</v>
      </c>
      <c r="E208" s="228" t="s">
        <v>5439</v>
      </c>
      <c r="F208" s="228" t="s">
        <v>5440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SUM(P209:P267)</f>
        <v>0</v>
      </c>
      <c r="Q208" s="222"/>
      <c r="R208" s="223">
        <f>SUM(R209:R267)</f>
        <v>0.067059999999999995</v>
      </c>
      <c r="S208" s="222"/>
      <c r="T208" s="224">
        <f>SUM(T209:T267)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92</v>
      </c>
      <c r="AT208" s="226" t="s">
        <v>84</v>
      </c>
      <c r="AU208" s="226" t="s">
        <v>94</v>
      </c>
      <c r="AY208" s="225" t="s">
        <v>226</v>
      </c>
      <c r="BK208" s="227">
        <f>SUM(BK209:BK267)</f>
        <v>0</v>
      </c>
    </row>
    <row r="209" s="2" customFormat="1" ht="16.5" customHeight="1">
      <c r="A209" s="41"/>
      <c r="B209" s="42"/>
      <c r="C209" s="266" t="s">
        <v>280</v>
      </c>
      <c r="D209" s="266" t="s">
        <v>301</v>
      </c>
      <c r="E209" s="267" t="s">
        <v>5354</v>
      </c>
      <c r="F209" s="268" t="s">
        <v>5355</v>
      </c>
      <c r="G209" s="269" t="s">
        <v>611</v>
      </c>
      <c r="H209" s="270">
        <v>3</v>
      </c>
      <c r="I209" s="271"/>
      <c r="J209" s="272">
        <f>ROUND(I209*H209,2)</f>
        <v>0</v>
      </c>
      <c r="K209" s="268" t="s">
        <v>1</v>
      </c>
      <c r="L209" s="273"/>
      <c r="M209" s="274" t="s">
        <v>1</v>
      </c>
      <c r="N209" s="275" t="s">
        <v>52</v>
      </c>
      <c r="O209" s="95"/>
      <c r="P209" s="239">
        <f>O209*H209</f>
        <v>0</v>
      </c>
      <c r="Q209" s="239">
        <v>0.00010000000000000001</v>
      </c>
      <c r="R209" s="239">
        <f>Q209*H209</f>
        <v>0.00030000000000000003</v>
      </c>
      <c r="S209" s="239">
        <v>0</v>
      </c>
      <c r="T209" s="240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1" t="s">
        <v>266</v>
      </c>
      <c r="AT209" s="241" t="s">
        <v>301</v>
      </c>
      <c r="AU209" s="241" t="s">
        <v>241</v>
      </c>
      <c r="AY209" s="19" t="s">
        <v>226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233</v>
      </c>
      <c r="BK209" s="242">
        <f>ROUND(I209*H209,2)</f>
        <v>0</v>
      </c>
      <c r="BL209" s="19" t="s">
        <v>233</v>
      </c>
      <c r="BM209" s="241" t="s">
        <v>5547</v>
      </c>
    </row>
    <row r="210" s="2" customFormat="1" ht="16.5" customHeight="1">
      <c r="A210" s="41"/>
      <c r="B210" s="42"/>
      <c r="C210" s="266" t="s">
        <v>285</v>
      </c>
      <c r="D210" s="266" t="s">
        <v>301</v>
      </c>
      <c r="E210" s="267" t="s">
        <v>4895</v>
      </c>
      <c r="F210" s="268" t="s">
        <v>4896</v>
      </c>
      <c r="G210" s="269" t="s">
        <v>611</v>
      </c>
      <c r="H210" s="270">
        <v>12</v>
      </c>
      <c r="I210" s="271"/>
      <c r="J210" s="272">
        <f>ROUND(I210*H210,2)</f>
        <v>0</v>
      </c>
      <c r="K210" s="268" t="s">
        <v>1</v>
      </c>
      <c r="L210" s="273"/>
      <c r="M210" s="274" t="s">
        <v>1</v>
      </c>
      <c r="N210" s="275" t="s">
        <v>52</v>
      </c>
      <c r="O210" s="95"/>
      <c r="P210" s="239">
        <f>O210*H210</f>
        <v>0</v>
      </c>
      <c r="Q210" s="239">
        <v>0.00014999999999999999</v>
      </c>
      <c r="R210" s="239">
        <f>Q210*H210</f>
        <v>0.0018</v>
      </c>
      <c r="S210" s="239">
        <v>0</v>
      </c>
      <c r="T210" s="240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1" t="s">
        <v>266</v>
      </c>
      <c r="AT210" s="241" t="s">
        <v>301</v>
      </c>
      <c r="AU210" s="241" t="s">
        <v>241</v>
      </c>
      <c r="AY210" s="19" t="s">
        <v>226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233</v>
      </c>
      <c r="BK210" s="242">
        <f>ROUND(I210*H210,2)</f>
        <v>0</v>
      </c>
      <c r="BL210" s="19" t="s">
        <v>233</v>
      </c>
      <c r="BM210" s="241" t="s">
        <v>5548</v>
      </c>
    </row>
    <row r="211" s="2" customFormat="1" ht="16.5" customHeight="1">
      <c r="A211" s="41"/>
      <c r="B211" s="42"/>
      <c r="C211" s="266" t="s">
        <v>290</v>
      </c>
      <c r="D211" s="266" t="s">
        <v>301</v>
      </c>
      <c r="E211" s="267" t="s">
        <v>4607</v>
      </c>
      <c r="F211" s="268" t="s">
        <v>4608</v>
      </c>
      <c r="G211" s="269" t="s">
        <v>611</v>
      </c>
      <c r="H211" s="270">
        <v>4</v>
      </c>
      <c r="I211" s="271"/>
      <c r="J211" s="272">
        <f>ROUND(I211*H211,2)</f>
        <v>0</v>
      </c>
      <c r="K211" s="268" t="s">
        <v>1</v>
      </c>
      <c r="L211" s="273"/>
      <c r="M211" s="274" t="s">
        <v>1</v>
      </c>
      <c r="N211" s="275" t="s">
        <v>52</v>
      </c>
      <c r="O211" s="95"/>
      <c r="P211" s="239">
        <f>O211*H211</f>
        <v>0</v>
      </c>
      <c r="Q211" s="239">
        <v>5.0000000000000002E-05</v>
      </c>
      <c r="R211" s="239">
        <f>Q211*H211</f>
        <v>0.00020000000000000001</v>
      </c>
      <c r="S211" s="239">
        <v>0</v>
      </c>
      <c r="T211" s="240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1" t="s">
        <v>266</v>
      </c>
      <c r="AT211" s="241" t="s">
        <v>301</v>
      </c>
      <c r="AU211" s="241" t="s">
        <v>241</v>
      </c>
      <c r="AY211" s="19" t="s">
        <v>226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233</v>
      </c>
      <c r="BK211" s="242">
        <f>ROUND(I211*H211,2)</f>
        <v>0</v>
      </c>
      <c r="BL211" s="19" t="s">
        <v>233</v>
      </c>
      <c r="BM211" s="241" t="s">
        <v>5549</v>
      </c>
    </row>
    <row r="212" s="2" customFormat="1" ht="16.5" customHeight="1">
      <c r="A212" s="41"/>
      <c r="B212" s="42"/>
      <c r="C212" s="266" t="s">
        <v>295</v>
      </c>
      <c r="D212" s="266" t="s">
        <v>301</v>
      </c>
      <c r="E212" s="267" t="s">
        <v>5342</v>
      </c>
      <c r="F212" s="268" t="s">
        <v>5343</v>
      </c>
      <c r="G212" s="269" t="s">
        <v>611</v>
      </c>
      <c r="H212" s="270">
        <v>2</v>
      </c>
      <c r="I212" s="271"/>
      <c r="J212" s="272">
        <f>ROUND(I212*H212,2)</f>
        <v>0</v>
      </c>
      <c r="K212" s="268" t="s">
        <v>1</v>
      </c>
      <c r="L212" s="273"/>
      <c r="M212" s="274" t="s">
        <v>1</v>
      </c>
      <c r="N212" s="275" t="s">
        <v>52</v>
      </c>
      <c r="O212" s="95"/>
      <c r="P212" s="239">
        <f>O212*H212</f>
        <v>0</v>
      </c>
      <c r="Q212" s="239">
        <v>0.00010000000000000001</v>
      </c>
      <c r="R212" s="239">
        <f>Q212*H212</f>
        <v>0.00020000000000000001</v>
      </c>
      <c r="S212" s="239">
        <v>0</v>
      </c>
      <c r="T212" s="240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1" t="s">
        <v>266</v>
      </c>
      <c r="AT212" s="241" t="s">
        <v>301</v>
      </c>
      <c r="AU212" s="241" t="s">
        <v>241</v>
      </c>
      <c r="AY212" s="19" t="s">
        <v>226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233</v>
      </c>
      <c r="BK212" s="242">
        <f>ROUND(I212*H212,2)</f>
        <v>0</v>
      </c>
      <c r="BL212" s="19" t="s">
        <v>233</v>
      </c>
      <c r="BM212" s="241" t="s">
        <v>5550</v>
      </c>
    </row>
    <row r="213" s="2" customFormat="1" ht="16.5" customHeight="1">
      <c r="A213" s="41"/>
      <c r="B213" s="42"/>
      <c r="C213" s="266" t="s">
        <v>8</v>
      </c>
      <c r="D213" s="266" t="s">
        <v>301</v>
      </c>
      <c r="E213" s="267" t="s">
        <v>5445</v>
      </c>
      <c r="F213" s="268" t="s">
        <v>5446</v>
      </c>
      <c r="G213" s="269" t="s">
        <v>611</v>
      </c>
      <c r="H213" s="270">
        <v>2</v>
      </c>
      <c r="I213" s="271"/>
      <c r="J213" s="272">
        <f>ROUND(I213*H213,2)</f>
        <v>0</v>
      </c>
      <c r="K213" s="268" t="s">
        <v>1</v>
      </c>
      <c r="L213" s="273"/>
      <c r="M213" s="274" t="s">
        <v>1</v>
      </c>
      <c r="N213" s="275" t="s">
        <v>52</v>
      </c>
      <c r="O213" s="95"/>
      <c r="P213" s="239">
        <f>O213*H213</f>
        <v>0</v>
      </c>
      <c r="Q213" s="239">
        <v>0.00010000000000000001</v>
      </c>
      <c r="R213" s="239">
        <f>Q213*H213</f>
        <v>0.00020000000000000001</v>
      </c>
      <c r="S213" s="239">
        <v>0</v>
      </c>
      <c r="T213" s="240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1" t="s">
        <v>266</v>
      </c>
      <c r="AT213" s="241" t="s">
        <v>301</v>
      </c>
      <c r="AU213" s="241" t="s">
        <v>241</v>
      </c>
      <c r="AY213" s="19" t="s">
        <v>226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233</v>
      </c>
      <c r="BK213" s="242">
        <f>ROUND(I213*H213,2)</f>
        <v>0</v>
      </c>
      <c r="BL213" s="19" t="s">
        <v>233</v>
      </c>
      <c r="BM213" s="241" t="s">
        <v>5551</v>
      </c>
    </row>
    <row r="214" s="2" customFormat="1" ht="16.5" customHeight="1">
      <c r="A214" s="41"/>
      <c r="B214" s="42"/>
      <c r="C214" s="266" t="s">
        <v>307</v>
      </c>
      <c r="D214" s="266" t="s">
        <v>301</v>
      </c>
      <c r="E214" s="267" t="s">
        <v>5348</v>
      </c>
      <c r="F214" s="268" t="s">
        <v>5349</v>
      </c>
      <c r="G214" s="269" t="s">
        <v>611</v>
      </c>
      <c r="H214" s="270">
        <v>4</v>
      </c>
      <c r="I214" s="271"/>
      <c r="J214" s="272">
        <f>ROUND(I214*H214,2)</f>
        <v>0</v>
      </c>
      <c r="K214" s="268" t="s">
        <v>1</v>
      </c>
      <c r="L214" s="273"/>
      <c r="M214" s="274" t="s">
        <v>1</v>
      </c>
      <c r="N214" s="275" t="s">
        <v>52</v>
      </c>
      <c r="O214" s="95"/>
      <c r="P214" s="239">
        <f>O214*H214</f>
        <v>0</v>
      </c>
      <c r="Q214" s="239">
        <v>0.00010000000000000001</v>
      </c>
      <c r="R214" s="239">
        <f>Q214*H214</f>
        <v>0.00040000000000000002</v>
      </c>
      <c r="S214" s="239">
        <v>0</v>
      </c>
      <c r="T214" s="240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1" t="s">
        <v>266</v>
      </c>
      <c r="AT214" s="241" t="s">
        <v>301</v>
      </c>
      <c r="AU214" s="241" t="s">
        <v>241</v>
      </c>
      <c r="AY214" s="19" t="s">
        <v>226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233</v>
      </c>
      <c r="BK214" s="242">
        <f>ROUND(I214*H214,2)</f>
        <v>0</v>
      </c>
      <c r="BL214" s="19" t="s">
        <v>233</v>
      </c>
      <c r="BM214" s="241" t="s">
        <v>5552</v>
      </c>
    </row>
    <row r="215" s="2" customFormat="1" ht="16.5" customHeight="1">
      <c r="A215" s="41"/>
      <c r="B215" s="42"/>
      <c r="C215" s="266" t="s">
        <v>312</v>
      </c>
      <c r="D215" s="266" t="s">
        <v>301</v>
      </c>
      <c r="E215" s="267" t="s">
        <v>5351</v>
      </c>
      <c r="F215" s="268" t="s">
        <v>5352</v>
      </c>
      <c r="G215" s="269" t="s">
        <v>611</v>
      </c>
      <c r="H215" s="270">
        <v>4</v>
      </c>
      <c r="I215" s="271"/>
      <c r="J215" s="272">
        <f>ROUND(I215*H215,2)</f>
        <v>0</v>
      </c>
      <c r="K215" s="268" t="s">
        <v>1</v>
      </c>
      <c r="L215" s="273"/>
      <c r="M215" s="274" t="s">
        <v>1</v>
      </c>
      <c r="N215" s="275" t="s">
        <v>52</v>
      </c>
      <c r="O215" s="95"/>
      <c r="P215" s="239">
        <f>O215*H215</f>
        <v>0</v>
      </c>
      <c r="Q215" s="239">
        <v>0.00010000000000000001</v>
      </c>
      <c r="R215" s="239">
        <f>Q215*H215</f>
        <v>0.00040000000000000002</v>
      </c>
      <c r="S215" s="239">
        <v>0</v>
      </c>
      <c r="T215" s="240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1" t="s">
        <v>266</v>
      </c>
      <c r="AT215" s="241" t="s">
        <v>301</v>
      </c>
      <c r="AU215" s="241" t="s">
        <v>241</v>
      </c>
      <c r="AY215" s="19" t="s">
        <v>226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233</v>
      </c>
      <c r="BK215" s="242">
        <f>ROUND(I215*H215,2)</f>
        <v>0</v>
      </c>
      <c r="BL215" s="19" t="s">
        <v>233</v>
      </c>
      <c r="BM215" s="241" t="s">
        <v>5553</v>
      </c>
    </row>
    <row r="216" s="2" customFormat="1" ht="16.5" customHeight="1">
      <c r="A216" s="41"/>
      <c r="B216" s="42"/>
      <c r="C216" s="266" t="s">
        <v>316</v>
      </c>
      <c r="D216" s="266" t="s">
        <v>301</v>
      </c>
      <c r="E216" s="267" t="s">
        <v>5450</v>
      </c>
      <c r="F216" s="268" t="s">
        <v>5451</v>
      </c>
      <c r="G216" s="269" t="s">
        <v>611</v>
      </c>
      <c r="H216" s="270">
        <v>2</v>
      </c>
      <c r="I216" s="271"/>
      <c r="J216" s="272">
        <f>ROUND(I216*H216,2)</f>
        <v>0</v>
      </c>
      <c r="K216" s="268" t="s">
        <v>1</v>
      </c>
      <c r="L216" s="273"/>
      <c r="M216" s="274" t="s">
        <v>1</v>
      </c>
      <c r="N216" s="275" t="s">
        <v>52</v>
      </c>
      <c r="O216" s="95"/>
      <c r="P216" s="239">
        <f>O216*H216</f>
        <v>0</v>
      </c>
      <c r="Q216" s="239">
        <v>0.00010000000000000001</v>
      </c>
      <c r="R216" s="239">
        <f>Q216*H216</f>
        <v>0.00020000000000000001</v>
      </c>
      <c r="S216" s="239">
        <v>0</v>
      </c>
      <c r="T216" s="240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1" t="s">
        <v>266</v>
      </c>
      <c r="AT216" s="241" t="s">
        <v>301</v>
      </c>
      <c r="AU216" s="241" t="s">
        <v>241</v>
      </c>
      <c r="AY216" s="19" t="s">
        <v>226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233</v>
      </c>
      <c r="BK216" s="242">
        <f>ROUND(I216*H216,2)</f>
        <v>0</v>
      </c>
      <c r="BL216" s="19" t="s">
        <v>233</v>
      </c>
      <c r="BM216" s="241" t="s">
        <v>5554</v>
      </c>
    </row>
    <row r="217" s="2" customFormat="1" ht="16.5" customHeight="1">
      <c r="A217" s="41"/>
      <c r="B217" s="42"/>
      <c r="C217" s="266" t="s">
        <v>320</v>
      </c>
      <c r="D217" s="266" t="s">
        <v>301</v>
      </c>
      <c r="E217" s="267" t="s">
        <v>5453</v>
      </c>
      <c r="F217" s="268" t="s">
        <v>5454</v>
      </c>
      <c r="G217" s="269" t="s">
        <v>611</v>
      </c>
      <c r="H217" s="270">
        <v>2</v>
      </c>
      <c r="I217" s="271"/>
      <c r="J217" s="272">
        <f>ROUND(I217*H217,2)</f>
        <v>0</v>
      </c>
      <c r="K217" s="268" t="s">
        <v>1</v>
      </c>
      <c r="L217" s="273"/>
      <c r="M217" s="274" t="s">
        <v>1</v>
      </c>
      <c r="N217" s="275" t="s">
        <v>52</v>
      </c>
      <c r="O217" s="95"/>
      <c r="P217" s="239">
        <f>O217*H217</f>
        <v>0</v>
      </c>
      <c r="Q217" s="239">
        <v>0.00010000000000000001</v>
      </c>
      <c r="R217" s="239">
        <f>Q217*H217</f>
        <v>0.00020000000000000001</v>
      </c>
      <c r="S217" s="239">
        <v>0</v>
      </c>
      <c r="T217" s="240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1" t="s">
        <v>266</v>
      </c>
      <c r="AT217" s="241" t="s">
        <v>301</v>
      </c>
      <c r="AU217" s="241" t="s">
        <v>241</v>
      </c>
      <c r="AY217" s="19" t="s">
        <v>226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233</v>
      </c>
      <c r="BK217" s="242">
        <f>ROUND(I217*H217,2)</f>
        <v>0</v>
      </c>
      <c r="BL217" s="19" t="s">
        <v>233</v>
      </c>
      <c r="BM217" s="241" t="s">
        <v>5555</v>
      </c>
    </row>
    <row r="218" s="2" customFormat="1" ht="16.5" customHeight="1">
      <c r="A218" s="41"/>
      <c r="B218" s="42"/>
      <c r="C218" s="266" t="s">
        <v>324</v>
      </c>
      <c r="D218" s="266" t="s">
        <v>301</v>
      </c>
      <c r="E218" s="267" t="s">
        <v>4899</v>
      </c>
      <c r="F218" s="268" t="s">
        <v>4900</v>
      </c>
      <c r="G218" s="269" t="s">
        <v>611</v>
      </c>
      <c r="H218" s="270">
        <v>2</v>
      </c>
      <c r="I218" s="271"/>
      <c r="J218" s="272">
        <f>ROUND(I218*H218,2)</f>
        <v>0</v>
      </c>
      <c r="K218" s="268" t="s">
        <v>1</v>
      </c>
      <c r="L218" s="273"/>
      <c r="M218" s="274" t="s">
        <v>1</v>
      </c>
      <c r="N218" s="275" t="s">
        <v>52</v>
      </c>
      <c r="O218" s="95"/>
      <c r="P218" s="239">
        <f>O218*H218</f>
        <v>0</v>
      </c>
      <c r="Q218" s="239">
        <v>0.00025000000000000001</v>
      </c>
      <c r="R218" s="239">
        <f>Q218*H218</f>
        <v>0.00050000000000000001</v>
      </c>
      <c r="S218" s="239">
        <v>0</v>
      </c>
      <c r="T218" s="240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1" t="s">
        <v>266</v>
      </c>
      <c r="AT218" s="241" t="s">
        <v>301</v>
      </c>
      <c r="AU218" s="241" t="s">
        <v>241</v>
      </c>
      <c r="AY218" s="19" t="s">
        <v>226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233</v>
      </c>
      <c r="BK218" s="242">
        <f>ROUND(I218*H218,2)</f>
        <v>0</v>
      </c>
      <c r="BL218" s="19" t="s">
        <v>233</v>
      </c>
      <c r="BM218" s="241" t="s">
        <v>5556</v>
      </c>
    </row>
    <row r="219" s="2" customFormat="1" ht="16.5" customHeight="1">
      <c r="A219" s="41"/>
      <c r="B219" s="42"/>
      <c r="C219" s="266" t="s">
        <v>7</v>
      </c>
      <c r="D219" s="266" t="s">
        <v>301</v>
      </c>
      <c r="E219" s="267" t="s">
        <v>5557</v>
      </c>
      <c r="F219" s="268" t="s">
        <v>5558</v>
      </c>
      <c r="G219" s="269" t="s">
        <v>611</v>
      </c>
      <c r="H219" s="270">
        <v>2</v>
      </c>
      <c r="I219" s="271"/>
      <c r="J219" s="272">
        <f>ROUND(I219*H219,2)</f>
        <v>0</v>
      </c>
      <c r="K219" s="268" t="s">
        <v>1</v>
      </c>
      <c r="L219" s="273"/>
      <c r="M219" s="274" t="s">
        <v>1</v>
      </c>
      <c r="N219" s="275" t="s">
        <v>52</v>
      </c>
      <c r="O219" s="95"/>
      <c r="P219" s="239">
        <f>O219*H219</f>
        <v>0</v>
      </c>
      <c r="Q219" s="239">
        <v>0.00025000000000000001</v>
      </c>
      <c r="R219" s="239">
        <f>Q219*H219</f>
        <v>0.00050000000000000001</v>
      </c>
      <c r="S219" s="239">
        <v>0</v>
      </c>
      <c r="T219" s="240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1" t="s">
        <v>266</v>
      </c>
      <c r="AT219" s="241" t="s">
        <v>301</v>
      </c>
      <c r="AU219" s="241" t="s">
        <v>241</v>
      </c>
      <c r="AY219" s="19" t="s">
        <v>226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233</v>
      </c>
      <c r="BK219" s="242">
        <f>ROUND(I219*H219,2)</f>
        <v>0</v>
      </c>
      <c r="BL219" s="19" t="s">
        <v>233</v>
      </c>
      <c r="BM219" s="241" t="s">
        <v>5559</v>
      </c>
    </row>
    <row r="220" s="2" customFormat="1" ht="16.5" customHeight="1">
      <c r="A220" s="41"/>
      <c r="B220" s="42"/>
      <c r="C220" s="266" t="s">
        <v>335</v>
      </c>
      <c r="D220" s="266" t="s">
        <v>301</v>
      </c>
      <c r="E220" s="267" t="s">
        <v>5357</v>
      </c>
      <c r="F220" s="268" t="s">
        <v>5358</v>
      </c>
      <c r="G220" s="269" t="s">
        <v>244</v>
      </c>
      <c r="H220" s="270">
        <v>10</v>
      </c>
      <c r="I220" s="271"/>
      <c r="J220" s="272">
        <f>ROUND(I220*H220,2)</f>
        <v>0</v>
      </c>
      <c r="K220" s="268" t="s">
        <v>1</v>
      </c>
      <c r="L220" s="273"/>
      <c r="M220" s="274" t="s">
        <v>1</v>
      </c>
      <c r="N220" s="275" t="s">
        <v>52</v>
      </c>
      <c r="O220" s="95"/>
      <c r="P220" s="239">
        <f>O220*H220</f>
        <v>0</v>
      </c>
      <c r="Q220" s="239">
        <v>0.00013999999999999999</v>
      </c>
      <c r="R220" s="239">
        <f>Q220*H220</f>
        <v>0.0013999999999999998</v>
      </c>
      <c r="S220" s="239">
        <v>0</v>
      </c>
      <c r="T220" s="240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1" t="s">
        <v>266</v>
      </c>
      <c r="AT220" s="241" t="s">
        <v>301</v>
      </c>
      <c r="AU220" s="241" t="s">
        <v>241</v>
      </c>
      <c r="AY220" s="19" t="s">
        <v>226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233</v>
      </c>
      <c r="BK220" s="242">
        <f>ROUND(I220*H220,2)</f>
        <v>0</v>
      </c>
      <c r="BL220" s="19" t="s">
        <v>233</v>
      </c>
      <c r="BM220" s="241" t="s">
        <v>5560</v>
      </c>
    </row>
    <row r="221" s="2" customFormat="1" ht="16.5" customHeight="1">
      <c r="A221" s="41"/>
      <c r="B221" s="42"/>
      <c r="C221" s="266" t="s">
        <v>340</v>
      </c>
      <c r="D221" s="266" t="s">
        <v>301</v>
      </c>
      <c r="E221" s="267" t="s">
        <v>5561</v>
      </c>
      <c r="F221" s="268" t="s">
        <v>5562</v>
      </c>
      <c r="G221" s="269" t="s">
        <v>244</v>
      </c>
      <c r="H221" s="270">
        <v>5</v>
      </c>
      <c r="I221" s="271"/>
      <c r="J221" s="272">
        <f>ROUND(I221*H221,2)</f>
        <v>0</v>
      </c>
      <c r="K221" s="268" t="s">
        <v>1</v>
      </c>
      <c r="L221" s="273"/>
      <c r="M221" s="274" t="s">
        <v>1</v>
      </c>
      <c r="N221" s="275" t="s">
        <v>52</v>
      </c>
      <c r="O221" s="95"/>
      <c r="P221" s="239">
        <f>O221*H221</f>
        <v>0</v>
      </c>
      <c r="Q221" s="239">
        <v>0.00013999999999999999</v>
      </c>
      <c r="R221" s="239">
        <f>Q221*H221</f>
        <v>0.00069999999999999988</v>
      </c>
      <c r="S221" s="239">
        <v>0</v>
      </c>
      <c r="T221" s="240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1" t="s">
        <v>266</v>
      </c>
      <c r="AT221" s="241" t="s">
        <v>301</v>
      </c>
      <c r="AU221" s="241" t="s">
        <v>241</v>
      </c>
      <c r="AY221" s="19" t="s">
        <v>226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233</v>
      </c>
      <c r="BK221" s="242">
        <f>ROUND(I221*H221,2)</f>
        <v>0</v>
      </c>
      <c r="BL221" s="19" t="s">
        <v>233</v>
      </c>
      <c r="BM221" s="241" t="s">
        <v>5563</v>
      </c>
    </row>
    <row r="222" s="2" customFormat="1" ht="16.5" customHeight="1">
      <c r="A222" s="41"/>
      <c r="B222" s="42"/>
      <c r="C222" s="230" t="s">
        <v>345</v>
      </c>
      <c r="D222" s="230" t="s">
        <v>228</v>
      </c>
      <c r="E222" s="231" t="s">
        <v>4631</v>
      </c>
      <c r="F222" s="232" t="s">
        <v>5271</v>
      </c>
      <c r="G222" s="233" t="s">
        <v>369</v>
      </c>
      <c r="H222" s="234">
        <v>29</v>
      </c>
      <c r="I222" s="235"/>
      <c r="J222" s="236">
        <f>ROUND(I222*H222,2)</f>
        <v>0</v>
      </c>
      <c r="K222" s="232" t="s">
        <v>232</v>
      </c>
      <c r="L222" s="47"/>
      <c r="M222" s="237" t="s">
        <v>1</v>
      </c>
      <c r="N222" s="238" t="s">
        <v>52</v>
      </c>
      <c r="O222" s="95"/>
      <c r="P222" s="239">
        <f>O222*H222</f>
        <v>0</v>
      </c>
      <c r="Q222" s="239">
        <v>0.00048999999999999998</v>
      </c>
      <c r="R222" s="239">
        <f>Q222*H222</f>
        <v>0.01421</v>
      </c>
      <c r="S222" s="239">
        <v>0</v>
      </c>
      <c r="T222" s="240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1" t="s">
        <v>307</v>
      </c>
      <c r="AT222" s="241" t="s">
        <v>228</v>
      </c>
      <c r="AU222" s="241" t="s">
        <v>241</v>
      </c>
      <c r="AY222" s="19" t="s">
        <v>226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233</v>
      </c>
      <c r="BK222" s="242">
        <f>ROUND(I222*H222,2)</f>
        <v>0</v>
      </c>
      <c r="BL222" s="19" t="s">
        <v>307</v>
      </c>
      <c r="BM222" s="241" t="s">
        <v>5564</v>
      </c>
    </row>
    <row r="223" s="15" customFormat="1">
      <c r="A223" s="15"/>
      <c r="B223" s="280"/>
      <c r="C223" s="281"/>
      <c r="D223" s="245" t="s">
        <v>235</v>
      </c>
      <c r="E223" s="282" t="s">
        <v>1</v>
      </c>
      <c r="F223" s="283" t="s">
        <v>5355</v>
      </c>
      <c r="G223" s="281"/>
      <c r="H223" s="282" t="s">
        <v>1</v>
      </c>
      <c r="I223" s="284"/>
      <c r="J223" s="281"/>
      <c r="K223" s="281"/>
      <c r="L223" s="285"/>
      <c r="M223" s="286"/>
      <c r="N223" s="287"/>
      <c r="O223" s="287"/>
      <c r="P223" s="287"/>
      <c r="Q223" s="287"/>
      <c r="R223" s="287"/>
      <c r="S223" s="287"/>
      <c r="T223" s="28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9" t="s">
        <v>235</v>
      </c>
      <c r="AU223" s="289" t="s">
        <v>241</v>
      </c>
      <c r="AV223" s="15" t="s">
        <v>92</v>
      </c>
      <c r="AW223" s="15" t="s">
        <v>40</v>
      </c>
      <c r="AX223" s="15" t="s">
        <v>85</v>
      </c>
      <c r="AY223" s="289" t="s">
        <v>226</v>
      </c>
    </row>
    <row r="224" s="13" customFormat="1">
      <c r="A224" s="13"/>
      <c r="B224" s="243"/>
      <c r="C224" s="244"/>
      <c r="D224" s="245" t="s">
        <v>235</v>
      </c>
      <c r="E224" s="246" t="s">
        <v>1</v>
      </c>
      <c r="F224" s="247" t="s">
        <v>1659</v>
      </c>
      <c r="G224" s="244"/>
      <c r="H224" s="248">
        <v>6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235</v>
      </c>
      <c r="AU224" s="254" t="s">
        <v>241</v>
      </c>
      <c r="AV224" s="13" t="s">
        <v>94</v>
      </c>
      <c r="AW224" s="13" t="s">
        <v>40</v>
      </c>
      <c r="AX224" s="13" t="s">
        <v>85</v>
      </c>
      <c r="AY224" s="254" t="s">
        <v>226</v>
      </c>
    </row>
    <row r="225" s="15" customFormat="1">
      <c r="A225" s="15"/>
      <c r="B225" s="280"/>
      <c r="C225" s="281"/>
      <c r="D225" s="245" t="s">
        <v>235</v>
      </c>
      <c r="E225" s="282" t="s">
        <v>1</v>
      </c>
      <c r="F225" s="283" t="s">
        <v>4608</v>
      </c>
      <c r="G225" s="281"/>
      <c r="H225" s="282" t="s">
        <v>1</v>
      </c>
      <c r="I225" s="284"/>
      <c r="J225" s="281"/>
      <c r="K225" s="281"/>
      <c r="L225" s="285"/>
      <c r="M225" s="286"/>
      <c r="N225" s="287"/>
      <c r="O225" s="287"/>
      <c r="P225" s="287"/>
      <c r="Q225" s="287"/>
      <c r="R225" s="287"/>
      <c r="S225" s="287"/>
      <c r="T225" s="28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9" t="s">
        <v>235</v>
      </c>
      <c r="AU225" s="289" t="s">
        <v>241</v>
      </c>
      <c r="AV225" s="15" t="s">
        <v>92</v>
      </c>
      <c r="AW225" s="15" t="s">
        <v>40</v>
      </c>
      <c r="AX225" s="15" t="s">
        <v>85</v>
      </c>
      <c r="AY225" s="289" t="s">
        <v>226</v>
      </c>
    </row>
    <row r="226" s="13" customFormat="1">
      <c r="A226" s="13"/>
      <c r="B226" s="243"/>
      <c r="C226" s="244"/>
      <c r="D226" s="245" t="s">
        <v>235</v>
      </c>
      <c r="E226" s="246" t="s">
        <v>1</v>
      </c>
      <c r="F226" s="247" t="s">
        <v>1789</v>
      </c>
      <c r="G226" s="244"/>
      <c r="H226" s="248">
        <v>8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235</v>
      </c>
      <c r="AU226" s="254" t="s">
        <v>241</v>
      </c>
      <c r="AV226" s="13" t="s">
        <v>94</v>
      </c>
      <c r="AW226" s="13" t="s">
        <v>40</v>
      </c>
      <c r="AX226" s="13" t="s">
        <v>85</v>
      </c>
      <c r="AY226" s="254" t="s">
        <v>226</v>
      </c>
    </row>
    <row r="227" s="15" customFormat="1">
      <c r="A227" s="15"/>
      <c r="B227" s="280"/>
      <c r="C227" s="281"/>
      <c r="D227" s="245" t="s">
        <v>235</v>
      </c>
      <c r="E227" s="282" t="s">
        <v>1</v>
      </c>
      <c r="F227" s="283" t="s">
        <v>5454</v>
      </c>
      <c r="G227" s="281"/>
      <c r="H227" s="282" t="s">
        <v>1</v>
      </c>
      <c r="I227" s="284"/>
      <c r="J227" s="281"/>
      <c r="K227" s="281"/>
      <c r="L227" s="285"/>
      <c r="M227" s="286"/>
      <c r="N227" s="287"/>
      <c r="O227" s="287"/>
      <c r="P227" s="287"/>
      <c r="Q227" s="287"/>
      <c r="R227" s="287"/>
      <c r="S227" s="287"/>
      <c r="T227" s="28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9" t="s">
        <v>235</v>
      </c>
      <c r="AU227" s="289" t="s">
        <v>241</v>
      </c>
      <c r="AV227" s="15" t="s">
        <v>92</v>
      </c>
      <c r="AW227" s="15" t="s">
        <v>40</v>
      </c>
      <c r="AX227" s="15" t="s">
        <v>85</v>
      </c>
      <c r="AY227" s="289" t="s">
        <v>226</v>
      </c>
    </row>
    <row r="228" s="13" customFormat="1">
      <c r="A228" s="13"/>
      <c r="B228" s="243"/>
      <c r="C228" s="244"/>
      <c r="D228" s="245" t="s">
        <v>235</v>
      </c>
      <c r="E228" s="246" t="s">
        <v>1</v>
      </c>
      <c r="F228" s="247" t="s">
        <v>94</v>
      </c>
      <c r="G228" s="244"/>
      <c r="H228" s="248">
        <v>2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235</v>
      </c>
      <c r="AU228" s="254" t="s">
        <v>241</v>
      </c>
      <c r="AV228" s="13" t="s">
        <v>94</v>
      </c>
      <c r="AW228" s="13" t="s">
        <v>40</v>
      </c>
      <c r="AX228" s="13" t="s">
        <v>85</v>
      </c>
      <c r="AY228" s="254" t="s">
        <v>226</v>
      </c>
    </row>
    <row r="229" s="15" customFormat="1">
      <c r="A229" s="15"/>
      <c r="B229" s="280"/>
      <c r="C229" s="281"/>
      <c r="D229" s="245" t="s">
        <v>235</v>
      </c>
      <c r="E229" s="282" t="s">
        <v>1</v>
      </c>
      <c r="F229" s="283" t="s">
        <v>5352</v>
      </c>
      <c r="G229" s="281"/>
      <c r="H229" s="282" t="s">
        <v>1</v>
      </c>
      <c r="I229" s="284"/>
      <c r="J229" s="281"/>
      <c r="K229" s="281"/>
      <c r="L229" s="285"/>
      <c r="M229" s="286"/>
      <c r="N229" s="287"/>
      <c r="O229" s="287"/>
      <c r="P229" s="287"/>
      <c r="Q229" s="287"/>
      <c r="R229" s="287"/>
      <c r="S229" s="287"/>
      <c r="T229" s="28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9" t="s">
        <v>235</v>
      </c>
      <c r="AU229" s="289" t="s">
        <v>241</v>
      </c>
      <c r="AV229" s="15" t="s">
        <v>92</v>
      </c>
      <c r="AW229" s="15" t="s">
        <v>40</v>
      </c>
      <c r="AX229" s="15" t="s">
        <v>85</v>
      </c>
      <c r="AY229" s="289" t="s">
        <v>226</v>
      </c>
    </row>
    <row r="230" s="13" customFormat="1">
      <c r="A230" s="13"/>
      <c r="B230" s="243"/>
      <c r="C230" s="244"/>
      <c r="D230" s="245" t="s">
        <v>235</v>
      </c>
      <c r="E230" s="246" t="s">
        <v>1</v>
      </c>
      <c r="F230" s="247" t="s">
        <v>1789</v>
      </c>
      <c r="G230" s="244"/>
      <c r="H230" s="248">
        <v>8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235</v>
      </c>
      <c r="AU230" s="254" t="s">
        <v>241</v>
      </c>
      <c r="AV230" s="13" t="s">
        <v>94</v>
      </c>
      <c r="AW230" s="13" t="s">
        <v>40</v>
      </c>
      <c r="AX230" s="13" t="s">
        <v>85</v>
      </c>
      <c r="AY230" s="254" t="s">
        <v>226</v>
      </c>
    </row>
    <row r="231" s="15" customFormat="1">
      <c r="A231" s="15"/>
      <c r="B231" s="280"/>
      <c r="C231" s="281"/>
      <c r="D231" s="245" t="s">
        <v>235</v>
      </c>
      <c r="E231" s="282" t="s">
        <v>1</v>
      </c>
      <c r="F231" s="283" t="s">
        <v>5562</v>
      </c>
      <c r="G231" s="281"/>
      <c r="H231" s="282" t="s">
        <v>1</v>
      </c>
      <c r="I231" s="284"/>
      <c r="J231" s="281"/>
      <c r="K231" s="281"/>
      <c r="L231" s="285"/>
      <c r="M231" s="286"/>
      <c r="N231" s="287"/>
      <c r="O231" s="287"/>
      <c r="P231" s="287"/>
      <c r="Q231" s="287"/>
      <c r="R231" s="287"/>
      <c r="S231" s="287"/>
      <c r="T231" s="28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9" t="s">
        <v>235</v>
      </c>
      <c r="AU231" s="289" t="s">
        <v>241</v>
      </c>
      <c r="AV231" s="15" t="s">
        <v>92</v>
      </c>
      <c r="AW231" s="15" t="s">
        <v>40</v>
      </c>
      <c r="AX231" s="15" t="s">
        <v>85</v>
      </c>
      <c r="AY231" s="289" t="s">
        <v>226</v>
      </c>
    </row>
    <row r="232" s="13" customFormat="1">
      <c r="A232" s="13"/>
      <c r="B232" s="243"/>
      <c r="C232" s="244"/>
      <c r="D232" s="245" t="s">
        <v>235</v>
      </c>
      <c r="E232" s="246" t="s">
        <v>1</v>
      </c>
      <c r="F232" s="247" t="s">
        <v>251</v>
      </c>
      <c r="G232" s="244"/>
      <c r="H232" s="248">
        <v>5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235</v>
      </c>
      <c r="AU232" s="254" t="s">
        <v>241</v>
      </c>
      <c r="AV232" s="13" t="s">
        <v>94</v>
      </c>
      <c r="AW232" s="13" t="s">
        <v>40</v>
      </c>
      <c r="AX232" s="13" t="s">
        <v>85</v>
      </c>
      <c r="AY232" s="254" t="s">
        <v>226</v>
      </c>
    </row>
    <row r="233" s="14" customFormat="1">
      <c r="A233" s="14"/>
      <c r="B233" s="255"/>
      <c r="C233" s="256"/>
      <c r="D233" s="245" t="s">
        <v>235</v>
      </c>
      <c r="E233" s="257" t="s">
        <v>1</v>
      </c>
      <c r="F233" s="258" t="s">
        <v>237</v>
      </c>
      <c r="G233" s="256"/>
      <c r="H233" s="259">
        <v>29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235</v>
      </c>
      <c r="AU233" s="265" t="s">
        <v>241</v>
      </c>
      <c r="AV233" s="14" t="s">
        <v>233</v>
      </c>
      <c r="AW233" s="14" t="s">
        <v>40</v>
      </c>
      <c r="AX233" s="14" t="s">
        <v>92</v>
      </c>
      <c r="AY233" s="265" t="s">
        <v>226</v>
      </c>
    </row>
    <row r="234" s="2" customFormat="1" ht="16.5" customHeight="1">
      <c r="A234" s="41"/>
      <c r="B234" s="42"/>
      <c r="C234" s="230" t="s">
        <v>350</v>
      </c>
      <c r="D234" s="230" t="s">
        <v>228</v>
      </c>
      <c r="E234" s="231" t="s">
        <v>2230</v>
      </c>
      <c r="F234" s="232" t="s">
        <v>4926</v>
      </c>
      <c r="G234" s="233" t="s">
        <v>369</v>
      </c>
      <c r="H234" s="234">
        <v>57</v>
      </c>
      <c r="I234" s="235"/>
      <c r="J234" s="236">
        <f>ROUND(I234*H234,2)</f>
        <v>0</v>
      </c>
      <c r="K234" s="232" t="s">
        <v>232</v>
      </c>
      <c r="L234" s="47"/>
      <c r="M234" s="237" t="s">
        <v>1</v>
      </c>
      <c r="N234" s="238" t="s">
        <v>52</v>
      </c>
      <c r="O234" s="95"/>
      <c r="P234" s="239">
        <f>O234*H234</f>
        <v>0</v>
      </c>
      <c r="Q234" s="239">
        <v>0.00060999999999999997</v>
      </c>
      <c r="R234" s="239">
        <f>Q234*H234</f>
        <v>0.034769999999999995</v>
      </c>
      <c r="S234" s="239">
        <v>0</v>
      </c>
      <c r="T234" s="240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1" t="s">
        <v>307</v>
      </c>
      <c r="AT234" s="241" t="s">
        <v>228</v>
      </c>
      <c r="AU234" s="241" t="s">
        <v>241</v>
      </c>
      <c r="AY234" s="19" t="s">
        <v>226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233</v>
      </c>
      <c r="BK234" s="242">
        <f>ROUND(I234*H234,2)</f>
        <v>0</v>
      </c>
      <c r="BL234" s="19" t="s">
        <v>307</v>
      </c>
      <c r="BM234" s="241" t="s">
        <v>5565</v>
      </c>
    </row>
    <row r="235" s="15" customFormat="1">
      <c r="A235" s="15"/>
      <c r="B235" s="280"/>
      <c r="C235" s="281"/>
      <c r="D235" s="245" t="s">
        <v>235</v>
      </c>
      <c r="E235" s="282" t="s">
        <v>1</v>
      </c>
      <c r="F235" s="283" t="s">
        <v>4896</v>
      </c>
      <c r="G235" s="281"/>
      <c r="H235" s="282" t="s">
        <v>1</v>
      </c>
      <c r="I235" s="284"/>
      <c r="J235" s="281"/>
      <c r="K235" s="281"/>
      <c r="L235" s="285"/>
      <c r="M235" s="286"/>
      <c r="N235" s="287"/>
      <c r="O235" s="287"/>
      <c r="P235" s="287"/>
      <c r="Q235" s="287"/>
      <c r="R235" s="287"/>
      <c r="S235" s="287"/>
      <c r="T235" s="28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9" t="s">
        <v>235</v>
      </c>
      <c r="AU235" s="289" t="s">
        <v>241</v>
      </c>
      <c r="AV235" s="15" t="s">
        <v>92</v>
      </c>
      <c r="AW235" s="15" t="s">
        <v>40</v>
      </c>
      <c r="AX235" s="15" t="s">
        <v>85</v>
      </c>
      <c r="AY235" s="289" t="s">
        <v>226</v>
      </c>
    </row>
    <row r="236" s="13" customFormat="1">
      <c r="A236" s="13"/>
      <c r="B236" s="243"/>
      <c r="C236" s="244"/>
      <c r="D236" s="245" t="s">
        <v>235</v>
      </c>
      <c r="E236" s="246" t="s">
        <v>1</v>
      </c>
      <c r="F236" s="247" t="s">
        <v>5566</v>
      </c>
      <c r="G236" s="244"/>
      <c r="H236" s="248">
        <v>24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235</v>
      </c>
      <c r="AU236" s="254" t="s">
        <v>241</v>
      </c>
      <c r="AV236" s="13" t="s">
        <v>94</v>
      </c>
      <c r="AW236" s="13" t="s">
        <v>40</v>
      </c>
      <c r="AX236" s="13" t="s">
        <v>85</v>
      </c>
      <c r="AY236" s="254" t="s">
        <v>226</v>
      </c>
    </row>
    <row r="237" s="15" customFormat="1">
      <c r="A237" s="15"/>
      <c r="B237" s="280"/>
      <c r="C237" s="281"/>
      <c r="D237" s="245" t="s">
        <v>235</v>
      </c>
      <c r="E237" s="282" t="s">
        <v>1</v>
      </c>
      <c r="F237" s="283" t="s">
        <v>5446</v>
      </c>
      <c r="G237" s="281"/>
      <c r="H237" s="282" t="s">
        <v>1</v>
      </c>
      <c r="I237" s="284"/>
      <c r="J237" s="281"/>
      <c r="K237" s="281"/>
      <c r="L237" s="285"/>
      <c r="M237" s="286"/>
      <c r="N237" s="287"/>
      <c r="O237" s="287"/>
      <c r="P237" s="287"/>
      <c r="Q237" s="287"/>
      <c r="R237" s="287"/>
      <c r="S237" s="287"/>
      <c r="T237" s="28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9" t="s">
        <v>235</v>
      </c>
      <c r="AU237" s="289" t="s">
        <v>241</v>
      </c>
      <c r="AV237" s="15" t="s">
        <v>92</v>
      </c>
      <c r="AW237" s="15" t="s">
        <v>40</v>
      </c>
      <c r="AX237" s="15" t="s">
        <v>85</v>
      </c>
      <c r="AY237" s="289" t="s">
        <v>226</v>
      </c>
    </row>
    <row r="238" s="13" customFormat="1">
      <c r="A238" s="13"/>
      <c r="B238" s="243"/>
      <c r="C238" s="244"/>
      <c r="D238" s="245" t="s">
        <v>235</v>
      </c>
      <c r="E238" s="246" t="s">
        <v>1</v>
      </c>
      <c r="F238" s="247" t="s">
        <v>1792</v>
      </c>
      <c r="G238" s="244"/>
      <c r="H238" s="248">
        <v>4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235</v>
      </c>
      <c r="AU238" s="254" t="s">
        <v>241</v>
      </c>
      <c r="AV238" s="13" t="s">
        <v>94</v>
      </c>
      <c r="AW238" s="13" t="s">
        <v>40</v>
      </c>
      <c r="AX238" s="13" t="s">
        <v>85</v>
      </c>
      <c r="AY238" s="254" t="s">
        <v>226</v>
      </c>
    </row>
    <row r="239" s="15" customFormat="1">
      <c r="A239" s="15"/>
      <c r="B239" s="280"/>
      <c r="C239" s="281"/>
      <c r="D239" s="245" t="s">
        <v>235</v>
      </c>
      <c r="E239" s="282" t="s">
        <v>1</v>
      </c>
      <c r="F239" s="283" t="s">
        <v>5349</v>
      </c>
      <c r="G239" s="281"/>
      <c r="H239" s="282" t="s">
        <v>1</v>
      </c>
      <c r="I239" s="284"/>
      <c r="J239" s="281"/>
      <c r="K239" s="281"/>
      <c r="L239" s="285"/>
      <c r="M239" s="286"/>
      <c r="N239" s="287"/>
      <c r="O239" s="287"/>
      <c r="P239" s="287"/>
      <c r="Q239" s="287"/>
      <c r="R239" s="287"/>
      <c r="S239" s="287"/>
      <c r="T239" s="28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9" t="s">
        <v>235</v>
      </c>
      <c r="AU239" s="289" t="s">
        <v>241</v>
      </c>
      <c r="AV239" s="15" t="s">
        <v>92</v>
      </c>
      <c r="AW239" s="15" t="s">
        <v>40</v>
      </c>
      <c r="AX239" s="15" t="s">
        <v>85</v>
      </c>
      <c r="AY239" s="289" t="s">
        <v>226</v>
      </c>
    </row>
    <row r="240" s="13" customFormat="1">
      <c r="A240" s="13"/>
      <c r="B240" s="243"/>
      <c r="C240" s="244"/>
      <c r="D240" s="245" t="s">
        <v>235</v>
      </c>
      <c r="E240" s="246" t="s">
        <v>1</v>
      </c>
      <c r="F240" s="247" t="s">
        <v>4430</v>
      </c>
      <c r="G240" s="244"/>
      <c r="H240" s="248">
        <v>12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235</v>
      </c>
      <c r="AU240" s="254" t="s">
        <v>241</v>
      </c>
      <c r="AV240" s="13" t="s">
        <v>94</v>
      </c>
      <c r="AW240" s="13" t="s">
        <v>40</v>
      </c>
      <c r="AX240" s="13" t="s">
        <v>85</v>
      </c>
      <c r="AY240" s="254" t="s">
        <v>226</v>
      </c>
    </row>
    <row r="241" s="15" customFormat="1">
      <c r="A241" s="15"/>
      <c r="B241" s="280"/>
      <c r="C241" s="281"/>
      <c r="D241" s="245" t="s">
        <v>235</v>
      </c>
      <c r="E241" s="282" t="s">
        <v>1</v>
      </c>
      <c r="F241" s="283" t="s">
        <v>5352</v>
      </c>
      <c r="G241" s="281"/>
      <c r="H241" s="282" t="s">
        <v>1</v>
      </c>
      <c r="I241" s="284"/>
      <c r="J241" s="281"/>
      <c r="K241" s="281"/>
      <c r="L241" s="285"/>
      <c r="M241" s="286"/>
      <c r="N241" s="287"/>
      <c r="O241" s="287"/>
      <c r="P241" s="287"/>
      <c r="Q241" s="287"/>
      <c r="R241" s="287"/>
      <c r="S241" s="287"/>
      <c r="T241" s="28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9" t="s">
        <v>235</v>
      </c>
      <c r="AU241" s="289" t="s">
        <v>241</v>
      </c>
      <c r="AV241" s="15" t="s">
        <v>92</v>
      </c>
      <c r="AW241" s="15" t="s">
        <v>40</v>
      </c>
      <c r="AX241" s="15" t="s">
        <v>85</v>
      </c>
      <c r="AY241" s="289" t="s">
        <v>226</v>
      </c>
    </row>
    <row r="242" s="13" customFormat="1">
      <c r="A242" s="13"/>
      <c r="B242" s="243"/>
      <c r="C242" s="244"/>
      <c r="D242" s="245" t="s">
        <v>235</v>
      </c>
      <c r="E242" s="246" t="s">
        <v>1</v>
      </c>
      <c r="F242" s="247" t="s">
        <v>5567</v>
      </c>
      <c r="G242" s="244"/>
      <c r="H242" s="248">
        <v>4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235</v>
      </c>
      <c r="AU242" s="254" t="s">
        <v>241</v>
      </c>
      <c r="AV242" s="13" t="s">
        <v>94</v>
      </c>
      <c r="AW242" s="13" t="s">
        <v>40</v>
      </c>
      <c r="AX242" s="13" t="s">
        <v>85</v>
      </c>
      <c r="AY242" s="254" t="s">
        <v>226</v>
      </c>
    </row>
    <row r="243" s="15" customFormat="1">
      <c r="A243" s="15"/>
      <c r="B243" s="280"/>
      <c r="C243" s="281"/>
      <c r="D243" s="245" t="s">
        <v>235</v>
      </c>
      <c r="E243" s="282" t="s">
        <v>1</v>
      </c>
      <c r="F243" s="283" t="s">
        <v>5451</v>
      </c>
      <c r="G243" s="281"/>
      <c r="H243" s="282" t="s">
        <v>1</v>
      </c>
      <c r="I243" s="284"/>
      <c r="J243" s="281"/>
      <c r="K243" s="281"/>
      <c r="L243" s="285"/>
      <c r="M243" s="286"/>
      <c r="N243" s="287"/>
      <c r="O243" s="287"/>
      <c r="P243" s="287"/>
      <c r="Q243" s="287"/>
      <c r="R243" s="287"/>
      <c r="S243" s="287"/>
      <c r="T243" s="28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9" t="s">
        <v>235</v>
      </c>
      <c r="AU243" s="289" t="s">
        <v>241</v>
      </c>
      <c r="AV243" s="15" t="s">
        <v>92</v>
      </c>
      <c r="AW243" s="15" t="s">
        <v>40</v>
      </c>
      <c r="AX243" s="15" t="s">
        <v>85</v>
      </c>
      <c r="AY243" s="289" t="s">
        <v>226</v>
      </c>
    </row>
    <row r="244" s="13" customFormat="1">
      <c r="A244" s="13"/>
      <c r="B244" s="243"/>
      <c r="C244" s="244"/>
      <c r="D244" s="245" t="s">
        <v>235</v>
      </c>
      <c r="E244" s="246" t="s">
        <v>1</v>
      </c>
      <c r="F244" s="247" t="s">
        <v>1792</v>
      </c>
      <c r="G244" s="244"/>
      <c r="H244" s="248">
        <v>4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235</v>
      </c>
      <c r="AU244" s="254" t="s">
        <v>241</v>
      </c>
      <c r="AV244" s="13" t="s">
        <v>94</v>
      </c>
      <c r="AW244" s="13" t="s">
        <v>40</v>
      </c>
      <c r="AX244" s="13" t="s">
        <v>85</v>
      </c>
      <c r="AY244" s="254" t="s">
        <v>226</v>
      </c>
    </row>
    <row r="245" s="15" customFormat="1">
      <c r="A245" s="15"/>
      <c r="B245" s="280"/>
      <c r="C245" s="281"/>
      <c r="D245" s="245" t="s">
        <v>235</v>
      </c>
      <c r="E245" s="282" t="s">
        <v>1</v>
      </c>
      <c r="F245" s="283" t="s">
        <v>5558</v>
      </c>
      <c r="G245" s="281"/>
      <c r="H245" s="282" t="s">
        <v>1</v>
      </c>
      <c r="I245" s="284"/>
      <c r="J245" s="281"/>
      <c r="K245" s="281"/>
      <c r="L245" s="285"/>
      <c r="M245" s="286"/>
      <c r="N245" s="287"/>
      <c r="O245" s="287"/>
      <c r="P245" s="287"/>
      <c r="Q245" s="287"/>
      <c r="R245" s="287"/>
      <c r="S245" s="287"/>
      <c r="T245" s="28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9" t="s">
        <v>235</v>
      </c>
      <c r="AU245" s="289" t="s">
        <v>241</v>
      </c>
      <c r="AV245" s="15" t="s">
        <v>92</v>
      </c>
      <c r="AW245" s="15" t="s">
        <v>40</v>
      </c>
      <c r="AX245" s="15" t="s">
        <v>85</v>
      </c>
      <c r="AY245" s="289" t="s">
        <v>226</v>
      </c>
    </row>
    <row r="246" s="13" customFormat="1">
      <c r="A246" s="13"/>
      <c r="B246" s="243"/>
      <c r="C246" s="244"/>
      <c r="D246" s="245" t="s">
        <v>235</v>
      </c>
      <c r="E246" s="246" t="s">
        <v>1</v>
      </c>
      <c r="F246" s="247" t="s">
        <v>1792</v>
      </c>
      <c r="G246" s="244"/>
      <c r="H246" s="248">
        <v>4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235</v>
      </c>
      <c r="AU246" s="254" t="s">
        <v>241</v>
      </c>
      <c r="AV246" s="13" t="s">
        <v>94</v>
      </c>
      <c r="AW246" s="13" t="s">
        <v>40</v>
      </c>
      <c r="AX246" s="13" t="s">
        <v>85</v>
      </c>
      <c r="AY246" s="254" t="s">
        <v>226</v>
      </c>
    </row>
    <row r="247" s="15" customFormat="1">
      <c r="A247" s="15"/>
      <c r="B247" s="280"/>
      <c r="C247" s="281"/>
      <c r="D247" s="245" t="s">
        <v>235</v>
      </c>
      <c r="E247" s="282" t="s">
        <v>1</v>
      </c>
      <c r="F247" s="283" t="s">
        <v>5358</v>
      </c>
      <c r="G247" s="281"/>
      <c r="H247" s="282" t="s">
        <v>1</v>
      </c>
      <c r="I247" s="284"/>
      <c r="J247" s="281"/>
      <c r="K247" s="281"/>
      <c r="L247" s="285"/>
      <c r="M247" s="286"/>
      <c r="N247" s="287"/>
      <c r="O247" s="287"/>
      <c r="P247" s="287"/>
      <c r="Q247" s="287"/>
      <c r="R247" s="287"/>
      <c r="S247" s="287"/>
      <c r="T247" s="28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9" t="s">
        <v>235</v>
      </c>
      <c r="AU247" s="289" t="s">
        <v>241</v>
      </c>
      <c r="AV247" s="15" t="s">
        <v>92</v>
      </c>
      <c r="AW247" s="15" t="s">
        <v>40</v>
      </c>
      <c r="AX247" s="15" t="s">
        <v>85</v>
      </c>
      <c r="AY247" s="289" t="s">
        <v>226</v>
      </c>
    </row>
    <row r="248" s="13" customFormat="1">
      <c r="A248" s="13"/>
      <c r="B248" s="243"/>
      <c r="C248" s="244"/>
      <c r="D248" s="245" t="s">
        <v>235</v>
      </c>
      <c r="E248" s="246" t="s">
        <v>1</v>
      </c>
      <c r="F248" s="247" t="s">
        <v>251</v>
      </c>
      <c r="G248" s="244"/>
      <c r="H248" s="248">
        <v>5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235</v>
      </c>
      <c r="AU248" s="254" t="s">
        <v>241</v>
      </c>
      <c r="AV248" s="13" t="s">
        <v>94</v>
      </c>
      <c r="AW248" s="13" t="s">
        <v>40</v>
      </c>
      <c r="AX248" s="13" t="s">
        <v>85</v>
      </c>
      <c r="AY248" s="254" t="s">
        <v>226</v>
      </c>
    </row>
    <row r="249" s="14" customFormat="1">
      <c r="A249" s="14"/>
      <c r="B249" s="255"/>
      <c r="C249" s="256"/>
      <c r="D249" s="245" t="s">
        <v>235</v>
      </c>
      <c r="E249" s="257" t="s">
        <v>1</v>
      </c>
      <c r="F249" s="258" t="s">
        <v>237</v>
      </c>
      <c r="G249" s="256"/>
      <c r="H249" s="259">
        <v>57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235</v>
      </c>
      <c r="AU249" s="265" t="s">
        <v>241</v>
      </c>
      <c r="AV249" s="14" t="s">
        <v>233</v>
      </c>
      <c r="AW249" s="14" t="s">
        <v>40</v>
      </c>
      <c r="AX249" s="14" t="s">
        <v>92</v>
      </c>
      <c r="AY249" s="265" t="s">
        <v>226</v>
      </c>
    </row>
    <row r="250" s="2" customFormat="1" ht="16.5" customHeight="1">
      <c r="A250" s="41"/>
      <c r="B250" s="42"/>
      <c r="C250" s="230" t="s">
        <v>356</v>
      </c>
      <c r="D250" s="230" t="s">
        <v>228</v>
      </c>
      <c r="E250" s="231" t="s">
        <v>2242</v>
      </c>
      <c r="F250" s="232" t="s">
        <v>4928</v>
      </c>
      <c r="G250" s="233" t="s">
        <v>369</v>
      </c>
      <c r="H250" s="234">
        <v>2</v>
      </c>
      <c r="I250" s="235"/>
      <c r="J250" s="236">
        <f>ROUND(I250*H250,2)</f>
        <v>0</v>
      </c>
      <c r="K250" s="232" t="s">
        <v>232</v>
      </c>
      <c r="L250" s="47"/>
      <c r="M250" s="237" t="s">
        <v>1</v>
      </c>
      <c r="N250" s="238" t="s">
        <v>52</v>
      </c>
      <c r="O250" s="95"/>
      <c r="P250" s="239">
        <f>O250*H250</f>
        <v>0</v>
      </c>
      <c r="Q250" s="239">
        <v>0.0019</v>
      </c>
      <c r="R250" s="239">
        <f>Q250*H250</f>
        <v>0.0038</v>
      </c>
      <c r="S250" s="239">
        <v>0</v>
      </c>
      <c r="T250" s="240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1" t="s">
        <v>307</v>
      </c>
      <c r="AT250" s="241" t="s">
        <v>228</v>
      </c>
      <c r="AU250" s="241" t="s">
        <v>241</v>
      </c>
      <c r="AY250" s="19" t="s">
        <v>226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233</v>
      </c>
      <c r="BK250" s="242">
        <f>ROUND(I250*H250,2)</f>
        <v>0</v>
      </c>
      <c r="BL250" s="19" t="s">
        <v>307</v>
      </c>
      <c r="BM250" s="241" t="s">
        <v>5568</v>
      </c>
    </row>
    <row r="251" s="15" customFormat="1">
      <c r="A251" s="15"/>
      <c r="B251" s="280"/>
      <c r="C251" s="281"/>
      <c r="D251" s="245" t="s">
        <v>235</v>
      </c>
      <c r="E251" s="282" t="s">
        <v>1</v>
      </c>
      <c r="F251" s="283" t="s">
        <v>5558</v>
      </c>
      <c r="G251" s="281"/>
      <c r="H251" s="282" t="s">
        <v>1</v>
      </c>
      <c r="I251" s="284"/>
      <c r="J251" s="281"/>
      <c r="K251" s="281"/>
      <c r="L251" s="285"/>
      <c r="M251" s="286"/>
      <c r="N251" s="287"/>
      <c r="O251" s="287"/>
      <c r="P251" s="287"/>
      <c r="Q251" s="287"/>
      <c r="R251" s="287"/>
      <c r="S251" s="287"/>
      <c r="T251" s="28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9" t="s">
        <v>235</v>
      </c>
      <c r="AU251" s="289" t="s">
        <v>241</v>
      </c>
      <c r="AV251" s="15" t="s">
        <v>92</v>
      </c>
      <c r="AW251" s="15" t="s">
        <v>40</v>
      </c>
      <c r="AX251" s="15" t="s">
        <v>85</v>
      </c>
      <c r="AY251" s="289" t="s">
        <v>226</v>
      </c>
    </row>
    <row r="252" s="13" customFormat="1">
      <c r="A252" s="13"/>
      <c r="B252" s="243"/>
      <c r="C252" s="244"/>
      <c r="D252" s="245" t="s">
        <v>235</v>
      </c>
      <c r="E252" s="246" t="s">
        <v>1</v>
      </c>
      <c r="F252" s="247" t="s">
        <v>3783</v>
      </c>
      <c r="G252" s="244"/>
      <c r="H252" s="248">
        <v>2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235</v>
      </c>
      <c r="AU252" s="254" t="s">
        <v>241</v>
      </c>
      <c r="AV252" s="13" t="s">
        <v>94</v>
      </c>
      <c r="AW252" s="13" t="s">
        <v>40</v>
      </c>
      <c r="AX252" s="13" t="s">
        <v>92</v>
      </c>
      <c r="AY252" s="254" t="s">
        <v>226</v>
      </c>
    </row>
    <row r="253" s="2" customFormat="1" ht="16.5" customHeight="1">
      <c r="A253" s="41"/>
      <c r="B253" s="42"/>
      <c r="C253" s="230" t="s">
        <v>361</v>
      </c>
      <c r="D253" s="230" t="s">
        <v>228</v>
      </c>
      <c r="E253" s="231" t="s">
        <v>2187</v>
      </c>
      <c r="F253" s="232" t="s">
        <v>4641</v>
      </c>
      <c r="G253" s="233" t="s">
        <v>244</v>
      </c>
      <c r="H253" s="234">
        <v>6</v>
      </c>
      <c r="I253" s="235"/>
      <c r="J253" s="236">
        <f>ROUND(I253*H253,2)</f>
        <v>0</v>
      </c>
      <c r="K253" s="232" t="s">
        <v>232</v>
      </c>
      <c r="L253" s="47"/>
      <c r="M253" s="237" t="s">
        <v>1</v>
      </c>
      <c r="N253" s="238" t="s">
        <v>52</v>
      </c>
      <c r="O253" s="95"/>
      <c r="P253" s="239">
        <f>O253*H253</f>
        <v>0</v>
      </c>
      <c r="Q253" s="239">
        <v>0.00034000000000000002</v>
      </c>
      <c r="R253" s="239">
        <f>Q253*H253</f>
        <v>0.0020400000000000001</v>
      </c>
      <c r="S253" s="239">
        <v>0</v>
      </c>
      <c r="T253" s="240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1" t="s">
        <v>307</v>
      </c>
      <c r="AT253" s="241" t="s">
        <v>228</v>
      </c>
      <c r="AU253" s="241" t="s">
        <v>241</v>
      </c>
      <c r="AY253" s="19" t="s">
        <v>226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233</v>
      </c>
      <c r="BK253" s="242">
        <f>ROUND(I253*H253,2)</f>
        <v>0</v>
      </c>
      <c r="BL253" s="19" t="s">
        <v>307</v>
      </c>
      <c r="BM253" s="241" t="s">
        <v>5569</v>
      </c>
    </row>
    <row r="254" s="15" customFormat="1">
      <c r="A254" s="15"/>
      <c r="B254" s="280"/>
      <c r="C254" s="281"/>
      <c r="D254" s="245" t="s">
        <v>235</v>
      </c>
      <c r="E254" s="282" t="s">
        <v>1</v>
      </c>
      <c r="F254" s="283" t="s">
        <v>5562</v>
      </c>
      <c r="G254" s="281"/>
      <c r="H254" s="282" t="s">
        <v>1</v>
      </c>
      <c r="I254" s="284"/>
      <c r="J254" s="281"/>
      <c r="K254" s="281"/>
      <c r="L254" s="285"/>
      <c r="M254" s="286"/>
      <c r="N254" s="287"/>
      <c r="O254" s="287"/>
      <c r="P254" s="287"/>
      <c r="Q254" s="287"/>
      <c r="R254" s="287"/>
      <c r="S254" s="287"/>
      <c r="T254" s="28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9" t="s">
        <v>235</v>
      </c>
      <c r="AU254" s="289" t="s">
        <v>241</v>
      </c>
      <c r="AV254" s="15" t="s">
        <v>92</v>
      </c>
      <c r="AW254" s="15" t="s">
        <v>40</v>
      </c>
      <c r="AX254" s="15" t="s">
        <v>85</v>
      </c>
      <c r="AY254" s="289" t="s">
        <v>226</v>
      </c>
    </row>
    <row r="255" s="13" customFormat="1">
      <c r="A255" s="13"/>
      <c r="B255" s="243"/>
      <c r="C255" s="244"/>
      <c r="D255" s="245" t="s">
        <v>235</v>
      </c>
      <c r="E255" s="246" t="s">
        <v>1</v>
      </c>
      <c r="F255" s="247" t="s">
        <v>4935</v>
      </c>
      <c r="G255" s="244"/>
      <c r="H255" s="248">
        <v>6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235</v>
      </c>
      <c r="AU255" s="254" t="s">
        <v>241</v>
      </c>
      <c r="AV255" s="13" t="s">
        <v>94</v>
      </c>
      <c r="AW255" s="13" t="s">
        <v>40</v>
      </c>
      <c r="AX255" s="13" t="s">
        <v>92</v>
      </c>
      <c r="AY255" s="254" t="s">
        <v>226</v>
      </c>
    </row>
    <row r="256" s="2" customFormat="1" ht="16.5" customHeight="1">
      <c r="A256" s="41"/>
      <c r="B256" s="42"/>
      <c r="C256" s="230" t="s">
        <v>366</v>
      </c>
      <c r="D256" s="230" t="s">
        <v>228</v>
      </c>
      <c r="E256" s="231" t="s">
        <v>2193</v>
      </c>
      <c r="F256" s="232" t="s">
        <v>4936</v>
      </c>
      <c r="G256" s="233" t="s">
        <v>244</v>
      </c>
      <c r="H256" s="234">
        <v>12</v>
      </c>
      <c r="I256" s="235"/>
      <c r="J256" s="236">
        <f>ROUND(I256*H256,2)</f>
        <v>0</v>
      </c>
      <c r="K256" s="232" t="s">
        <v>232</v>
      </c>
      <c r="L256" s="47"/>
      <c r="M256" s="237" t="s">
        <v>1</v>
      </c>
      <c r="N256" s="238" t="s">
        <v>52</v>
      </c>
      <c r="O256" s="95"/>
      <c r="P256" s="239">
        <f>O256*H256</f>
        <v>0</v>
      </c>
      <c r="Q256" s="239">
        <v>0.00042999999999999999</v>
      </c>
      <c r="R256" s="239">
        <f>Q256*H256</f>
        <v>0.0051599999999999997</v>
      </c>
      <c r="S256" s="239">
        <v>0</v>
      </c>
      <c r="T256" s="24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1" t="s">
        <v>307</v>
      </c>
      <c r="AT256" s="241" t="s">
        <v>228</v>
      </c>
      <c r="AU256" s="241" t="s">
        <v>241</v>
      </c>
      <c r="AY256" s="19" t="s">
        <v>226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233</v>
      </c>
      <c r="BK256" s="242">
        <f>ROUND(I256*H256,2)</f>
        <v>0</v>
      </c>
      <c r="BL256" s="19" t="s">
        <v>307</v>
      </c>
      <c r="BM256" s="241" t="s">
        <v>5570</v>
      </c>
    </row>
    <row r="257" s="15" customFormat="1">
      <c r="A257" s="15"/>
      <c r="B257" s="280"/>
      <c r="C257" s="281"/>
      <c r="D257" s="245" t="s">
        <v>235</v>
      </c>
      <c r="E257" s="282" t="s">
        <v>1</v>
      </c>
      <c r="F257" s="283" t="s">
        <v>5358</v>
      </c>
      <c r="G257" s="281"/>
      <c r="H257" s="282" t="s">
        <v>1</v>
      </c>
      <c r="I257" s="284"/>
      <c r="J257" s="281"/>
      <c r="K257" s="281"/>
      <c r="L257" s="285"/>
      <c r="M257" s="286"/>
      <c r="N257" s="287"/>
      <c r="O257" s="287"/>
      <c r="P257" s="287"/>
      <c r="Q257" s="287"/>
      <c r="R257" s="287"/>
      <c r="S257" s="287"/>
      <c r="T257" s="28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9" t="s">
        <v>235</v>
      </c>
      <c r="AU257" s="289" t="s">
        <v>241</v>
      </c>
      <c r="AV257" s="15" t="s">
        <v>92</v>
      </c>
      <c r="AW257" s="15" t="s">
        <v>40</v>
      </c>
      <c r="AX257" s="15" t="s">
        <v>85</v>
      </c>
      <c r="AY257" s="289" t="s">
        <v>226</v>
      </c>
    </row>
    <row r="258" s="13" customFormat="1">
      <c r="A258" s="13"/>
      <c r="B258" s="243"/>
      <c r="C258" s="244"/>
      <c r="D258" s="245" t="s">
        <v>235</v>
      </c>
      <c r="E258" s="246" t="s">
        <v>1</v>
      </c>
      <c r="F258" s="247" t="s">
        <v>5104</v>
      </c>
      <c r="G258" s="244"/>
      <c r="H258" s="248">
        <v>12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235</v>
      </c>
      <c r="AU258" s="254" t="s">
        <v>241</v>
      </c>
      <c r="AV258" s="13" t="s">
        <v>94</v>
      </c>
      <c r="AW258" s="13" t="s">
        <v>40</v>
      </c>
      <c r="AX258" s="13" t="s">
        <v>92</v>
      </c>
      <c r="AY258" s="254" t="s">
        <v>226</v>
      </c>
    </row>
    <row r="259" s="2" customFormat="1" ht="16.5" customHeight="1">
      <c r="A259" s="41"/>
      <c r="B259" s="42"/>
      <c r="C259" s="230" t="s">
        <v>372</v>
      </c>
      <c r="D259" s="230" t="s">
        <v>228</v>
      </c>
      <c r="E259" s="231" t="s">
        <v>5285</v>
      </c>
      <c r="F259" s="232" t="s">
        <v>5286</v>
      </c>
      <c r="G259" s="233" t="s">
        <v>369</v>
      </c>
      <c r="H259" s="234">
        <v>2</v>
      </c>
      <c r="I259" s="235"/>
      <c r="J259" s="236">
        <f>ROUND(I259*H259,2)</f>
        <v>0</v>
      </c>
      <c r="K259" s="232" t="s">
        <v>232</v>
      </c>
      <c r="L259" s="47"/>
      <c r="M259" s="237" t="s">
        <v>1</v>
      </c>
      <c r="N259" s="238" t="s">
        <v>52</v>
      </c>
      <c r="O259" s="95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1" t="s">
        <v>557</v>
      </c>
      <c r="AT259" s="241" t="s">
        <v>228</v>
      </c>
      <c r="AU259" s="241" t="s">
        <v>241</v>
      </c>
      <c r="AY259" s="19" t="s">
        <v>226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233</v>
      </c>
      <c r="BK259" s="242">
        <f>ROUND(I259*H259,2)</f>
        <v>0</v>
      </c>
      <c r="BL259" s="19" t="s">
        <v>557</v>
      </c>
      <c r="BM259" s="241" t="s">
        <v>5571</v>
      </c>
    </row>
    <row r="260" s="15" customFormat="1">
      <c r="A260" s="15"/>
      <c r="B260" s="280"/>
      <c r="C260" s="281"/>
      <c r="D260" s="245" t="s">
        <v>235</v>
      </c>
      <c r="E260" s="282" t="s">
        <v>1</v>
      </c>
      <c r="F260" s="283" t="s">
        <v>4900</v>
      </c>
      <c r="G260" s="281"/>
      <c r="H260" s="282" t="s">
        <v>1</v>
      </c>
      <c r="I260" s="284"/>
      <c r="J260" s="281"/>
      <c r="K260" s="281"/>
      <c r="L260" s="285"/>
      <c r="M260" s="286"/>
      <c r="N260" s="287"/>
      <c r="O260" s="287"/>
      <c r="P260" s="287"/>
      <c r="Q260" s="287"/>
      <c r="R260" s="287"/>
      <c r="S260" s="287"/>
      <c r="T260" s="28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9" t="s">
        <v>235</v>
      </c>
      <c r="AU260" s="289" t="s">
        <v>241</v>
      </c>
      <c r="AV260" s="15" t="s">
        <v>92</v>
      </c>
      <c r="AW260" s="15" t="s">
        <v>40</v>
      </c>
      <c r="AX260" s="15" t="s">
        <v>85</v>
      </c>
      <c r="AY260" s="289" t="s">
        <v>226</v>
      </c>
    </row>
    <row r="261" s="13" customFormat="1">
      <c r="A261" s="13"/>
      <c r="B261" s="243"/>
      <c r="C261" s="244"/>
      <c r="D261" s="245" t="s">
        <v>235</v>
      </c>
      <c r="E261" s="246" t="s">
        <v>1</v>
      </c>
      <c r="F261" s="247" t="s">
        <v>94</v>
      </c>
      <c r="G261" s="244"/>
      <c r="H261" s="248">
        <v>2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235</v>
      </c>
      <c r="AU261" s="254" t="s">
        <v>241</v>
      </c>
      <c r="AV261" s="13" t="s">
        <v>94</v>
      </c>
      <c r="AW261" s="13" t="s">
        <v>40</v>
      </c>
      <c r="AX261" s="13" t="s">
        <v>92</v>
      </c>
      <c r="AY261" s="254" t="s">
        <v>226</v>
      </c>
    </row>
    <row r="262" s="2" customFormat="1" ht="16.5" customHeight="1">
      <c r="A262" s="41"/>
      <c r="B262" s="42"/>
      <c r="C262" s="230" t="s">
        <v>378</v>
      </c>
      <c r="D262" s="230" t="s">
        <v>228</v>
      </c>
      <c r="E262" s="231" t="s">
        <v>4457</v>
      </c>
      <c r="F262" s="232" t="s">
        <v>4458</v>
      </c>
      <c r="G262" s="233" t="s">
        <v>369</v>
      </c>
      <c r="H262" s="234">
        <v>4</v>
      </c>
      <c r="I262" s="235"/>
      <c r="J262" s="236">
        <f>ROUND(I262*H262,2)</f>
        <v>0</v>
      </c>
      <c r="K262" s="232" t="s">
        <v>232</v>
      </c>
      <c r="L262" s="47"/>
      <c r="M262" s="237" t="s">
        <v>1</v>
      </c>
      <c r="N262" s="238" t="s">
        <v>52</v>
      </c>
      <c r="O262" s="95"/>
      <c r="P262" s="239">
        <f>O262*H262</f>
        <v>0</v>
      </c>
      <c r="Q262" s="239">
        <v>2.0000000000000002E-05</v>
      </c>
      <c r="R262" s="239">
        <f>Q262*H262</f>
        <v>8.0000000000000007E-05</v>
      </c>
      <c r="S262" s="239">
        <v>0</v>
      </c>
      <c r="T262" s="240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1" t="s">
        <v>307</v>
      </c>
      <c r="AT262" s="241" t="s">
        <v>228</v>
      </c>
      <c r="AU262" s="241" t="s">
        <v>241</v>
      </c>
      <c r="AY262" s="19" t="s">
        <v>226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233</v>
      </c>
      <c r="BK262" s="242">
        <f>ROUND(I262*H262,2)</f>
        <v>0</v>
      </c>
      <c r="BL262" s="19" t="s">
        <v>307</v>
      </c>
      <c r="BM262" s="241" t="s">
        <v>5572</v>
      </c>
    </row>
    <row r="263" s="15" customFormat="1">
      <c r="A263" s="15"/>
      <c r="B263" s="280"/>
      <c r="C263" s="281"/>
      <c r="D263" s="245" t="s">
        <v>235</v>
      </c>
      <c r="E263" s="282" t="s">
        <v>1</v>
      </c>
      <c r="F263" s="283" t="s">
        <v>5446</v>
      </c>
      <c r="G263" s="281"/>
      <c r="H263" s="282" t="s">
        <v>1</v>
      </c>
      <c r="I263" s="284"/>
      <c r="J263" s="281"/>
      <c r="K263" s="281"/>
      <c r="L263" s="285"/>
      <c r="M263" s="286"/>
      <c r="N263" s="287"/>
      <c r="O263" s="287"/>
      <c r="P263" s="287"/>
      <c r="Q263" s="287"/>
      <c r="R263" s="287"/>
      <c r="S263" s="287"/>
      <c r="T263" s="28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9" t="s">
        <v>235</v>
      </c>
      <c r="AU263" s="289" t="s">
        <v>241</v>
      </c>
      <c r="AV263" s="15" t="s">
        <v>92</v>
      </c>
      <c r="AW263" s="15" t="s">
        <v>40</v>
      </c>
      <c r="AX263" s="15" t="s">
        <v>85</v>
      </c>
      <c r="AY263" s="289" t="s">
        <v>226</v>
      </c>
    </row>
    <row r="264" s="13" customFormat="1">
      <c r="A264" s="13"/>
      <c r="B264" s="243"/>
      <c r="C264" s="244"/>
      <c r="D264" s="245" t="s">
        <v>235</v>
      </c>
      <c r="E264" s="246" t="s">
        <v>1</v>
      </c>
      <c r="F264" s="247" t="s">
        <v>94</v>
      </c>
      <c r="G264" s="244"/>
      <c r="H264" s="248">
        <v>2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235</v>
      </c>
      <c r="AU264" s="254" t="s">
        <v>241</v>
      </c>
      <c r="AV264" s="13" t="s">
        <v>94</v>
      </c>
      <c r="AW264" s="13" t="s">
        <v>40</v>
      </c>
      <c r="AX264" s="13" t="s">
        <v>85</v>
      </c>
      <c r="AY264" s="254" t="s">
        <v>226</v>
      </c>
    </row>
    <row r="265" s="15" customFormat="1">
      <c r="A265" s="15"/>
      <c r="B265" s="280"/>
      <c r="C265" s="281"/>
      <c r="D265" s="245" t="s">
        <v>235</v>
      </c>
      <c r="E265" s="282" t="s">
        <v>1</v>
      </c>
      <c r="F265" s="283" t="s">
        <v>5343</v>
      </c>
      <c r="G265" s="281"/>
      <c r="H265" s="282" t="s">
        <v>1</v>
      </c>
      <c r="I265" s="284"/>
      <c r="J265" s="281"/>
      <c r="K265" s="281"/>
      <c r="L265" s="285"/>
      <c r="M265" s="286"/>
      <c r="N265" s="287"/>
      <c r="O265" s="287"/>
      <c r="P265" s="287"/>
      <c r="Q265" s="287"/>
      <c r="R265" s="287"/>
      <c r="S265" s="287"/>
      <c r="T265" s="28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9" t="s">
        <v>235</v>
      </c>
      <c r="AU265" s="289" t="s">
        <v>241</v>
      </c>
      <c r="AV265" s="15" t="s">
        <v>92</v>
      </c>
      <c r="AW265" s="15" t="s">
        <v>40</v>
      </c>
      <c r="AX265" s="15" t="s">
        <v>85</v>
      </c>
      <c r="AY265" s="289" t="s">
        <v>226</v>
      </c>
    </row>
    <row r="266" s="13" customFormat="1">
      <c r="A266" s="13"/>
      <c r="B266" s="243"/>
      <c r="C266" s="244"/>
      <c r="D266" s="245" t="s">
        <v>235</v>
      </c>
      <c r="E266" s="246" t="s">
        <v>1</v>
      </c>
      <c r="F266" s="247" t="s">
        <v>94</v>
      </c>
      <c r="G266" s="244"/>
      <c r="H266" s="248">
        <v>2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235</v>
      </c>
      <c r="AU266" s="254" t="s">
        <v>241</v>
      </c>
      <c r="AV266" s="13" t="s">
        <v>94</v>
      </c>
      <c r="AW266" s="13" t="s">
        <v>40</v>
      </c>
      <c r="AX266" s="13" t="s">
        <v>85</v>
      </c>
      <c r="AY266" s="254" t="s">
        <v>226</v>
      </c>
    </row>
    <row r="267" s="14" customFormat="1">
      <c r="A267" s="14"/>
      <c r="B267" s="255"/>
      <c r="C267" s="256"/>
      <c r="D267" s="245" t="s">
        <v>235</v>
      </c>
      <c r="E267" s="257" t="s">
        <v>1</v>
      </c>
      <c r="F267" s="258" t="s">
        <v>237</v>
      </c>
      <c r="G267" s="256"/>
      <c r="H267" s="259">
        <v>4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235</v>
      </c>
      <c r="AU267" s="265" t="s">
        <v>241</v>
      </c>
      <c r="AV267" s="14" t="s">
        <v>233</v>
      </c>
      <c r="AW267" s="14" t="s">
        <v>40</v>
      </c>
      <c r="AX267" s="14" t="s">
        <v>92</v>
      </c>
      <c r="AY267" s="265" t="s">
        <v>226</v>
      </c>
    </row>
    <row r="268" s="12" customFormat="1" ht="22.8" customHeight="1">
      <c r="A268" s="12"/>
      <c r="B268" s="214"/>
      <c r="C268" s="215"/>
      <c r="D268" s="216" t="s">
        <v>84</v>
      </c>
      <c r="E268" s="228" t="s">
        <v>2383</v>
      </c>
      <c r="F268" s="228" t="s">
        <v>2384</v>
      </c>
      <c r="G268" s="215"/>
      <c r="H268" s="215"/>
      <c r="I268" s="218"/>
      <c r="J268" s="229">
        <f>BK268</f>
        <v>0</v>
      </c>
      <c r="K268" s="215"/>
      <c r="L268" s="220"/>
      <c r="M268" s="221"/>
      <c r="N268" s="222"/>
      <c r="O268" s="222"/>
      <c r="P268" s="223">
        <f>SUM(P269:P272)</f>
        <v>0</v>
      </c>
      <c r="Q268" s="222"/>
      <c r="R268" s="223">
        <f>SUM(R269:R272)</f>
        <v>0.0058700000000000002</v>
      </c>
      <c r="S268" s="222"/>
      <c r="T268" s="224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5" t="s">
        <v>92</v>
      </c>
      <c r="AT268" s="226" t="s">
        <v>84</v>
      </c>
      <c r="AU268" s="226" t="s">
        <v>92</v>
      </c>
      <c r="AY268" s="225" t="s">
        <v>226</v>
      </c>
      <c r="BK268" s="227">
        <f>SUM(BK269:BK272)</f>
        <v>0</v>
      </c>
    </row>
    <row r="269" s="2" customFormat="1" ht="16.5" customHeight="1">
      <c r="A269" s="41"/>
      <c r="B269" s="42"/>
      <c r="C269" s="266" t="s">
        <v>384</v>
      </c>
      <c r="D269" s="266" t="s">
        <v>301</v>
      </c>
      <c r="E269" s="267" t="s">
        <v>5573</v>
      </c>
      <c r="F269" s="268" t="s">
        <v>5574</v>
      </c>
      <c r="G269" s="269" t="s">
        <v>611</v>
      </c>
      <c r="H269" s="270">
        <v>4</v>
      </c>
      <c r="I269" s="271"/>
      <c r="J269" s="272">
        <f>ROUND(I269*H269,2)</f>
        <v>0</v>
      </c>
      <c r="K269" s="268" t="s">
        <v>1</v>
      </c>
      <c r="L269" s="273"/>
      <c r="M269" s="274" t="s">
        <v>1</v>
      </c>
      <c r="N269" s="275" t="s">
        <v>52</v>
      </c>
      <c r="O269" s="95"/>
      <c r="P269" s="239">
        <f>O269*H269</f>
        <v>0</v>
      </c>
      <c r="Q269" s="239">
        <v>0.00097999999999999997</v>
      </c>
      <c r="R269" s="239">
        <f>Q269*H269</f>
        <v>0.0039199999999999999</v>
      </c>
      <c r="S269" s="239">
        <v>0</v>
      </c>
      <c r="T269" s="240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1" t="s">
        <v>266</v>
      </c>
      <c r="AT269" s="241" t="s">
        <v>301</v>
      </c>
      <c r="AU269" s="241" t="s">
        <v>94</v>
      </c>
      <c r="AY269" s="19" t="s">
        <v>226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233</v>
      </c>
      <c r="BK269" s="242">
        <f>ROUND(I269*H269,2)</f>
        <v>0</v>
      </c>
      <c r="BL269" s="19" t="s">
        <v>233</v>
      </c>
      <c r="BM269" s="241" t="s">
        <v>5575</v>
      </c>
    </row>
    <row r="270" s="2" customFormat="1" ht="16.5" customHeight="1">
      <c r="A270" s="41"/>
      <c r="B270" s="42"/>
      <c r="C270" s="230" t="s">
        <v>389</v>
      </c>
      <c r="D270" s="230" t="s">
        <v>228</v>
      </c>
      <c r="E270" s="231" t="s">
        <v>5576</v>
      </c>
      <c r="F270" s="232" t="s">
        <v>5577</v>
      </c>
      <c r="G270" s="233" t="s">
        <v>369</v>
      </c>
      <c r="H270" s="234">
        <v>4</v>
      </c>
      <c r="I270" s="235"/>
      <c r="J270" s="236">
        <f>ROUND(I270*H270,2)</f>
        <v>0</v>
      </c>
      <c r="K270" s="232" t="s">
        <v>232</v>
      </c>
      <c r="L270" s="47"/>
      <c r="M270" s="237" t="s">
        <v>1</v>
      </c>
      <c r="N270" s="238" t="s">
        <v>52</v>
      </c>
      <c r="O270" s="95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1" t="s">
        <v>557</v>
      </c>
      <c r="AT270" s="241" t="s">
        <v>228</v>
      </c>
      <c r="AU270" s="241" t="s">
        <v>94</v>
      </c>
      <c r="AY270" s="19" t="s">
        <v>226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9" t="s">
        <v>233</v>
      </c>
      <c r="BK270" s="242">
        <f>ROUND(I270*H270,2)</f>
        <v>0</v>
      </c>
      <c r="BL270" s="19" t="s">
        <v>557</v>
      </c>
      <c r="BM270" s="241" t="s">
        <v>5578</v>
      </c>
    </row>
    <row r="271" s="2" customFormat="1" ht="16.5" customHeight="1">
      <c r="A271" s="41"/>
      <c r="B271" s="42"/>
      <c r="C271" s="266" t="s">
        <v>393</v>
      </c>
      <c r="D271" s="266" t="s">
        <v>301</v>
      </c>
      <c r="E271" s="267" t="s">
        <v>2330</v>
      </c>
      <c r="F271" s="268" t="s">
        <v>4250</v>
      </c>
      <c r="G271" s="269" t="s">
        <v>4251</v>
      </c>
      <c r="H271" s="270">
        <v>1</v>
      </c>
      <c r="I271" s="271"/>
      <c r="J271" s="272">
        <f>ROUND(I271*H271,2)</f>
        <v>0</v>
      </c>
      <c r="K271" s="268" t="s">
        <v>1</v>
      </c>
      <c r="L271" s="273"/>
      <c r="M271" s="274" t="s">
        <v>1</v>
      </c>
      <c r="N271" s="275" t="s">
        <v>52</v>
      </c>
      <c r="O271" s="95"/>
      <c r="P271" s="239">
        <f>O271*H271</f>
        <v>0</v>
      </c>
      <c r="Q271" s="239">
        <v>0.00095</v>
      </c>
      <c r="R271" s="239">
        <f>Q271*H271</f>
        <v>0.00095</v>
      </c>
      <c r="S271" s="239">
        <v>0</v>
      </c>
      <c r="T271" s="240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1" t="s">
        <v>266</v>
      </c>
      <c r="AT271" s="241" t="s">
        <v>301</v>
      </c>
      <c r="AU271" s="241" t="s">
        <v>94</v>
      </c>
      <c r="AY271" s="19" t="s">
        <v>226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233</v>
      </c>
      <c r="BK271" s="242">
        <f>ROUND(I271*H271,2)</f>
        <v>0</v>
      </c>
      <c r="BL271" s="19" t="s">
        <v>233</v>
      </c>
      <c r="BM271" s="241" t="s">
        <v>5579</v>
      </c>
    </row>
    <row r="272" s="2" customFormat="1" ht="16.5" customHeight="1">
      <c r="A272" s="41"/>
      <c r="B272" s="42"/>
      <c r="C272" s="266" t="s">
        <v>400</v>
      </c>
      <c r="D272" s="266" t="s">
        <v>301</v>
      </c>
      <c r="E272" s="267" t="s">
        <v>2333</v>
      </c>
      <c r="F272" s="268" t="s">
        <v>4253</v>
      </c>
      <c r="G272" s="269" t="s">
        <v>327</v>
      </c>
      <c r="H272" s="270">
        <v>1</v>
      </c>
      <c r="I272" s="271"/>
      <c r="J272" s="272">
        <f>ROUND(I272*H272,2)</f>
        <v>0</v>
      </c>
      <c r="K272" s="268" t="s">
        <v>1</v>
      </c>
      <c r="L272" s="273"/>
      <c r="M272" s="274" t="s">
        <v>1</v>
      </c>
      <c r="N272" s="275" t="s">
        <v>52</v>
      </c>
      <c r="O272" s="95"/>
      <c r="P272" s="239">
        <f>O272*H272</f>
        <v>0</v>
      </c>
      <c r="Q272" s="239">
        <v>0.001</v>
      </c>
      <c r="R272" s="239">
        <f>Q272*H272</f>
        <v>0.001</v>
      </c>
      <c r="S272" s="239">
        <v>0</v>
      </c>
      <c r="T272" s="240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1" t="s">
        <v>266</v>
      </c>
      <c r="AT272" s="241" t="s">
        <v>301</v>
      </c>
      <c r="AU272" s="241" t="s">
        <v>94</v>
      </c>
      <c r="AY272" s="19" t="s">
        <v>226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233</v>
      </c>
      <c r="BK272" s="242">
        <f>ROUND(I272*H272,2)</f>
        <v>0</v>
      </c>
      <c r="BL272" s="19" t="s">
        <v>233</v>
      </c>
      <c r="BM272" s="241" t="s">
        <v>5580</v>
      </c>
    </row>
    <row r="273" s="12" customFormat="1" ht="22.8" customHeight="1">
      <c r="A273" s="12"/>
      <c r="B273" s="214"/>
      <c r="C273" s="215"/>
      <c r="D273" s="216" t="s">
        <v>84</v>
      </c>
      <c r="E273" s="228" t="s">
        <v>4269</v>
      </c>
      <c r="F273" s="228" t="s">
        <v>4671</v>
      </c>
      <c r="G273" s="215"/>
      <c r="H273" s="215"/>
      <c r="I273" s="218"/>
      <c r="J273" s="229">
        <f>BK273</f>
        <v>0</v>
      </c>
      <c r="K273" s="215"/>
      <c r="L273" s="220"/>
      <c r="M273" s="221"/>
      <c r="N273" s="222"/>
      <c r="O273" s="222"/>
      <c r="P273" s="223">
        <f>P274</f>
        <v>0</v>
      </c>
      <c r="Q273" s="222"/>
      <c r="R273" s="223">
        <f>R274</f>
        <v>0.00080000000000000004</v>
      </c>
      <c r="S273" s="222"/>
      <c r="T273" s="224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5" t="s">
        <v>92</v>
      </c>
      <c r="AT273" s="226" t="s">
        <v>84</v>
      </c>
      <c r="AU273" s="226" t="s">
        <v>92</v>
      </c>
      <c r="AY273" s="225" t="s">
        <v>226</v>
      </c>
      <c r="BK273" s="227">
        <f>BK274</f>
        <v>0</v>
      </c>
    </row>
    <row r="274" s="2" customFormat="1" ht="16.5" customHeight="1">
      <c r="A274" s="41"/>
      <c r="B274" s="42"/>
      <c r="C274" s="230" t="s">
        <v>405</v>
      </c>
      <c r="D274" s="230" t="s">
        <v>228</v>
      </c>
      <c r="E274" s="231" t="s">
        <v>5469</v>
      </c>
      <c r="F274" s="232" t="s">
        <v>5470</v>
      </c>
      <c r="G274" s="233" t="s">
        <v>611</v>
      </c>
      <c r="H274" s="234">
        <v>8</v>
      </c>
      <c r="I274" s="235"/>
      <c r="J274" s="236">
        <f>ROUND(I274*H274,2)</f>
        <v>0</v>
      </c>
      <c r="K274" s="232" t="s">
        <v>1</v>
      </c>
      <c r="L274" s="47"/>
      <c r="M274" s="237" t="s">
        <v>1</v>
      </c>
      <c r="N274" s="238" t="s">
        <v>52</v>
      </c>
      <c r="O274" s="95"/>
      <c r="P274" s="239">
        <f>O274*H274</f>
        <v>0</v>
      </c>
      <c r="Q274" s="239">
        <v>0.00010000000000000001</v>
      </c>
      <c r="R274" s="239">
        <f>Q274*H274</f>
        <v>0.00080000000000000004</v>
      </c>
      <c r="S274" s="239">
        <v>0</v>
      </c>
      <c r="T274" s="24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1" t="s">
        <v>233</v>
      </c>
      <c r="AT274" s="241" t="s">
        <v>228</v>
      </c>
      <c r="AU274" s="241" t="s">
        <v>94</v>
      </c>
      <c r="AY274" s="19" t="s">
        <v>226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233</v>
      </c>
      <c r="BK274" s="242">
        <f>ROUND(I274*H274,2)</f>
        <v>0</v>
      </c>
      <c r="BL274" s="19" t="s">
        <v>233</v>
      </c>
      <c r="BM274" s="241" t="s">
        <v>5581</v>
      </c>
    </row>
    <row r="275" s="12" customFormat="1" ht="22.8" customHeight="1">
      <c r="A275" s="12"/>
      <c r="B275" s="214"/>
      <c r="C275" s="215"/>
      <c r="D275" s="216" t="s">
        <v>84</v>
      </c>
      <c r="E275" s="228" t="s">
        <v>683</v>
      </c>
      <c r="F275" s="228" t="s">
        <v>684</v>
      </c>
      <c r="G275" s="215"/>
      <c r="H275" s="215"/>
      <c r="I275" s="218"/>
      <c r="J275" s="229">
        <f>BK275</f>
        <v>0</v>
      </c>
      <c r="K275" s="215"/>
      <c r="L275" s="220"/>
      <c r="M275" s="221"/>
      <c r="N275" s="222"/>
      <c r="O275" s="222"/>
      <c r="P275" s="223">
        <f>SUM(P276:P293)</f>
        <v>0</v>
      </c>
      <c r="Q275" s="222"/>
      <c r="R275" s="223">
        <f>SUM(R276:R293)</f>
        <v>0.0034551499999999997</v>
      </c>
      <c r="S275" s="222"/>
      <c r="T275" s="224">
        <f>SUM(T276:T293)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5" t="s">
        <v>92</v>
      </c>
      <c r="AT275" s="226" t="s">
        <v>84</v>
      </c>
      <c r="AU275" s="226" t="s">
        <v>92</v>
      </c>
      <c r="AY275" s="225" t="s">
        <v>226</v>
      </c>
      <c r="BK275" s="227">
        <f>SUM(BK276:BK293)</f>
        <v>0</v>
      </c>
    </row>
    <row r="276" s="2" customFormat="1" ht="21.75" customHeight="1">
      <c r="A276" s="41"/>
      <c r="B276" s="42"/>
      <c r="C276" s="230" t="s">
        <v>410</v>
      </c>
      <c r="D276" s="230" t="s">
        <v>228</v>
      </c>
      <c r="E276" s="231" t="s">
        <v>686</v>
      </c>
      <c r="F276" s="232" t="s">
        <v>5582</v>
      </c>
      <c r="G276" s="233" t="s">
        <v>387</v>
      </c>
      <c r="H276" s="234">
        <v>2</v>
      </c>
      <c r="I276" s="235"/>
      <c r="J276" s="236">
        <f>ROUND(I276*H276,2)</f>
        <v>0</v>
      </c>
      <c r="K276" s="232" t="s">
        <v>1</v>
      </c>
      <c r="L276" s="47"/>
      <c r="M276" s="237" t="s">
        <v>1</v>
      </c>
      <c r="N276" s="238" t="s">
        <v>52</v>
      </c>
      <c r="O276" s="95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1" t="s">
        <v>557</v>
      </c>
      <c r="AT276" s="241" t="s">
        <v>228</v>
      </c>
      <c r="AU276" s="241" t="s">
        <v>94</v>
      </c>
      <c r="AY276" s="19" t="s">
        <v>226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233</v>
      </c>
      <c r="BK276" s="242">
        <f>ROUND(I276*H276,2)</f>
        <v>0</v>
      </c>
      <c r="BL276" s="19" t="s">
        <v>557</v>
      </c>
      <c r="BM276" s="241" t="s">
        <v>5583</v>
      </c>
    </row>
    <row r="277" s="2" customFormat="1" ht="16.5" customHeight="1">
      <c r="A277" s="41"/>
      <c r="B277" s="42"/>
      <c r="C277" s="230" t="s">
        <v>416</v>
      </c>
      <c r="D277" s="230" t="s">
        <v>228</v>
      </c>
      <c r="E277" s="231" t="s">
        <v>4305</v>
      </c>
      <c r="F277" s="232" t="s">
        <v>5030</v>
      </c>
      <c r="G277" s="233" t="s">
        <v>387</v>
      </c>
      <c r="H277" s="234">
        <v>1</v>
      </c>
      <c r="I277" s="235"/>
      <c r="J277" s="236">
        <f>ROUND(I277*H277,2)</f>
        <v>0</v>
      </c>
      <c r="K277" s="232" t="s">
        <v>1</v>
      </c>
      <c r="L277" s="47"/>
      <c r="M277" s="237" t="s">
        <v>1</v>
      </c>
      <c r="N277" s="238" t="s">
        <v>52</v>
      </c>
      <c r="O277" s="95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1" t="s">
        <v>233</v>
      </c>
      <c r="AT277" s="241" t="s">
        <v>228</v>
      </c>
      <c r="AU277" s="241" t="s">
        <v>94</v>
      </c>
      <c r="AY277" s="19" t="s">
        <v>226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9" t="s">
        <v>233</v>
      </c>
      <c r="BK277" s="242">
        <f>ROUND(I277*H277,2)</f>
        <v>0</v>
      </c>
      <c r="BL277" s="19" t="s">
        <v>233</v>
      </c>
      <c r="BM277" s="241" t="s">
        <v>5584</v>
      </c>
    </row>
    <row r="278" s="2" customFormat="1" ht="16.5" customHeight="1">
      <c r="A278" s="41"/>
      <c r="B278" s="42"/>
      <c r="C278" s="230" t="s">
        <v>421</v>
      </c>
      <c r="D278" s="230" t="s">
        <v>228</v>
      </c>
      <c r="E278" s="231" t="s">
        <v>4770</v>
      </c>
      <c r="F278" s="232" t="s">
        <v>5585</v>
      </c>
      <c r="G278" s="233" t="s">
        <v>244</v>
      </c>
      <c r="H278" s="234">
        <v>10</v>
      </c>
      <c r="I278" s="235"/>
      <c r="J278" s="236">
        <f>ROUND(I278*H278,2)</f>
        <v>0</v>
      </c>
      <c r="K278" s="232" t="s">
        <v>232</v>
      </c>
      <c r="L278" s="47"/>
      <c r="M278" s="237" t="s">
        <v>1</v>
      </c>
      <c r="N278" s="238" t="s">
        <v>52</v>
      </c>
      <c r="O278" s="95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1" t="s">
        <v>233</v>
      </c>
      <c r="AT278" s="241" t="s">
        <v>228</v>
      </c>
      <c r="AU278" s="241" t="s">
        <v>94</v>
      </c>
      <c r="AY278" s="19" t="s">
        <v>226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233</v>
      </c>
      <c r="BK278" s="242">
        <f>ROUND(I278*H278,2)</f>
        <v>0</v>
      </c>
      <c r="BL278" s="19" t="s">
        <v>233</v>
      </c>
      <c r="BM278" s="241" t="s">
        <v>5586</v>
      </c>
    </row>
    <row r="279" s="13" customFormat="1">
      <c r="A279" s="13"/>
      <c r="B279" s="243"/>
      <c r="C279" s="244"/>
      <c r="D279" s="245" t="s">
        <v>235</v>
      </c>
      <c r="E279" s="246" t="s">
        <v>1</v>
      </c>
      <c r="F279" s="247" t="s">
        <v>275</v>
      </c>
      <c r="G279" s="244"/>
      <c r="H279" s="248">
        <v>10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235</v>
      </c>
      <c r="AU279" s="254" t="s">
        <v>94</v>
      </c>
      <c r="AV279" s="13" t="s">
        <v>94</v>
      </c>
      <c r="AW279" s="13" t="s">
        <v>40</v>
      </c>
      <c r="AX279" s="13" t="s">
        <v>92</v>
      </c>
      <c r="AY279" s="254" t="s">
        <v>226</v>
      </c>
    </row>
    <row r="280" s="2" customFormat="1" ht="16.5" customHeight="1">
      <c r="A280" s="41"/>
      <c r="B280" s="42"/>
      <c r="C280" s="230" t="s">
        <v>425</v>
      </c>
      <c r="D280" s="230" t="s">
        <v>228</v>
      </c>
      <c r="E280" s="231" t="s">
        <v>1855</v>
      </c>
      <c r="F280" s="232" t="s">
        <v>1856</v>
      </c>
      <c r="G280" s="233" t="s">
        <v>1630</v>
      </c>
      <c r="H280" s="234">
        <v>2</v>
      </c>
      <c r="I280" s="235"/>
      <c r="J280" s="236">
        <f>ROUND(I280*H280,2)</f>
        <v>0</v>
      </c>
      <c r="K280" s="232" t="s">
        <v>232</v>
      </c>
      <c r="L280" s="47"/>
      <c r="M280" s="237" t="s">
        <v>1</v>
      </c>
      <c r="N280" s="238" t="s">
        <v>52</v>
      </c>
      <c r="O280" s="95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1" t="s">
        <v>557</v>
      </c>
      <c r="AT280" s="241" t="s">
        <v>228</v>
      </c>
      <c r="AU280" s="241" t="s">
        <v>94</v>
      </c>
      <c r="AY280" s="19" t="s">
        <v>226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233</v>
      </c>
      <c r="BK280" s="242">
        <f>ROUND(I280*H280,2)</f>
        <v>0</v>
      </c>
      <c r="BL280" s="19" t="s">
        <v>557</v>
      </c>
      <c r="BM280" s="241" t="s">
        <v>5587</v>
      </c>
    </row>
    <row r="281" s="2" customFormat="1" ht="16.5" customHeight="1">
      <c r="A281" s="41"/>
      <c r="B281" s="42"/>
      <c r="C281" s="230" t="s">
        <v>429</v>
      </c>
      <c r="D281" s="230" t="s">
        <v>228</v>
      </c>
      <c r="E281" s="231" t="s">
        <v>1858</v>
      </c>
      <c r="F281" s="232" t="s">
        <v>1859</v>
      </c>
      <c r="G281" s="233" t="s">
        <v>244</v>
      </c>
      <c r="H281" s="234">
        <v>22.5</v>
      </c>
      <c r="I281" s="235"/>
      <c r="J281" s="236">
        <f>ROUND(I281*H281,2)</f>
        <v>0</v>
      </c>
      <c r="K281" s="232" t="s">
        <v>232</v>
      </c>
      <c r="L281" s="47"/>
      <c r="M281" s="237" t="s">
        <v>1</v>
      </c>
      <c r="N281" s="238" t="s">
        <v>52</v>
      </c>
      <c r="O281" s="95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1" t="s">
        <v>557</v>
      </c>
      <c r="AT281" s="241" t="s">
        <v>228</v>
      </c>
      <c r="AU281" s="241" t="s">
        <v>94</v>
      </c>
      <c r="AY281" s="19" t="s">
        <v>226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233</v>
      </c>
      <c r="BK281" s="242">
        <f>ROUND(I281*H281,2)</f>
        <v>0</v>
      </c>
      <c r="BL281" s="19" t="s">
        <v>557</v>
      </c>
      <c r="BM281" s="241" t="s">
        <v>5588</v>
      </c>
    </row>
    <row r="282" s="15" customFormat="1">
      <c r="A282" s="15"/>
      <c r="B282" s="280"/>
      <c r="C282" s="281"/>
      <c r="D282" s="245" t="s">
        <v>235</v>
      </c>
      <c r="E282" s="282" t="s">
        <v>1</v>
      </c>
      <c r="F282" s="283" t="s">
        <v>5358</v>
      </c>
      <c r="G282" s="281"/>
      <c r="H282" s="282" t="s">
        <v>1</v>
      </c>
      <c r="I282" s="284"/>
      <c r="J282" s="281"/>
      <c r="K282" s="281"/>
      <c r="L282" s="285"/>
      <c r="M282" s="286"/>
      <c r="N282" s="287"/>
      <c r="O282" s="287"/>
      <c r="P282" s="287"/>
      <c r="Q282" s="287"/>
      <c r="R282" s="287"/>
      <c r="S282" s="287"/>
      <c r="T282" s="28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9" t="s">
        <v>235</v>
      </c>
      <c r="AU282" s="289" t="s">
        <v>94</v>
      </c>
      <c r="AV282" s="15" t="s">
        <v>92</v>
      </c>
      <c r="AW282" s="15" t="s">
        <v>40</v>
      </c>
      <c r="AX282" s="15" t="s">
        <v>85</v>
      </c>
      <c r="AY282" s="289" t="s">
        <v>226</v>
      </c>
    </row>
    <row r="283" s="13" customFormat="1">
      <c r="A283" s="13"/>
      <c r="B283" s="243"/>
      <c r="C283" s="244"/>
      <c r="D283" s="245" t="s">
        <v>235</v>
      </c>
      <c r="E283" s="246" t="s">
        <v>1</v>
      </c>
      <c r="F283" s="247" t="s">
        <v>5589</v>
      </c>
      <c r="G283" s="244"/>
      <c r="H283" s="248">
        <v>15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235</v>
      </c>
      <c r="AU283" s="254" t="s">
        <v>94</v>
      </c>
      <c r="AV283" s="13" t="s">
        <v>94</v>
      </c>
      <c r="AW283" s="13" t="s">
        <v>40</v>
      </c>
      <c r="AX283" s="13" t="s">
        <v>85</v>
      </c>
      <c r="AY283" s="254" t="s">
        <v>226</v>
      </c>
    </row>
    <row r="284" s="15" customFormat="1">
      <c r="A284" s="15"/>
      <c r="B284" s="280"/>
      <c r="C284" s="281"/>
      <c r="D284" s="245" t="s">
        <v>235</v>
      </c>
      <c r="E284" s="282" t="s">
        <v>1</v>
      </c>
      <c r="F284" s="283" t="s">
        <v>5562</v>
      </c>
      <c r="G284" s="281"/>
      <c r="H284" s="282" t="s">
        <v>1</v>
      </c>
      <c r="I284" s="284"/>
      <c r="J284" s="281"/>
      <c r="K284" s="281"/>
      <c r="L284" s="285"/>
      <c r="M284" s="286"/>
      <c r="N284" s="287"/>
      <c r="O284" s="287"/>
      <c r="P284" s="287"/>
      <c r="Q284" s="287"/>
      <c r="R284" s="287"/>
      <c r="S284" s="287"/>
      <c r="T284" s="28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9" t="s">
        <v>235</v>
      </c>
      <c r="AU284" s="289" t="s">
        <v>94</v>
      </c>
      <c r="AV284" s="15" t="s">
        <v>92</v>
      </c>
      <c r="AW284" s="15" t="s">
        <v>40</v>
      </c>
      <c r="AX284" s="15" t="s">
        <v>85</v>
      </c>
      <c r="AY284" s="289" t="s">
        <v>226</v>
      </c>
    </row>
    <row r="285" s="13" customFormat="1">
      <c r="A285" s="13"/>
      <c r="B285" s="243"/>
      <c r="C285" s="244"/>
      <c r="D285" s="245" t="s">
        <v>235</v>
      </c>
      <c r="E285" s="246" t="s">
        <v>1</v>
      </c>
      <c r="F285" s="247" t="s">
        <v>5590</v>
      </c>
      <c r="G285" s="244"/>
      <c r="H285" s="248">
        <v>7.5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235</v>
      </c>
      <c r="AU285" s="254" t="s">
        <v>94</v>
      </c>
      <c r="AV285" s="13" t="s">
        <v>94</v>
      </c>
      <c r="AW285" s="13" t="s">
        <v>40</v>
      </c>
      <c r="AX285" s="13" t="s">
        <v>85</v>
      </c>
      <c r="AY285" s="254" t="s">
        <v>226</v>
      </c>
    </row>
    <row r="286" s="14" customFormat="1">
      <c r="A286" s="14"/>
      <c r="B286" s="255"/>
      <c r="C286" s="256"/>
      <c r="D286" s="245" t="s">
        <v>235</v>
      </c>
      <c r="E286" s="257" t="s">
        <v>1</v>
      </c>
      <c r="F286" s="258" t="s">
        <v>237</v>
      </c>
      <c r="G286" s="256"/>
      <c r="H286" s="259">
        <v>22.5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235</v>
      </c>
      <c r="AU286" s="265" t="s">
        <v>94</v>
      </c>
      <c r="AV286" s="14" t="s">
        <v>233</v>
      </c>
      <c r="AW286" s="14" t="s">
        <v>40</v>
      </c>
      <c r="AX286" s="14" t="s">
        <v>92</v>
      </c>
      <c r="AY286" s="265" t="s">
        <v>226</v>
      </c>
    </row>
    <row r="287" s="2" customFormat="1" ht="16.5" customHeight="1">
      <c r="A287" s="41"/>
      <c r="B287" s="42"/>
      <c r="C287" s="230" t="s">
        <v>434</v>
      </c>
      <c r="D287" s="230" t="s">
        <v>228</v>
      </c>
      <c r="E287" s="231" t="s">
        <v>709</v>
      </c>
      <c r="F287" s="232" t="s">
        <v>710</v>
      </c>
      <c r="G287" s="233" t="s">
        <v>231</v>
      </c>
      <c r="H287" s="234">
        <v>69.102999999999994</v>
      </c>
      <c r="I287" s="235"/>
      <c r="J287" s="236">
        <f>ROUND(I287*H287,2)</f>
        <v>0</v>
      </c>
      <c r="K287" s="232" t="s">
        <v>3581</v>
      </c>
      <c r="L287" s="47"/>
      <c r="M287" s="237" t="s">
        <v>1</v>
      </c>
      <c r="N287" s="238" t="s">
        <v>52</v>
      </c>
      <c r="O287" s="95"/>
      <c r="P287" s="239">
        <f>O287*H287</f>
        <v>0</v>
      </c>
      <c r="Q287" s="239">
        <v>5.0000000000000002E-05</v>
      </c>
      <c r="R287" s="239">
        <f>Q287*H287</f>
        <v>0.0034551499999999997</v>
      </c>
      <c r="S287" s="239">
        <v>0</v>
      </c>
      <c r="T287" s="240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1" t="s">
        <v>233</v>
      </c>
      <c r="AT287" s="241" t="s">
        <v>228</v>
      </c>
      <c r="AU287" s="241" t="s">
        <v>94</v>
      </c>
      <c r="AY287" s="19" t="s">
        <v>226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233</v>
      </c>
      <c r="BK287" s="242">
        <f>ROUND(I287*H287,2)</f>
        <v>0</v>
      </c>
      <c r="BL287" s="19" t="s">
        <v>233</v>
      </c>
      <c r="BM287" s="241" t="s">
        <v>5591</v>
      </c>
    </row>
    <row r="288" s="15" customFormat="1">
      <c r="A288" s="15"/>
      <c r="B288" s="280"/>
      <c r="C288" s="281"/>
      <c r="D288" s="245" t="s">
        <v>235</v>
      </c>
      <c r="E288" s="282" t="s">
        <v>1</v>
      </c>
      <c r="F288" s="283" t="s">
        <v>4831</v>
      </c>
      <c r="G288" s="281"/>
      <c r="H288" s="282" t="s">
        <v>1</v>
      </c>
      <c r="I288" s="284"/>
      <c r="J288" s="281"/>
      <c r="K288" s="281"/>
      <c r="L288" s="285"/>
      <c r="M288" s="286"/>
      <c r="N288" s="287"/>
      <c r="O288" s="287"/>
      <c r="P288" s="287"/>
      <c r="Q288" s="287"/>
      <c r="R288" s="287"/>
      <c r="S288" s="287"/>
      <c r="T288" s="28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9" t="s">
        <v>235</v>
      </c>
      <c r="AU288" s="289" t="s">
        <v>94</v>
      </c>
      <c r="AV288" s="15" t="s">
        <v>92</v>
      </c>
      <c r="AW288" s="15" t="s">
        <v>40</v>
      </c>
      <c r="AX288" s="15" t="s">
        <v>85</v>
      </c>
      <c r="AY288" s="289" t="s">
        <v>226</v>
      </c>
    </row>
    <row r="289" s="13" customFormat="1">
      <c r="A289" s="13"/>
      <c r="B289" s="243"/>
      <c r="C289" s="244"/>
      <c r="D289" s="245" t="s">
        <v>235</v>
      </c>
      <c r="E289" s="246" t="s">
        <v>1</v>
      </c>
      <c r="F289" s="247" t="s">
        <v>5592</v>
      </c>
      <c r="G289" s="244"/>
      <c r="H289" s="248">
        <v>25.321999999999999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235</v>
      </c>
      <c r="AU289" s="254" t="s">
        <v>94</v>
      </c>
      <c r="AV289" s="13" t="s">
        <v>94</v>
      </c>
      <c r="AW289" s="13" t="s">
        <v>40</v>
      </c>
      <c r="AX289" s="13" t="s">
        <v>85</v>
      </c>
      <c r="AY289" s="254" t="s">
        <v>226</v>
      </c>
    </row>
    <row r="290" s="15" customFormat="1">
      <c r="A290" s="15"/>
      <c r="B290" s="280"/>
      <c r="C290" s="281"/>
      <c r="D290" s="245" t="s">
        <v>235</v>
      </c>
      <c r="E290" s="282" t="s">
        <v>1</v>
      </c>
      <c r="F290" s="283" t="s">
        <v>5593</v>
      </c>
      <c r="G290" s="281"/>
      <c r="H290" s="282" t="s">
        <v>1</v>
      </c>
      <c r="I290" s="284"/>
      <c r="J290" s="281"/>
      <c r="K290" s="281"/>
      <c r="L290" s="285"/>
      <c r="M290" s="286"/>
      <c r="N290" s="287"/>
      <c r="O290" s="287"/>
      <c r="P290" s="287"/>
      <c r="Q290" s="287"/>
      <c r="R290" s="287"/>
      <c r="S290" s="287"/>
      <c r="T290" s="28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9" t="s">
        <v>235</v>
      </c>
      <c r="AU290" s="289" t="s">
        <v>94</v>
      </c>
      <c r="AV290" s="15" t="s">
        <v>92</v>
      </c>
      <c r="AW290" s="15" t="s">
        <v>40</v>
      </c>
      <c r="AX290" s="15" t="s">
        <v>85</v>
      </c>
      <c r="AY290" s="289" t="s">
        <v>226</v>
      </c>
    </row>
    <row r="291" s="13" customFormat="1">
      <c r="A291" s="13"/>
      <c r="B291" s="243"/>
      <c r="C291" s="244"/>
      <c r="D291" s="245" t="s">
        <v>235</v>
      </c>
      <c r="E291" s="246" t="s">
        <v>1</v>
      </c>
      <c r="F291" s="247" t="s">
        <v>5594</v>
      </c>
      <c r="G291" s="244"/>
      <c r="H291" s="248">
        <v>43.780999999999999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235</v>
      </c>
      <c r="AU291" s="254" t="s">
        <v>94</v>
      </c>
      <c r="AV291" s="13" t="s">
        <v>94</v>
      </c>
      <c r="AW291" s="13" t="s">
        <v>40</v>
      </c>
      <c r="AX291" s="13" t="s">
        <v>85</v>
      </c>
      <c r="AY291" s="254" t="s">
        <v>226</v>
      </c>
    </row>
    <row r="292" s="14" customFormat="1">
      <c r="A292" s="14"/>
      <c r="B292" s="255"/>
      <c r="C292" s="256"/>
      <c r="D292" s="245" t="s">
        <v>235</v>
      </c>
      <c r="E292" s="257" t="s">
        <v>1</v>
      </c>
      <c r="F292" s="258" t="s">
        <v>237</v>
      </c>
      <c r="G292" s="256"/>
      <c r="H292" s="259">
        <v>69.102999999999994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235</v>
      </c>
      <c r="AU292" s="265" t="s">
        <v>94</v>
      </c>
      <c r="AV292" s="14" t="s">
        <v>233</v>
      </c>
      <c r="AW292" s="14" t="s">
        <v>40</v>
      </c>
      <c r="AX292" s="14" t="s">
        <v>92</v>
      </c>
      <c r="AY292" s="265" t="s">
        <v>226</v>
      </c>
    </row>
    <row r="293" s="2" customFormat="1" ht="16.5" customHeight="1">
      <c r="A293" s="41"/>
      <c r="B293" s="42"/>
      <c r="C293" s="230" t="s">
        <v>443</v>
      </c>
      <c r="D293" s="230" t="s">
        <v>228</v>
      </c>
      <c r="E293" s="231" t="s">
        <v>1628</v>
      </c>
      <c r="F293" s="232" t="s">
        <v>4810</v>
      </c>
      <c r="G293" s="233" t="s">
        <v>1630</v>
      </c>
      <c r="H293" s="234">
        <v>10</v>
      </c>
      <c r="I293" s="235"/>
      <c r="J293" s="236">
        <f>ROUND(I293*H293,2)</f>
        <v>0</v>
      </c>
      <c r="K293" s="232" t="s">
        <v>1</v>
      </c>
      <c r="L293" s="47"/>
      <c r="M293" s="237" t="s">
        <v>1</v>
      </c>
      <c r="N293" s="238" t="s">
        <v>52</v>
      </c>
      <c r="O293" s="95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1" t="s">
        <v>557</v>
      </c>
      <c r="AT293" s="241" t="s">
        <v>228</v>
      </c>
      <c r="AU293" s="241" t="s">
        <v>94</v>
      </c>
      <c r="AY293" s="19" t="s">
        <v>226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9" t="s">
        <v>233</v>
      </c>
      <c r="BK293" s="242">
        <f>ROUND(I293*H293,2)</f>
        <v>0</v>
      </c>
      <c r="BL293" s="19" t="s">
        <v>557</v>
      </c>
      <c r="BM293" s="241" t="s">
        <v>5595</v>
      </c>
    </row>
    <row r="294" s="12" customFormat="1" ht="25.92" customHeight="1">
      <c r="A294" s="12"/>
      <c r="B294" s="214"/>
      <c r="C294" s="215"/>
      <c r="D294" s="216" t="s">
        <v>84</v>
      </c>
      <c r="E294" s="217" t="s">
        <v>782</v>
      </c>
      <c r="F294" s="217" t="s">
        <v>783</v>
      </c>
      <c r="G294" s="215"/>
      <c r="H294" s="215"/>
      <c r="I294" s="218"/>
      <c r="J294" s="219">
        <f>BK294</f>
        <v>0</v>
      </c>
      <c r="K294" s="215"/>
      <c r="L294" s="220"/>
      <c r="M294" s="221"/>
      <c r="N294" s="222"/>
      <c r="O294" s="222"/>
      <c r="P294" s="223">
        <f>SUM(P295:P296)</f>
        <v>0</v>
      </c>
      <c r="Q294" s="222"/>
      <c r="R294" s="223">
        <f>SUM(R295:R296)</f>
        <v>0</v>
      </c>
      <c r="S294" s="222"/>
      <c r="T294" s="224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5" t="s">
        <v>92</v>
      </c>
      <c r="AT294" s="226" t="s">
        <v>84</v>
      </c>
      <c r="AU294" s="226" t="s">
        <v>85</v>
      </c>
      <c r="AY294" s="225" t="s">
        <v>226</v>
      </c>
      <c r="BK294" s="227">
        <f>SUM(BK295:BK296)</f>
        <v>0</v>
      </c>
    </row>
    <row r="295" s="2" customFormat="1" ht="16.5" customHeight="1">
      <c r="A295" s="41"/>
      <c r="B295" s="42"/>
      <c r="C295" s="230" t="s">
        <v>447</v>
      </c>
      <c r="D295" s="230" t="s">
        <v>228</v>
      </c>
      <c r="E295" s="231" t="s">
        <v>3820</v>
      </c>
      <c r="F295" s="232" t="s">
        <v>3821</v>
      </c>
      <c r="G295" s="233" t="s">
        <v>304</v>
      </c>
      <c r="H295" s="234">
        <v>0.13900000000000001</v>
      </c>
      <c r="I295" s="235"/>
      <c r="J295" s="236">
        <f>ROUND(I295*H295,2)</f>
        <v>0</v>
      </c>
      <c r="K295" s="232" t="s">
        <v>3581</v>
      </c>
      <c r="L295" s="47"/>
      <c r="M295" s="237" t="s">
        <v>1</v>
      </c>
      <c r="N295" s="238" t="s">
        <v>52</v>
      </c>
      <c r="O295" s="95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1" t="s">
        <v>233</v>
      </c>
      <c r="AT295" s="241" t="s">
        <v>228</v>
      </c>
      <c r="AU295" s="241" t="s">
        <v>92</v>
      </c>
      <c r="AY295" s="19" t="s">
        <v>226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9" t="s">
        <v>233</v>
      </c>
      <c r="BK295" s="242">
        <f>ROUND(I295*H295,2)</f>
        <v>0</v>
      </c>
      <c r="BL295" s="19" t="s">
        <v>233</v>
      </c>
      <c r="BM295" s="241" t="s">
        <v>5596</v>
      </c>
    </row>
    <row r="296" s="2" customFormat="1" ht="21.75" customHeight="1">
      <c r="A296" s="41"/>
      <c r="B296" s="42"/>
      <c r="C296" s="230" t="s">
        <v>456</v>
      </c>
      <c r="D296" s="230" t="s">
        <v>228</v>
      </c>
      <c r="E296" s="231" t="s">
        <v>3823</v>
      </c>
      <c r="F296" s="232" t="s">
        <v>3824</v>
      </c>
      <c r="G296" s="233" t="s">
        <v>304</v>
      </c>
      <c r="H296" s="234">
        <v>0.13900000000000001</v>
      </c>
      <c r="I296" s="235"/>
      <c r="J296" s="236">
        <f>ROUND(I296*H296,2)</f>
        <v>0</v>
      </c>
      <c r="K296" s="232" t="s">
        <v>232</v>
      </c>
      <c r="L296" s="47"/>
      <c r="M296" s="308" t="s">
        <v>1</v>
      </c>
      <c r="N296" s="309" t="s">
        <v>52</v>
      </c>
      <c r="O296" s="310"/>
      <c r="P296" s="311">
        <f>O296*H296</f>
        <v>0</v>
      </c>
      <c r="Q296" s="311">
        <v>0</v>
      </c>
      <c r="R296" s="311">
        <f>Q296*H296</f>
        <v>0</v>
      </c>
      <c r="S296" s="311">
        <v>0</v>
      </c>
      <c r="T296" s="312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1" t="s">
        <v>233</v>
      </c>
      <c r="AT296" s="241" t="s">
        <v>228</v>
      </c>
      <c r="AU296" s="241" t="s">
        <v>92</v>
      </c>
      <c r="AY296" s="19" t="s">
        <v>226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233</v>
      </c>
      <c r="BK296" s="242">
        <f>ROUND(I296*H296,2)</f>
        <v>0</v>
      </c>
      <c r="BL296" s="19" t="s">
        <v>233</v>
      </c>
      <c r="BM296" s="241" t="s">
        <v>5597</v>
      </c>
    </row>
    <row r="297" s="2" customFormat="1" ht="6.96" customHeight="1">
      <c r="A297" s="41"/>
      <c r="B297" s="70"/>
      <c r="C297" s="71"/>
      <c r="D297" s="71"/>
      <c r="E297" s="71"/>
      <c r="F297" s="71"/>
      <c r="G297" s="71"/>
      <c r="H297" s="71"/>
      <c r="I297" s="71"/>
      <c r="J297" s="71"/>
      <c r="K297" s="71"/>
      <c r="L297" s="47"/>
      <c r="M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</sheetData>
  <sheetProtection sheet="1" autoFilter="0" formatColumns="0" formatRows="0" objects="1" scenarios="1" spinCount="100000" saltValue="TsW6DzxeLvJXfbEwJXc4pFYYZJxHe6Iv0MnVIKN/Loz5qDgHR89AIhQ55TYE1LBuqqjyR7BalBx+If2eDdQ7cg==" hashValue="uaEY3eIhpW1C0GYuQC9D4mPgyxPC/rXqyIm70VVm13nmVlLXS+dRdoofOkcHaZmXmmmKnpq4jQWlHyDm8ZnBSQ==" algorithmName="SHA-512" password="CF7A"/>
  <autoFilter ref="C128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  <c r="AZ2" s="307" t="s">
        <v>5598</v>
      </c>
      <c r="BA2" s="307" t="s">
        <v>5599</v>
      </c>
      <c r="BB2" s="307" t="s">
        <v>1</v>
      </c>
      <c r="BC2" s="307" t="s">
        <v>5600</v>
      </c>
      <c r="BD2" s="307" t="s">
        <v>94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1" customFormat="1" ht="12" customHeight="1">
      <c r="B8" s="22"/>
      <c r="D8" s="154" t="s">
        <v>168</v>
      </c>
      <c r="L8" s="22"/>
    </row>
    <row r="9" hidden="1" s="2" customFormat="1" ht="16.5" customHeight="1">
      <c r="A9" s="41"/>
      <c r="B9" s="47"/>
      <c r="C9" s="41"/>
      <c r="D9" s="41"/>
      <c r="E9" s="155" t="s">
        <v>3840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 ht="12" customHeight="1">
      <c r="A10" s="41"/>
      <c r="B10" s="47"/>
      <c r="C10" s="41"/>
      <c r="D10" s="154" t="s">
        <v>170</v>
      </c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6.5" customHeight="1">
      <c r="A11" s="41"/>
      <c r="B11" s="47"/>
      <c r="C11" s="41"/>
      <c r="D11" s="41"/>
      <c r="E11" s="156" t="s">
        <v>5601</v>
      </c>
      <c r="F11" s="41"/>
      <c r="G11" s="41"/>
      <c r="H11" s="41"/>
      <c r="I11" s="41"/>
      <c r="J11" s="41"/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2" customHeight="1">
      <c r="A13" s="41"/>
      <c r="B13" s="47"/>
      <c r="C13" s="41"/>
      <c r="D13" s="154" t="s">
        <v>18</v>
      </c>
      <c r="E13" s="41"/>
      <c r="F13" s="145" t="s">
        <v>1</v>
      </c>
      <c r="G13" s="41"/>
      <c r="H13" s="41"/>
      <c r="I13" s="154" t="s">
        <v>19</v>
      </c>
      <c r="J13" s="145" t="s">
        <v>1</v>
      </c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20</v>
      </c>
      <c r="E14" s="41"/>
      <c r="F14" s="145" t="s">
        <v>21</v>
      </c>
      <c r="G14" s="41"/>
      <c r="H14" s="41"/>
      <c r="I14" s="154" t="s">
        <v>22</v>
      </c>
      <c r="J14" s="157" t="str">
        <f>'Rekapitulace stavby'!AN8</f>
        <v>31. 8. 2021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12" customHeight="1">
      <c r="A16" s="41"/>
      <c r="B16" s="47"/>
      <c r="C16" s="41"/>
      <c r="D16" s="154" t="s">
        <v>28</v>
      </c>
      <c r="E16" s="41"/>
      <c r="F16" s="41"/>
      <c r="G16" s="41"/>
      <c r="H16" s="41"/>
      <c r="I16" s="154" t="s">
        <v>29</v>
      </c>
      <c r="J16" s="145" t="s">
        <v>30</v>
      </c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8" customHeight="1">
      <c r="A17" s="41"/>
      <c r="B17" s="47"/>
      <c r="C17" s="41"/>
      <c r="D17" s="41"/>
      <c r="E17" s="145" t="s">
        <v>31</v>
      </c>
      <c r="F17" s="41"/>
      <c r="G17" s="41"/>
      <c r="H17" s="41"/>
      <c r="I17" s="154" t="s">
        <v>32</v>
      </c>
      <c r="J17" s="145" t="s">
        <v>33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12" customHeight="1">
      <c r="A19" s="41"/>
      <c r="B19" s="47"/>
      <c r="C19" s="41"/>
      <c r="D19" s="154" t="s">
        <v>34</v>
      </c>
      <c r="E19" s="41"/>
      <c r="F19" s="41"/>
      <c r="G19" s="41"/>
      <c r="H19" s="41"/>
      <c r="I19" s="154" t="s">
        <v>29</v>
      </c>
      <c r="J19" s="35" t="str">
        <f>'Rekapitulace stavby'!AN13</f>
        <v>Vyplň údaj</v>
      </c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5"/>
      <c r="G20" s="145"/>
      <c r="H20" s="145"/>
      <c r="I20" s="154" t="s">
        <v>32</v>
      </c>
      <c r="J20" s="35" t="str">
        <f>'Rekapitulace stavby'!AN14</f>
        <v>Vyplň údaj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12" customHeight="1">
      <c r="A22" s="41"/>
      <c r="B22" s="47"/>
      <c r="C22" s="41"/>
      <c r="D22" s="154" t="s">
        <v>36</v>
      </c>
      <c r="E22" s="41"/>
      <c r="F22" s="41"/>
      <c r="G22" s="41"/>
      <c r="H22" s="41"/>
      <c r="I22" s="154" t="s">
        <v>29</v>
      </c>
      <c r="J22" s="145" t="s">
        <v>37</v>
      </c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8" customHeight="1">
      <c r="A23" s="41"/>
      <c r="B23" s="47"/>
      <c r="C23" s="41"/>
      <c r="D23" s="41"/>
      <c r="E23" s="145" t="s">
        <v>38</v>
      </c>
      <c r="F23" s="41"/>
      <c r="G23" s="41"/>
      <c r="H23" s="41"/>
      <c r="I23" s="154" t="s">
        <v>32</v>
      </c>
      <c r="J23" s="145" t="s">
        <v>39</v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12" customHeight="1">
      <c r="A25" s="41"/>
      <c r="B25" s="47"/>
      <c r="C25" s="41"/>
      <c r="D25" s="154" t="s">
        <v>41</v>
      </c>
      <c r="E25" s="41"/>
      <c r="F25" s="41"/>
      <c r="G25" s="41"/>
      <c r="H25" s="41"/>
      <c r="I25" s="154" t="s">
        <v>29</v>
      </c>
      <c r="J25" s="145" t="str">
        <f>IF('Rekapitulace stavby'!AN19="","",'Rekapitulace stavby'!AN19)</f>
        <v/>
      </c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8" customHeight="1">
      <c r="A26" s="41"/>
      <c r="B26" s="47"/>
      <c r="C26" s="41"/>
      <c r="D26" s="41"/>
      <c r="E26" s="145" t="str">
        <f>IF('Rekapitulace stavby'!E20="","",'Rekapitulace stavby'!E20)</f>
        <v xml:space="preserve"> </v>
      </c>
      <c r="F26" s="41"/>
      <c r="G26" s="41"/>
      <c r="H26" s="41"/>
      <c r="I26" s="154" t="s">
        <v>32</v>
      </c>
      <c r="J26" s="145" t="str">
        <f>IF('Rekapitulace stavby'!AN20="","",'Rekapitulace stavby'!AN20)</f>
        <v/>
      </c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idden="1" s="2" customFormat="1" ht="12" customHeight="1">
      <c r="A28" s="41"/>
      <c r="B28" s="47"/>
      <c r="C28" s="41"/>
      <c r="D28" s="154" t="s">
        <v>43</v>
      </c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8" customFormat="1" ht="155.25" customHeight="1">
      <c r="A29" s="158"/>
      <c r="B29" s="159"/>
      <c r="C29" s="158"/>
      <c r="D29" s="158"/>
      <c r="E29" s="160" t="s">
        <v>172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hidden="1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25.44" customHeight="1">
      <c r="A32" s="41"/>
      <c r="B32" s="47"/>
      <c r="C32" s="41"/>
      <c r="D32" s="163" t="s">
        <v>45</v>
      </c>
      <c r="E32" s="41"/>
      <c r="F32" s="41"/>
      <c r="G32" s="41"/>
      <c r="H32" s="41"/>
      <c r="I32" s="41"/>
      <c r="J32" s="164">
        <f>ROUND(J133, 2)</f>
        <v>0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6.96" customHeight="1">
      <c r="A33" s="41"/>
      <c r="B33" s="47"/>
      <c r="C33" s="41"/>
      <c r="D33" s="162"/>
      <c r="E33" s="162"/>
      <c r="F33" s="162"/>
      <c r="G33" s="162"/>
      <c r="H33" s="162"/>
      <c r="I33" s="162"/>
      <c r="J33" s="162"/>
      <c r="K33" s="162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41"/>
      <c r="F34" s="165" t="s">
        <v>47</v>
      </c>
      <c r="G34" s="41"/>
      <c r="H34" s="41"/>
      <c r="I34" s="165" t="s">
        <v>46</v>
      </c>
      <c r="J34" s="165" t="s">
        <v>48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66" t="s">
        <v>49</v>
      </c>
      <c r="E35" s="154" t="s">
        <v>50</v>
      </c>
      <c r="F35" s="167">
        <f>ROUND((SUM(BE133:BE365)),  2)</f>
        <v>0</v>
      </c>
      <c r="G35" s="41"/>
      <c r="H35" s="41"/>
      <c r="I35" s="168">
        <v>0.20999999999999999</v>
      </c>
      <c r="J35" s="167">
        <f>ROUND(((SUM(BE133:BE365))*I35),  2)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51</v>
      </c>
      <c r="F36" s="167">
        <f>ROUND((SUM(BF133:BF365)),  2)</f>
        <v>0</v>
      </c>
      <c r="G36" s="41"/>
      <c r="H36" s="41"/>
      <c r="I36" s="168">
        <v>0.14999999999999999</v>
      </c>
      <c r="J36" s="167">
        <f>ROUND(((SUM(BF133:BF365))*I36),  2)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154" t="s">
        <v>49</v>
      </c>
      <c r="E37" s="154" t="s">
        <v>52</v>
      </c>
      <c r="F37" s="167">
        <f>ROUND((SUM(BG133:BG365)),  2)</f>
        <v>0</v>
      </c>
      <c r="G37" s="41"/>
      <c r="H37" s="41"/>
      <c r="I37" s="168">
        <v>0.20999999999999999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4" t="s">
        <v>53</v>
      </c>
      <c r="F38" s="167">
        <f>ROUND((SUM(BH133:BH365)),  2)</f>
        <v>0</v>
      </c>
      <c r="G38" s="41"/>
      <c r="H38" s="41"/>
      <c r="I38" s="168">
        <v>0.14999999999999999</v>
      </c>
      <c r="J38" s="167">
        <f>0</f>
        <v>0</v>
      </c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4" t="s">
        <v>54</v>
      </c>
      <c r="F39" s="167">
        <f>ROUND((SUM(BI133:BI365)),  2)</f>
        <v>0</v>
      </c>
      <c r="G39" s="41"/>
      <c r="H39" s="41"/>
      <c r="I39" s="168">
        <v>0</v>
      </c>
      <c r="J39" s="167">
        <f>0</f>
        <v>0</v>
      </c>
      <c r="K39" s="41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25.44" customHeight="1">
      <c r="A41" s="41"/>
      <c r="B41" s="47"/>
      <c r="C41" s="169"/>
      <c r="D41" s="170" t="s">
        <v>55</v>
      </c>
      <c r="E41" s="171"/>
      <c r="F41" s="171"/>
      <c r="G41" s="172" t="s">
        <v>56</v>
      </c>
      <c r="H41" s="173" t="s">
        <v>57</v>
      </c>
      <c r="I41" s="171"/>
      <c r="J41" s="174">
        <f>SUM(J32:J39)</f>
        <v>0</v>
      </c>
      <c r="K41" s="175"/>
      <c r="L41" s="6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168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7" t="s">
        <v>3840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170</v>
      </c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0" t="str">
        <f>E11</f>
        <v>PS01.6 - Záložní dávkování NaClO, strojní část</v>
      </c>
      <c r="F89" s="43"/>
      <c r="G89" s="43"/>
      <c r="H89" s="43"/>
      <c r="I89" s="43"/>
      <c r="J89" s="43"/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20</v>
      </c>
      <c r="D91" s="43"/>
      <c r="E91" s="43"/>
      <c r="F91" s="29" t="str">
        <f>F14</f>
        <v>Areál úpravny vody Želivka, Hulice 106</v>
      </c>
      <c r="G91" s="43"/>
      <c r="H91" s="43"/>
      <c r="I91" s="34" t="s">
        <v>22</v>
      </c>
      <c r="J91" s="83" t="str">
        <f>IF(J14="","",J14)</f>
        <v>31. 8. 2021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28</v>
      </c>
      <c r="D93" s="43"/>
      <c r="E93" s="43"/>
      <c r="F93" s="29" t="str">
        <f>E17</f>
        <v>Úpravna vody Želivka, a.s.</v>
      </c>
      <c r="G93" s="43"/>
      <c r="H93" s="43"/>
      <c r="I93" s="34" t="s">
        <v>36</v>
      </c>
      <c r="J93" s="39" t="str">
        <f>E23</f>
        <v>ERMEX ENGINEERING, spol. s r.o.</v>
      </c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8" t="s">
        <v>174</v>
      </c>
      <c r="D96" s="189"/>
      <c r="E96" s="189"/>
      <c r="F96" s="189"/>
      <c r="G96" s="189"/>
      <c r="H96" s="189"/>
      <c r="I96" s="189"/>
      <c r="J96" s="190" t="s">
        <v>175</v>
      </c>
      <c r="K96" s="189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1" t="s">
        <v>176</v>
      </c>
      <c r="D98" s="43"/>
      <c r="E98" s="43"/>
      <c r="F98" s="43"/>
      <c r="G98" s="43"/>
      <c r="H98" s="43"/>
      <c r="I98" s="43"/>
      <c r="J98" s="114">
        <f>J133</f>
        <v>0</v>
      </c>
      <c r="K98" s="43"/>
      <c r="L98" s="6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177</v>
      </c>
    </row>
    <row r="99" s="9" customFormat="1" ht="24.96" customHeight="1">
      <c r="A99" s="9"/>
      <c r="B99" s="192"/>
      <c r="C99" s="193"/>
      <c r="D99" s="194" t="s">
        <v>1646</v>
      </c>
      <c r="E99" s="195"/>
      <c r="F99" s="195"/>
      <c r="G99" s="195"/>
      <c r="H99" s="195"/>
      <c r="I99" s="195"/>
      <c r="J99" s="196">
        <f>J134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3842</v>
      </c>
      <c r="E100" s="200"/>
      <c r="F100" s="200"/>
      <c r="G100" s="200"/>
      <c r="H100" s="200"/>
      <c r="I100" s="200"/>
      <c r="J100" s="201">
        <f>J135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4338</v>
      </c>
      <c r="E101" s="200"/>
      <c r="F101" s="200"/>
      <c r="G101" s="200"/>
      <c r="H101" s="200"/>
      <c r="I101" s="200"/>
      <c r="J101" s="201">
        <f>J201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8"/>
      <c r="C102" s="137"/>
      <c r="D102" s="199" t="s">
        <v>5602</v>
      </c>
      <c r="E102" s="200"/>
      <c r="F102" s="200"/>
      <c r="G102" s="200"/>
      <c r="H102" s="200"/>
      <c r="I102" s="200"/>
      <c r="J102" s="201">
        <f>J202</f>
        <v>0</v>
      </c>
      <c r="K102" s="13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7"/>
      <c r="D103" s="199" t="s">
        <v>5603</v>
      </c>
      <c r="E103" s="200"/>
      <c r="F103" s="200"/>
      <c r="G103" s="200"/>
      <c r="H103" s="200"/>
      <c r="I103" s="200"/>
      <c r="J103" s="201">
        <f>J231</f>
        <v>0</v>
      </c>
      <c r="K103" s="13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7"/>
      <c r="D104" s="199" t="s">
        <v>5604</v>
      </c>
      <c r="E104" s="200"/>
      <c r="F104" s="200"/>
      <c r="G104" s="200"/>
      <c r="H104" s="200"/>
      <c r="I104" s="200"/>
      <c r="J104" s="201">
        <f>J259</f>
        <v>0</v>
      </c>
      <c r="K104" s="13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7"/>
      <c r="D105" s="199" t="s">
        <v>4344</v>
      </c>
      <c r="E105" s="200"/>
      <c r="F105" s="200"/>
      <c r="G105" s="200"/>
      <c r="H105" s="200"/>
      <c r="I105" s="200"/>
      <c r="J105" s="201">
        <f>J276</f>
        <v>0</v>
      </c>
      <c r="K105" s="13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7"/>
      <c r="D106" s="199" t="s">
        <v>5605</v>
      </c>
      <c r="E106" s="200"/>
      <c r="F106" s="200"/>
      <c r="G106" s="200"/>
      <c r="H106" s="200"/>
      <c r="I106" s="200"/>
      <c r="J106" s="201">
        <f>J289</f>
        <v>0</v>
      </c>
      <c r="K106" s="13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7"/>
      <c r="D107" s="199" t="s">
        <v>4345</v>
      </c>
      <c r="E107" s="200"/>
      <c r="F107" s="200"/>
      <c r="G107" s="200"/>
      <c r="H107" s="200"/>
      <c r="I107" s="200"/>
      <c r="J107" s="201">
        <f>J302</f>
        <v>0</v>
      </c>
      <c r="K107" s="13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7"/>
      <c r="D108" s="199" t="s">
        <v>5606</v>
      </c>
      <c r="E108" s="200"/>
      <c r="F108" s="200"/>
      <c r="G108" s="200"/>
      <c r="H108" s="200"/>
      <c r="I108" s="200"/>
      <c r="J108" s="201">
        <f>J306</f>
        <v>0</v>
      </c>
      <c r="K108" s="13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7"/>
      <c r="D109" s="199" t="s">
        <v>185</v>
      </c>
      <c r="E109" s="200"/>
      <c r="F109" s="200"/>
      <c r="G109" s="200"/>
      <c r="H109" s="200"/>
      <c r="I109" s="200"/>
      <c r="J109" s="201">
        <f>J330</f>
        <v>0</v>
      </c>
      <c r="K109" s="137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1652</v>
      </c>
      <c r="E110" s="195"/>
      <c r="F110" s="195"/>
      <c r="G110" s="195"/>
      <c r="H110" s="195"/>
      <c r="I110" s="195"/>
      <c r="J110" s="196">
        <f>J358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2"/>
      <c r="C111" s="193"/>
      <c r="D111" s="194" t="s">
        <v>1651</v>
      </c>
      <c r="E111" s="195"/>
      <c r="F111" s="195"/>
      <c r="G111" s="195"/>
      <c r="H111" s="195"/>
      <c r="I111" s="195"/>
      <c r="J111" s="196">
        <f>J363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72"/>
      <c r="C117" s="73"/>
      <c r="D117" s="73"/>
      <c r="E117" s="73"/>
      <c r="F117" s="73"/>
      <c r="G117" s="73"/>
      <c r="H117" s="73"/>
      <c r="I117" s="73"/>
      <c r="J117" s="73"/>
      <c r="K117" s="7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5" t="s">
        <v>211</v>
      </c>
      <c r="D118" s="43"/>
      <c r="E118" s="43"/>
      <c r="F118" s="43"/>
      <c r="G118" s="43"/>
      <c r="H118" s="43"/>
      <c r="I118" s="43"/>
      <c r="J118" s="43"/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16</v>
      </c>
      <c r="D120" s="43"/>
      <c r="E120" s="43"/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87" t="str">
        <f>E7</f>
        <v>Změna způsobu dezinfekce</v>
      </c>
      <c r="F121" s="34"/>
      <c r="G121" s="34"/>
      <c r="H121" s="34"/>
      <c r="I121" s="43"/>
      <c r="J121" s="43"/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3"/>
      <c r="C122" s="34" t="s">
        <v>168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1"/>
      <c r="B123" s="42"/>
      <c r="C123" s="43"/>
      <c r="D123" s="43"/>
      <c r="E123" s="187" t="s">
        <v>3840</v>
      </c>
      <c r="F123" s="43"/>
      <c r="G123" s="43"/>
      <c r="H123" s="43"/>
      <c r="I123" s="43"/>
      <c r="J123" s="43"/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170</v>
      </c>
      <c r="D124" s="43"/>
      <c r="E124" s="43"/>
      <c r="F124" s="43"/>
      <c r="G124" s="43"/>
      <c r="H124" s="43"/>
      <c r="I124" s="43"/>
      <c r="J124" s="43"/>
      <c r="K124" s="43"/>
      <c r="L124" s="6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80" t="str">
        <f>E11</f>
        <v>PS01.6 - Záložní dávkování NaClO, strojní část</v>
      </c>
      <c r="F125" s="43"/>
      <c r="G125" s="43"/>
      <c r="H125" s="43"/>
      <c r="I125" s="43"/>
      <c r="J125" s="43"/>
      <c r="K125" s="43"/>
      <c r="L125" s="6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4" t="s">
        <v>20</v>
      </c>
      <c r="D127" s="43"/>
      <c r="E127" s="43"/>
      <c r="F127" s="29" t="str">
        <f>F14</f>
        <v>Areál úpravny vody Želivka, Hulice 106</v>
      </c>
      <c r="G127" s="43"/>
      <c r="H127" s="43"/>
      <c r="I127" s="34" t="s">
        <v>22</v>
      </c>
      <c r="J127" s="83" t="str">
        <f>IF(J14="","",J14)</f>
        <v>31. 8. 2021</v>
      </c>
      <c r="K127" s="43"/>
      <c r="L127" s="6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40.05" customHeight="1">
      <c r="A129" s="41"/>
      <c r="B129" s="42"/>
      <c r="C129" s="34" t="s">
        <v>28</v>
      </c>
      <c r="D129" s="43"/>
      <c r="E129" s="43"/>
      <c r="F129" s="29" t="str">
        <f>E17</f>
        <v>Úpravna vody Želivka, a.s.</v>
      </c>
      <c r="G129" s="43"/>
      <c r="H129" s="43"/>
      <c r="I129" s="34" t="s">
        <v>36</v>
      </c>
      <c r="J129" s="39" t="str">
        <f>E23</f>
        <v>ERMEX ENGINEERING, spol. s r.o.</v>
      </c>
      <c r="K129" s="43"/>
      <c r="L129" s="67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5.15" customHeight="1">
      <c r="A130" s="41"/>
      <c r="B130" s="42"/>
      <c r="C130" s="34" t="s">
        <v>34</v>
      </c>
      <c r="D130" s="43"/>
      <c r="E130" s="43"/>
      <c r="F130" s="29" t="str">
        <f>IF(E20="","",E20)</f>
        <v>Vyplň údaj</v>
      </c>
      <c r="G130" s="43"/>
      <c r="H130" s="43"/>
      <c r="I130" s="34" t="s">
        <v>41</v>
      </c>
      <c r="J130" s="39" t="str">
        <f>E26</f>
        <v xml:space="preserve"> </v>
      </c>
      <c r="K130" s="43"/>
      <c r="L130" s="6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203"/>
      <c r="B132" s="204"/>
      <c r="C132" s="205" t="s">
        <v>212</v>
      </c>
      <c r="D132" s="206" t="s">
        <v>70</v>
      </c>
      <c r="E132" s="206" t="s">
        <v>66</v>
      </c>
      <c r="F132" s="206" t="s">
        <v>67</v>
      </c>
      <c r="G132" s="206" t="s">
        <v>213</v>
      </c>
      <c r="H132" s="206" t="s">
        <v>214</v>
      </c>
      <c r="I132" s="206" t="s">
        <v>215</v>
      </c>
      <c r="J132" s="206" t="s">
        <v>175</v>
      </c>
      <c r="K132" s="207" t="s">
        <v>216</v>
      </c>
      <c r="L132" s="208"/>
      <c r="M132" s="104" t="s">
        <v>1</v>
      </c>
      <c r="N132" s="105" t="s">
        <v>49</v>
      </c>
      <c r="O132" s="105" t="s">
        <v>217</v>
      </c>
      <c r="P132" s="105" t="s">
        <v>218</v>
      </c>
      <c r="Q132" s="105" t="s">
        <v>219</v>
      </c>
      <c r="R132" s="105" t="s">
        <v>220</v>
      </c>
      <c r="S132" s="105" t="s">
        <v>221</v>
      </c>
      <c r="T132" s="106" t="s">
        <v>222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1"/>
      <c r="B133" s="42"/>
      <c r="C133" s="111" t="s">
        <v>223</v>
      </c>
      <c r="D133" s="43"/>
      <c r="E133" s="43"/>
      <c r="F133" s="43"/>
      <c r="G133" s="43"/>
      <c r="H133" s="43"/>
      <c r="I133" s="43"/>
      <c r="J133" s="209">
        <f>BK133</f>
        <v>0</v>
      </c>
      <c r="K133" s="43"/>
      <c r="L133" s="47"/>
      <c r="M133" s="107"/>
      <c r="N133" s="210"/>
      <c r="O133" s="108"/>
      <c r="P133" s="211">
        <f>P134+P358+P363</f>
        <v>0</v>
      </c>
      <c r="Q133" s="108"/>
      <c r="R133" s="211">
        <f>R134+R358+R363</f>
        <v>4.4382099000000004</v>
      </c>
      <c r="S133" s="108"/>
      <c r="T133" s="212">
        <f>T134+T358+T363</f>
        <v>0.1029284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84</v>
      </c>
      <c r="AU133" s="19" t="s">
        <v>177</v>
      </c>
      <c r="BK133" s="213">
        <f>BK134+BK358+BK363</f>
        <v>0</v>
      </c>
    </row>
    <row r="134" s="12" customFormat="1" ht="25.92" customHeight="1">
      <c r="A134" s="12"/>
      <c r="B134" s="214"/>
      <c r="C134" s="215"/>
      <c r="D134" s="216" t="s">
        <v>84</v>
      </c>
      <c r="E134" s="217" t="s">
        <v>1676</v>
      </c>
      <c r="F134" s="217" t="s">
        <v>1677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P135+P201+P276+P289+P302+P330</f>
        <v>0</v>
      </c>
      <c r="Q134" s="222"/>
      <c r="R134" s="223">
        <f>R135+R201+R276+R289+R302+R330</f>
        <v>4.4382099000000004</v>
      </c>
      <c r="S134" s="222"/>
      <c r="T134" s="224">
        <f>T135+T201+T276+T289+T302+T330</f>
        <v>0.1029284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92</v>
      </c>
      <c r="AT134" s="226" t="s">
        <v>84</v>
      </c>
      <c r="AU134" s="226" t="s">
        <v>85</v>
      </c>
      <c r="AY134" s="225" t="s">
        <v>226</v>
      </c>
      <c r="BK134" s="227">
        <f>BK135+BK201+BK276+BK289+BK302+BK330</f>
        <v>0</v>
      </c>
    </row>
    <row r="135" s="12" customFormat="1" ht="22.8" customHeight="1">
      <c r="A135" s="12"/>
      <c r="B135" s="214"/>
      <c r="C135" s="215"/>
      <c r="D135" s="216" t="s">
        <v>84</v>
      </c>
      <c r="E135" s="228" t="s">
        <v>3849</v>
      </c>
      <c r="F135" s="228" t="s">
        <v>3850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SUM(P136:P200)</f>
        <v>0</v>
      </c>
      <c r="Q135" s="222"/>
      <c r="R135" s="223">
        <f>SUM(R136:R200)</f>
        <v>0.32400000000000001</v>
      </c>
      <c r="S135" s="222"/>
      <c r="T135" s="224">
        <f>SUM(T136:T200)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92</v>
      </c>
      <c r="AT135" s="226" t="s">
        <v>84</v>
      </c>
      <c r="AU135" s="226" t="s">
        <v>92</v>
      </c>
      <c r="AY135" s="225" t="s">
        <v>226</v>
      </c>
      <c r="BK135" s="227">
        <f>SUM(BK136:BK200)</f>
        <v>0</v>
      </c>
    </row>
    <row r="136" s="2" customFormat="1" ht="16.5" customHeight="1">
      <c r="A136" s="41"/>
      <c r="B136" s="42"/>
      <c r="C136" s="230" t="s">
        <v>92</v>
      </c>
      <c r="D136" s="230" t="s">
        <v>228</v>
      </c>
      <c r="E136" s="231" t="s">
        <v>5224</v>
      </c>
      <c r="F136" s="232" t="s">
        <v>5607</v>
      </c>
      <c r="G136" s="233" t="s">
        <v>387</v>
      </c>
      <c r="H136" s="234">
        <v>1</v>
      </c>
      <c r="I136" s="235"/>
      <c r="J136" s="236">
        <f>ROUND(I136*H136,2)</f>
        <v>0</v>
      </c>
      <c r="K136" s="232" t="s">
        <v>1</v>
      </c>
      <c r="L136" s="47"/>
      <c r="M136" s="237" t="s">
        <v>1</v>
      </c>
      <c r="N136" s="238" t="s">
        <v>52</v>
      </c>
      <c r="O136" s="95"/>
      <c r="P136" s="239">
        <f>O136*H136</f>
        <v>0</v>
      </c>
      <c r="Q136" s="239">
        <v>0.080000000000000002</v>
      </c>
      <c r="R136" s="239">
        <f>Q136*H136</f>
        <v>0.080000000000000002</v>
      </c>
      <c r="S136" s="239">
        <v>0</v>
      </c>
      <c r="T136" s="240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1" t="s">
        <v>233</v>
      </c>
      <c r="AT136" s="241" t="s">
        <v>228</v>
      </c>
      <c r="AU136" s="241" t="s">
        <v>94</v>
      </c>
      <c r="AY136" s="19" t="s">
        <v>226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233</v>
      </c>
      <c r="BK136" s="242">
        <f>ROUND(I136*H136,2)</f>
        <v>0</v>
      </c>
      <c r="BL136" s="19" t="s">
        <v>233</v>
      </c>
      <c r="BM136" s="241" t="s">
        <v>5608</v>
      </c>
    </row>
    <row r="137" s="2" customFormat="1">
      <c r="A137" s="41"/>
      <c r="B137" s="42"/>
      <c r="C137" s="43"/>
      <c r="D137" s="245" t="s">
        <v>503</v>
      </c>
      <c r="E137" s="43"/>
      <c r="F137" s="276" t="s">
        <v>5609</v>
      </c>
      <c r="G137" s="43"/>
      <c r="H137" s="43"/>
      <c r="I137" s="277"/>
      <c r="J137" s="43"/>
      <c r="K137" s="43"/>
      <c r="L137" s="47"/>
      <c r="M137" s="278"/>
      <c r="N137" s="279"/>
      <c r="O137" s="95"/>
      <c r="P137" s="95"/>
      <c r="Q137" s="95"/>
      <c r="R137" s="95"/>
      <c r="S137" s="95"/>
      <c r="T137" s="96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503</v>
      </c>
      <c r="AU137" s="19" t="s">
        <v>94</v>
      </c>
    </row>
    <row r="138" s="15" customFormat="1">
      <c r="A138" s="15"/>
      <c r="B138" s="280"/>
      <c r="C138" s="281"/>
      <c r="D138" s="245" t="s">
        <v>235</v>
      </c>
      <c r="E138" s="282" t="s">
        <v>1</v>
      </c>
      <c r="F138" s="283" t="s">
        <v>5610</v>
      </c>
      <c r="G138" s="281"/>
      <c r="H138" s="282" t="s">
        <v>1</v>
      </c>
      <c r="I138" s="284"/>
      <c r="J138" s="281"/>
      <c r="K138" s="281"/>
      <c r="L138" s="285"/>
      <c r="M138" s="286"/>
      <c r="N138" s="287"/>
      <c r="O138" s="287"/>
      <c r="P138" s="287"/>
      <c r="Q138" s="287"/>
      <c r="R138" s="287"/>
      <c r="S138" s="287"/>
      <c r="T138" s="28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9" t="s">
        <v>235</v>
      </c>
      <c r="AU138" s="289" t="s">
        <v>94</v>
      </c>
      <c r="AV138" s="15" t="s">
        <v>92</v>
      </c>
      <c r="AW138" s="15" t="s">
        <v>40</v>
      </c>
      <c r="AX138" s="15" t="s">
        <v>85</v>
      </c>
      <c r="AY138" s="289" t="s">
        <v>226</v>
      </c>
    </row>
    <row r="139" s="15" customFormat="1">
      <c r="A139" s="15"/>
      <c r="B139" s="280"/>
      <c r="C139" s="281"/>
      <c r="D139" s="245" t="s">
        <v>235</v>
      </c>
      <c r="E139" s="282" t="s">
        <v>1</v>
      </c>
      <c r="F139" s="283" t="s">
        <v>5611</v>
      </c>
      <c r="G139" s="281"/>
      <c r="H139" s="282" t="s">
        <v>1</v>
      </c>
      <c r="I139" s="284"/>
      <c r="J139" s="281"/>
      <c r="K139" s="281"/>
      <c r="L139" s="285"/>
      <c r="M139" s="286"/>
      <c r="N139" s="287"/>
      <c r="O139" s="287"/>
      <c r="P139" s="287"/>
      <c r="Q139" s="287"/>
      <c r="R139" s="287"/>
      <c r="S139" s="287"/>
      <c r="T139" s="28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9" t="s">
        <v>235</v>
      </c>
      <c r="AU139" s="289" t="s">
        <v>94</v>
      </c>
      <c r="AV139" s="15" t="s">
        <v>92</v>
      </c>
      <c r="AW139" s="15" t="s">
        <v>40</v>
      </c>
      <c r="AX139" s="15" t="s">
        <v>85</v>
      </c>
      <c r="AY139" s="289" t="s">
        <v>226</v>
      </c>
    </row>
    <row r="140" s="15" customFormat="1">
      <c r="A140" s="15"/>
      <c r="B140" s="280"/>
      <c r="C140" s="281"/>
      <c r="D140" s="245" t="s">
        <v>235</v>
      </c>
      <c r="E140" s="282" t="s">
        <v>1</v>
      </c>
      <c r="F140" s="283" t="s">
        <v>3854</v>
      </c>
      <c r="G140" s="281"/>
      <c r="H140" s="282" t="s">
        <v>1</v>
      </c>
      <c r="I140" s="284"/>
      <c r="J140" s="281"/>
      <c r="K140" s="281"/>
      <c r="L140" s="285"/>
      <c r="M140" s="286"/>
      <c r="N140" s="287"/>
      <c r="O140" s="287"/>
      <c r="P140" s="287"/>
      <c r="Q140" s="287"/>
      <c r="R140" s="287"/>
      <c r="S140" s="287"/>
      <c r="T140" s="28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9" t="s">
        <v>235</v>
      </c>
      <c r="AU140" s="289" t="s">
        <v>94</v>
      </c>
      <c r="AV140" s="15" t="s">
        <v>92</v>
      </c>
      <c r="AW140" s="15" t="s">
        <v>40</v>
      </c>
      <c r="AX140" s="15" t="s">
        <v>85</v>
      </c>
      <c r="AY140" s="289" t="s">
        <v>226</v>
      </c>
    </row>
    <row r="141" s="15" customFormat="1">
      <c r="A141" s="15"/>
      <c r="B141" s="280"/>
      <c r="C141" s="281"/>
      <c r="D141" s="245" t="s">
        <v>235</v>
      </c>
      <c r="E141" s="282" t="s">
        <v>1</v>
      </c>
      <c r="F141" s="283" t="s">
        <v>5612</v>
      </c>
      <c r="G141" s="281"/>
      <c r="H141" s="282" t="s">
        <v>1</v>
      </c>
      <c r="I141" s="284"/>
      <c r="J141" s="281"/>
      <c r="K141" s="281"/>
      <c r="L141" s="285"/>
      <c r="M141" s="286"/>
      <c r="N141" s="287"/>
      <c r="O141" s="287"/>
      <c r="P141" s="287"/>
      <c r="Q141" s="287"/>
      <c r="R141" s="287"/>
      <c r="S141" s="287"/>
      <c r="T141" s="28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9" t="s">
        <v>235</v>
      </c>
      <c r="AU141" s="289" t="s">
        <v>94</v>
      </c>
      <c r="AV141" s="15" t="s">
        <v>92</v>
      </c>
      <c r="AW141" s="15" t="s">
        <v>40</v>
      </c>
      <c r="AX141" s="15" t="s">
        <v>85</v>
      </c>
      <c r="AY141" s="289" t="s">
        <v>226</v>
      </c>
    </row>
    <row r="142" s="15" customFormat="1">
      <c r="A142" s="15"/>
      <c r="B142" s="280"/>
      <c r="C142" s="281"/>
      <c r="D142" s="245" t="s">
        <v>235</v>
      </c>
      <c r="E142" s="282" t="s">
        <v>1</v>
      </c>
      <c r="F142" s="283" t="s">
        <v>5613</v>
      </c>
      <c r="G142" s="281"/>
      <c r="H142" s="282" t="s">
        <v>1</v>
      </c>
      <c r="I142" s="284"/>
      <c r="J142" s="281"/>
      <c r="K142" s="281"/>
      <c r="L142" s="285"/>
      <c r="M142" s="286"/>
      <c r="N142" s="287"/>
      <c r="O142" s="287"/>
      <c r="P142" s="287"/>
      <c r="Q142" s="287"/>
      <c r="R142" s="287"/>
      <c r="S142" s="287"/>
      <c r="T142" s="28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9" t="s">
        <v>235</v>
      </c>
      <c r="AU142" s="289" t="s">
        <v>94</v>
      </c>
      <c r="AV142" s="15" t="s">
        <v>92</v>
      </c>
      <c r="AW142" s="15" t="s">
        <v>40</v>
      </c>
      <c r="AX142" s="15" t="s">
        <v>85</v>
      </c>
      <c r="AY142" s="289" t="s">
        <v>226</v>
      </c>
    </row>
    <row r="143" s="15" customFormat="1">
      <c r="A143" s="15"/>
      <c r="B143" s="280"/>
      <c r="C143" s="281"/>
      <c r="D143" s="245" t="s">
        <v>235</v>
      </c>
      <c r="E143" s="282" t="s">
        <v>1</v>
      </c>
      <c r="F143" s="283" t="s">
        <v>3920</v>
      </c>
      <c r="G143" s="281"/>
      <c r="H143" s="282" t="s">
        <v>1</v>
      </c>
      <c r="I143" s="284"/>
      <c r="J143" s="281"/>
      <c r="K143" s="281"/>
      <c r="L143" s="285"/>
      <c r="M143" s="286"/>
      <c r="N143" s="287"/>
      <c r="O143" s="287"/>
      <c r="P143" s="287"/>
      <c r="Q143" s="287"/>
      <c r="R143" s="287"/>
      <c r="S143" s="287"/>
      <c r="T143" s="28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9" t="s">
        <v>235</v>
      </c>
      <c r="AU143" s="289" t="s">
        <v>94</v>
      </c>
      <c r="AV143" s="15" t="s">
        <v>92</v>
      </c>
      <c r="AW143" s="15" t="s">
        <v>40</v>
      </c>
      <c r="AX143" s="15" t="s">
        <v>85</v>
      </c>
      <c r="AY143" s="289" t="s">
        <v>226</v>
      </c>
    </row>
    <row r="144" s="15" customFormat="1">
      <c r="A144" s="15"/>
      <c r="B144" s="280"/>
      <c r="C144" s="281"/>
      <c r="D144" s="245" t="s">
        <v>235</v>
      </c>
      <c r="E144" s="282" t="s">
        <v>1</v>
      </c>
      <c r="F144" s="283" t="s">
        <v>3921</v>
      </c>
      <c r="G144" s="281"/>
      <c r="H144" s="282" t="s">
        <v>1</v>
      </c>
      <c r="I144" s="284"/>
      <c r="J144" s="281"/>
      <c r="K144" s="281"/>
      <c r="L144" s="285"/>
      <c r="M144" s="286"/>
      <c r="N144" s="287"/>
      <c r="O144" s="287"/>
      <c r="P144" s="287"/>
      <c r="Q144" s="287"/>
      <c r="R144" s="287"/>
      <c r="S144" s="287"/>
      <c r="T144" s="28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9" t="s">
        <v>235</v>
      </c>
      <c r="AU144" s="289" t="s">
        <v>94</v>
      </c>
      <c r="AV144" s="15" t="s">
        <v>92</v>
      </c>
      <c r="AW144" s="15" t="s">
        <v>40</v>
      </c>
      <c r="AX144" s="15" t="s">
        <v>85</v>
      </c>
      <c r="AY144" s="289" t="s">
        <v>226</v>
      </c>
    </row>
    <row r="145" s="15" customFormat="1">
      <c r="A145" s="15"/>
      <c r="B145" s="280"/>
      <c r="C145" s="281"/>
      <c r="D145" s="245" t="s">
        <v>235</v>
      </c>
      <c r="E145" s="282" t="s">
        <v>1</v>
      </c>
      <c r="F145" s="283" t="s">
        <v>3922</v>
      </c>
      <c r="G145" s="281"/>
      <c r="H145" s="282" t="s">
        <v>1</v>
      </c>
      <c r="I145" s="284"/>
      <c r="J145" s="281"/>
      <c r="K145" s="281"/>
      <c r="L145" s="285"/>
      <c r="M145" s="286"/>
      <c r="N145" s="287"/>
      <c r="O145" s="287"/>
      <c r="P145" s="287"/>
      <c r="Q145" s="287"/>
      <c r="R145" s="287"/>
      <c r="S145" s="287"/>
      <c r="T145" s="28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9" t="s">
        <v>235</v>
      </c>
      <c r="AU145" s="289" t="s">
        <v>94</v>
      </c>
      <c r="AV145" s="15" t="s">
        <v>92</v>
      </c>
      <c r="AW145" s="15" t="s">
        <v>40</v>
      </c>
      <c r="AX145" s="15" t="s">
        <v>85</v>
      </c>
      <c r="AY145" s="289" t="s">
        <v>226</v>
      </c>
    </row>
    <row r="146" s="15" customFormat="1">
      <c r="A146" s="15"/>
      <c r="B146" s="280"/>
      <c r="C146" s="281"/>
      <c r="D146" s="245" t="s">
        <v>235</v>
      </c>
      <c r="E146" s="282" t="s">
        <v>1</v>
      </c>
      <c r="F146" s="283" t="s">
        <v>3923</v>
      </c>
      <c r="G146" s="281"/>
      <c r="H146" s="282" t="s">
        <v>1</v>
      </c>
      <c r="I146" s="284"/>
      <c r="J146" s="281"/>
      <c r="K146" s="281"/>
      <c r="L146" s="285"/>
      <c r="M146" s="286"/>
      <c r="N146" s="287"/>
      <c r="O146" s="287"/>
      <c r="P146" s="287"/>
      <c r="Q146" s="287"/>
      <c r="R146" s="287"/>
      <c r="S146" s="287"/>
      <c r="T146" s="28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9" t="s">
        <v>235</v>
      </c>
      <c r="AU146" s="289" t="s">
        <v>94</v>
      </c>
      <c r="AV146" s="15" t="s">
        <v>92</v>
      </c>
      <c r="AW146" s="15" t="s">
        <v>40</v>
      </c>
      <c r="AX146" s="15" t="s">
        <v>85</v>
      </c>
      <c r="AY146" s="289" t="s">
        <v>226</v>
      </c>
    </row>
    <row r="147" s="15" customFormat="1">
      <c r="A147" s="15"/>
      <c r="B147" s="280"/>
      <c r="C147" s="281"/>
      <c r="D147" s="245" t="s">
        <v>235</v>
      </c>
      <c r="E147" s="282" t="s">
        <v>1</v>
      </c>
      <c r="F147" s="283" t="s">
        <v>3924</v>
      </c>
      <c r="G147" s="281"/>
      <c r="H147" s="282" t="s">
        <v>1</v>
      </c>
      <c r="I147" s="284"/>
      <c r="J147" s="281"/>
      <c r="K147" s="281"/>
      <c r="L147" s="285"/>
      <c r="M147" s="286"/>
      <c r="N147" s="287"/>
      <c r="O147" s="287"/>
      <c r="P147" s="287"/>
      <c r="Q147" s="287"/>
      <c r="R147" s="287"/>
      <c r="S147" s="287"/>
      <c r="T147" s="28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9" t="s">
        <v>235</v>
      </c>
      <c r="AU147" s="289" t="s">
        <v>94</v>
      </c>
      <c r="AV147" s="15" t="s">
        <v>92</v>
      </c>
      <c r="AW147" s="15" t="s">
        <v>40</v>
      </c>
      <c r="AX147" s="15" t="s">
        <v>85</v>
      </c>
      <c r="AY147" s="289" t="s">
        <v>226</v>
      </c>
    </row>
    <row r="148" s="15" customFormat="1">
      <c r="A148" s="15"/>
      <c r="B148" s="280"/>
      <c r="C148" s="281"/>
      <c r="D148" s="245" t="s">
        <v>235</v>
      </c>
      <c r="E148" s="282" t="s">
        <v>1</v>
      </c>
      <c r="F148" s="283" t="s">
        <v>3925</v>
      </c>
      <c r="G148" s="281"/>
      <c r="H148" s="282" t="s">
        <v>1</v>
      </c>
      <c r="I148" s="284"/>
      <c r="J148" s="281"/>
      <c r="K148" s="281"/>
      <c r="L148" s="285"/>
      <c r="M148" s="286"/>
      <c r="N148" s="287"/>
      <c r="O148" s="287"/>
      <c r="P148" s="287"/>
      <c r="Q148" s="287"/>
      <c r="R148" s="287"/>
      <c r="S148" s="287"/>
      <c r="T148" s="28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9" t="s">
        <v>235</v>
      </c>
      <c r="AU148" s="289" t="s">
        <v>94</v>
      </c>
      <c r="AV148" s="15" t="s">
        <v>92</v>
      </c>
      <c r="AW148" s="15" t="s">
        <v>40</v>
      </c>
      <c r="AX148" s="15" t="s">
        <v>85</v>
      </c>
      <c r="AY148" s="289" t="s">
        <v>226</v>
      </c>
    </row>
    <row r="149" s="15" customFormat="1">
      <c r="A149" s="15"/>
      <c r="B149" s="280"/>
      <c r="C149" s="281"/>
      <c r="D149" s="245" t="s">
        <v>235</v>
      </c>
      <c r="E149" s="282" t="s">
        <v>1</v>
      </c>
      <c r="F149" s="283" t="s">
        <v>3926</v>
      </c>
      <c r="G149" s="281"/>
      <c r="H149" s="282" t="s">
        <v>1</v>
      </c>
      <c r="I149" s="284"/>
      <c r="J149" s="281"/>
      <c r="K149" s="281"/>
      <c r="L149" s="285"/>
      <c r="M149" s="286"/>
      <c r="N149" s="287"/>
      <c r="O149" s="287"/>
      <c r="P149" s="287"/>
      <c r="Q149" s="287"/>
      <c r="R149" s="287"/>
      <c r="S149" s="287"/>
      <c r="T149" s="28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9" t="s">
        <v>235</v>
      </c>
      <c r="AU149" s="289" t="s">
        <v>94</v>
      </c>
      <c r="AV149" s="15" t="s">
        <v>92</v>
      </c>
      <c r="AW149" s="15" t="s">
        <v>40</v>
      </c>
      <c r="AX149" s="15" t="s">
        <v>85</v>
      </c>
      <c r="AY149" s="289" t="s">
        <v>226</v>
      </c>
    </row>
    <row r="150" s="15" customFormat="1">
      <c r="A150" s="15"/>
      <c r="B150" s="280"/>
      <c r="C150" s="281"/>
      <c r="D150" s="245" t="s">
        <v>235</v>
      </c>
      <c r="E150" s="282" t="s">
        <v>1</v>
      </c>
      <c r="F150" s="283" t="s">
        <v>3927</v>
      </c>
      <c r="G150" s="281"/>
      <c r="H150" s="282" t="s">
        <v>1</v>
      </c>
      <c r="I150" s="284"/>
      <c r="J150" s="281"/>
      <c r="K150" s="281"/>
      <c r="L150" s="285"/>
      <c r="M150" s="286"/>
      <c r="N150" s="287"/>
      <c r="O150" s="287"/>
      <c r="P150" s="287"/>
      <c r="Q150" s="287"/>
      <c r="R150" s="287"/>
      <c r="S150" s="287"/>
      <c r="T150" s="28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9" t="s">
        <v>235</v>
      </c>
      <c r="AU150" s="289" t="s">
        <v>94</v>
      </c>
      <c r="AV150" s="15" t="s">
        <v>92</v>
      </c>
      <c r="AW150" s="15" t="s">
        <v>40</v>
      </c>
      <c r="AX150" s="15" t="s">
        <v>85</v>
      </c>
      <c r="AY150" s="289" t="s">
        <v>226</v>
      </c>
    </row>
    <row r="151" s="15" customFormat="1">
      <c r="A151" s="15"/>
      <c r="B151" s="280"/>
      <c r="C151" s="281"/>
      <c r="D151" s="245" t="s">
        <v>235</v>
      </c>
      <c r="E151" s="282" t="s">
        <v>1</v>
      </c>
      <c r="F151" s="283" t="s">
        <v>5614</v>
      </c>
      <c r="G151" s="281"/>
      <c r="H151" s="282" t="s">
        <v>1</v>
      </c>
      <c r="I151" s="284"/>
      <c r="J151" s="281"/>
      <c r="K151" s="281"/>
      <c r="L151" s="285"/>
      <c r="M151" s="286"/>
      <c r="N151" s="287"/>
      <c r="O151" s="287"/>
      <c r="P151" s="287"/>
      <c r="Q151" s="287"/>
      <c r="R151" s="287"/>
      <c r="S151" s="287"/>
      <c r="T151" s="28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9" t="s">
        <v>235</v>
      </c>
      <c r="AU151" s="289" t="s">
        <v>94</v>
      </c>
      <c r="AV151" s="15" t="s">
        <v>92</v>
      </c>
      <c r="AW151" s="15" t="s">
        <v>40</v>
      </c>
      <c r="AX151" s="15" t="s">
        <v>85</v>
      </c>
      <c r="AY151" s="289" t="s">
        <v>226</v>
      </c>
    </row>
    <row r="152" s="15" customFormat="1">
      <c r="A152" s="15"/>
      <c r="B152" s="280"/>
      <c r="C152" s="281"/>
      <c r="D152" s="245" t="s">
        <v>235</v>
      </c>
      <c r="E152" s="282" t="s">
        <v>1</v>
      </c>
      <c r="F152" s="283" t="s">
        <v>3929</v>
      </c>
      <c r="G152" s="281"/>
      <c r="H152" s="282" t="s">
        <v>1</v>
      </c>
      <c r="I152" s="284"/>
      <c r="J152" s="281"/>
      <c r="K152" s="281"/>
      <c r="L152" s="285"/>
      <c r="M152" s="286"/>
      <c r="N152" s="287"/>
      <c r="O152" s="287"/>
      <c r="P152" s="287"/>
      <c r="Q152" s="287"/>
      <c r="R152" s="287"/>
      <c r="S152" s="287"/>
      <c r="T152" s="28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9" t="s">
        <v>235</v>
      </c>
      <c r="AU152" s="289" t="s">
        <v>94</v>
      </c>
      <c r="AV152" s="15" t="s">
        <v>92</v>
      </c>
      <c r="AW152" s="15" t="s">
        <v>40</v>
      </c>
      <c r="AX152" s="15" t="s">
        <v>85</v>
      </c>
      <c r="AY152" s="289" t="s">
        <v>226</v>
      </c>
    </row>
    <row r="153" s="13" customFormat="1">
      <c r="A153" s="13"/>
      <c r="B153" s="243"/>
      <c r="C153" s="244"/>
      <c r="D153" s="245" t="s">
        <v>235</v>
      </c>
      <c r="E153" s="246" t="s">
        <v>1</v>
      </c>
      <c r="F153" s="247" t="s">
        <v>92</v>
      </c>
      <c r="G153" s="244"/>
      <c r="H153" s="248">
        <v>1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235</v>
      </c>
      <c r="AU153" s="254" t="s">
        <v>94</v>
      </c>
      <c r="AV153" s="13" t="s">
        <v>94</v>
      </c>
      <c r="AW153" s="13" t="s">
        <v>40</v>
      </c>
      <c r="AX153" s="13" t="s">
        <v>92</v>
      </c>
      <c r="AY153" s="254" t="s">
        <v>226</v>
      </c>
    </row>
    <row r="154" s="2" customFormat="1" ht="16.5" customHeight="1">
      <c r="A154" s="41"/>
      <c r="B154" s="42"/>
      <c r="C154" s="230" t="s">
        <v>94</v>
      </c>
      <c r="D154" s="230" t="s">
        <v>228</v>
      </c>
      <c r="E154" s="231" t="s">
        <v>5228</v>
      </c>
      <c r="F154" s="232" t="s">
        <v>5615</v>
      </c>
      <c r="G154" s="233" t="s">
        <v>611</v>
      </c>
      <c r="H154" s="234">
        <v>1</v>
      </c>
      <c r="I154" s="235"/>
      <c r="J154" s="236">
        <f>ROUND(I154*H154,2)</f>
        <v>0</v>
      </c>
      <c r="K154" s="232" t="s">
        <v>1</v>
      </c>
      <c r="L154" s="47"/>
      <c r="M154" s="237" t="s">
        <v>1</v>
      </c>
      <c r="N154" s="238" t="s">
        <v>52</v>
      </c>
      <c r="O154" s="95"/>
      <c r="P154" s="239">
        <f>O154*H154</f>
        <v>0</v>
      </c>
      <c r="Q154" s="239">
        <v>0.0050000000000000001</v>
      </c>
      <c r="R154" s="239">
        <f>Q154*H154</f>
        <v>0.0050000000000000001</v>
      </c>
      <c r="S154" s="239">
        <v>0</v>
      </c>
      <c r="T154" s="24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1" t="s">
        <v>233</v>
      </c>
      <c r="AT154" s="241" t="s">
        <v>228</v>
      </c>
      <c r="AU154" s="241" t="s">
        <v>94</v>
      </c>
      <c r="AY154" s="19" t="s">
        <v>226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233</v>
      </c>
      <c r="BK154" s="242">
        <f>ROUND(I154*H154,2)</f>
        <v>0</v>
      </c>
      <c r="BL154" s="19" t="s">
        <v>233</v>
      </c>
      <c r="BM154" s="241" t="s">
        <v>5616</v>
      </c>
    </row>
    <row r="155" s="2" customFormat="1">
      <c r="A155" s="41"/>
      <c r="B155" s="42"/>
      <c r="C155" s="43"/>
      <c r="D155" s="245" t="s">
        <v>503</v>
      </c>
      <c r="E155" s="43"/>
      <c r="F155" s="276" t="s">
        <v>5617</v>
      </c>
      <c r="G155" s="43"/>
      <c r="H155" s="43"/>
      <c r="I155" s="277"/>
      <c r="J155" s="43"/>
      <c r="K155" s="43"/>
      <c r="L155" s="47"/>
      <c r="M155" s="278"/>
      <c r="N155" s="279"/>
      <c r="O155" s="95"/>
      <c r="P155" s="95"/>
      <c r="Q155" s="95"/>
      <c r="R155" s="95"/>
      <c r="S155" s="95"/>
      <c r="T155" s="96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503</v>
      </c>
      <c r="AU155" s="19" t="s">
        <v>94</v>
      </c>
    </row>
    <row r="156" s="15" customFormat="1">
      <c r="A156" s="15"/>
      <c r="B156" s="280"/>
      <c r="C156" s="281"/>
      <c r="D156" s="245" t="s">
        <v>235</v>
      </c>
      <c r="E156" s="282" t="s">
        <v>1</v>
      </c>
      <c r="F156" s="283" t="s">
        <v>5618</v>
      </c>
      <c r="G156" s="281"/>
      <c r="H156" s="282" t="s">
        <v>1</v>
      </c>
      <c r="I156" s="284"/>
      <c r="J156" s="281"/>
      <c r="K156" s="281"/>
      <c r="L156" s="285"/>
      <c r="M156" s="286"/>
      <c r="N156" s="287"/>
      <c r="O156" s="287"/>
      <c r="P156" s="287"/>
      <c r="Q156" s="287"/>
      <c r="R156" s="287"/>
      <c r="S156" s="287"/>
      <c r="T156" s="28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9" t="s">
        <v>235</v>
      </c>
      <c r="AU156" s="289" t="s">
        <v>94</v>
      </c>
      <c r="AV156" s="15" t="s">
        <v>92</v>
      </c>
      <c r="AW156" s="15" t="s">
        <v>40</v>
      </c>
      <c r="AX156" s="15" t="s">
        <v>85</v>
      </c>
      <c r="AY156" s="289" t="s">
        <v>226</v>
      </c>
    </row>
    <row r="157" s="15" customFormat="1">
      <c r="A157" s="15"/>
      <c r="B157" s="280"/>
      <c r="C157" s="281"/>
      <c r="D157" s="245" t="s">
        <v>235</v>
      </c>
      <c r="E157" s="282" t="s">
        <v>1</v>
      </c>
      <c r="F157" s="283" t="s">
        <v>5619</v>
      </c>
      <c r="G157" s="281"/>
      <c r="H157" s="282" t="s">
        <v>1</v>
      </c>
      <c r="I157" s="284"/>
      <c r="J157" s="281"/>
      <c r="K157" s="281"/>
      <c r="L157" s="285"/>
      <c r="M157" s="286"/>
      <c r="N157" s="287"/>
      <c r="O157" s="287"/>
      <c r="P157" s="287"/>
      <c r="Q157" s="287"/>
      <c r="R157" s="287"/>
      <c r="S157" s="287"/>
      <c r="T157" s="28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9" t="s">
        <v>235</v>
      </c>
      <c r="AU157" s="289" t="s">
        <v>94</v>
      </c>
      <c r="AV157" s="15" t="s">
        <v>92</v>
      </c>
      <c r="AW157" s="15" t="s">
        <v>40</v>
      </c>
      <c r="AX157" s="15" t="s">
        <v>85</v>
      </c>
      <c r="AY157" s="289" t="s">
        <v>226</v>
      </c>
    </row>
    <row r="158" s="15" customFormat="1">
      <c r="A158" s="15"/>
      <c r="B158" s="280"/>
      <c r="C158" s="281"/>
      <c r="D158" s="245" t="s">
        <v>235</v>
      </c>
      <c r="E158" s="282" t="s">
        <v>1</v>
      </c>
      <c r="F158" s="283" t="s">
        <v>5620</v>
      </c>
      <c r="G158" s="281"/>
      <c r="H158" s="282" t="s">
        <v>1</v>
      </c>
      <c r="I158" s="284"/>
      <c r="J158" s="281"/>
      <c r="K158" s="281"/>
      <c r="L158" s="285"/>
      <c r="M158" s="286"/>
      <c r="N158" s="287"/>
      <c r="O158" s="287"/>
      <c r="P158" s="287"/>
      <c r="Q158" s="287"/>
      <c r="R158" s="287"/>
      <c r="S158" s="287"/>
      <c r="T158" s="28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9" t="s">
        <v>235</v>
      </c>
      <c r="AU158" s="289" t="s">
        <v>94</v>
      </c>
      <c r="AV158" s="15" t="s">
        <v>92</v>
      </c>
      <c r="AW158" s="15" t="s">
        <v>40</v>
      </c>
      <c r="AX158" s="15" t="s">
        <v>85</v>
      </c>
      <c r="AY158" s="289" t="s">
        <v>226</v>
      </c>
    </row>
    <row r="159" s="15" customFormat="1">
      <c r="A159" s="15"/>
      <c r="B159" s="280"/>
      <c r="C159" s="281"/>
      <c r="D159" s="245" t="s">
        <v>235</v>
      </c>
      <c r="E159" s="282" t="s">
        <v>1</v>
      </c>
      <c r="F159" s="283" t="s">
        <v>3957</v>
      </c>
      <c r="G159" s="281"/>
      <c r="H159" s="282" t="s">
        <v>1</v>
      </c>
      <c r="I159" s="284"/>
      <c r="J159" s="281"/>
      <c r="K159" s="281"/>
      <c r="L159" s="285"/>
      <c r="M159" s="286"/>
      <c r="N159" s="287"/>
      <c r="O159" s="287"/>
      <c r="P159" s="287"/>
      <c r="Q159" s="287"/>
      <c r="R159" s="287"/>
      <c r="S159" s="287"/>
      <c r="T159" s="28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9" t="s">
        <v>235</v>
      </c>
      <c r="AU159" s="289" t="s">
        <v>94</v>
      </c>
      <c r="AV159" s="15" t="s">
        <v>92</v>
      </c>
      <c r="AW159" s="15" t="s">
        <v>40</v>
      </c>
      <c r="AX159" s="15" t="s">
        <v>85</v>
      </c>
      <c r="AY159" s="289" t="s">
        <v>226</v>
      </c>
    </row>
    <row r="160" s="15" customFormat="1">
      <c r="A160" s="15"/>
      <c r="B160" s="280"/>
      <c r="C160" s="281"/>
      <c r="D160" s="245" t="s">
        <v>235</v>
      </c>
      <c r="E160" s="282" t="s">
        <v>1</v>
      </c>
      <c r="F160" s="283" t="s">
        <v>3958</v>
      </c>
      <c r="G160" s="281"/>
      <c r="H160" s="282" t="s">
        <v>1</v>
      </c>
      <c r="I160" s="284"/>
      <c r="J160" s="281"/>
      <c r="K160" s="281"/>
      <c r="L160" s="285"/>
      <c r="M160" s="286"/>
      <c r="N160" s="287"/>
      <c r="O160" s="287"/>
      <c r="P160" s="287"/>
      <c r="Q160" s="287"/>
      <c r="R160" s="287"/>
      <c r="S160" s="287"/>
      <c r="T160" s="28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9" t="s">
        <v>235</v>
      </c>
      <c r="AU160" s="289" t="s">
        <v>94</v>
      </c>
      <c r="AV160" s="15" t="s">
        <v>92</v>
      </c>
      <c r="AW160" s="15" t="s">
        <v>40</v>
      </c>
      <c r="AX160" s="15" t="s">
        <v>85</v>
      </c>
      <c r="AY160" s="289" t="s">
        <v>226</v>
      </c>
    </row>
    <row r="161" s="15" customFormat="1">
      <c r="A161" s="15"/>
      <c r="B161" s="280"/>
      <c r="C161" s="281"/>
      <c r="D161" s="245" t="s">
        <v>235</v>
      </c>
      <c r="E161" s="282" t="s">
        <v>1</v>
      </c>
      <c r="F161" s="283" t="s">
        <v>3959</v>
      </c>
      <c r="G161" s="281"/>
      <c r="H161" s="282" t="s">
        <v>1</v>
      </c>
      <c r="I161" s="284"/>
      <c r="J161" s="281"/>
      <c r="K161" s="281"/>
      <c r="L161" s="285"/>
      <c r="M161" s="286"/>
      <c r="N161" s="287"/>
      <c r="O161" s="287"/>
      <c r="P161" s="287"/>
      <c r="Q161" s="287"/>
      <c r="R161" s="287"/>
      <c r="S161" s="287"/>
      <c r="T161" s="28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9" t="s">
        <v>235</v>
      </c>
      <c r="AU161" s="289" t="s">
        <v>94</v>
      </c>
      <c r="AV161" s="15" t="s">
        <v>92</v>
      </c>
      <c r="AW161" s="15" t="s">
        <v>40</v>
      </c>
      <c r="AX161" s="15" t="s">
        <v>85</v>
      </c>
      <c r="AY161" s="289" t="s">
        <v>226</v>
      </c>
    </row>
    <row r="162" s="15" customFormat="1">
      <c r="A162" s="15"/>
      <c r="B162" s="280"/>
      <c r="C162" s="281"/>
      <c r="D162" s="245" t="s">
        <v>235</v>
      </c>
      <c r="E162" s="282" t="s">
        <v>1</v>
      </c>
      <c r="F162" s="283" t="s">
        <v>3960</v>
      </c>
      <c r="G162" s="281"/>
      <c r="H162" s="282" t="s">
        <v>1</v>
      </c>
      <c r="I162" s="284"/>
      <c r="J162" s="281"/>
      <c r="K162" s="281"/>
      <c r="L162" s="285"/>
      <c r="M162" s="286"/>
      <c r="N162" s="287"/>
      <c r="O162" s="287"/>
      <c r="P162" s="287"/>
      <c r="Q162" s="287"/>
      <c r="R162" s="287"/>
      <c r="S162" s="287"/>
      <c r="T162" s="28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9" t="s">
        <v>235</v>
      </c>
      <c r="AU162" s="289" t="s">
        <v>94</v>
      </c>
      <c r="AV162" s="15" t="s">
        <v>92</v>
      </c>
      <c r="AW162" s="15" t="s">
        <v>40</v>
      </c>
      <c r="AX162" s="15" t="s">
        <v>85</v>
      </c>
      <c r="AY162" s="289" t="s">
        <v>226</v>
      </c>
    </row>
    <row r="163" s="15" customFormat="1">
      <c r="A163" s="15"/>
      <c r="B163" s="280"/>
      <c r="C163" s="281"/>
      <c r="D163" s="245" t="s">
        <v>235</v>
      </c>
      <c r="E163" s="282" t="s">
        <v>1</v>
      </c>
      <c r="F163" s="283" t="s">
        <v>3961</v>
      </c>
      <c r="G163" s="281"/>
      <c r="H163" s="282" t="s">
        <v>1</v>
      </c>
      <c r="I163" s="284"/>
      <c r="J163" s="281"/>
      <c r="K163" s="281"/>
      <c r="L163" s="285"/>
      <c r="M163" s="286"/>
      <c r="N163" s="287"/>
      <c r="O163" s="287"/>
      <c r="P163" s="287"/>
      <c r="Q163" s="287"/>
      <c r="R163" s="287"/>
      <c r="S163" s="287"/>
      <c r="T163" s="28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9" t="s">
        <v>235</v>
      </c>
      <c r="AU163" s="289" t="s">
        <v>94</v>
      </c>
      <c r="AV163" s="15" t="s">
        <v>92</v>
      </c>
      <c r="AW163" s="15" t="s">
        <v>40</v>
      </c>
      <c r="AX163" s="15" t="s">
        <v>85</v>
      </c>
      <c r="AY163" s="289" t="s">
        <v>226</v>
      </c>
    </row>
    <row r="164" s="15" customFormat="1">
      <c r="A164" s="15"/>
      <c r="B164" s="280"/>
      <c r="C164" s="281"/>
      <c r="D164" s="245" t="s">
        <v>235</v>
      </c>
      <c r="E164" s="282" t="s">
        <v>1</v>
      </c>
      <c r="F164" s="283" t="s">
        <v>3962</v>
      </c>
      <c r="G164" s="281"/>
      <c r="H164" s="282" t="s">
        <v>1</v>
      </c>
      <c r="I164" s="284"/>
      <c r="J164" s="281"/>
      <c r="K164" s="281"/>
      <c r="L164" s="285"/>
      <c r="M164" s="286"/>
      <c r="N164" s="287"/>
      <c r="O164" s="287"/>
      <c r="P164" s="287"/>
      <c r="Q164" s="287"/>
      <c r="R164" s="287"/>
      <c r="S164" s="287"/>
      <c r="T164" s="28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9" t="s">
        <v>235</v>
      </c>
      <c r="AU164" s="289" t="s">
        <v>94</v>
      </c>
      <c r="AV164" s="15" t="s">
        <v>92</v>
      </c>
      <c r="AW164" s="15" t="s">
        <v>40</v>
      </c>
      <c r="AX164" s="15" t="s">
        <v>85</v>
      </c>
      <c r="AY164" s="289" t="s">
        <v>226</v>
      </c>
    </row>
    <row r="165" s="15" customFormat="1">
      <c r="A165" s="15"/>
      <c r="B165" s="280"/>
      <c r="C165" s="281"/>
      <c r="D165" s="245" t="s">
        <v>235</v>
      </c>
      <c r="E165" s="282" t="s">
        <v>1</v>
      </c>
      <c r="F165" s="283" t="s">
        <v>3963</v>
      </c>
      <c r="G165" s="281"/>
      <c r="H165" s="282" t="s">
        <v>1</v>
      </c>
      <c r="I165" s="284"/>
      <c r="J165" s="281"/>
      <c r="K165" s="281"/>
      <c r="L165" s="285"/>
      <c r="M165" s="286"/>
      <c r="N165" s="287"/>
      <c r="O165" s="287"/>
      <c r="P165" s="287"/>
      <c r="Q165" s="287"/>
      <c r="R165" s="287"/>
      <c r="S165" s="287"/>
      <c r="T165" s="28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9" t="s">
        <v>235</v>
      </c>
      <c r="AU165" s="289" t="s">
        <v>94</v>
      </c>
      <c r="AV165" s="15" t="s">
        <v>92</v>
      </c>
      <c r="AW165" s="15" t="s">
        <v>40</v>
      </c>
      <c r="AX165" s="15" t="s">
        <v>85</v>
      </c>
      <c r="AY165" s="289" t="s">
        <v>226</v>
      </c>
    </row>
    <row r="166" s="13" customFormat="1">
      <c r="A166" s="13"/>
      <c r="B166" s="243"/>
      <c r="C166" s="244"/>
      <c r="D166" s="245" t="s">
        <v>235</v>
      </c>
      <c r="E166" s="246" t="s">
        <v>1</v>
      </c>
      <c r="F166" s="247" t="s">
        <v>92</v>
      </c>
      <c r="G166" s="244"/>
      <c r="H166" s="248">
        <v>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235</v>
      </c>
      <c r="AU166" s="254" t="s">
        <v>94</v>
      </c>
      <c r="AV166" s="13" t="s">
        <v>94</v>
      </c>
      <c r="AW166" s="13" t="s">
        <v>40</v>
      </c>
      <c r="AX166" s="13" t="s">
        <v>92</v>
      </c>
      <c r="AY166" s="254" t="s">
        <v>226</v>
      </c>
    </row>
    <row r="167" s="2" customFormat="1" ht="16.5" customHeight="1">
      <c r="A167" s="41"/>
      <c r="B167" s="42"/>
      <c r="C167" s="230" t="s">
        <v>241</v>
      </c>
      <c r="D167" s="230" t="s">
        <v>228</v>
      </c>
      <c r="E167" s="231" t="s">
        <v>5231</v>
      </c>
      <c r="F167" s="232" t="s">
        <v>5621</v>
      </c>
      <c r="G167" s="233" t="s">
        <v>387</v>
      </c>
      <c r="H167" s="234">
        <v>1</v>
      </c>
      <c r="I167" s="235"/>
      <c r="J167" s="236">
        <f>ROUND(I167*H167,2)</f>
        <v>0</v>
      </c>
      <c r="K167" s="232" t="s">
        <v>1</v>
      </c>
      <c r="L167" s="47"/>
      <c r="M167" s="237" t="s">
        <v>1</v>
      </c>
      <c r="N167" s="238" t="s">
        <v>52</v>
      </c>
      <c r="O167" s="95"/>
      <c r="P167" s="239">
        <f>O167*H167</f>
        <v>0</v>
      </c>
      <c r="Q167" s="239">
        <v>0.078</v>
      </c>
      <c r="R167" s="239">
        <f>Q167*H167</f>
        <v>0.078</v>
      </c>
      <c r="S167" s="239">
        <v>0</v>
      </c>
      <c r="T167" s="240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1" t="s">
        <v>233</v>
      </c>
      <c r="AT167" s="241" t="s">
        <v>228</v>
      </c>
      <c r="AU167" s="241" t="s">
        <v>94</v>
      </c>
      <c r="AY167" s="19" t="s">
        <v>226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233</v>
      </c>
      <c r="BK167" s="242">
        <f>ROUND(I167*H167,2)</f>
        <v>0</v>
      </c>
      <c r="BL167" s="19" t="s">
        <v>233</v>
      </c>
      <c r="BM167" s="241" t="s">
        <v>5622</v>
      </c>
    </row>
    <row r="168" s="2" customFormat="1">
      <c r="A168" s="41"/>
      <c r="B168" s="42"/>
      <c r="C168" s="43"/>
      <c r="D168" s="245" t="s">
        <v>503</v>
      </c>
      <c r="E168" s="43"/>
      <c r="F168" s="276" t="s">
        <v>5623</v>
      </c>
      <c r="G168" s="43"/>
      <c r="H168" s="43"/>
      <c r="I168" s="277"/>
      <c r="J168" s="43"/>
      <c r="K168" s="43"/>
      <c r="L168" s="47"/>
      <c r="M168" s="278"/>
      <c r="N168" s="279"/>
      <c r="O168" s="95"/>
      <c r="P168" s="95"/>
      <c r="Q168" s="95"/>
      <c r="R168" s="95"/>
      <c r="S168" s="95"/>
      <c r="T168" s="96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503</v>
      </c>
      <c r="AU168" s="19" t="s">
        <v>94</v>
      </c>
    </row>
    <row r="169" s="15" customFormat="1">
      <c r="A169" s="15"/>
      <c r="B169" s="280"/>
      <c r="C169" s="281"/>
      <c r="D169" s="245" t="s">
        <v>235</v>
      </c>
      <c r="E169" s="282" t="s">
        <v>1</v>
      </c>
      <c r="F169" s="283" t="s">
        <v>5624</v>
      </c>
      <c r="G169" s="281"/>
      <c r="H169" s="282" t="s">
        <v>1</v>
      </c>
      <c r="I169" s="284"/>
      <c r="J169" s="281"/>
      <c r="K169" s="281"/>
      <c r="L169" s="285"/>
      <c r="M169" s="286"/>
      <c r="N169" s="287"/>
      <c r="O169" s="287"/>
      <c r="P169" s="287"/>
      <c r="Q169" s="287"/>
      <c r="R169" s="287"/>
      <c r="S169" s="287"/>
      <c r="T169" s="28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9" t="s">
        <v>235</v>
      </c>
      <c r="AU169" s="289" t="s">
        <v>94</v>
      </c>
      <c r="AV169" s="15" t="s">
        <v>92</v>
      </c>
      <c r="AW169" s="15" t="s">
        <v>40</v>
      </c>
      <c r="AX169" s="15" t="s">
        <v>85</v>
      </c>
      <c r="AY169" s="289" t="s">
        <v>226</v>
      </c>
    </row>
    <row r="170" s="15" customFormat="1">
      <c r="A170" s="15"/>
      <c r="B170" s="280"/>
      <c r="C170" s="281"/>
      <c r="D170" s="245" t="s">
        <v>235</v>
      </c>
      <c r="E170" s="282" t="s">
        <v>1</v>
      </c>
      <c r="F170" s="283" t="s">
        <v>3969</v>
      </c>
      <c r="G170" s="281"/>
      <c r="H170" s="282" t="s">
        <v>1</v>
      </c>
      <c r="I170" s="284"/>
      <c r="J170" s="281"/>
      <c r="K170" s="281"/>
      <c r="L170" s="285"/>
      <c r="M170" s="286"/>
      <c r="N170" s="287"/>
      <c r="O170" s="287"/>
      <c r="P170" s="287"/>
      <c r="Q170" s="287"/>
      <c r="R170" s="287"/>
      <c r="S170" s="287"/>
      <c r="T170" s="28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9" t="s">
        <v>235</v>
      </c>
      <c r="AU170" s="289" t="s">
        <v>94</v>
      </c>
      <c r="AV170" s="15" t="s">
        <v>92</v>
      </c>
      <c r="AW170" s="15" t="s">
        <v>40</v>
      </c>
      <c r="AX170" s="15" t="s">
        <v>85</v>
      </c>
      <c r="AY170" s="289" t="s">
        <v>226</v>
      </c>
    </row>
    <row r="171" s="15" customFormat="1">
      <c r="A171" s="15"/>
      <c r="B171" s="280"/>
      <c r="C171" s="281"/>
      <c r="D171" s="245" t="s">
        <v>235</v>
      </c>
      <c r="E171" s="282" t="s">
        <v>1</v>
      </c>
      <c r="F171" s="283" t="s">
        <v>3970</v>
      </c>
      <c r="G171" s="281"/>
      <c r="H171" s="282" t="s">
        <v>1</v>
      </c>
      <c r="I171" s="284"/>
      <c r="J171" s="281"/>
      <c r="K171" s="281"/>
      <c r="L171" s="285"/>
      <c r="M171" s="286"/>
      <c r="N171" s="287"/>
      <c r="O171" s="287"/>
      <c r="P171" s="287"/>
      <c r="Q171" s="287"/>
      <c r="R171" s="287"/>
      <c r="S171" s="287"/>
      <c r="T171" s="28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9" t="s">
        <v>235</v>
      </c>
      <c r="AU171" s="289" t="s">
        <v>94</v>
      </c>
      <c r="AV171" s="15" t="s">
        <v>92</v>
      </c>
      <c r="AW171" s="15" t="s">
        <v>40</v>
      </c>
      <c r="AX171" s="15" t="s">
        <v>85</v>
      </c>
      <c r="AY171" s="289" t="s">
        <v>226</v>
      </c>
    </row>
    <row r="172" s="15" customFormat="1">
      <c r="A172" s="15"/>
      <c r="B172" s="280"/>
      <c r="C172" s="281"/>
      <c r="D172" s="245" t="s">
        <v>235</v>
      </c>
      <c r="E172" s="282" t="s">
        <v>1</v>
      </c>
      <c r="F172" s="283" t="s">
        <v>3971</v>
      </c>
      <c r="G172" s="281"/>
      <c r="H172" s="282" t="s">
        <v>1</v>
      </c>
      <c r="I172" s="284"/>
      <c r="J172" s="281"/>
      <c r="K172" s="281"/>
      <c r="L172" s="285"/>
      <c r="M172" s="286"/>
      <c r="N172" s="287"/>
      <c r="O172" s="287"/>
      <c r="P172" s="287"/>
      <c r="Q172" s="287"/>
      <c r="R172" s="287"/>
      <c r="S172" s="287"/>
      <c r="T172" s="28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9" t="s">
        <v>235</v>
      </c>
      <c r="AU172" s="289" t="s">
        <v>94</v>
      </c>
      <c r="AV172" s="15" t="s">
        <v>92</v>
      </c>
      <c r="AW172" s="15" t="s">
        <v>40</v>
      </c>
      <c r="AX172" s="15" t="s">
        <v>85</v>
      </c>
      <c r="AY172" s="289" t="s">
        <v>226</v>
      </c>
    </row>
    <row r="173" s="15" customFormat="1">
      <c r="A173" s="15"/>
      <c r="B173" s="280"/>
      <c r="C173" s="281"/>
      <c r="D173" s="245" t="s">
        <v>235</v>
      </c>
      <c r="E173" s="282" t="s">
        <v>1</v>
      </c>
      <c r="F173" s="283" t="s">
        <v>4014</v>
      </c>
      <c r="G173" s="281"/>
      <c r="H173" s="282" t="s">
        <v>1</v>
      </c>
      <c r="I173" s="284"/>
      <c r="J173" s="281"/>
      <c r="K173" s="281"/>
      <c r="L173" s="285"/>
      <c r="M173" s="286"/>
      <c r="N173" s="287"/>
      <c r="O173" s="287"/>
      <c r="P173" s="287"/>
      <c r="Q173" s="287"/>
      <c r="R173" s="287"/>
      <c r="S173" s="287"/>
      <c r="T173" s="28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9" t="s">
        <v>235</v>
      </c>
      <c r="AU173" s="289" t="s">
        <v>94</v>
      </c>
      <c r="AV173" s="15" t="s">
        <v>92</v>
      </c>
      <c r="AW173" s="15" t="s">
        <v>40</v>
      </c>
      <c r="AX173" s="15" t="s">
        <v>85</v>
      </c>
      <c r="AY173" s="289" t="s">
        <v>226</v>
      </c>
    </row>
    <row r="174" s="15" customFormat="1">
      <c r="A174" s="15"/>
      <c r="B174" s="280"/>
      <c r="C174" s="281"/>
      <c r="D174" s="245" t="s">
        <v>235</v>
      </c>
      <c r="E174" s="282" t="s">
        <v>1</v>
      </c>
      <c r="F174" s="283" t="s">
        <v>5625</v>
      </c>
      <c r="G174" s="281"/>
      <c r="H174" s="282" t="s">
        <v>1</v>
      </c>
      <c r="I174" s="284"/>
      <c r="J174" s="281"/>
      <c r="K174" s="281"/>
      <c r="L174" s="285"/>
      <c r="M174" s="286"/>
      <c r="N174" s="287"/>
      <c r="O174" s="287"/>
      <c r="P174" s="287"/>
      <c r="Q174" s="287"/>
      <c r="R174" s="287"/>
      <c r="S174" s="287"/>
      <c r="T174" s="28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9" t="s">
        <v>235</v>
      </c>
      <c r="AU174" s="289" t="s">
        <v>94</v>
      </c>
      <c r="AV174" s="15" t="s">
        <v>92</v>
      </c>
      <c r="AW174" s="15" t="s">
        <v>40</v>
      </c>
      <c r="AX174" s="15" t="s">
        <v>85</v>
      </c>
      <c r="AY174" s="289" t="s">
        <v>226</v>
      </c>
    </row>
    <row r="175" s="15" customFormat="1">
      <c r="A175" s="15"/>
      <c r="B175" s="280"/>
      <c r="C175" s="281"/>
      <c r="D175" s="245" t="s">
        <v>235</v>
      </c>
      <c r="E175" s="282" t="s">
        <v>1</v>
      </c>
      <c r="F175" s="283" t="s">
        <v>5626</v>
      </c>
      <c r="G175" s="281"/>
      <c r="H175" s="282" t="s">
        <v>1</v>
      </c>
      <c r="I175" s="284"/>
      <c r="J175" s="281"/>
      <c r="K175" s="281"/>
      <c r="L175" s="285"/>
      <c r="M175" s="286"/>
      <c r="N175" s="287"/>
      <c r="O175" s="287"/>
      <c r="P175" s="287"/>
      <c r="Q175" s="287"/>
      <c r="R175" s="287"/>
      <c r="S175" s="287"/>
      <c r="T175" s="28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9" t="s">
        <v>235</v>
      </c>
      <c r="AU175" s="289" t="s">
        <v>94</v>
      </c>
      <c r="AV175" s="15" t="s">
        <v>92</v>
      </c>
      <c r="AW175" s="15" t="s">
        <v>40</v>
      </c>
      <c r="AX175" s="15" t="s">
        <v>85</v>
      </c>
      <c r="AY175" s="289" t="s">
        <v>226</v>
      </c>
    </row>
    <row r="176" s="15" customFormat="1">
      <c r="A176" s="15"/>
      <c r="B176" s="280"/>
      <c r="C176" s="281"/>
      <c r="D176" s="245" t="s">
        <v>235</v>
      </c>
      <c r="E176" s="282" t="s">
        <v>1</v>
      </c>
      <c r="F176" s="283" t="s">
        <v>5627</v>
      </c>
      <c r="G176" s="281"/>
      <c r="H176" s="282" t="s">
        <v>1</v>
      </c>
      <c r="I176" s="284"/>
      <c r="J176" s="281"/>
      <c r="K176" s="281"/>
      <c r="L176" s="285"/>
      <c r="M176" s="286"/>
      <c r="N176" s="287"/>
      <c r="O176" s="287"/>
      <c r="P176" s="287"/>
      <c r="Q176" s="287"/>
      <c r="R176" s="287"/>
      <c r="S176" s="287"/>
      <c r="T176" s="28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9" t="s">
        <v>235</v>
      </c>
      <c r="AU176" s="289" t="s">
        <v>94</v>
      </c>
      <c r="AV176" s="15" t="s">
        <v>92</v>
      </c>
      <c r="AW176" s="15" t="s">
        <v>40</v>
      </c>
      <c r="AX176" s="15" t="s">
        <v>85</v>
      </c>
      <c r="AY176" s="289" t="s">
        <v>226</v>
      </c>
    </row>
    <row r="177" s="15" customFormat="1">
      <c r="A177" s="15"/>
      <c r="B177" s="280"/>
      <c r="C177" s="281"/>
      <c r="D177" s="245" t="s">
        <v>235</v>
      </c>
      <c r="E177" s="282" t="s">
        <v>1</v>
      </c>
      <c r="F177" s="283" t="s">
        <v>5628</v>
      </c>
      <c r="G177" s="281"/>
      <c r="H177" s="282" t="s">
        <v>1</v>
      </c>
      <c r="I177" s="284"/>
      <c r="J177" s="281"/>
      <c r="K177" s="281"/>
      <c r="L177" s="285"/>
      <c r="M177" s="286"/>
      <c r="N177" s="287"/>
      <c r="O177" s="287"/>
      <c r="P177" s="287"/>
      <c r="Q177" s="287"/>
      <c r="R177" s="287"/>
      <c r="S177" s="287"/>
      <c r="T177" s="28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9" t="s">
        <v>235</v>
      </c>
      <c r="AU177" s="289" t="s">
        <v>94</v>
      </c>
      <c r="AV177" s="15" t="s">
        <v>92</v>
      </c>
      <c r="AW177" s="15" t="s">
        <v>40</v>
      </c>
      <c r="AX177" s="15" t="s">
        <v>85</v>
      </c>
      <c r="AY177" s="289" t="s">
        <v>226</v>
      </c>
    </row>
    <row r="178" s="15" customFormat="1">
      <c r="A178" s="15"/>
      <c r="B178" s="280"/>
      <c r="C178" s="281"/>
      <c r="D178" s="245" t="s">
        <v>235</v>
      </c>
      <c r="E178" s="282" t="s">
        <v>1</v>
      </c>
      <c r="F178" s="283" t="s">
        <v>5629</v>
      </c>
      <c r="G178" s="281"/>
      <c r="H178" s="282" t="s">
        <v>1</v>
      </c>
      <c r="I178" s="284"/>
      <c r="J178" s="281"/>
      <c r="K178" s="281"/>
      <c r="L178" s="285"/>
      <c r="M178" s="286"/>
      <c r="N178" s="287"/>
      <c r="O178" s="287"/>
      <c r="P178" s="287"/>
      <c r="Q178" s="287"/>
      <c r="R178" s="287"/>
      <c r="S178" s="287"/>
      <c r="T178" s="28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9" t="s">
        <v>235</v>
      </c>
      <c r="AU178" s="289" t="s">
        <v>94</v>
      </c>
      <c r="AV178" s="15" t="s">
        <v>92</v>
      </c>
      <c r="AW178" s="15" t="s">
        <v>40</v>
      </c>
      <c r="AX178" s="15" t="s">
        <v>85</v>
      </c>
      <c r="AY178" s="289" t="s">
        <v>226</v>
      </c>
    </row>
    <row r="179" s="15" customFormat="1">
      <c r="A179" s="15"/>
      <c r="B179" s="280"/>
      <c r="C179" s="281"/>
      <c r="D179" s="245" t="s">
        <v>235</v>
      </c>
      <c r="E179" s="282" t="s">
        <v>1</v>
      </c>
      <c r="F179" s="283" t="s">
        <v>3973</v>
      </c>
      <c r="G179" s="281"/>
      <c r="H179" s="282" t="s">
        <v>1</v>
      </c>
      <c r="I179" s="284"/>
      <c r="J179" s="281"/>
      <c r="K179" s="281"/>
      <c r="L179" s="285"/>
      <c r="M179" s="286"/>
      <c r="N179" s="287"/>
      <c r="O179" s="287"/>
      <c r="P179" s="287"/>
      <c r="Q179" s="287"/>
      <c r="R179" s="287"/>
      <c r="S179" s="287"/>
      <c r="T179" s="28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9" t="s">
        <v>235</v>
      </c>
      <c r="AU179" s="289" t="s">
        <v>94</v>
      </c>
      <c r="AV179" s="15" t="s">
        <v>92</v>
      </c>
      <c r="AW179" s="15" t="s">
        <v>40</v>
      </c>
      <c r="AX179" s="15" t="s">
        <v>85</v>
      </c>
      <c r="AY179" s="289" t="s">
        <v>226</v>
      </c>
    </row>
    <row r="180" s="15" customFormat="1">
      <c r="A180" s="15"/>
      <c r="B180" s="280"/>
      <c r="C180" s="281"/>
      <c r="D180" s="245" t="s">
        <v>235</v>
      </c>
      <c r="E180" s="282" t="s">
        <v>1</v>
      </c>
      <c r="F180" s="283" t="s">
        <v>3972</v>
      </c>
      <c r="G180" s="281"/>
      <c r="H180" s="282" t="s">
        <v>1</v>
      </c>
      <c r="I180" s="284"/>
      <c r="J180" s="281"/>
      <c r="K180" s="281"/>
      <c r="L180" s="285"/>
      <c r="M180" s="286"/>
      <c r="N180" s="287"/>
      <c r="O180" s="287"/>
      <c r="P180" s="287"/>
      <c r="Q180" s="287"/>
      <c r="R180" s="287"/>
      <c r="S180" s="287"/>
      <c r="T180" s="28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9" t="s">
        <v>235</v>
      </c>
      <c r="AU180" s="289" t="s">
        <v>94</v>
      </c>
      <c r="AV180" s="15" t="s">
        <v>92</v>
      </c>
      <c r="AW180" s="15" t="s">
        <v>40</v>
      </c>
      <c r="AX180" s="15" t="s">
        <v>85</v>
      </c>
      <c r="AY180" s="289" t="s">
        <v>226</v>
      </c>
    </row>
    <row r="181" s="15" customFormat="1">
      <c r="A181" s="15"/>
      <c r="B181" s="280"/>
      <c r="C181" s="281"/>
      <c r="D181" s="245" t="s">
        <v>235</v>
      </c>
      <c r="E181" s="282" t="s">
        <v>1</v>
      </c>
      <c r="F181" s="283" t="s">
        <v>5630</v>
      </c>
      <c r="G181" s="281"/>
      <c r="H181" s="282" t="s">
        <v>1</v>
      </c>
      <c r="I181" s="284"/>
      <c r="J181" s="281"/>
      <c r="K181" s="281"/>
      <c r="L181" s="285"/>
      <c r="M181" s="286"/>
      <c r="N181" s="287"/>
      <c r="O181" s="287"/>
      <c r="P181" s="287"/>
      <c r="Q181" s="287"/>
      <c r="R181" s="287"/>
      <c r="S181" s="287"/>
      <c r="T181" s="28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9" t="s">
        <v>235</v>
      </c>
      <c r="AU181" s="289" t="s">
        <v>94</v>
      </c>
      <c r="AV181" s="15" t="s">
        <v>92</v>
      </c>
      <c r="AW181" s="15" t="s">
        <v>40</v>
      </c>
      <c r="AX181" s="15" t="s">
        <v>85</v>
      </c>
      <c r="AY181" s="289" t="s">
        <v>226</v>
      </c>
    </row>
    <row r="182" s="15" customFormat="1">
      <c r="A182" s="15"/>
      <c r="B182" s="280"/>
      <c r="C182" s="281"/>
      <c r="D182" s="245" t="s">
        <v>235</v>
      </c>
      <c r="E182" s="282" t="s">
        <v>1</v>
      </c>
      <c r="F182" s="283" t="s">
        <v>3975</v>
      </c>
      <c r="G182" s="281"/>
      <c r="H182" s="282" t="s">
        <v>1</v>
      </c>
      <c r="I182" s="284"/>
      <c r="J182" s="281"/>
      <c r="K182" s="281"/>
      <c r="L182" s="285"/>
      <c r="M182" s="286"/>
      <c r="N182" s="287"/>
      <c r="O182" s="287"/>
      <c r="P182" s="287"/>
      <c r="Q182" s="287"/>
      <c r="R182" s="287"/>
      <c r="S182" s="287"/>
      <c r="T182" s="28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9" t="s">
        <v>235</v>
      </c>
      <c r="AU182" s="289" t="s">
        <v>94</v>
      </c>
      <c r="AV182" s="15" t="s">
        <v>92</v>
      </c>
      <c r="AW182" s="15" t="s">
        <v>40</v>
      </c>
      <c r="AX182" s="15" t="s">
        <v>85</v>
      </c>
      <c r="AY182" s="289" t="s">
        <v>226</v>
      </c>
    </row>
    <row r="183" s="15" customFormat="1">
      <c r="A183" s="15"/>
      <c r="B183" s="280"/>
      <c r="C183" s="281"/>
      <c r="D183" s="245" t="s">
        <v>235</v>
      </c>
      <c r="E183" s="282" t="s">
        <v>1</v>
      </c>
      <c r="F183" s="283" t="s">
        <v>5631</v>
      </c>
      <c r="G183" s="281"/>
      <c r="H183" s="282" t="s">
        <v>1</v>
      </c>
      <c r="I183" s="284"/>
      <c r="J183" s="281"/>
      <c r="K183" s="281"/>
      <c r="L183" s="285"/>
      <c r="M183" s="286"/>
      <c r="N183" s="287"/>
      <c r="O183" s="287"/>
      <c r="P183" s="287"/>
      <c r="Q183" s="287"/>
      <c r="R183" s="287"/>
      <c r="S183" s="287"/>
      <c r="T183" s="28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9" t="s">
        <v>235</v>
      </c>
      <c r="AU183" s="289" t="s">
        <v>94</v>
      </c>
      <c r="AV183" s="15" t="s">
        <v>92</v>
      </c>
      <c r="AW183" s="15" t="s">
        <v>40</v>
      </c>
      <c r="AX183" s="15" t="s">
        <v>85</v>
      </c>
      <c r="AY183" s="289" t="s">
        <v>226</v>
      </c>
    </row>
    <row r="184" s="15" customFormat="1">
      <c r="A184" s="15"/>
      <c r="B184" s="280"/>
      <c r="C184" s="281"/>
      <c r="D184" s="245" t="s">
        <v>235</v>
      </c>
      <c r="E184" s="282" t="s">
        <v>1</v>
      </c>
      <c r="F184" s="283" t="s">
        <v>3976</v>
      </c>
      <c r="G184" s="281"/>
      <c r="H184" s="282" t="s">
        <v>1</v>
      </c>
      <c r="I184" s="284"/>
      <c r="J184" s="281"/>
      <c r="K184" s="281"/>
      <c r="L184" s="285"/>
      <c r="M184" s="286"/>
      <c r="N184" s="287"/>
      <c r="O184" s="287"/>
      <c r="P184" s="287"/>
      <c r="Q184" s="287"/>
      <c r="R184" s="287"/>
      <c r="S184" s="287"/>
      <c r="T184" s="28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9" t="s">
        <v>235</v>
      </c>
      <c r="AU184" s="289" t="s">
        <v>94</v>
      </c>
      <c r="AV184" s="15" t="s">
        <v>92</v>
      </c>
      <c r="AW184" s="15" t="s">
        <v>40</v>
      </c>
      <c r="AX184" s="15" t="s">
        <v>85</v>
      </c>
      <c r="AY184" s="289" t="s">
        <v>226</v>
      </c>
    </row>
    <row r="185" s="15" customFormat="1">
      <c r="A185" s="15"/>
      <c r="B185" s="280"/>
      <c r="C185" s="281"/>
      <c r="D185" s="245" t="s">
        <v>235</v>
      </c>
      <c r="E185" s="282" t="s">
        <v>1</v>
      </c>
      <c r="F185" s="283" t="s">
        <v>5632</v>
      </c>
      <c r="G185" s="281"/>
      <c r="H185" s="282" t="s">
        <v>1</v>
      </c>
      <c r="I185" s="284"/>
      <c r="J185" s="281"/>
      <c r="K185" s="281"/>
      <c r="L185" s="285"/>
      <c r="M185" s="286"/>
      <c r="N185" s="287"/>
      <c r="O185" s="287"/>
      <c r="P185" s="287"/>
      <c r="Q185" s="287"/>
      <c r="R185" s="287"/>
      <c r="S185" s="287"/>
      <c r="T185" s="28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9" t="s">
        <v>235</v>
      </c>
      <c r="AU185" s="289" t="s">
        <v>94</v>
      </c>
      <c r="AV185" s="15" t="s">
        <v>92</v>
      </c>
      <c r="AW185" s="15" t="s">
        <v>40</v>
      </c>
      <c r="AX185" s="15" t="s">
        <v>85</v>
      </c>
      <c r="AY185" s="289" t="s">
        <v>226</v>
      </c>
    </row>
    <row r="186" s="13" customFormat="1">
      <c r="A186" s="13"/>
      <c r="B186" s="243"/>
      <c r="C186" s="244"/>
      <c r="D186" s="245" t="s">
        <v>235</v>
      </c>
      <c r="E186" s="246" t="s">
        <v>1</v>
      </c>
      <c r="F186" s="247" t="s">
        <v>92</v>
      </c>
      <c r="G186" s="244"/>
      <c r="H186" s="248">
        <v>1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235</v>
      </c>
      <c r="AU186" s="254" t="s">
        <v>94</v>
      </c>
      <c r="AV186" s="13" t="s">
        <v>94</v>
      </c>
      <c r="AW186" s="13" t="s">
        <v>40</v>
      </c>
      <c r="AX186" s="13" t="s">
        <v>92</v>
      </c>
      <c r="AY186" s="254" t="s">
        <v>226</v>
      </c>
    </row>
    <row r="187" s="2" customFormat="1" ht="16.5" customHeight="1">
      <c r="A187" s="41"/>
      <c r="B187" s="42"/>
      <c r="C187" s="230" t="s">
        <v>233</v>
      </c>
      <c r="D187" s="230" t="s">
        <v>228</v>
      </c>
      <c r="E187" s="231" t="s">
        <v>5234</v>
      </c>
      <c r="F187" s="232" t="s">
        <v>5633</v>
      </c>
      <c r="G187" s="233" t="s">
        <v>387</v>
      </c>
      <c r="H187" s="234">
        <v>1</v>
      </c>
      <c r="I187" s="235"/>
      <c r="J187" s="236">
        <f>ROUND(I187*H187,2)</f>
        <v>0</v>
      </c>
      <c r="K187" s="232" t="s">
        <v>1</v>
      </c>
      <c r="L187" s="47"/>
      <c r="M187" s="237" t="s">
        <v>1</v>
      </c>
      <c r="N187" s="238" t="s">
        <v>52</v>
      </c>
      <c r="O187" s="95"/>
      <c r="P187" s="239">
        <f>O187*H187</f>
        <v>0</v>
      </c>
      <c r="Q187" s="239">
        <v>0.078</v>
      </c>
      <c r="R187" s="239">
        <f>Q187*H187</f>
        <v>0.078</v>
      </c>
      <c r="S187" s="239">
        <v>0</v>
      </c>
      <c r="T187" s="240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1" t="s">
        <v>233</v>
      </c>
      <c r="AT187" s="241" t="s">
        <v>228</v>
      </c>
      <c r="AU187" s="241" t="s">
        <v>94</v>
      </c>
      <c r="AY187" s="19" t="s">
        <v>226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233</v>
      </c>
      <c r="BK187" s="242">
        <f>ROUND(I187*H187,2)</f>
        <v>0</v>
      </c>
      <c r="BL187" s="19" t="s">
        <v>233</v>
      </c>
      <c r="BM187" s="241" t="s">
        <v>5634</v>
      </c>
    </row>
    <row r="188" s="15" customFormat="1">
      <c r="A188" s="15"/>
      <c r="B188" s="280"/>
      <c r="C188" s="281"/>
      <c r="D188" s="245" t="s">
        <v>235</v>
      </c>
      <c r="E188" s="282" t="s">
        <v>1</v>
      </c>
      <c r="F188" s="283" t="s">
        <v>5635</v>
      </c>
      <c r="G188" s="281"/>
      <c r="H188" s="282" t="s">
        <v>1</v>
      </c>
      <c r="I188" s="284"/>
      <c r="J188" s="281"/>
      <c r="K188" s="281"/>
      <c r="L188" s="285"/>
      <c r="M188" s="286"/>
      <c r="N188" s="287"/>
      <c r="O188" s="287"/>
      <c r="P188" s="287"/>
      <c r="Q188" s="287"/>
      <c r="R188" s="287"/>
      <c r="S188" s="287"/>
      <c r="T188" s="28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9" t="s">
        <v>235</v>
      </c>
      <c r="AU188" s="289" t="s">
        <v>94</v>
      </c>
      <c r="AV188" s="15" t="s">
        <v>92</v>
      </c>
      <c r="AW188" s="15" t="s">
        <v>40</v>
      </c>
      <c r="AX188" s="15" t="s">
        <v>85</v>
      </c>
      <c r="AY188" s="289" t="s">
        <v>226</v>
      </c>
    </row>
    <row r="189" s="15" customFormat="1">
      <c r="A189" s="15"/>
      <c r="B189" s="280"/>
      <c r="C189" s="281"/>
      <c r="D189" s="245" t="s">
        <v>235</v>
      </c>
      <c r="E189" s="282" t="s">
        <v>1</v>
      </c>
      <c r="F189" s="283" t="s">
        <v>5636</v>
      </c>
      <c r="G189" s="281"/>
      <c r="H189" s="282" t="s">
        <v>1</v>
      </c>
      <c r="I189" s="284"/>
      <c r="J189" s="281"/>
      <c r="K189" s="281"/>
      <c r="L189" s="285"/>
      <c r="M189" s="286"/>
      <c r="N189" s="287"/>
      <c r="O189" s="287"/>
      <c r="P189" s="287"/>
      <c r="Q189" s="287"/>
      <c r="R189" s="287"/>
      <c r="S189" s="287"/>
      <c r="T189" s="28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9" t="s">
        <v>235</v>
      </c>
      <c r="AU189" s="289" t="s">
        <v>94</v>
      </c>
      <c r="AV189" s="15" t="s">
        <v>92</v>
      </c>
      <c r="AW189" s="15" t="s">
        <v>40</v>
      </c>
      <c r="AX189" s="15" t="s">
        <v>85</v>
      </c>
      <c r="AY189" s="289" t="s">
        <v>226</v>
      </c>
    </row>
    <row r="190" s="15" customFormat="1">
      <c r="A190" s="15"/>
      <c r="B190" s="280"/>
      <c r="C190" s="281"/>
      <c r="D190" s="245" t="s">
        <v>235</v>
      </c>
      <c r="E190" s="282" t="s">
        <v>1</v>
      </c>
      <c r="F190" s="283" t="s">
        <v>5637</v>
      </c>
      <c r="G190" s="281"/>
      <c r="H190" s="282" t="s">
        <v>1</v>
      </c>
      <c r="I190" s="284"/>
      <c r="J190" s="281"/>
      <c r="K190" s="281"/>
      <c r="L190" s="285"/>
      <c r="M190" s="286"/>
      <c r="N190" s="287"/>
      <c r="O190" s="287"/>
      <c r="P190" s="287"/>
      <c r="Q190" s="287"/>
      <c r="R190" s="287"/>
      <c r="S190" s="287"/>
      <c r="T190" s="28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9" t="s">
        <v>235</v>
      </c>
      <c r="AU190" s="289" t="s">
        <v>94</v>
      </c>
      <c r="AV190" s="15" t="s">
        <v>92</v>
      </c>
      <c r="AW190" s="15" t="s">
        <v>40</v>
      </c>
      <c r="AX190" s="15" t="s">
        <v>85</v>
      </c>
      <c r="AY190" s="289" t="s">
        <v>226</v>
      </c>
    </row>
    <row r="191" s="15" customFormat="1">
      <c r="A191" s="15"/>
      <c r="B191" s="280"/>
      <c r="C191" s="281"/>
      <c r="D191" s="245" t="s">
        <v>235</v>
      </c>
      <c r="E191" s="282" t="s">
        <v>1</v>
      </c>
      <c r="F191" s="283" t="s">
        <v>5638</v>
      </c>
      <c r="G191" s="281"/>
      <c r="H191" s="282" t="s">
        <v>1</v>
      </c>
      <c r="I191" s="284"/>
      <c r="J191" s="281"/>
      <c r="K191" s="281"/>
      <c r="L191" s="285"/>
      <c r="M191" s="286"/>
      <c r="N191" s="287"/>
      <c r="O191" s="287"/>
      <c r="P191" s="287"/>
      <c r="Q191" s="287"/>
      <c r="R191" s="287"/>
      <c r="S191" s="287"/>
      <c r="T191" s="28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9" t="s">
        <v>235</v>
      </c>
      <c r="AU191" s="289" t="s">
        <v>94</v>
      </c>
      <c r="AV191" s="15" t="s">
        <v>92</v>
      </c>
      <c r="AW191" s="15" t="s">
        <v>40</v>
      </c>
      <c r="AX191" s="15" t="s">
        <v>85</v>
      </c>
      <c r="AY191" s="289" t="s">
        <v>226</v>
      </c>
    </row>
    <row r="192" s="15" customFormat="1">
      <c r="A192" s="15"/>
      <c r="B192" s="280"/>
      <c r="C192" s="281"/>
      <c r="D192" s="245" t="s">
        <v>235</v>
      </c>
      <c r="E192" s="282" t="s">
        <v>1</v>
      </c>
      <c r="F192" s="283" t="s">
        <v>5639</v>
      </c>
      <c r="G192" s="281"/>
      <c r="H192" s="282" t="s">
        <v>1</v>
      </c>
      <c r="I192" s="284"/>
      <c r="J192" s="281"/>
      <c r="K192" s="281"/>
      <c r="L192" s="285"/>
      <c r="M192" s="286"/>
      <c r="N192" s="287"/>
      <c r="O192" s="287"/>
      <c r="P192" s="287"/>
      <c r="Q192" s="287"/>
      <c r="R192" s="287"/>
      <c r="S192" s="287"/>
      <c r="T192" s="28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9" t="s">
        <v>235</v>
      </c>
      <c r="AU192" s="289" t="s">
        <v>94</v>
      </c>
      <c r="AV192" s="15" t="s">
        <v>92</v>
      </c>
      <c r="AW192" s="15" t="s">
        <v>40</v>
      </c>
      <c r="AX192" s="15" t="s">
        <v>85</v>
      </c>
      <c r="AY192" s="289" t="s">
        <v>226</v>
      </c>
    </row>
    <row r="193" s="15" customFormat="1">
      <c r="A193" s="15"/>
      <c r="B193" s="280"/>
      <c r="C193" s="281"/>
      <c r="D193" s="245" t="s">
        <v>235</v>
      </c>
      <c r="E193" s="282" t="s">
        <v>1</v>
      </c>
      <c r="F193" s="283" t="s">
        <v>5640</v>
      </c>
      <c r="G193" s="281"/>
      <c r="H193" s="282" t="s">
        <v>1</v>
      </c>
      <c r="I193" s="284"/>
      <c r="J193" s="281"/>
      <c r="K193" s="281"/>
      <c r="L193" s="285"/>
      <c r="M193" s="286"/>
      <c r="N193" s="287"/>
      <c r="O193" s="287"/>
      <c r="P193" s="287"/>
      <c r="Q193" s="287"/>
      <c r="R193" s="287"/>
      <c r="S193" s="287"/>
      <c r="T193" s="28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9" t="s">
        <v>235</v>
      </c>
      <c r="AU193" s="289" t="s">
        <v>94</v>
      </c>
      <c r="AV193" s="15" t="s">
        <v>92</v>
      </c>
      <c r="AW193" s="15" t="s">
        <v>40</v>
      </c>
      <c r="AX193" s="15" t="s">
        <v>85</v>
      </c>
      <c r="AY193" s="289" t="s">
        <v>226</v>
      </c>
    </row>
    <row r="194" s="15" customFormat="1">
      <c r="A194" s="15"/>
      <c r="B194" s="280"/>
      <c r="C194" s="281"/>
      <c r="D194" s="245" t="s">
        <v>235</v>
      </c>
      <c r="E194" s="282" t="s">
        <v>1</v>
      </c>
      <c r="F194" s="283" t="s">
        <v>5641</v>
      </c>
      <c r="G194" s="281"/>
      <c r="H194" s="282" t="s">
        <v>1</v>
      </c>
      <c r="I194" s="284"/>
      <c r="J194" s="281"/>
      <c r="K194" s="281"/>
      <c r="L194" s="285"/>
      <c r="M194" s="286"/>
      <c r="N194" s="287"/>
      <c r="O194" s="287"/>
      <c r="P194" s="287"/>
      <c r="Q194" s="287"/>
      <c r="R194" s="287"/>
      <c r="S194" s="287"/>
      <c r="T194" s="28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9" t="s">
        <v>235</v>
      </c>
      <c r="AU194" s="289" t="s">
        <v>94</v>
      </c>
      <c r="AV194" s="15" t="s">
        <v>92</v>
      </c>
      <c r="AW194" s="15" t="s">
        <v>40</v>
      </c>
      <c r="AX194" s="15" t="s">
        <v>85</v>
      </c>
      <c r="AY194" s="289" t="s">
        <v>226</v>
      </c>
    </row>
    <row r="195" s="13" customFormat="1">
      <c r="A195" s="13"/>
      <c r="B195" s="243"/>
      <c r="C195" s="244"/>
      <c r="D195" s="245" t="s">
        <v>235</v>
      </c>
      <c r="E195" s="246" t="s">
        <v>1</v>
      </c>
      <c r="F195" s="247" t="s">
        <v>92</v>
      </c>
      <c r="G195" s="244"/>
      <c r="H195" s="248">
        <v>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235</v>
      </c>
      <c r="AU195" s="254" t="s">
        <v>94</v>
      </c>
      <c r="AV195" s="13" t="s">
        <v>94</v>
      </c>
      <c r="AW195" s="13" t="s">
        <v>40</v>
      </c>
      <c r="AX195" s="13" t="s">
        <v>92</v>
      </c>
      <c r="AY195" s="254" t="s">
        <v>226</v>
      </c>
    </row>
    <row r="196" s="2" customFormat="1" ht="24.15" customHeight="1">
      <c r="A196" s="41"/>
      <c r="B196" s="42"/>
      <c r="C196" s="230" t="s">
        <v>251</v>
      </c>
      <c r="D196" s="230" t="s">
        <v>228</v>
      </c>
      <c r="E196" s="231" t="s">
        <v>5237</v>
      </c>
      <c r="F196" s="232" t="s">
        <v>5642</v>
      </c>
      <c r="G196" s="233" t="s">
        <v>387</v>
      </c>
      <c r="H196" s="234">
        <v>1</v>
      </c>
      <c r="I196" s="235"/>
      <c r="J196" s="236">
        <f>ROUND(I196*H196,2)</f>
        <v>0</v>
      </c>
      <c r="K196" s="232" t="s">
        <v>1</v>
      </c>
      <c r="L196" s="47"/>
      <c r="M196" s="237" t="s">
        <v>1</v>
      </c>
      <c r="N196" s="238" t="s">
        <v>52</v>
      </c>
      <c r="O196" s="95"/>
      <c r="P196" s="239">
        <f>O196*H196</f>
        <v>0</v>
      </c>
      <c r="Q196" s="239">
        <v>0.078</v>
      </c>
      <c r="R196" s="239">
        <f>Q196*H196</f>
        <v>0.078</v>
      </c>
      <c r="S196" s="239">
        <v>0</v>
      </c>
      <c r="T196" s="24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1" t="s">
        <v>233</v>
      </c>
      <c r="AT196" s="241" t="s">
        <v>228</v>
      </c>
      <c r="AU196" s="241" t="s">
        <v>94</v>
      </c>
      <c r="AY196" s="19" t="s">
        <v>226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233</v>
      </c>
      <c r="BK196" s="242">
        <f>ROUND(I196*H196,2)</f>
        <v>0</v>
      </c>
      <c r="BL196" s="19" t="s">
        <v>233</v>
      </c>
      <c r="BM196" s="241" t="s">
        <v>5643</v>
      </c>
    </row>
    <row r="197" s="2" customFormat="1" ht="16.5" customHeight="1">
      <c r="A197" s="41"/>
      <c r="B197" s="42"/>
      <c r="C197" s="266" t="s">
        <v>256</v>
      </c>
      <c r="D197" s="266" t="s">
        <v>301</v>
      </c>
      <c r="E197" s="267" t="s">
        <v>5240</v>
      </c>
      <c r="F197" s="268" t="s">
        <v>5644</v>
      </c>
      <c r="G197" s="269" t="s">
        <v>387</v>
      </c>
      <c r="H197" s="270">
        <v>1</v>
      </c>
      <c r="I197" s="271"/>
      <c r="J197" s="272">
        <f>ROUND(I197*H197,2)</f>
        <v>0</v>
      </c>
      <c r="K197" s="268" t="s">
        <v>1</v>
      </c>
      <c r="L197" s="273"/>
      <c r="M197" s="274" t="s">
        <v>1</v>
      </c>
      <c r="N197" s="275" t="s">
        <v>52</v>
      </c>
      <c r="O197" s="95"/>
      <c r="P197" s="239">
        <f>O197*H197</f>
        <v>0</v>
      </c>
      <c r="Q197" s="239">
        <v>0.0050000000000000001</v>
      </c>
      <c r="R197" s="239">
        <f>Q197*H197</f>
        <v>0.0050000000000000001</v>
      </c>
      <c r="S197" s="239">
        <v>0</v>
      </c>
      <c r="T197" s="240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1" t="s">
        <v>266</v>
      </c>
      <c r="AT197" s="241" t="s">
        <v>301</v>
      </c>
      <c r="AU197" s="241" t="s">
        <v>94</v>
      </c>
      <c r="AY197" s="19" t="s">
        <v>226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233</v>
      </c>
      <c r="BK197" s="242">
        <f>ROUND(I197*H197,2)</f>
        <v>0</v>
      </c>
      <c r="BL197" s="19" t="s">
        <v>233</v>
      </c>
      <c r="BM197" s="241" t="s">
        <v>5645</v>
      </c>
    </row>
    <row r="198" s="2" customFormat="1">
      <c r="A198" s="41"/>
      <c r="B198" s="42"/>
      <c r="C198" s="43"/>
      <c r="D198" s="245" t="s">
        <v>503</v>
      </c>
      <c r="E198" s="43"/>
      <c r="F198" s="276" t="s">
        <v>5646</v>
      </c>
      <c r="G198" s="43"/>
      <c r="H198" s="43"/>
      <c r="I198" s="277"/>
      <c r="J198" s="43"/>
      <c r="K198" s="43"/>
      <c r="L198" s="47"/>
      <c r="M198" s="278"/>
      <c r="N198" s="279"/>
      <c r="O198" s="95"/>
      <c r="P198" s="95"/>
      <c r="Q198" s="95"/>
      <c r="R198" s="95"/>
      <c r="S198" s="95"/>
      <c r="T198" s="96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503</v>
      </c>
      <c r="AU198" s="19" t="s">
        <v>94</v>
      </c>
    </row>
    <row r="199" s="15" customFormat="1">
      <c r="A199" s="15"/>
      <c r="B199" s="280"/>
      <c r="C199" s="281"/>
      <c r="D199" s="245" t="s">
        <v>235</v>
      </c>
      <c r="E199" s="282" t="s">
        <v>1</v>
      </c>
      <c r="F199" s="283" t="s">
        <v>3890</v>
      </c>
      <c r="G199" s="281"/>
      <c r="H199" s="282" t="s">
        <v>1</v>
      </c>
      <c r="I199" s="284"/>
      <c r="J199" s="281"/>
      <c r="K199" s="281"/>
      <c r="L199" s="285"/>
      <c r="M199" s="286"/>
      <c r="N199" s="287"/>
      <c r="O199" s="287"/>
      <c r="P199" s="287"/>
      <c r="Q199" s="287"/>
      <c r="R199" s="287"/>
      <c r="S199" s="287"/>
      <c r="T199" s="28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9" t="s">
        <v>235</v>
      </c>
      <c r="AU199" s="289" t="s">
        <v>94</v>
      </c>
      <c r="AV199" s="15" t="s">
        <v>92</v>
      </c>
      <c r="AW199" s="15" t="s">
        <v>40</v>
      </c>
      <c r="AX199" s="15" t="s">
        <v>85</v>
      </c>
      <c r="AY199" s="289" t="s">
        <v>226</v>
      </c>
    </row>
    <row r="200" s="13" customFormat="1">
      <c r="A200" s="13"/>
      <c r="B200" s="243"/>
      <c r="C200" s="244"/>
      <c r="D200" s="245" t="s">
        <v>235</v>
      </c>
      <c r="E200" s="246" t="s">
        <v>1</v>
      </c>
      <c r="F200" s="247" t="s">
        <v>92</v>
      </c>
      <c r="G200" s="244"/>
      <c r="H200" s="248">
        <v>1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235</v>
      </c>
      <c r="AU200" s="254" t="s">
        <v>94</v>
      </c>
      <c r="AV200" s="13" t="s">
        <v>94</v>
      </c>
      <c r="AW200" s="13" t="s">
        <v>40</v>
      </c>
      <c r="AX200" s="13" t="s">
        <v>92</v>
      </c>
      <c r="AY200" s="254" t="s">
        <v>226</v>
      </c>
    </row>
    <row r="201" s="12" customFormat="1" ht="22.8" customHeight="1">
      <c r="A201" s="12"/>
      <c r="B201" s="214"/>
      <c r="C201" s="215"/>
      <c r="D201" s="216" t="s">
        <v>84</v>
      </c>
      <c r="E201" s="228" t="s">
        <v>4464</v>
      </c>
      <c r="F201" s="228" t="s">
        <v>4465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P202+P231+P259</f>
        <v>0</v>
      </c>
      <c r="Q201" s="222"/>
      <c r="R201" s="223">
        <f>R202+R231+R259</f>
        <v>0.90704999999999991</v>
      </c>
      <c r="S201" s="222"/>
      <c r="T201" s="224">
        <f>T202+T231+T259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92</v>
      </c>
      <c r="AT201" s="226" t="s">
        <v>84</v>
      </c>
      <c r="AU201" s="226" t="s">
        <v>92</v>
      </c>
      <c r="AY201" s="225" t="s">
        <v>226</v>
      </c>
      <c r="BK201" s="227">
        <f>BK202+BK231+BK259</f>
        <v>0</v>
      </c>
    </row>
    <row r="202" s="12" customFormat="1" ht="20.88" customHeight="1">
      <c r="A202" s="12"/>
      <c r="B202" s="214"/>
      <c r="C202" s="215"/>
      <c r="D202" s="216" t="s">
        <v>84</v>
      </c>
      <c r="E202" s="228" t="s">
        <v>1459</v>
      </c>
      <c r="F202" s="228" t="s">
        <v>5647</v>
      </c>
      <c r="G202" s="215"/>
      <c r="H202" s="215"/>
      <c r="I202" s="218"/>
      <c r="J202" s="229">
        <f>BK202</f>
        <v>0</v>
      </c>
      <c r="K202" s="215"/>
      <c r="L202" s="220"/>
      <c r="M202" s="221"/>
      <c r="N202" s="222"/>
      <c r="O202" s="222"/>
      <c r="P202" s="223">
        <f>SUM(P203:P230)</f>
        <v>0</v>
      </c>
      <c r="Q202" s="222"/>
      <c r="R202" s="223">
        <f>SUM(R203:R230)</f>
        <v>0.67791999999999997</v>
      </c>
      <c r="S202" s="222"/>
      <c r="T202" s="224">
        <f>SUM(T203:T230)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5" t="s">
        <v>92</v>
      </c>
      <c r="AT202" s="226" t="s">
        <v>84</v>
      </c>
      <c r="AU202" s="226" t="s">
        <v>94</v>
      </c>
      <c r="AY202" s="225" t="s">
        <v>226</v>
      </c>
      <c r="BK202" s="227">
        <f>SUM(BK203:BK230)</f>
        <v>0</v>
      </c>
    </row>
    <row r="203" s="2" customFormat="1" ht="16.5" customHeight="1">
      <c r="A203" s="41"/>
      <c r="B203" s="42"/>
      <c r="C203" s="266" t="s">
        <v>263</v>
      </c>
      <c r="D203" s="266" t="s">
        <v>301</v>
      </c>
      <c r="E203" s="267" t="s">
        <v>5243</v>
      </c>
      <c r="F203" s="268" t="s">
        <v>4233</v>
      </c>
      <c r="G203" s="269" t="s">
        <v>244</v>
      </c>
      <c r="H203" s="270">
        <v>200</v>
      </c>
      <c r="I203" s="271"/>
      <c r="J203" s="272">
        <f>ROUND(I203*H203,2)</f>
        <v>0</v>
      </c>
      <c r="K203" s="268" t="s">
        <v>1</v>
      </c>
      <c r="L203" s="273"/>
      <c r="M203" s="274" t="s">
        <v>1</v>
      </c>
      <c r="N203" s="275" t="s">
        <v>52</v>
      </c>
      <c r="O203" s="95"/>
      <c r="P203" s="239">
        <f>O203*H203</f>
        <v>0</v>
      </c>
      <c r="Q203" s="239">
        <v>8.0000000000000007E-05</v>
      </c>
      <c r="R203" s="239">
        <f>Q203*H203</f>
        <v>0.016</v>
      </c>
      <c r="S203" s="239">
        <v>0</v>
      </c>
      <c r="T203" s="240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1" t="s">
        <v>266</v>
      </c>
      <c r="AT203" s="241" t="s">
        <v>301</v>
      </c>
      <c r="AU203" s="241" t="s">
        <v>241</v>
      </c>
      <c r="AY203" s="19" t="s">
        <v>226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233</v>
      </c>
      <c r="BK203" s="242">
        <f>ROUND(I203*H203,2)</f>
        <v>0</v>
      </c>
      <c r="BL203" s="19" t="s">
        <v>233</v>
      </c>
      <c r="BM203" s="241" t="s">
        <v>5648</v>
      </c>
    </row>
    <row r="204" s="2" customFormat="1" ht="16.5" customHeight="1">
      <c r="A204" s="41"/>
      <c r="B204" s="42"/>
      <c r="C204" s="266" t="s">
        <v>266</v>
      </c>
      <c r="D204" s="266" t="s">
        <v>301</v>
      </c>
      <c r="E204" s="267" t="s">
        <v>5246</v>
      </c>
      <c r="F204" s="268" t="s">
        <v>5649</v>
      </c>
      <c r="G204" s="269" t="s">
        <v>611</v>
      </c>
      <c r="H204" s="270">
        <v>5</v>
      </c>
      <c r="I204" s="271"/>
      <c r="J204" s="272">
        <f>ROUND(I204*H204,2)</f>
        <v>0</v>
      </c>
      <c r="K204" s="268" t="s">
        <v>1</v>
      </c>
      <c r="L204" s="273"/>
      <c r="M204" s="274" t="s">
        <v>1</v>
      </c>
      <c r="N204" s="275" t="s">
        <v>52</v>
      </c>
      <c r="O204" s="95"/>
      <c r="P204" s="239">
        <f>O204*H204</f>
        <v>0</v>
      </c>
      <c r="Q204" s="239">
        <v>2.0000000000000002E-05</v>
      </c>
      <c r="R204" s="239">
        <f>Q204*H204</f>
        <v>0.00010000000000000001</v>
      </c>
      <c r="S204" s="239">
        <v>0</v>
      </c>
      <c r="T204" s="240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1" t="s">
        <v>266</v>
      </c>
      <c r="AT204" s="241" t="s">
        <v>301</v>
      </c>
      <c r="AU204" s="241" t="s">
        <v>241</v>
      </c>
      <c r="AY204" s="19" t="s">
        <v>226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233</v>
      </c>
      <c r="BK204" s="242">
        <f>ROUND(I204*H204,2)</f>
        <v>0</v>
      </c>
      <c r="BL204" s="19" t="s">
        <v>233</v>
      </c>
      <c r="BM204" s="241" t="s">
        <v>5650</v>
      </c>
    </row>
    <row r="205" s="2" customFormat="1" ht="16.5" customHeight="1">
      <c r="A205" s="41"/>
      <c r="B205" s="42"/>
      <c r="C205" s="266" t="s">
        <v>271</v>
      </c>
      <c r="D205" s="266" t="s">
        <v>301</v>
      </c>
      <c r="E205" s="267" t="s">
        <v>5249</v>
      </c>
      <c r="F205" s="268" t="s">
        <v>4237</v>
      </c>
      <c r="G205" s="269" t="s">
        <v>611</v>
      </c>
      <c r="H205" s="270">
        <v>1</v>
      </c>
      <c r="I205" s="271"/>
      <c r="J205" s="272">
        <f>ROUND(I205*H205,2)</f>
        <v>0</v>
      </c>
      <c r="K205" s="268" t="s">
        <v>1</v>
      </c>
      <c r="L205" s="273"/>
      <c r="M205" s="274" t="s">
        <v>1</v>
      </c>
      <c r="N205" s="275" t="s">
        <v>52</v>
      </c>
      <c r="O205" s="95"/>
      <c r="P205" s="239">
        <f>O205*H205</f>
        <v>0</v>
      </c>
      <c r="Q205" s="239">
        <v>2.0000000000000002E-05</v>
      </c>
      <c r="R205" s="239">
        <f>Q205*H205</f>
        <v>2.0000000000000002E-05</v>
      </c>
      <c r="S205" s="239">
        <v>0</v>
      </c>
      <c r="T205" s="240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1" t="s">
        <v>266</v>
      </c>
      <c r="AT205" s="241" t="s">
        <v>301</v>
      </c>
      <c r="AU205" s="241" t="s">
        <v>241</v>
      </c>
      <c r="AY205" s="19" t="s">
        <v>226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233</v>
      </c>
      <c r="BK205" s="242">
        <f>ROUND(I205*H205,2)</f>
        <v>0</v>
      </c>
      <c r="BL205" s="19" t="s">
        <v>233</v>
      </c>
      <c r="BM205" s="241" t="s">
        <v>5651</v>
      </c>
    </row>
    <row r="206" s="2" customFormat="1" ht="16.5" customHeight="1">
      <c r="A206" s="41"/>
      <c r="B206" s="42"/>
      <c r="C206" s="266" t="s">
        <v>275</v>
      </c>
      <c r="D206" s="266" t="s">
        <v>301</v>
      </c>
      <c r="E206" s="267" t="s">
        <v>5253</v>
      </c>
      <c r="F206" s="268" t="s">
        <v>4242</v>
      </c>
      <c r="G206" s="269" t="s">
        <v>611</v>
      </c>
      <c r="H206" s="270">
        <v>150</v>
      </c>
      <c r="I206" s="271"/>
      <c r="J206" s="272">
        <f>ROUND(I206*H206,2)</f>
        <v>0</v>
      </c>
      <c r="K206" s="268" t="s">
        <v>1</v>
      </c>
      <c r="L206" s="273"/>
      <c r="M206" s="274" t="s">
        <v>1</v>
      </c>
      <c r="N206" s="275" t="s">
        <v>52</v>
      </c>
      <c r="O206" s="95"/>
      <c r="P206" s="239">
        <f>O206*H206</f>
        <v>0</v>
      </c>
      <c r="Q206" s="239">
        <v>0.00132</v>
      </c>
      <c r="R206" s="239">
        <f>Q206*H206</f>
        <v>0.19800000000000001</v>
      </c>
      <c r="S206" s="239">
        <v>0</v>
      </c>
      <c r="T206" s="240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1" t="s">
        <v>266</v>
      </c>
      <c r="AT206" s="241" t="s">
        <v>301</v>
      </c>
      <c r="AU206" s="241" t="s">
        <v>241</v>
      </c>
      <c r="AY206" s="19" t="s">
        <v>226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233</v>
      </c>
      <c r="BK206" s="242">
        <f>ROUND(I206*H206,2)</f>
        <v>0</v>
      </c>
      <c r="BL206" s="19" t="s">
        <v>233</v>
      </c>
      <c r="BM206" s="241" t="s">
        <v>5652</v>
      </c>
    </row>
    <row r="207" s="2" customFormat="1" ht="16.5" customHeight="1">
      <c r="A207" s="41"/>
      <c r="B207" s="42"/>
      <c r="C207" s="266" t="s">
        <v>280</v>
      </c>
      <c r="D207" s="266" t="s">
        <v>301</v>
      </c>
      <c r="E207" s="267" t="s">
        <v>5256</v>
      </c>
      <c r="F207" s="268" t="s">
        <v>4244</v>
      </c>
      <c r="G207" s="269" t="s">
        <v>611</v>
      </c>
      <c r="H207" s="270">
        <v>30</v>
      </c>
      <c r="I207" s="271"/>
      <c r="J207" s="272">
        <f>ROUND(I207*H207,2)</f>
        <v>0</v>
      </c>
      <c r="K207" s="268" t="s">
        <v>1</v>
      </c>
      <c r="L207" s="273"/>
      <c r="M207" s="274" t="s">
        <v>1</v>
      </c>
      <c r="N207" s="275" t="s">
        <v>52</v>
      </c>
      <c r="O207" s="95"/>
      <c r="P207" s="239">
        <f>O207*H207</f>
        <v>0</v>
      </c>
      <c r="Q207" s="239">
        <v>6.0000000000000002E-05</v>
      </c>
      <c r="R207" s="239">
        <f>Q207*H207</f>
        <v>0.0018</v>
      </c>
      <c r="S207" s="239">
        <v>0</v>
      </c>
      <c r="T207" s="240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1" t="s">
        <v>266</v>
      </c>
      <c r="AT207" s="241" t="s">
        <v>301</v>
      </c>
      <c r="AU207" s="241" t="s">
        <v>241</v>
      </c>
      <c r="AY207" s="19" t="s">
        <v>226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233</v>
      </c>
      <c r="BK207" s="242">
        <f>ROUND(I207*H207,2)</f>
        <v>0</v>
      </c>
      <c r="BL207" s="19" t="s">
        <v>233</v>
      </c>
      <c r="BM207" s="241" t="s">
        <v>5653</v>
      </c>
    </row>
    <row r="208" s="2" customFormat="1" ht="16.5" customHeight="1">
      <c r="A208" s="41"/>
      <c r="B208" s="42"/>
      <c r="C208" s="266" t="s">
        <v>285</v>
      </c>
      <c r="D208" s="266" t="s">
        <v>301</v>
      </c>
      <c r="E208" s="267" t="s">
        <v>5259</v>
      </c>
      <c r="F208" s="268" t="s">
        <v>4121</v>
      </c>
      <c r="G208" s="269" t="s">
        <v>611</v>
      </c>
      <c r="H208" s="270">
        <v>80</v>
      </c>
      <c r="I208" s="271"/>
      <c r="J208" s="272">
        <f>ROUND(I208*H208,2)</f>
        <v>0</v>
      </c>
      <c r="K208" s="268" t="s">
        <v>1</v>
      </c>
      <c r="L208" s="273"/>
      <c r="M208" s="274" t="s">
        <v>1</v>
      </c>
      <c r="N208" s="275" t="s">
        <v>52</v>
      </c>
      <c r="O208" s="95"/>
      <c r="P208" s="239">
        <f>O208*H208</f>
        <v>0</v>
      </c>
      <c r="Q208" s="239">
        <v>6.0000000000000002E-05</v>
      </c>
      <c r="R208" s="239">
        <f>Q208*H208</f>
        <v>0.0048000000000000004</v>
      </c>
      <c r="S208" s="239">
        <v>0</v>
      </c>
      <c r="T208" s="240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1" t="s">
        <v>266</v>
      </c>
      <c r="AT208" s="241" t="s">
        <v>301</v>
      </c>
      <c r="AU208" s="241" t="s">
        <v>241</v>
      </c>
      <c r="AY208" s="19" t="s">
        <v>226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233</v>
      </c>
      <c r="BK208" s="242">
        <f>ROUND(I208*H208,2)</f>
        <v>0</v>
      </c>
      <c r="BL208" s="19" t="s">
        <v>233</v>
      </c>
      <c r="BM208" s="241" t="s">
        <v>5654</v>
      </c>
    </row>
    <row r="209" s="2" customFormat="1" ht="16.5" customHeight="1">
      <c r="A209" s="41"/>
      <c r="B209" s="42"/>
      <c r="C209" s="266" t="s">
        <v>290</v>
      </c>
      <c r="D209" s="266" t="s">
        <v>301</v>
      </c>
      <c r="E209" s="267" t="s">
        <v>5262</v>
      </c>
      <c r="F209" s="268" t="s">
        <v>4123</v>
      </c>
      <c r="G209" s="269" t="s">
        <v>611</v>
      </c>
      <c r="H209" s="270">
        <v>80</v>
      </c>
      <c r="I209" s="271"/>
      <c r="J209" s="272">
        <f>ROUND(I209*H209,2)</f>
        <v>0</v>
      </c>
      <c r="K209" s="268" t="s">
        <v>1</v>
      </c>
      <c r="L209" s="273"/>
      <c r="M209" s="274" t="s">
        <v>1</v>
      </c>
      <c r="N209" s="275" t="s">
        <v>52</v>
      </c>
      <c r="O209" s="95"/>
      <c r="P209" s="239">
        <f>O209*H209</f>
        <v>0</v>
      </c>
      <c r="Q209" s="239">
        <v>6.0000000000000002E-05</v>
      </c>
      <c r="R209" s="239">
        <f>Q209*H209</f>
        <v>0.0048000000000000004</v>
      </c>
      <c r="S209" s="239">
        <v>0</v>
      </c>
      <c r="T209" s="240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1" t="s">
        <v>266</v>
      </c>
      <c r="AT209" s="241" t="s">
        <v>301</v>
      </c>
      <c r="AU209" s="241" t="s">
        <v>241</v>
      </c>
      <c r="AY209" s="19" t="s">
        <v>226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233</v>
      </c>
      <c r="BK209" s="242">
        <f>ROUND(I209*H209,2)</f>
        <v>0</v>
      </c>
      <c r="BL209" s="19" t="s">
        <v>233</v>
      </c>
      <c r="BM209" s="241" t="s">
        <v>5655</v>
      </c>
    </row>
    <row r="210" s="2" customFormat="1" ht="16.5" customHeight="1">
      <c r="A210" s="41"/>
      <c r="B210" s="42"/>
      <c r="C210" s="266" t="s">
        <v>295</v>
      </c>
      <c r="D210" s="266" t="s">
        <v>301</v>
      </c>
      <c r="E210" s="267" t="s">
        <v>5268</v>
      </c>
      <c r="F210" s="268" t="s">
        <v>5656</v>
      </c>
      <c r="G210" s="269" t="s">
        <v>611</v>
      </c>
      <c r="H210" s="270">
        <v>20</v>
      </c>
      <c r="I210" s="271"/>
      <c r="J210" s="272">
        <f>ROUND(I210*H210,2)</f>
        <v>0</v>
      </c>
      <c r="K210" s="268" t="s">
        <v>1</v>
      </c>
      <c r="L210" s="273"/>
      <c r="M210" s="274" t="s">
        <v>1</v>
      </c>
      <c r="N210" s="275" t="s">
        <v>52</v>
      </c>
      <c r="O210" s="95"/>
      <c r="P210" s="239">
        <f>O210*H210</f>
        <v>0</v>
      </c>
      <c r="Q210" s="239">
        <v>6.0000000000000002E-05</v>
      </c>
      <c r="R210" s="239">
        <f>Q210*H210</f>
        <v>0.0012000000000000001</v>
      </c>
      <c r="S210" s="239">
        <v>0</v>
      </c>
      <c r="T210" s="240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1" t="s">
        <v>266</v>
      </c>
      <c r="AT210" s="241" t="s">
        <v>301</v>
      </c>
      <c r="AU210" s="241" t="s">
        <v>241</v>
      </c>
      <c r="AY210" s="19" t="s">
        <v>226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233</v>
      </c>
      <c r="BK210" s="242">
        <f>ROUND(I210*H210,2)</f>
        <v>0</v>
      </c>
      <c r="BL210" s="19" t="s">
        <v>233</v>
      </c>
      <c r="BM210" s="241" t="s">
        <v>5657</v>
      </c>
    </row>
    <row r="211" s="2" customFormat="1" ht="16.5" customHeight="1">
      <c r="A211" s="41"/>
      <c r="B211" s="42"/>
      <c r="C211" s="266" t="s">
        <v>8</v>
      </c>
      <c r="D211" s="266" t="s">
        <v>301</v>
      </c>
      <c r="E211" s="267" t="s">
        <v>5658</v>
      </c>
      <c r="F211" s="268" t="s">
        <v>5659</v>
      </c>
      <c r="G211" s="269" t="s">
        <v>611</v>
      </c>
      <c r="H211" s="270">
        <v>20</v>
      </c>
      <c r="I211" s="271"/>
      <c r="J211" s="272">
        <f>ROUND(I211*H211,2)</f>
        <v>0</v>
      </c>
      <c r="K211" s="268" t="s">
        <v>1</v>
      </c>
      <c r="L211" s="273"/>
      <c r="M211" s="274" t="s">
        <v>1</v>
      </c>
      <c r="N211" s="275" t="s">
        <v>52</v>
      </c>
      <c r="O211" s="95"/>
      <c r="P211" s="239">
        <f>O211*H211</f>
        <v>0</v>
      </c>
      <c r="Q211" s="239">
        <v>6.0000000000000002E-05</v>
      </c>
      <c r="R211" s="239">
        <f>Q211*H211</f>
        <v>0.0012000000000000001</v>
      </c>
      <c r="S211" s="239">
        <v>0</v>
      </c>
      <c r="T211" s="240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1" t="s">
        <v>266</v>
      </c>
      <c r="AT211" s="241" t="s">
        <v>301</v>
      </c>
      <c r="AU211" s="241" t="s">
        <v>241</v>
      </c>
      <c r="AY211" s="19" t="s">
        <v>226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233</v>
      </c>
      <c r="BK211" s="242">
        <f>ROUND(I211*H211,2)</f>
        <v>0</v>
      </c>
      <c r="BL211" s="19" t="s">
        <v>233</v>
      </c>
      <c r="BM211" s="241" t="s">
        <v>5660</v>
      </c>
    </row>
    <row r="212" s="2" customFormat="1" ht="21.75" customHeight="1">
      <c r="A212" s="41"/>
      <c r="B212" s="42"/>
      <c r="C212" s="230" t="s">
        <v>307</v>
      </c>
      <c r="D212" s="230" t="s">
        <v>228</v>
      </c>
      <c r="E212" s="231" t="s">
        <v>4257</v>
      </c>
      <c r="F212" s="232" t="s">
        <v>4258</v>
      </c>
      <c r="G212" s="233" t="s">
        <v>244</v>
      </c>
      <c r="H212" s="234">
        <v>750</v>
      </c>
      <c r="I212" s="235"/>
      <c r="J212" s="236">
        <f>ROUND(I212*H212,2)</f>
        <v>0</v>
      </c>
      <c r="K212" s="232" t="s">
        <v>1</v>
      </c>
      <c r="L212" s="47"/>
      <c r="M212" s="237" t="s">
        <v>1</v>
      </c>
      <c r="N212" s="238" t="s">
        <v>52</v>
      </c>
      <c r="O212" s="95"/>
      <c r="P212" s="239">
        <f>O212*H212</f>
        <v>0</v>
      </c>
      <c r="Q212" s="239">
        <v>0.00059999999999999995</v>
      </c>
      <c r="R212" s="239">
        <f>Q212*H212</f>
        <v>0.44999999999999996</v>
      </c>
      <c r="S212" s="239">
        <v>0</v>
      </c>
      <c r="T212" s="240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1" t="s">
        <v>307</v>
      </c>
      <c r="AT212" s="241" t="s">
        <v>228</v>
      </c>
      <c r="AU212" s="241" t="s">
        <v>241</v>
      </c>
      <c r="AY212" s="19" t="s">
        <v>226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233</v>
      </c>
      <c r="BK212" s="242">
        <f>ROUND(I212*H212,2)</f>
        <v>0</v>
      </c>
      <c r="BL212" s="19" t="s">
        <v>307</v>
      </c>
      <c r="BM212" s="241" t="s">
        <v>5661</v>
      </c>
    </row>
    <row r="213" s="15" customFormat="1">
      <c r="A213" s="15"/>
      <c r="B213" s="280"/>
      <c r="C213" s="281"/>
      <c r="D213" s="245" t="s">
        <v>235</v>
      </c>
      <c r="E213" s="282" t="s">
        <v>1</v>
      </c>
      <c r="F213" s="283" t="s">
        <v>4242</v>
      </c>
      <c r="G213" s="281"/>
      <c r="H213" s="282" t="s">
        <v>1</v>
      </c>
      <c r="I213" s="284"/>
      <c r="J213" s="281"/>
      <c r="K213" s="281"/>
      <c r="L213" s="285"/>
      <c r="M213" s="286"/>
      <c r="N213" s="287"/>
      <c r="O213" s="287"/>
      <c r="P213" s="287"/>
      <c r="Q213" s="287"/>
      <c r="R213" s="287"/>
      <c r="S213" s="287"/>
      <c r="T213" s="28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9" t="s">
        <v>235</v>
      </c>
      <c r="AU213" s="289" t="s">
        <v>241</v>
      </c>
      <c r="AV213" s="15" t="s">
        <v>92</v>
      </c>
      <c r="AW213" s="15" t="s">
        <v>40</v>
      </c>
      <c r="AX213" s="15" t="s">
        <v>85</v>
      </c>
      <c r="AY213" s="289" t="s">
        <v>226</v>
      </c>
    </row>
    <row r="214" s="15" customFormat="1">
      <c r="A214" s="15"/>
      <c r="B214" s="280"/>
      <c r="C214" s="281"/>
      <c r="D214" s="245" t="s">
        <v>235</v>
      </c>
      <c r="E214" s="282" t="s">
        <v>1</v>
      </c>
      <c r="F214" s="283" t="s">
        <v>4244</v>
      </c>
      <c r="G214" s="281"/>
      <c r="H214" s="282" t="s">
        <v>1</v>
      </c>
      <c r="I214" s="284"/>
      <c r="J214" s="281"/>
      <c r="K214" s="281"/>
      <c r="L214" s="285"/>
      <c r="M214" s="286"/>
      <c r="N214" s="287"/>
      <c r="O214" s="287"/>
      <c r="P214" s="287"/>
      <c r="Q214" s="287"/>
      <c r="R214" s="287"/>
      <c r="S214" s="287"/>
      <c r="T214" s="28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9" t="s">
        <v>235</v>
      </c>
      <c r="AU214" s="289" t="s">
        <v>241</v>
      </c>
      <c r="AV214" s="15" t="s">
        <v>92</v>
      </c>
      <c r="AW214" s="15" t="s">
        <v>40</v>
      </c>
      <c r="AX214" s="15" t="s">
        <v>85</v>
      </c>
      <c r="AY214" s="289" t="s">
        <v>226</v>
      </c>
    </row>
    <row r="215" s="13" customFormat="1">
      <c r="A215" s="13"/>
      <c r="B215" s="243"/>
      <c r="C215" s="244"/>
      <c r="D215" s="245" t="s">
        <v>235</v>
      </c>
      <c r="E215" s="246" t="s">
        <v>1</v>
      </c>
      <c r="F215" s="247" t="s">
        <v>5662</v>
      </c>
      <c r="G215" s="244"/>
      <c r="H215" s="248">
        <v>750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235</v>
      </c>
      <c r="AU215" s="254" t="s">
        <v>241</v>
      </c>
      <c r="AV215" s="13" t="s">
        <v>94</v>
      </c>
      <c r="AW215" s="13" t="s">
        <v>40</v>
      </c>
      <c r="AX215" s="13" t="s">
        <v>92</v>
      </c>
      <c r="AY215" s="254" t="s">
        <v>226</v>
      </c>
    </row>
    <row r="216" s="2" customFormat="1" ht="16.5" customHeight="1">
      <c r="A216" s="41"/>
      <c r="B216" s="42"/>
      <c r="C216" s="230" t="s">
        <v>312</v>
      </c>
      <c r="D216" s="230" t="s">
        <v>228</v>
      </c>
      <c r="E216" s="231" t="s">
        <v>524</v>
      </c>
      <c r="F216" s="232" t="s">
        <v>525</v>
      </c>
      <c r="G216" s="233" t="s">
        <v>526</v>
      </c>
      <c r="H216" s="234">
        <v>176.5</v>
      </c>
      <c r="I216" s="235"/>
      <c r="J216" s="236">
        <f>ROUND(I216*H216,2)</f>
        <v>0</v>
      </c>
      <c r="K216" s="232" t="s">
        <v>232</v>
      </c>
      <c r="L216" s="47"/>
      <c r="M216" s="237" t="s">
        <v>1</v>
      </c>
      <c r="N216" s="238" t="s">
        <v>52</v>
      </c>
      <c r="O216" s="95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1" t="s">
        <v>233</v>
      </c>
      <c r="AT216" s="241" t="s">
        <v>228</v>
      </c>
      <c r="AU216" s="241" t="s">
        <v>241</v>
      </c>
      <c r="AY216" s="19" t="s">
        <v>226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233</v>
      </c>
      <c r="BK216" s="242">
        <f>ROUND(I216*H216,2)</f>
        <v>0</v>
      </c>
      <c r="BL216" s="19" t="s">
        <v>233</v>
      </c>
      <c r="BM216" s="241" t="s">
        <v>5663</v>
      </c>
    </row>
    <row r="217" s="15" customFormat="1">
      <c r="A217" s="15"/>
      <c r="B217" s="280"/>
      <c r="C217" s="281"/>
      <c r="D217" s="245" t="s">
        <v>235</v>
      </c>
      <c r="E217" s="282" t="s">
        <v>1</v>
      </c>
      <c r="F217" s="283" t="s">
        <v>5664</v>
      </c>
      <c r="G217" s="281"/>
      <c r="H217" s="282" t="s">
        <v>1</v>
      </c>
      <c r="I217" s="284"/>
      <c r="J217" s="281"/>
      <c r="K217" s="281"/>
      <c r="L217" s="285"/>
      <c r="M217" s="286"/>
      <c r="N217" s="287"/>
      <c r="O217" s="287"/>
      <c r="P217" s="287"/>
      <c r="Q217" s="287"/>
      <c r="R217" s="287"/>
      <c r="S217" s="287"/>
      <c r="T217" s="28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9" t="s">
        <v>235</v>
      </c>
      <c r="AU217" s="289" t="s">
        <v>241</v>
      </c>
      <c r="AV217" s="15" t="s">
        <v>92</v>
      </c>
      <c r="AW217" s="15" t="s">
        <v>40</v>
      </c>
      <c r="AX217" s="15" t="s">
        <v>85</v>
      </c>
      <c r="AY217" s="289" t="s">
        <v>226</v>
      </c>
    </row>
    <row r="218" s="13" customFormat="1">
      <c r="A218" s="13"/>
      <c r="B218" s="243"/>
      <c r="C218" s="244"/>
      <c r="D218" s="245" t="s">
        <v>235</v>
      </c>
      <c r="E218" s="246" t="s">
        <v>1</v>
      </c>
      <c r="F218" s="247" t="s">
        <v>4142</v>
      </c>
      <c r="G218" s="244"/>
      <c r="H218" s="248">
        <v>10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235</v>
      </c>
      <c r="AU218" s="254" t="s">
        <v>241</v>
      </c>
      <c r="AV218" s="13" t="s">
        <v>94</v>
      </c>
      <c r="AW218" s="13" t="s">
        <v>40</v>
      </c>
      <c r="AX218" s="13" t="s">
        <v>85</v>
      </c>
      <c r="AY218" s="254" t="s">
        <v>226</v>
      </c>
    </row>
    <row r="219" s="15" customFormat="1">
      <c r="A219" s="15"/>
      <c r="B219" s="280"/>
      <c r="C219" s="281"/>
      <c r="D219" s="245" t="s">
        <v>235</v>
      </c>
      <c r="E219" s="282" t="s">
        <v>1</v>
      </c>
      <c r="F219" s="283" t="s">
        <v>4121</v>
      </c>
      <c r="G219" s="281"/>
      <c r="H219" s="282" t="s">
        <v>1</v>
      </c>
      <c r="I219" s="284"/>
      <c r="J219" s="281"/>
      <c r="K219" s="281"/>
      <c r="L219" s="285"/>
      <c r="M219" s="286"/>
      <c r="N219" s="287"/>
      <c r="O219" s="287"/>
      <c r="P219" s="287"/>
      <c r="Q219" s="287"/>
      <c r="R219" s="287"/>
      <c r="S219" s="287"/>
      <c r="T219" s="28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9" t="s">
        <v>235</v>
      </c>
      <c r="AU219" s="289" t="s">
        <v>241</v>
      </c>
      <c r="AV219" s="15" t="s">
        <v>92</v>
      </c>
      <c r="AW219" s="15" t="s">
        <v>40</v>
      </c>
      <c r="AX219" s="15" t="s">
        <v>85</v>
      </c>
      <c r="AY219" s="289" t="s">
        <v>226</v>
      </c>
    </row>
    <row r="220" s="13" customFormat="1">
      <c r="A220" s="13"/>
      <c r="B220" s="243"/>
      <c r="C220" s="244"/>
      <c r="D220" s="245" t="s">
        <v>235</v>
      </c>
      <c r="E220" s="246" t="s">
        <v>1</v>
      </c>
      <c r="F220" s="247" t="s">
        <v>4141</v>
      </c>
      <c r="G220" s="244"/>
      <c r="H220" s="248">
        <v>40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235</v>
      </c>
      <c r="AU220" s="254" t="s">
        <v>241</v>
      </c>
      <c r="AV220" s="13" t="s">
        <v>94</v>
      </c>
      <c r="AW220" s="13" t="s">
        <v>40</v>
      </c>
      <c r="AX220" s="13" t="s">
        <v>85</v>
      </c>
      <c r="AY220" s="254" t="s">
        <v>226</v>
      </c>
    </row>
    <row r="221" s="16" customFormat="1">
      <c r="A221" s="16"/>
      <c r="B221" s="290"/>
      <c r="C221" s="291"/>
      <c r="D221" s="245" t="s">
        <v>235</v>
      </c>
      <c r="E221" s="292" t="s">
        <v>1</v>
      </c>
      <c r="F221" s="293" t="s">
        <v>1434</v>
      </c>
      <c r="G221" s="291"/>
      <c r="H221" s="294">
        <v>50</v>
      </c>
      <c r="I221" s="295"/>
      <c r="J221" s="291"/>
      <c r="K221" s="291"/>
      <c r="L221" s="296"/>
      <c r="M221" s="297"/>
      <c r="N221" s="298"/>
      <c r="O221" s="298"/>
      <c r="P221" s="298"/>
      <c r="Q221" s="298"/>
      <c r="R221" s="298"/>
      <c r="S221" s="298"/>
      <c r="T221" s="299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0" t="s">
        <v>235</v>
      </c>
      <c r="AU221" s="300" t="s">
        <v>241</v>
      </c>
      <c r="AV221" s="16" t="s">
        <v>241</v>
      </c>
      <c r="AW221" s="16" t="s">
        <v>40</v>
      </c>
      <c r="AX221" s="16" t="s">
        <v>85</v>
      </c>
      <c r="AY221" s="300" t="s">
        <v>226</v>
      </c>
    </row>
    <row r="222" s="15" customFormat="1">
      <c r="A222" s="15"/>
      <c r="B222" s="280"/>
      <c r="C222" s="281"/>
      <c r="D222" s="245" t="s">
        <v>235</v>
      </c>
      <c r="E222" s="282" t="s">
        <v>1</v>
      </c>
      <c r="F222" s="283" t="s">
        <v>4263</v>
      </c>
      <c r="G222" s="281"/>
      <c r="H222" s="282" t="s">
        <v>1</v>
      </c>
      <c r="I222" s="284"/>
      <c r="J222" s="281"/>
      <c r="K222" s="281"/>
      <c r="L222" s="285"/>
      <c r="M222" s="286"/>
      <c r="N222" s="287"/>
      <c r="O222" s="287"/>
      <c r="P222" s="287"/>
      <c r="Q222" s="287"/>
      <c r="R222" s="287"/>
      <c r="S222" s="287"/>
      <c r="T222" s="28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9" t="s">
        <v>235</v>
      </c>
      <c r="AU222" s="289" t="s">
        <v>241</v>
      </c>
      <c r="AV222" s="15" t="s">
        <v>92</v>
      </c>
      <c r="AW222" s="15" t="s">
        <v>40</v>
      </c>
      <c r="AX222" s="15" t="s">
        <v>85</v>
      </c>
      <c r="AY222" s="289" t="s">
        <v>226</v>
      </c>
    </row>
    <row r="223" s="15" customFormat="1">
      <c r="A223" s="15"/>
      <c r="B223" s="280"/>
      <c r="C223" s="281"/>
      <c r="D223" s="245" t="s">
        <v>235</v>
      </c>
      <c r="E223" s="282" t="s">
        <v>1</v>
      </c>
      <c r="F223" s="283" t="s">
        <v>4233</v>
      </c>
      <c r="G223" s="281"/>
      <c r="H223" s="282" t="s">
        <v>1</v>
      </c>
      <c r="I223" s="284"/>
      <c r="J223" s="281"/>
      <c r="K223" s="281"/>
      <c r="L223" s="285"/>
      <c r="M223" s="286"/>
      <c r="N223" s="287"/>
      <c r="O223" s="287"/>
      <c r="P223" s="287"/>
      <c r="Q223" s="287"/>
      <c r="R223" s="287"/>
      <c r="S223" s="287"/>
      <c r="T223" s="28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9" t="s">
        <v>235</v>
      </c>
      <c r="AU223" s="289" t="s">
        <v>241</v>
      </c>
      <c r="AV223" s="15" t="s">
        <v>92</v>
      </c>
      <c r="AW223" s="15" t="s">
        <v>40</v>
      </c>
      <c r="AX223" s="15" t="s">
        <v>85</v>
      </c>
      <c r="AY223" s="289" t="s">
        <v>226</v>
      </c>
    </row>
    <row r="224" s="13" customFormat="1">
      <c r="A224" s="13"/>
      <c r="B224" s="243"/>
      <c r="C224" s="244"/>
      <c r="D224" s="245" t="s">
        <v>235</v>
      </c>
      <c r="E224" s="246" t="s">
        <v>1</v>
      </c>
      <c r="F224" s="247" t="s">
        <v>5665</v>
      </c>
      <c r="G224" s="244"/>
      <c r="H224" s="248">
        <v>120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235</v>
      </c>
      <c r="AU224" s="254" t="s">
        <v>241</v>
      </c>
      <c r="AV224" s="13" t="s">
        <v>94</v>
      </c>
      <c r="AW224" s="13" t="s">
        <v>40</v>
      </c>
      <c r="AX224" s="13" t="s">
        <v>85</v>
      </c>
      <c r="AY224" s="254" t="s">
        <v>226</v>
      </c>
    </row>
    <row r="225" s="15" customFormat="1">
      <c r="A225" s="15"/>
      <c r="B225" s="280"/>
      <c r="C225" s="281"/>
      <c r="D225" s="245" t="s">
        <v>235</v>
      </c>
      <c r="E225" s="282" t="s">
        <v>1</v>
      </c>
      <c r="F225" s="283" t="s">
        <v>4266</v>
      </c>
      <c r="G225" s="281"/>
      <c r="H225" s="282" t="s">
        <v>1</v>
      </c>
      <c r="I225" s="284"/>
      <c r="J225" s="281"/>
      <c r="K225" s="281"/>
      <c r="L225" s="285"/>
      <c r="M225" s="286"/>
      <c r="N225" s="287"/>
      <c r="O225" s="287"/>
      <c r="P225" s="287"/>
      <c r="Q225" s="287"/>
      <c r="R225" s="287"/>
      <c r="S225" s="287"/>
      <c r="T225" s="28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9" t="s">
        <v>235</v>
      </c>
      <c r="AU225" s="289" t="s">
        <v>241</v>
      </c>
      <c r="AV225" s="15" t="s">
        <v>92</v>
      </c>
      <c r="AW225" s="15" t="s">
        <v>40</v>
      </c>
      <c r="AX225" s="15" t="s">
        <v>85</v>
      </c>
      <c r="AY225" s="289" t="s">
        <v>226</v>
      </c>
    </row>
    <row r="226" s="13" customFormat="1">
      <c r="A226" s="13"/>
      <c r="B226" s="243"/>
      <c r="C226" s="244"/>
      <c r="D226" s="245" t="s">
        <v>235</v>
      </c>
      <c r="E226" s="246" t="s">
        <v>1</v>
      </c>
      <c r="F226" s="247" t="s">
        <v>4267</v>
      </c>
      <c r="G226" s="244"/>
      <c r="H226" s="248">
        <v>5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235</v>
      </c>
      <c r="AU226" s="254" t="s">
        <v>241</v>
      </c>
      <c r="AV226" s="13" t="s">
        <v>94</v>
      </c>
      <c r="AW226" s="13" t="s">
        <v>40</v>
      </c>
      <c r="AX226" s="13" t="s">
        <v>85</v>
      </c>
      <c r="AY226" s="254" t="s">
        <v>226</v>
      </c>
    </row>
    <row r="227" s="15" customFormat="1">
      <c r="A227" s="15"/>
      <c r="B227" s="280"/>
      <c r="C227" s="281"/>
      <c r="D227" s="245" t="s">
        <v>235</v>
      </c>
      <c r="E227" s="282" t="s">
        <v>1</v>
      </c>
      <c r="F227" s="283" t="s">
        <v>4237</v>
      </c>
      <c r="G227" s="281"/>
      <c r="H227" s="282" t="s">
        <v>1</v>
      </c>
      <c r="I227" s="284"/>
      <c r="J227" s="281"/>
      <c r="K227" s="281"/>
      <c r="L227" s="285"/>
      <c r="M227" s="286"/>
      <c r="N227" s="287"/>
      <c r="O227" s="287"/>
      <c r="P227" s="287"/>
      <c r="Q227" s="287"/>
      <c r="R227" s="287"/>
      <c r="S227" s="287"/>
      <c r="T227" s="28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9" t="s">
        <v>235</v>
      </c>
      <c r="AU227" s="289" t="s">
        <v>241</v>
      </c>
      <c r="AV227" s="15" t="s">
        <v>92</v>
      </c>
      <c r="AW227" s="15" t="s">
        <v>40</v>
      </c>
      <c r="AX227" s="15" t="s">
        <v>85</v>
      </c>
      <c r="AY227" s="289" t="s">
        <v>226</v>
      </c>
    </row>
    <row r="228" s="13" customFormat="1">
      <c r="A228" s="13"/>
      <c r="B228" s="243"/>
      <c r="C228" s="244"/>
      <c r="D228" s="245" t="s">
        <v>235</v>
      </c>
      <c r="E228" s="246" t="s">
        <v>1</v>
      </c>
      <c r="F228" s="247" t="s">
        <v>5666</v>
      </c>
      <c r="G228" s="244"/>
      <c r="H228" s="248">
        <v>1.5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235</v>
      </c>
      <c r="AU228" s="254" t="s">
        <v>241</v>
      </c>
      <c r="AV228" s="13" t="s">
        <v>94</v>
      </c>
      <c r="AW228" s="13" t="s">
        <v>40</v>
      </c>
      <c r="AX228" s="13" t="s">
        <v>85</v>
      </c>
      <c r="AY228" s="254" t="s">
        <v>226</v>
      </c>
    </row>
    <row r="229" s="16" customFormat="1">
      <c r="A229" s="16"/>
      <c r="B229" s="290"/>
      <c r="C229" s="291"/>
      <c r="D229" s="245" t="s">
        <v>235</v>
      </c>
      <c r="E229" s="292" t="s">
        <v>1</v>
      </c>
      <c r="F229" s="293" t="s">
        <v>1434</v>
      </c>
      <c r="G229" s="291"/>
      <c r="H229" s="294">
        <v>126.5</v>
      </c>
      <c r="I229" s="295"/>
      <c r="J229" s="291"/>
      <c r="K229" s="291"/>
      <c r="L229" s="296"/>
      <c r="M229" s="297"/>
      <c r="N229" s="298"/>
      <c r="O229" s="298"/>
      <c r="P229" s="298"/>
      <c r="Q229" s="298"/>
      <c r="R229" s="298"/>
      <c r="S229" s="298"/>
      <c r="T229" s="299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300" t="s">
        <v>235</v>
      </c>
      <c r="AU229" s="300" t="s">
        <v>241</v>
      </c>
      <c r="AV229" s="16" t="s">
        <v>241</v>
      </c>
      <c r="AW229" s="16" t="s">
        <v>40</v>
      </c>
      <c r="AX229" s="16" t="s">
        <v>85</v>
      </c>
      <c r="AY229" s="300" t="s">
        <v>226</v>
      </c>
    </row>
    <row r="230" s="14" customFormat="1">
      <c r="A230" s="14"/>
      <c r="B230" s="255"/>
      <c r="C230" s="256"/>
      <c r="D230" s="245" t="s">
        <v>235</v>
      </c>
      <c r="E230" s="257" t="s">
        <v>1</v>
      </c>
      <c r="F230" s="258" t="s">
        <v>237</v>
      </c>
      <c r="G230" s="256"/>
      <c r="H230" s="259">
        <v>176.5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235</v>
      </c>
      <c r="AU230" s="265" t="s">
        <v>241</v>
      </c>
      <c r="AV230" s="14" t="s">
        <v>233</v>
      </c>
      <c r="AW230" s="14" t="s">
        <v>40</v>
      </c>
      <c r="AX230" s="14" t="s">
        <v>92</v>
      </c>
      <c r="AY230" s="265" t="s">
        <v>226</v>
      </c>
    </row>
    <row r="231" s="12" customFormat="1" ht="20.88" customHeight="1">
      <c r="A231" s="12"/>
      <c r="B231" s="214"/>
      <c r="C231" s="215"/>
      <c r="D231" s="216" t="s">
        <v>84</v>
      </c>
      <c r="E231" s="228" t="s">
        <v>1518</v>
      </c>
      <c r="F231" s="228" t="s">
        <v>5667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SUM(P232:P258)</f>
        <v>0</v>
      </c>
      <c r="Q231" s="222"/>
      <c r="R231" s="223">
        <f>SUM(R232:R258)</f>
        <v>0.17168</v>
      </c>
      <c r="S231" s="222"/>
      <c r="T231" s="224">
        <f>SUM(T232:T258)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92</v>
      </c>
      <c r="AT231" s="226" t="s">
        <v>84</v>
      </c>
      <c r="AU231" s="226" t="s">
        <v>94</v>
      </c>
      <c r="AY231" s="225" t="s">
        <v>226</v>
      </c>
      <c r="BK231" s="227">
        <f>SUM(BK232:BK258)</f>
        <v>0</v>
      </c>
    </row>
    <row r="232" s="2" customFormat="1" ht="16.5" customHeight="1">
      <c r="A232" s="41"/>
      <c r="B232" s="42"/>
      <c r="C232" s="266" t="s">
        <v>316</v>
      </c>
      <c r="D232" s="266" t="s">
        <v>301</v>
      </c>
      <c r="E232" s="267" t="s">
        <v>2299</v>
      </c>
      <c r="F232" s="268" t="s">
        <v>4605</v>
      </c>
      <c r="G232" s="269" t="s">
        <v>611</v>
      </c>
      <c r="H232" s="270">
        <v>5</v>
      </c>
      <c r="I232" s="271"/>
      <c r="J232" s="272">
        <f>ROUND(I232*H232,2)</f>
        <v>0</v>
      </c>
      <c r="K232" s="268" t="s">
        <v>1</v>
      </c>
      <c r="L232" s="273"/>
      <c r="M232" s="274" t="s">
        <v>1</v>
      </c>
      <c r="N232" s="275" t="s">
        <v>52</v>
      </c>
      <c r="O232" s="95"/>
      <c r="P232" s="239">
        <f>O232*H232</f>
        <v>0</v>
      </c>
      <c r="Q232" s="239">
        <v>0.00014999999999999999</v>
      </c>
      <c r="R232" s="239">
        <f>Q232*H232</f>
        <v>0.00074999999999999991</v>
      </c>
      <c r="S232" s="239">
        <v>0</v>
      </c>
      <c r="T232" s="240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1" t="s">
        <v>266</v>
      </c>
      <c r="AT232" s="241" t="s">
        <v>301</v>
      </c>
      <c r="AU232" s="241" t="s">
        <v>241</v>
      </c>
      <c r="AY232" s="19" t="s">
        <v>226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233</v>
      </c>
      <c r="BK232" s="242">
        <f>ROUND(I232*H232,2)</f>
        <v>0</v>
      </c>
      <c r="BL232" s="19" t="s">
        <v>233</v>
      </c>
      <c r="BM232" s="241" t="s">
        <v>5668</v>
      </c>
    </row>
    <row r="233" s="2" customFormat="1" ht="16.5" customHeight="1">
      <c r="A233" s="41"/>
      <c r="B233" s="42"/>
      <c r="C233" s="266" t="s">
        <v>320</v>
      </c>
      <c r="D233" s="266" t="s">
        <v>301</v>
      </c>
      <c r="E233" s="267" t="s">
        <v>5290</v>
      </c>
      <c r="F233" s="268" t="s">
        <v>5669</v>
      </c>
      <c r="G233" s="269" t="s">
        <v>611</v>
      </c>
      <c r="H233" s="270">
        <v>1</v>
      </c>
      <c r="I233" s="271"/>
      <c r="J233" s="272">
        <f>ROUND(I233*H233,2)</f>
        <v>0</v>
      </c>
      <c r="K233" s="268" t="s">
        <v>1</v>
      </c>
      <c r="L233" s="273"/>
      <c r="M233" s="274" t="s">
        <v>1</v>
      </c>
      <c r="N233" s="275" t="s">
        <v>52</v>
      </c>
      <c r="O233" s="95"/>
      <c r="P233" s="239">
        <f>O233*H233</f>
        <v>0</v>
      </c>
      <c r="Q233" s="239">
        <v>5.0000000000000002E-05</v>
      </c>
      <c r="R233" s="239">
        <f>Q233*H233</f>
        <v>5.0000000000000002E-05</v>
      </c>
      <c r="S233" s="239">
        <v>0</v>
      </c>
      <c r="T233" s="240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1" t="s">
        <v>266</v>
      </c>
      <c r="AT233" s="241" t="s">
        <v>301</v>
      </c>
      <c r="AU233" s="241" t="s">
        <v>241</v>
      </c>
      <c r="AY233" s="19" t="s">
        <v>226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233</v>
      </c>
      <c r="BK233" s="242">
        <f>ROUND(I233*H233,2)</f>
        <v>0</v>
      </c>
      <c r="BL233" s="19" t="s">
        <v>233</v>
      </c>
      <c r="BM233" s="241" t="s">
        <v>5670</v>
      </c>
    </row>
    <row r="234" s="2" customFormat="1" ht="16.5" customHeight="1">
      <c r="A234" s="41"/>
      <c r="B234" s="42"/>
      <c r="C234" s="266" t="s">
        <v>324</v>
      </c>
      <c r="D234" s="266" t="s">
        <v>301</v>
      </c>
      <c r="E234" s="267" t="s">
        <v>5293</v>
      </c>
      <c r="F234" s="268" t="s">
        <v>5671</v>
      </c>
      <c r="G234" s="269" t="s">
        <v>611</v>
      </c>
      <c r="H234" s="270">
        <v>3</v>
      </c>
      <c r="I234" s="271"/>
      <c r="J234" s="272">
        <f>ROUND(I234*H234,2)</f>
        <v>0</v>
      </c>
      <c r="K234" s="268" t="s">
        <v>1</v>
      </c>
      <c r="L234" s="273"/>
      <c r="M234" s="274" t="s">
        <v>1</v>
      </c>
      <c r="N234" s="275" t="s">
        <v>52</v>
      </c>
      <c r="O234" s="95"/>
      <c r="P234" s="239">
        <f>O234*H234</f>
        <v>0</v>
      </c>
      <c r="Q234" s="239">
        <v>6.0000000000000002E-05</v>
      </c>
      <c r="R234" s="239">
        <f>Q234*H234</f>
        <v>0.00018000000000000001</v>
      </c>
      <c r="S234" s="239">
        <v>0</v>
      </c>
      <c r="T234" s="240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1" t="s">
        <v>266</v>
      </c>
      <c r="AT234" s="241" t="s">
        <v>301</v>
      </c>
      <c r="AU234" s="241" t="s">
        <v>241</v>
      </c>
      <c r="AY234" s="19" t="s">
        <v>226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233</v>
      </c>
      <c r="BK234" s="242">
        <f>ROUND(I234*H234,2)</f>
        <v>0</v>
      </c>
      <c r="BL234" s="19" t="s">
        <v>233</v>
      </c>
      <c r="BM234" s="241" t="s">
        <v>5672</v>
      </c>
    </row>
    <row r="235" s="2" customFormat="1" ht="16.5" customHeight="1">
      <c r="A235" s="41"/>
      <c r="B235" s="42"/>
      <c r="C235" s="266" t="s">
        <v>7</v>
      </c>
      <c r="D235" s="266" t="s">
        <v>301</v>
      </c>
      <c r="E235" s="267" t="s">
        <v>2333</v>
      </c>
      <c r="F235" s="268" t="s">
        <v>4626</v>
      </c>
      <c r="G235" s="269" t="s">
        <v>244</v>
      </c>
      <c r="H235" s="270">
        <v>20</v>
      </c>
      <c r="I235" s="271"/>
      <c r="J235" s="272">
        <f>ROUND(I235*H235,2)</f>
        <v>0</v>
      </c>
      <c r="K235" s="268" t="s">
        <v>1</v>
      </c>
      <c r="L235" s="273"/>
      <c r="M235" s="274" t="s">
        <v>1</v>
      </c>
      <c r="N235" s="275" t="s">
        <v>52</v>
      </c>
      <c r="O235" s="95"/>
      <c r="P235" s="239">
        <f>O235*H235</f>
        <v>0</v>
      </c>
      <c r="Q235" s="239">
        <v>0.00182</v>
      </c>
      <c r="R235" s="239">
        <f>Q235*H235</f>
        <v>0.036400000000000002</v>
      </c>
      <c r="S235" s="239">
        <v>0</v>
      </c>
      <c r="T235" s="240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1" t="s">
        <v>266</v>
      </c>
      <c r="AT235" s="241" t="s">
        <v>301</v>
      </c>
      <c r="AU235" s="241" t="s">
        <v>241</v>
      </c>
      <c r="AY235" s="19" t="s">
        <v>226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233</v>
      </c>
      <c r="BK235" s="242">
        <f>ROUND(I235*H235,2)</f>
        <v>0</v>
      </c>
      <c r="BL235" s="19" t="s">
        <v>233</v>
      </c>
      <c r="BM235" s="241" t="s">
        <v>5673</v>
      </c>
    </row>
    <row r="236" s="2" customFormat="1" ht="16.5" customHeight="1">
      <c r="A236" s="41"/>
      <c r="B236" s="42"/>
      <c r="C236" s="266" t="s">
        <v>335</v>
      </c>
      <c r="D236" s="266" t="s">
        <v>301</v>
      </c>
      <c r="E236" s="267" t="s">
        <v>5296</v>
      </c>
      <c r="F236" s="268" t="s">
        <v>5674</v>
      </c>
      <c r="G236" s="269" t="s">
        <v>244</v>
      </c>
      <c r="H236" s="270">
        <v>2</v>
      </c>
      <c r="I236" s="271"/>
      <c r="J236" s="272">
        <f>ROUND(I236*H236,2)</f>
        <v>0</v>
      </c>
      <c r="K236" s="268" t="s">
        <v>1</v>
      </c>
      <c r="L236" s="273"/>
      <c r="M236" s="274" t="s">
        <v>1</v>
      </c>
      <c r="N236" s="275" t="s">
        <v>52</v>
      </c>
      <c r="O236" s="95"/>
      <c r="P236" s="239">
        <f>O236*H236</f>
        <v>0</v>
      </c>
      <c r="Q236" s="239">
        <v>0.0012999999999999999</v>
      </c>
      <c r="R236" s="239">
        <f>Q236*H236</f>
        <v>0.0025999999999999999</v>
      </c>
      <c r="S236" s="239">
        <v>0</v>
      </c>
      <c r="T236" s="240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1" t="s">
        <v>266</v>
      </c>
      <c r="AT236" s="241" t="s">
        <v>301</v>
      </c>
      <c r="AU236" s="241" t="s">
        <v>241</v>
      </c>
      <c r="AY236" s="19" t="s">
        <v>226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233</v>
      </c>
      <c r="BK236" s="242">
        <f>ROUND(I236*H236,2)</f>
        <v>0</v>
      </c>
      <c r="BL236" s="19" t="s">
        <v>233</v>
      </c>
      <c r="BM236" s="241" t="s">
        <v>5675</v>
      </c>
    </row>
    <row r="237" s="2" customFormat="1" ht="16.5" customHeight="1">
      <c r="A237" s="41"/>
      <c r="B237" s="42"/>
      <c r="C237" s="266" t="s">
        <v>340</v>
      </c>
      <c r="D237" s="266" t="s">
        <v>301</v>
      </c>
      <c r="E237" s="267" t="s">
        <v>5256</v>
      </c>
      <c r="F237" s="268" t="s">
        <v>4244</v>
      </c>
      <c r="G237" s="269" t="s">
        <v>611</v>
      </c>
      <c r="H237" s="270">
        <v>30</v>
      </c>
      <c r="I237" s="271"/>
      <c r="J237" s="272">
        <f>ROUND(I237*H237,2)</f>
        <v>0</v>
      </c>
      <c r="K237" s="268" t="s">
        <v>1</v>
      </c>
      <c r="L237" s="273"/>
      <c r="M237" s="274" t="s">
        <v>1</v>
      </c>
      <c r="N237" s="275" t="s">
        <v>52</v>
      </c>
      <c r="O237" s="95"/>
      <c r="P237" s="239">
        <f>O237*H237</f>
        <v>0</v>
      </c>
      <c r="Q237" s="239">
        <v>6.0000000000000002E-05</v>
      </c>
      <c r="R237" s="239">
        <f>Q237*H237</f>
        <v>0.0018</v>
      </c>
      <c r="S237" s="239">
        <v>0</v>
      </c>
      <c r="T237" s="240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1" t="s">
        <v>266</v>
      </c>
      <c r="AT237" s="241" t="s">
        <v>301</v>
      </c>
      <c r="AU237" s="241" t="s">
        <v>241</v>
      </c>
      <c r="AY237" s="19" t="s">
        <v>226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233</v>
      </c>
      <c r="BK237" s="242">
        <f>ROUND(I237*H237,2)</f>
        <v>0</v>
      </c>
      <c r="BL237" s="19" t="s">
        <v>233</v>
      </c>
      <c r="BM237" s="241" t="s">
        <v>5676</v>
      </c>
    </row>
    <row r="238" s="2" customFormat="1" ht="16.5" customHeight="1">
      <c r="A238" s="41"/>
      <c r="B238" s="42"/>
      <c r="C238" s="230" t="s">
        <v>345</v>
      </c>
      <c r="D238" s="230" t="s">
        <v>228</v>
      </c>
      <c r="E238" s="231" t="s">
        <v>2233</v>
      </c>
      <c r="F238" s="232" t="s">
        <v>5275</v>
      </c>
      <c r="G238" s="233" t="s">
        <v>369</v>
      </c>
      <c r="H238" s="234">
        <v>60</v>
      </c>
      <c r="I238" s="235"/>
      <c r="J238" s="236">
        <f>ROUND(I238*H238,2)</f>
        <v>0</v>
      </c>
      <c r="K238" s="232" t="s">
        <v>232</v>
      </c>
      <c r="L238" s="47"/>
      <c r="M238" s="237" t="s">
        <v>1</v>
      </c>
      <c r="N238" s="238" t="s">
        <v>52</v>
      </c>
      <c r="O238" s="95"/>
      <c r="P238" s="239">
        <f>O238*H238</f>
        <v>0</v>
      </c>
      <c r="Q238" s="239">
        <v>0.00093000000000000005</v>
      </c>
      <c r="R238" s="239">
        <f>Q238*H238</f>
        <v>0.055800000000000002</v>
      </c>
      <c r="S238" s="239">
        <v>0</v>
      </c>
      <c r="T238" s="240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1" t="s">
        <v>307</v>
      </c>
      <c r="AT238" s="241" t="s">
        <v>228</v>
      </c>
      <c r="AU238" s="241" t="s">
        <v>241</v>
      </c>
      <c r="AY238" s="19" t="s">
        <v>226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233</v>
      </c>
      <c r="BK238" s="242">
        <f>ROUND(I238*H238,2)</f>
        <v>0</v>
      </c>
      <c r="BL238" s="19" t="s">
        <v>307</v>
      </c>
      <c r="BM238" s="241" t="s">
        <v>5677</v>
      </c>
    </row>
    <row r="239" s="15" customFormat="1">
      <c r="A239" s="15"/>
      <c r="B239" s="280"/>
      <c r="C239" s="281"/>
      <c r="D239" s="245" t="s">
        <v>235</v>
      </c>
      <c r="E239" s="282" t="s">
        <v>1</v>
      </c>
      <c r="F239" s="283" t="s">
        <v>4244</v>
      </c>
      <c r="G239" s="281"/>
      <c r="H239" s="282" t="s">
        <v>1</v>
      </c>
      <c r="I239" s="284"/>
      <c r="J239" s="281"/>
      <c r="K239" s="281"/>
      <c r="L239" s="285"/>
      <c r="M239" s="286"/>
      <c r="N239" s="287"/>
      <c r="O239" s="287"/>
      <c r="P239" s="287"/>
      <c r="Q239" s="287"/>
      <c r="R239" s="287"/>
      <c r="S239" s="287"/>
      <c r="T239" s="28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9" t="s">
        <v>235</v>
      </c>
      <c r="AU239" s="289" t="s">
        <v>241</v>
      </c>
      <c r="AV239" s="15" t="s">
        <v>92</v>
      </c>
      <c r="AW239" s="15" t="s">
        <v>40</v>
      </c>
      <c r="AX239" s="15" t="s">
        <v>85</v>
      </c>
      <c r="AY239" s="289" t="s">
        <v>226</v>
      </c>
    </row>
    <row r="240" s="13" customFormat="1">
      <c r="A240" s="13"/>
      <c r="B240" s="243"/>
      <c r="C240" s="244"/>
      <c r="D240" s="245" t="s">
        <v>235</v>
      </c>
      <c r="E240" s="246" t="s">
        <v>1</v>
      </c>
      <c r="F240" s="247" t="s">
        <v>1754</v>
      </c>
      <c r="G240" s="244"/>
      <c r="H240" s="248">
        <v>60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235</v>
      </c>
      <c r="AU240" s="254" t="s">
        <v>241</v>
      </c>
      <c r="AV240" s="13" t="s">
        <v>94</v>
      </c>
      <c r="AW240" s="13" t="s">
        <v>40</v>
      </c>
      <c r="AX240" s="13" t="s">
        <v>92</v>
      </c>
      <c r="AY240" s="254" t="s">
        <v>226</v>
      </c>
    </row>
    <row r="241" s="2" customFormat="1" ht="16.5" customHeight="1">
      <c r="A241" s="41"/>
      <c r="B241" s="42"/>
      <c r="C241" s="230" t="s">
        <v>350</v>
      </c>
      <c r="D241" s="230" t="s">
        <v>228</v>
      </c>
      <c r="E241" s="231" t="s">
        <v>2242</v>
      </c>
      <c r="F241" s="232" t="s">
        <v>4928</v>
      </c>
      <c r="G241" s="233" t="s">
        <v>369</v>
      </c>
      <c r="H241" s="234">
        <v>23</v>
      </c>
      <c r="I241" s="235"/>
      <c r="J241" s="236">
        <f>ROUND(I241*H241,2)</f>
        <v>0</v>
      </c>
      <c r="K241" s="232" t="s">
        <v>232</v>
      </c>
      <c r="L241" s="47"/>
      <c r="M241" s="237" t="s">
        <v>1</v>
      </c>
      <c r="N241" s="238" t="s">
        <v>52</v>
      </c>
      <c r="O241" s="95"/>
      <c r="P241" s="239">
        <f>O241*H241</f>
        <v>0</v>
      </c>
      <c r="Q241" s="239">
        <v>0.0019</v>
      </c>
      <c r="R241" s="239">
        <f>Q241*H241</f>
        <v>0.043700000000000003</v>
      </c>
      <c r="S241" s="239">
        <v>0</v>
      </c>
      <c r="T241" s="240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1" t="s">
        <v>307</v>
      </c>
      <c r="AT241" s="241" t="s">
        <v>228</v>
      </c>
      <c r="AU241" s="241" t="s">
        <v>241</v>
      </c>
      <c r="AY241" s="19" t="s">
        <v>226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233</v>
      </c>
      <c r="BK241" s="242">
        <f>ROUND(I241*H241,2)</f>
        <v>0</v>
      </c>
      <c r="BL241" s="19" t="s">
        <v>307</v>
      </c>
      <c r="BM241" s="241" t="s">
        <v>5678</v>
      </c>
    </row>
    <row r="242" s="15" customFormat="1">
      <c r="A242" s="15"/>
      <c r="B242" s="280"/>
      <c r="C242" s="281"/>
      <c r="D242" s="245" t="s">
        <v>235</v>
      </c>
      <c r="E242" s="282" t="s">
        <v>1</v>
      </c>
      <c r="F242" s="283" t="s">
        <v>4605</v>
      </c>
      <c r="G242" s="281"/>
      <c r="H242" s="282" t="s">
        <v>1</v>
      </c>
      <c r="I242" s="284"/>
      <c r="J242" s="281"/>
      <c r="K242" s="281"/>
      <c r="L242" s="285"/>
      <c r="M242" s="286"/>
      <c r="N242" s="287"/>
      <c r="O242" s="287"/>
      <c r="P242" s="287"/>
      <c r="Q242" s="287"/>
      <c r="R242" s="287"/>
      <c r="S242" s="287"/>
      <c r="T242" s="28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9" t="s">
        <v>235</v>
      </c>
      <c r="AU242" s="289" t="s">
        <v>241</v>
      </c>
      <c r="AV242" s="15" t="s">
        <v>92</v>
      </c>
      <c r="AW242" s="15" t="s">
        <v>40</v>
      </c>
      <c r="AX242" s="15" t="s">
        <v>85</v>
      </c>
      <c r="AY242" s="289" t="s">
        <v>226</v>
      </c>
    </row>
    <row r="243" s="13" customFormat="1">
      <c r="A243" s="13"/>
      <c r="B243" s="243"/>
      <c r="C243" s="244"/>
      <c r="D243" s="245" t="s">
        <v>235</v>
      </c>
      <c r="E243" s="246" t="s">
        <v>1</v>
      </c>
      <c r="F243" s="247" t="s">
        <v>5461</v>
      </c>
      <c r="G243" s="244"/>
      <c r="H243" s="248">
        <v>10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235</v>
      </c>
      <c r="AU243" s="254" t="s">
        <v>241</v>
      </c>
      <c r="AV243" s="13" t="s">
        <v>94</v>
      </c>
      <c r="AW243" s="13" t="s">
        <v>40</v>
      </c>
      <c r="AX243" s="13" t="s">
        <v>85</v>
      </c>
      <c r="AY243" s="254" t="s">
        <v>226</v>
      </c>
    </row>
    <row r="244" s="15" customFormat="1">
      <c r="A244" s="15"/>
      <c r="B244" s="280"/>
      <c r="C244" s="281"/>
      <c r="D244" s="245" t="s">
        <v>235</v>
      </c>
      <c r="E244" s="282" t="s">
        <v>1</v>
      </c>
      <c r="F244" s="283" t="s">
        <v>5669</v>
      </c>
      <c r="G244" s="281"/>
      <c r="H244" s="282" t="s">
        <v>1</v>
      </c>
      <c r="I244" s="284"/>
      <c r="J244" s="281"/>
      <c r="K244" s="281"/>
      <c r="L244" s="285"/>
      <c r="M244" s="286"/>
      <c r="N244" s="287"/>
      <c r="O244" s="287"/>
      <c r="P244" s="287"/>
      <c r="Q244" s="287"/>
      <c r="R244" s="287"/>
      <c r="S244" s="287"/>
      <c r="T244" s="28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9" t="s">
        <v>235</v>
      </c>
      <c r="AU244" s="289" t="s">
        <v>241</v>
      </c>
      <c r="AV244" s="15" t="s">
        <v>92</v>
      </c>
      <c r="AW244" s="15" t="s">
        <v>40</v>
      </c>
      <c r="AX244" s="15" t="s">
        <v>85</v>
      </c>
      <c r="AY244" s="289" t="s">
        <v>226</v>
      </c>
    </row>
    <row r="245" s="13" customFormat="1">
      <c r="A245" s="13"/>
      <c r="B245" s="243"/>
      <c r="C245" s="244"/>
      <c r="D245" s="245" t="s">
        <v>235</v>
      </c>
      <c r="E245" s="246" t="s">
        <v>1</v>
      </c>
      <c r="F245" s="247" t="s">
        <v>1661</v>
      </c>
      <c r="G245" s="244"/>
      <c r="H245" s="248">
        <v>2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235</v>
      </c>
      <c r="AU245" s="254" t="s">
        <v>241</v>
      </c>
      <c r="AV245" s="13" t="s">
        <v>94</v>
      </c>
      <c r="AW245" s="13" t="s">
        <v>40</v>
      </c>
      <c r="AX245" s="13" t="s">
        <v>85</v>
      </c>
      <c r="AY245" s="254" t="s">
        <v>226</v>
      </c>
    </row>
    <row r="246" s="15" customFormat="1">
      <c r="A246" s="15"/>
      <c r="B246" s="280"/>
      <c r="C246" s="281"/>
      <c r="D246" s="245" t="s">
        <v>235</v>
      </c>
      <c r="E246" s="282" t="s">
        <v>1</v>
      </c>
      <c r="F246" s="283" t="s">
        <v>5671</v>
      </c>
      <c r="G246" s="281"/>
      <c r="H246" s="282" t="s">
        <v>1</v>
      </c>
      <c r="I246" s="284"/>
      <c r="J246" s="281"/>
      <c r="K246" s="281"/>
      <c r="L246" s="285"/>
      <c r="M246" s="286"/>
      <c r="N246" s="287"/>
      <c r="O246" s="287"/>
      <c r="P246" s="287"/>
      <c r="Q246" s="287"/>
      <c r="R246" s="287"/>
      <c r="S246" s="287"/>
      <c r="T246" s="28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9" t="s">
        <v>235</v>
      </c>
      <c r="AU246" s="289" t="s">
        <v>241</v>
      </c>
      <c r="AV246" s="15" t="s">
        <v>92</v>
      </c>
      <c r="AW246" s="15" t="s">
        <v>40</v>
      </c>
      <c r="AX246" s="15" t="s">
        <v>85</v>
      </c>
      <c r="AY246" s="289" t="s">
        <v>226</v>
      </c>
    </row>
    <row r="247" s="13" customFormat="1">
      <c r="A247" s="13"/>
      <c r="B247" s="243"/>
      <c r="C247" s="244"/>
      <c r="D247" s="245" t="s">
        <v>235</v>
      </c>
      <c r="E247" s="246" t="s">
        <v>1</v>
      </c>
      <c r="F247" s="247" t="s">
        <v>1659</v>
      </c>
      <c r="G247" s="244"/>
      <c r="H247" s="248">
        <v>6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235</v>
      </c>
      <c r="AU247" s="254" t="s">
        <v>241</v>
      </c>
      <c r="AV247" s="13" t="s">
        <v>94</v>
      </c>
      <c r="AW247" s="13" t="s">
        <v>40</v>
      </c>
      <c r="AX247" s="13" t="s">
        <v>85</v>
      </c>
      <c r="AY247" s="254" t="s">
        <v>226</v>
      </c>
    </row>
    <row r="248" s="15" customFormat="1">
      <c r="A248" s="15"/>
      <c r="B248" s="280"/>
      <c r="C248" s="281"/>
      <c r="D248" s="245" t="s">
        <v>235</v>
      </c>
      <c r="E248" s="282" t="s">
        <v>1</v>
      </c>
      <c r="F248" s="283" t="s">
        <v>4626</v>
      </c>
      <c r="G248" s="281"/>
      <c r="H248" s="282" t="s">
        <v>1</v>
      </c>
      <c r="I248" s="284"/>
      <c r="J248" s="281"/>
      <c r="K248" s="281"/>
      <c r="L248" s="285"/>
      <c r="M248" s="286"/>
      <c r="N248" s="287"/>
      <c r="O248" s="287"/>
      <c r="P248" s="287"/>
      <c r="Q248" s="287"/>
      <c r="R248" s="287"/>
      <c r="S248" s="287"/>
      <c r="T248" s="28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9" t="s">
        <v>235</v>
      </c>
      <c r="AU248" s="289" t="s">
        <v>241</v>
      </c>
      <c r="AV248" s="15" t="s">
        <v>92</v>
      </c>
      <c r="AW248" s="15" t="s">
        <v>40</v>
      </c>
      <c r="AX248" s="15" t="s">
        <v>85</v>
      </c>
      <c r="AY248" s="289" t="s">
        <v>226</v>
      </c>
    </row>
    <row r="249" s="13" customFormat="1">
      <c r="A249" s="13"/>
      <c r="B249" s="243"/>
      <c r="C249" s="244"/>
      <c r="D249" s="245" t="s">
        <v>235</v>
      </c>
      <c r="E249" s="246" t="s">
        <v>1</v>
      </c>
      <c r="F249" s="247" t="s">
        <v>5679</v>
      </c>
      <c r="G249" s="244"/>
      <c r="H249" s="248">
        <v>4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235</v>
      </c>
      <c r="AU249" s="254" t="s">
        <v>241</v>
      </c>
      <c r="AV249" s="13" t="s">
        <v>94</v>
      </c>
      <c r="AW249" s="13" t="s">
        <v>40</v>
      </c>
      <c r="AX249" s="13" t="s">
        <v>85</v>
      </c>
      <c r="AY249" s="254" t="s">
        <v>226</v>
      </c>
    </row>
    <row r="250" s="15" customFormat="1">
      <c r="A250" s="15"/>
      <c r="B250" s="280"/>
      <c r="C250" s="281"/>
      <c r="D250" s="245" t="s">
        <v>235</v>
      </c>
      <c r="E250" s="282" t="s">
        <v>1</v>
      </c>
      <c r="F250" s="283" t="s">
        <v>5674</v>
      </c>
      <c r="G250" s="281"/>
      <c r="H250" s="282" t="s">
        <v>1</v>
      </c>
      <c r="I250" s="284"/>
      <c r="J250" s="281"/>
      <c r="K250" s="281"/>
      <c r="L250" s="285"/>
      <c r="M250" s="286"/>
      <c r="N250" s="287"/>
      <c r="O250" s="287"/>
      <c r="P250" s="287"/>
      <c r="Q250" s="287"/>
      <c r="R250" s="287"/>
      <c r="S250" s="287"/>
      <c r="T250" s="28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9" t="s">
        <v>235</v>
      </c>
      <c r="AU250" s="289" t="s">
        <v>241</v>
      </c>
      <c r="AV250" s="15" t="s">
        <v>92</v>
      </c>
      <c r="AW250" s="15" t="s">
        <v>40</v>
      </c>
      <c r="AX250" s="15" t="s">
        <v>85</v>
      </c>
      <c r="AY250" s="289" t="s">
        <v>226</v>
      </c>
    </row>
    <row r="251" s="13" customFormat="1">
      <c r="A251" s="13"/>
      <c r="B251" s="243"/>
      <c r="C251" s="244"/>
      <c r="D251" s="245" t="s">
        <v>235</v>
      </c>
      <c r="E251" s="246" t="s">
        <v>1</v>
      </c>
      <c r="F251" s="247" t="s">
        <v>92</v>
      </c>
      <c r="G251" s="244"/>
      <c r="H251" s="248">
        <v>1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235</v>
      </c>
      <c r="AU251" s="254" t="s">
        <v>241</v>
      </c>
      <c r="AV251" s="13" t="s">
        <v>94</v>
      </c>
      <c r="AW251" s="13" t="s">
        <v>40</v>
      </c>
      <c r="AX251" s="13" t="s">
        <v>85</v>
      </c>
      <c r="AY251" s="254" t="s">
        <v>226</v>
      </c>
    </row>
    <row r="252" s="14" customFormat="1">
      <c r="A252" s="14"/>
      <c r="B252" s="255"/>
      <c r="C252" s="256"/>
      <c r="D252" s="245" t="s">
        <v>235</v>
      </c>
      <c r="E252" s="257" t="s">
        <v>1</v>
      </c>
      <c r="F252" s="258" t="s">
        <v>237</v>
      </c>
      <c r="G252" s="256"/>
      <c r="H252" s="259">
        <v>23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235</v>
      </c>
      <c r="AU252" s="265" t="s">
        <v>241</v>
      </c>
      <c r="AV252" s="14" t="s">
        <v>233</v>
      </c>
      <c r="AW252" s="14" t="s">
        <v>40</v>
      </c>
      <c r="AX252" s="14" t="s">
        <v>92</v>
      </c>
      <c r="AY252" s="265" t="s">
        <v>226</v>
      </c>
    </row>
    <row r="253" s="2" customFormat="1" ht="16.5" customHeight="1">
      <c r="A253" s="41"/>
      <c r="B253" s="42"/>
      <c r="C253" s="230" t="s">
        <v>356</v>
      </c>
      <c r="D253" s="230" t="s">
        <v>228</v>
      </c>
      <c r="E253" s="231" t="s">
        <v>2216</v>
      </c>
      <c r="F253" s="232" t="s">
        <v>4494</v>
      </c>
      <c r="G253" s="233" t="s">
        <v>244</v>
      </c>
      <c r="H253" s="234">
        <v>2</v>
      </c>
      <c r="I253" s="235"/>
      <c r="J253" s="236">
        <f>ROUND(I253*H253,2)</f>
        <v>0</v>
      </c>
      <c r="K253" s="232" t="s">
        <v>232</v>
      </c>
      <c r="L253" s="47"/>
      <c r="M253" s="237" t="s">
        <v>1</v>
      </c>
      <c r="N253" s="238" t="s">
        <v>52</v>
      </c>
      <c r="O253" s="95"/>
      <c r="P253" s="239">
        <f>O253*H253</f>
        <v>0</v>
      </c>
      <c r="Q253" s="239">
        <v>0.0011999999999999999</v>
      </c>
      <c r="R253" s="239">
        <f>Q253*H253</f>
        <v>0.0023999999999999998</v>
      </c>
      <c r="S253" s="239">
        <v>0</v>
      </c>
      <c r="T253" s="240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1" t="s">
        <v>307</v>
      </c>
      <c r="AT253" s="241" t="s">
        <v>228</v>
      </c>
      <c r="AU253" s="241" t="s">
        <v>241</v>
      </c>
      <c r="AY253" s="19" t="s">
        <v>226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233</v>
      </c>
      <c r="BK253" s="242">
        <f>ROUND(I253*H253,2)</f>
        <v>0</v>
      </c>
      <c r="BL253" s="19" t="s">
        <v>307</v>
      </c>
      <c r="BM253" s="241" t="s">
        <v>5680</v>
      </c>
    </row>
    <row r="254" s="15" customFormat="1">
      <c r="A254" s="15"/>
      <c r="B254" s="280"/>
      <c r="C254" s="281"/>
      <c r="D254" s="245" t="s">
        <v>235</v>
      </c>
      <c r="E254" s="282" t="s">
        <v>1</v>
      </c>
      <c r="F254" s="283" t="s">
        <v>5674</v>
      </c>
      <c r="G254" s="281"/>
      <c r="H254" s="282" t="s">
        <v>1</v>
      </c>
      <c r="I254" s="284"/>
      <c r="J254" s="281"/>
      <c r="K254" s="281"/>
      <c r="L254" s="285"/>
      <c r="M254" s="286"/>
      <c r="N254" s="287"/>
      <c r="O254" s="287"/>
      <c r="P254" s="287"/>
      <c r="Q254" s="287"/>
      <c r="R254" s="287"/>
      <c r="S254" s="287"/>
      <c r="T254" s="28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9" t="s">
        <v>235</v>
      </c>
      <c r="AU254" s="289" t="s">
        <v>241</v>
      </c>
      <c r="AV254" s="15" t="s">
        <v>92</v>
      </c>
      <c r="AW254" s="15" t="s">
        <v>40</v>
      </c>
      <c r="AX254" s="15" t="s">
        <v>85</v>
      </c>
      <c r="AY254" s="289" t="s">
        <v>226</v>
      </c>
    </row>
    <row r="255" s="13" customFormat="1">
      <c r="A255" s="13"/>
      <c r="B255" s="243"/>
      <c r="C255" s="244"/>
      <c r="D255" s="245" t="s">
        <v>235</v>
      </c>
      <c r="E255" s="246" t="s">
        <v>1</v>
      </c>
      <c r="F255" s="247" t="s">
        <v>94</v>
      </c>
      <c r="G255" s="244"/>
      <c r="H255" s="248">
        <v>2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235</v>
      </c>
      <c r="AU255" s="254" t="s">
        <v>241</v>
      </c>
      <c r="AV255" s="13" t="s">
        <v>94</v>
      </c>
      <c r="AW255" s="13" t="s">
        <v>40</v>
      </c>
      <c r="AX255" s="13" t="s">
        <v>92</v>
      </c>
      <c r="AY255" s="254" t="s">
        <v>226</v>
      </c>
    </row>
    <row r="256" s="2" customFormat="1" ht="16.5" customHeight="1">
      <c r="A256" s="41"/>
      <c r="B256" s="42"/>
      <c r="C256" s="230" t="s">
        <v>361</v>
      </c>
      <c r="D256" s="230" t="s">
        <v>228</v>
      </c>
      <c r="E256" s="231" t="s">
        <v>4643</v>
      </c>
      <c r="F256" s="232" t="s">
        <v>5681</v>
      </c>
      <c r="G256" s="233" t="s">
        <v>244</v>
      </c>
      <c r="H256" s="234">
        <v>20</v>
      </c>
      <c r="I256" s="235"/>
      <c r="J256" s="236">
        <f>ROUND(I256*H256,2)</f>
        <v>0</v>
      </c>
      <c r="K256" s="232" t="s">
        <v>232</v>
      </c>
      <c r="L256" s="47"/>
      <c r="M256" s="237" t="s">
        <v>1</v>
      </c>
      <c r="N256" s="238" t="s">
        <v>52</v>
      </c>
      <c r="O256" s="95"/>
      <c r="P256" s="239">
        <f>O256*H256</f>
        <v>0</v>
      </c>
      <c r="Q256" s="239">
        <v>0.0014</v>
      </c>
      <c r="R256" s="239">
        <f>Q256*H256</f>
        <v>0.028000000000000001</v>
      </c>
      <c r="S256" s="239">
        <v>0</v>
      </c>
      <c r="T256" s="24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1" t="s">
        <v>307</v>
      </c>
      <c r="AT256" s="241" t="s">
        <v>228</v>
      </c>
      <c r="AU256" s="241" t="s">
        <v>241</v>
      </c>
      <c r="AY256" s="19" t="s">
        <v>226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233</v>
      </c>
      <c r="BK256" s="242">
        <f>ROUND(I256*H256,2)</f>
        <v>0</v>
      </c>
      <c r="BL256" s="19" t="s">
        <v>307</v>
      </c>
      <c r="BM256" s="241" t="s">
        <v>5682</v>
      </c>
    </row>
    <row r="257" s="15" customFormat="1">
      <c r="A257" s="15"/>
      <c r="B257" s="280"/>
      <c r="C257" s="281"/>
      <c r="D257" s="245" t="s">
        <v>235</v>
      </c>
      <c r="E257" s="282" t="s">
        <v>1</v>
      </c>
      <c r="F257" s="283" t="s">
        <v>4626</v>
      </c>
      <c r="G257" s="281"/>
      <c r="H257" s="282" t="s">
        <v>1</v>
      </c>
      <c r="I257" s="284"/>
      <c r="J257" s="281"/>
      <c r="K257" s="281"/>
      <c r="L257" s="285"/>
      <c r="M257" s="286"/>
      <c r="N257" s="287"/>
      <c r="O257" s="287"/>
      <c r="P257" s="287"/>
      <c r="Q257" s="287"/>
      <c r="R257" s="287"/>
      <c r="S257" s="287"/>
      <c r="T257" s="28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9" t="s">
        <v>235</v>
      </c>
      <c r="AU257" s="289" t="s">
        <v>241</v>
      </c>
      <c r="AV257" s="15" t="s">
        <v>92</v>
      </c>
      <c r="AW257" s="15" t="s">
        <v>40</v>
      </c>
      <c r="AX257" s="15" t="s">
        <v>85</v>
      </c>
      <c r="AY257" s="289" t="s">
        <v>226</v>
      </c>
    </row>
    <row r="258" s="13" customFormat="1">
      <c r="A258" s="13"/>
      <c r="B258" s="243"/>
      <c r="C258" s="244"/>
      <c r="D258" s="245" t="s">
        <v>235</v>
      </c>
      <c r="E258" s="246" t="s">
        <v>1</v>
      </c>
      <c r="F258" s="247" t="s">
        <v>324</v>
      </c>
      <c r="G258" s="244"/>
      <c r="H258" s="248">
        <v>20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235</v>
      </c>
      <c r="AU258" s="254" t="s">
        <v>241</v>
      </c>
      <c r="AV258" s="13" t="s">
        <v>94</v>
      </c>
      <c r="AW258" s="13" t="s">
        <v>40</v>
      </c>
      <c r="AX258" s="13" t="s">
        <v>92</v>
      </c>
      <c r="AY258" s="254" t="s">
        <v>226</v>
      </c>
    </row>
    <row r="259" s="12" customFormat="1" ht="20.88" customHeight="1">
      <c r="A259" s="12"/>
      <c r="B259" s="214"/>
      <c r="C259" s="215"/>
      <c r="D259" s="216" t="s">
        <v>84</v>
      </c>
      <c r="E259" s="228" t="s">
        <v>1569</v>
      </c>
      <c r="F259" s="228" t="s">
        <v>5683</v>
      </c>
      <c r="G259" s="215"/>
      <c r="H259" s="215"/>
      <c r="I259" s="218"/>
      <c r="J259" s="229">
        <f>BK259</f>
        <v>0</v>
      </c>
      <c r="K259" s="215"/>
      <c r="L259" s="220"/>
      <c r="M259" s="221"/>
      <c r="N259" s="222"/>
      <c r="O259" s="222"/>
      <c r="P259" s="223">
        <f>SUM(P260:P275)</f>
        <v>0</v>
      </c>
      <c r="Q259" s="222"/>
      <c r="R259" s="223">
        <f>SUM(R260:R275)</f>
        <v>0.057450000000000001</v>
      </c>
      <c r="S259" s="222"/>
      <c r="T259" s="224">
        <f>SUM(T260:T275)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5" t="s">
        <v>92</v>
      </c>
      <c r="AT259" s="226" t="s">
        <v>84</v>
      </c>
      <c r="AU259" s="226" t="s">
        <v>94</v>
      </c>
      <c r="AY259" s="225" t="s">
        <v>226</v>
      </c>
      <c r="BK259" s="227">
        <f>SUM(BK260:BK275)</f>
        <v>0</v>
      </c>
    </row>
    <row r="260" s="2" customFormat="1" ht="16.5" customHeight="1">
      <c r="A260" s="41"/>
      <c r="B260" s="42"/>
      <c r="C260" s="266" t="s">
        <v>366</v>
      </c>
      <c r="D260" s="266" t="s">
        <v>301</v>
      </c>
      <c r="E260" s="267" t="s">
        <v>5299</v>
      </c>
      <c r="F260" s="268" t="s">
        <v>5684</v>
      </c>
      <c r="G260" s="269" t="s">
        <v>611</v>
      </c>
      <c r="H260" s="270">
        <v>1</v>
      </c>
      <c r="I260" s="271"/>
      <c r="J260" s="272">
        <f>ROUND(I260*H260,2)</f>
        <v>0</v>
      </c>
      <c r="K260" s="268" t="s">
        <v>1</v>
      </c>
      <c r="L260" s="273"/>
      <c r="M260" s="274" t="s">
        <v>1</v>
      </c>
      <c r="N260" s="275" t="s">
        <v>52</v>
      </c>
      <c r="O260" s="95"/>
      <c r="P260" s="239">
        <f>O260*H260</f>
        <v>0</v>
      </c>
      <c r="Q260" s="239">
        <v>5.0000000000000002E-05</v>
      </c>
      <c r="R260" s="239">
        <f>Q260*H260</f>
        <v>5.0000000000000002E-05</v>
      </c>
      <c r="S260" s="239">
        <v>0</v>
      </c>
      <c r="T260" s="240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1" t="s">
        <v>266</v>
      </c>
      <c r="AT260" s="241" t="s">
        <v>301</v>
      </c>
      <c r="AU260" s="241" t="s">
        <v>241</v>
      </c>
      <c r="AY260" s="19" t="s">
        <v>226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233</v>
      </c>
      <c r="BK260" s="242">
        <f>ROUND(I260*H260,2)</f>
        <v>0</v>
      </c>
      <c r="BL260" s="19" t="s">
        <v>233</v>
      </c>
      <c r="BM260" s="241" t="s">
        <v>5685</v>
      </c>
    </row>
    <row r="261" s="2" customFormat="1" ht="16.5" customHeight="1">
      <c r="A261" s="41"/>
      <c r="B261" s="42"/>
      <c r="C261" s="266" t="s">
        <v>372</v>
      </c>
      <c r="D261" s="266" t="s">
        <v>301</v>
      </c>
      <c r="E261" s="267" t="s">
        <v>5302</v>
      </c>
      <c r="F261" s="268" t="s">
        <v>5686</v>
      </c>
      <c r="G261" s="269" t="s">
        <v>611</v>
      </c>
      <c r="H261" s="270">
        <v>3</v>
      </c>
      <c r="I261" s="271"/>
      <c r="J261" s="272">
        <f>ROUND(I261*H261,2)</f>
        <v>0</v>
      </c>
      <c r="K261" s="268" t="s">
        <v>1</v>
      </c>
      <c r="L261" s="273"/>
      <c r="M261" s="274" t="s">
        <v>1</v>
      </c>
      <c r="N261" s="275" t="s">
        <v>52</v>
      </c>
      <c r="O261" s="95"/>
      <c r="P261" s="239">
        <f>O261*H261</f>
        <v>0</v>
      </c>
      <c r="Q261" s="239">
        <v>5.0000000000000002E-05</v>
      </c>
      <c r="R261" s="239">
        <f>Q261*H261</f>
        <v>0.00015000000000000001</v>
      </c>
      <c r="S261" s="239">
        <v>0</v>
      </c>
      <c r="T261" s="240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1" t="s">
        <v>266</v>
      </c>
      <c r="AT261" s="241" t="s">
        <v>301</v>
      </c>
      <c r="AU261" s="241" t="s">
        <v>241</v>
      </c>
      <c r="AY261" s="19" t="s">
        <v>226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233</v>
      </c>
      <c r="BK261" s="242">
        <f>ROUND(I261*H261,2)</f>
        <v>0</v>
      </c>
      <c r="BL261" s="19" t="s">
        <v>233</v>
      </c>
      <c r="BM261" s="241" t="s">
        <v>5687</v>
      </c>
    </row>
    <row r="262" s="2" customFormat="1" ht="16.5" customHeight="1">
      <c r="A262" s="41"/>
      <c r="B262" s="42"/>
      <c r="C262" s="266" t="s">
        <v>378</v>
      </c>
      <c r="D262" s="266" t="s">
        <v>301</v>
      </c>
      <c r="E262" s="267" t="s">
        <v>5305</v>
      </c>
      <c r="F262" s="268" t="s">
        <v>5688</v>
      </c>
      <c r="G262" s="269" t="s">
        <v>244</v>
      </c>
      <c r="H262" s="270">
        <v>10</v>
      </c>
      <c r="I262" s="271"/>
      <c r="J262" s="272">
        <f>ROUND(I262*H262,2)</f>
        <v>0</v>
      </c>
      <c r="K262" s="268" t="s">
        <v>1</v>
      </c>
      <c r="L262" s="273"/>
      <c r="M262" s="274" t="s">
        <v>1</v>
      </c>
      <c r="N262" s="275" t="s">
        <v>52</v>
      </c>
      <c r="O262" s="95"/>
      <c r="P262" s="239">
        <f>O262*H262</f>
        <v>0</v>
      </c>
      <c r="Q262" s="239">
        <v>0.0012999999999999999</v>
      </c>
      <c r="R262" s="239">
        <f>Q262*H262</f>
        <v>0.012999999999999999</v>
      </c>
      <c r="S262" s="239">
        <v>0</v>
      </c>
      <c r="T262" s="240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1" t="s">
        <v>266</v>
      </c>
      <c r="AT262" s="241" t="s">
        <v>301</v>
      </c>
      <c r="AU262" s="241" t="s">
        <v>241</v>
      </c>
      <c r="AY262" s="19" t="s">
        <v>226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233</v>
      </c>
      <c r="BK262" s="242">
        <f>ROUND(I262*H262,2)</f>
        <v>0</v>
      </c>
      <c r="BL262" s="19" t="s">
        <v>233</v>
      </c>
      <c r="BM262" s="241" t="s">
        <v>5689</v>
      </c>
    </row>
    <row r="263" s="2" customFormat="1" ht="16.5" customHeight="1">
      <c r="A263" s="41"/>
      <c r="B263" s="42"/>
      <c r="C263" s="230" t="s">
        <v>384</v>
      </c>
      <c r="D263" s="230" t="s">
        <v>228</v>
      </c>
      <c r="E263" s="231" t="s">
        <v>2242</v>
      </c>
      <c r="F263" s="232" t="s">
        <v>4928</v>
      </c>
      <c r="G263" s="233" t="s">
        <v>369</v>
      </c>
      <c r="H263" s="234">
        <v>9</v>
      </c>
      <c r="I263" s="235"/>
      <c r="J263" s="236">
        <f>ROUND(I263*H263,2)</f>
        <v>0</v>
      </c>
      <c r="K263" s="232" t="s">
        <v>232</v>
      </c>
      <c r="L263" s="47"/>
      <c r="M263" s="237" t="s">
        <v>1</v>
      </c>
      <c r="N263" s="238" t="s">
        <v>52</v>
      </c>
      <c r="O263" s="95"/>
      <c r="P263" s="239">
        <f>O263*H263</f>
        <v>0</v>
      </c>
      <c r="Q263" s="239">
        <v>0.0019</v>
      </c>
      <c r="R263" s="239">
        <f>Q263*H263</f>
        <v>0.017100000000000001</v>
      </c>
      <c r="S263" s="239">
        <v>0</v>
      </c>
      <c r="T263" s="240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1" t="s">
        <v>307</v>
      </c>
      <c r="AT263" s="241" t="s">
        <v>228</v>
      </c>
      <c r="AU263" s="241" t="s">
        <v>241</v>
      </c>
      <c r="AY263" s="19" t="s">
        <v>226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233</v>
      </c>
      <c r="BK263" s="242">
        <f>ROUND(I263*H263,2)</f>
        <v>0</v>
      </c>
      <c r="BL263" s="19" t="s">
        <v>307</v>
      </c>
      <c r="BM263" s="241" t="s">
        <v>5690</v>
      </c>
    </row>
    <row r="264" s="15" customFormat="1">
      <c r="A264" s="15"/>
      <c r="B264" s="280"/>
      <c r="C264" s="281"/>
      <c r="D264" s="245" t="s">
        <v>235</v>
      </c>
      <c r="E264" s="282" t="s">
        <v>1</v>
      </c>
      <c r="F264" s="283" t="s">
        <v>5684</v>
      </c>
      <c r="G264" s="281"/>
      <c r="H264" s="282" t="s">
        <v>1</v>
      </c>
      <c r="I264" s="284"/>
      <c r="J264" s="281"/>
      <c r="K264" s="281"/>
      <c r="L264" s="285"/>
      <c r="M264" s="286"/>
      <c r="N264" s="287"/>
      <c r="O264" s="287"/>
      <c r="P264" s="287"/>
      <c r="Q264" s="287"/>
      <c r="R264" s="287"/>
      <c r="S264" s="287"/>
      <c r="T264" s="28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9" t="s">
        <v>235</v>
      </c>
      <c r="AU264" s="289" t="s">
        <v>241</v>
      </c>
      <c r="AV264" s="15" t="s">
        <v>92</v>
      </c>
      <c r="AW264" s="15" t="s">
        <v>40</v>
      </c>
      <c r="AX264" s="15" t="s">
        <v>85</v>
      </c>
      <c r="AY264" s="289" t="s">
        <v>226</v>
      </c>
    </row>
    <row r="265" s="13" customFormat="1">
      <c r="A265" s="13"/>
      <c r="B265" s="243"/>
      <c r="C265" s="244"/>
      <c r="D265" s="245" t="s">
        <v>235</v>
      </c>
      <c r="E265" s="246" t="s">
        <v>1</v>
      </c>
      <c r="F265" s="247" t="s">
        <v>92</v>
      </c>
      <c r="G265" s="244"/>
      <c r="H265" s="248">
        <v>1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235</v>
      </c>
      <c r="AU265" s="254" t="s">
        <v>241</v>
      </c>
      <c r="AV265" s="13" t="s">
        <v>94</v>
      </c>
      <c r="AW265" s="13" t="s">
        <v>40</v>
      </c>
      <c r="AX265" s="13" t="s">
        <v>85</v>
      </c>
      <c r="AY265" s="254" t="s">
        <v>226</v>
      </c>
    </row>
    <row r="266" s="15" customFormat="1">
      <c r="A266" s="15"/>
      <c r="B266" s="280"/>
      <c r="C266" s="281"/>
      <c r="D266" s="245" t="s">
        <v>235</v>
      </c>
      <c r="E266" s="282" t="s">
        <v>1</v>
      </c>
      <c r="F266" s="283" t="s">
        <v>5686</v>
      </c>
      <c r="G266" s="281"/>
      <c r="H266" s="282" t="s">
        <v>1</v>
      </c>
      <c r="I266" s="284"/>
      <c r="J266" s="281"/>
      <c r="K266" s="281"/>
      <c r="L266" s="285"/>
      <c r="M266" s="286"/>
      <c r="N266" s="287"/>
      <c r="O266" s="287"/>
      <c r="P266" s="287"/>
      <c r="Q266" s="287"/>
      <c r="R266" s="287"/>
      <c r="S266" s="287"/>
      <c r="T266" s="28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9" t="s">
        <v>235</v>
      </c>
      <c r="AU266" s="289" t="s">
        <v>241</v>
      </c>
      <c r="AV266" s="15" t="s">
        <v>92</v>
      </c>
      <c r="AW266" s="15" t="s">
        <v>40</v>
      </c>
      <c r="AX266" s="15" t="s">
        <v>85</v>
      </c>
      <c r="AY266" s="289" t="s">
        <v>226</v>
      </c>
    </row>
    <row r="267" s="13" customFormat="1">
      <c r="A267" s="13"/>
      <c r="B267" s="243"/>
      <c r="C267" s="244"/>
      <c r="D267" s="245" t="s">
        <v>235</v>
      </c>
      <c r="E267" s="246" t="s">
        <v>1</v>
      </c>
      <c r="F267" s="247" t="s">
        <v>241</v>
      </c>
      <c r="G267" s="244"/>
      <c r="H267" s="248">
        <v>3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235</v>
      </c>
      <c r="AU267" s="254" t="s">
        <v>241</v>
      </c>
      <c r="AV267" s="13" t="s">
        <v>94</v>
      </c>
      <c r="AW267" s="13" t="s">
        <v>40</v>
      </c>
      <c r="AX267" s="13" t="s">
        <v>85</v>
      </c>
      <c r="AY267" s="254" t="s">
        <v>226</v>
      </c>
    </row>
    <row r="268" s="15" customFormat="1">
      <c r="A268" s="15"/>
      <c r="B268" s="280"/>
      <c r="C268" s="281"/>
      <c r="D268" s="245" t="s">
        <v>235</v>
      </c>
      <c r="E268" s="282" t="s">
        <v>1</v>
      </c>
      <c r="F268" s="283" t="s">
        <v>5688</v>
      </c>
      <c r="G268" s="281"/>
      <c r="H268" s="282" t="s">
        <v>1</v>
      </c>
      <c r="I268" s="284"/>
      <c r="J268" s="281"/>
      <c r="K268" s="281"/>
      <c r="L268" s="285"/>
      <c r="M268" s="286"/>
      <c r="N268" s="287"/>
      <c r="O268" s="287"/>
      <c r="P268" s="287"/>
      <c r="Q268" s="287"/>
      <c r="R268" s="287"/>
      <c r="S268" s="287"/>
      <c r="T268" s="28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9" t="s">
        <v>235</v>
      </c>
      <c r="AU268" s="289" t="s">
        <v>241</v>
      </c>
      <c r="AV268" s="15" t="s">
        <v>92</v>
      </c>
      <c r="AW268" s="15" t="s">
        <v>40</v>
      </c>
      <c r="AX268" s="15" t="s">
        <v>85</v>
      </c>
      <c r="AY268" s="289" t="s">
        <v>226</v>
      </c>
    </row>
    <row r="269" s="13" customFormat="1">
      <c r="A269" s="13"/>
      <c r="B269" s="243"/>
      <c r="C269" s="244"/>
      <c r="D269" s="245" t="s">
        <v>235</v>
      </c>
      <c r="E269" s="246" t="s">
        <v>1</v>
      </c>
      <c r="F269" s="247" t="s">
        <v>251</v>
      </c>
      <c r="G269" s="244"/>
      <c r="H269" s="248">
        <v>5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235</v>
      </c>
      <c r="AU269" s="254" t="s">
        <v>241</v>
      </c>
      <c r="AV269" s="13" t="s">
        <v>94</v>
      </c>
      <c r="AW269" s="13" t="s">
        <v>40</v>
      </c>
      <c r="AX269" s="13" t="s">
        <v>85</v>
      </c>
      <c r="AY269" s="254" t="s">
        <v>226</v>
      </c>
    </row>
    <row r="270" s="14" customFormat="1">
      <c r="A270" s="14"/>
      <c r="B270" s="255"/>
      <c r="C270" s="256"/>
      <c r="D270" s="245" t="s">
        <v>235</v>
      </c>
      <c r="E270" s="257" t="s">
        <v>1</v>
      </c>
      <c r="F270" s="258" t="s">
        <v>237</v>
      </c>
      <c r="G270" s="256"/>
      <c r="H270" s="259">
        <v>9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235</v>
      </c>
      <c r="AU270" s="265" t="s">
        <v>241</v>
      </c>
      <c r="AV270" s="14" t="s">
        <v>233</v>
      </c>
      <c r="AW270" s="14" t="s">
        <v>40</v>
      </c>
      <c r="AX270" s="14" t="s">
        <v>92</v>
      </c>
      <c r="AY270" s="265" t="s">
        <v>226</v>
      </c>
    </row>
    <row r="271" s="2" customFormat="1" ht="16.5" customHeight="1">
      <c r="A271" s="41"/>
      <c r="B271" s="42"/>
      <c r="C271" s="230" t="s">
        <v>389</v>
      </c>
      <c r="D271" s="230" t="s">
        <v>228</v>
      </c>
      <c r="E271" s="231" t="s">
        <v>2216</v>
      </c>
      <c r="F271" s="232" t="s">
        <v>4494</v>
      </c>
      <c r="G271" s="233" t="s">
        <v>244</v>
      </c>
      <c r="H271" s="234">
        <v>12</v>
      </c>
      <c r="I271" s="235"/>
      <c r="J271" s="236">
        <f>ROUND(I271*H271,2)</f>
        <v>0</v>
      </c>
      <c r="K271" s="232" t="s">
        <v>232</v>
      </c>
      <c r="L271" s="47"/>
      <c r="M271" s="237" t="s">
        <v>1</v>
      </c>
      <c r="N271" s="238" t="s">
        <v>52</v>
      </c>
      <c r="O271" s="95"/>
      <c r="P271" s="239">
        <f>O271*H271</f>
        <v>0</v>
      </c>
      <c r="Q271" s="239">
        <v>0.0011999999999999999</v>
      </c>
      <c r="R271" s="239">
        <f>Q271*H271</f>
        <v>0.0144</v>
      </c>
      <c r="S271" s="239">
        <v>0</v>
      </c>
      <c r="T271" s="240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1" t="s">
        <v>307</v>
      </c>
      <c r="AT271" s="241" t="s">
        <v>228</v>
      </c>
      <c r="AU271" s="241" t="s">
        <v>241</v>
      </c>
      <c r="AY271" s="19" t="s">
        <v>226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233</v>
      </c>
      <c r="BK271" s="242">
        <f>ROUND(I271*H271,2)</f>
        <v>0</v>
      </c>
      <c r="BL271" s="19" t="s">
        <v>307</v>
      </c>
      <c r="BM271" s="241" t="s">
        <v>5691</v>
      </c>
    </row>
    <row r="272" s="15" customFormat="1">
      <c r="A272" s="15"/>
      <c r="B272" s="280"/>
      <c r="C272" s="281"/>
      <c r="D272" s="245" t="s">
        <v>235</v>
      </c>
      <c r="E272" s="282" t="s">
        <v>1</v>
      </c>
      <c r="F272" s="283" t="s">
        <v>5674</v>
      </c>
      <c r="G272" s="281"/>
      <c r="H272" s="282" t="s">
        <v>1</v>
      </c>
      <c r="I272" s="284"/>
      <c r="J272" s="281"/>
      <c r="K272" s="281"/>
      <c r="L272" s="285"/>
      <c r="M272" s="286"/>
      <c r="N272" s="287"/>
      <c r="O272" s="287"/>
      <c r="P272" s="287"/>
      <c r="Q272" s="287"/>
      <c r="R272" s="287"/>
      <c r="S272" s="287"/>
      <c r="T272" s="28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9" t="s">
        <v>235</v>
      </c>
      <c r="AU272" s="289" t="s">
        <v>241</v>
      </c>
      <c r="AV272" s="15" t="s">
        <v>92</v>
      </c>
      <c r="AW272" s="15" t="s">
        <v>40</v>
      </c>
      <c r="AX272" s="15" t="s">
        <v>85</v>
      </c>
      <c r="AY272" s="289" t="s">
        <v>226</v>
      </c>
    </row>
    <row r="273" s="13" customFormat="1">
      <c r="A273" s="13"/>
      <c r="B273" s="243"/>
      <c r="C273" s="244"/>
      <c r="D273" s="245" t="s">
        <v>235</v>
      </c>
      <c r="E273" s="246" t="s">
        <v>1</v>
      </c>
      <c r="F273" s="247" t="s">
        <v>5104</v>
      </c>
      <c r="G273" s="244"/>
      <c r="H273" s="248">
        <v>12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235</v>
      </c>
      <c r="AU273" s="254" t="s">
        <v>241</v>
      </c>
      <c r="AV273" s="13" t="s">
        <v>94</v>
      </c>
      <c r="AW273" s="13" t="s">
        <v>40</v>
      </c>
      <c r="AX273" s="13" t="s">
        <v>92</v>
      </c>
      <c r="AY273" s="254" t="s">
        <v>226</v>
      </c>
    </row>
    <row r="274" s="2" customFormat="1" ht="16.5" customHeight="1">
      <c r="A274" s="41"/>
      <c r="B274" s="42"/>
      <c r="C274" s="266" t="s">
        <v>393</v>
      </c>
      <c r="D274" s="266" t="s">
        <v>301</v>
      </c>
      <c r="E274" s="267" t="s">
        <v>4284</v>
      </c>
      <c r="F274" s="268" t="s">
        <v>4250</v>
      </c>
      <c r="G274" s="269" t="s">
        <v>4251</v>
      </c>
      <c r="H274" s="270">
        <v>5</v>
      </c>
      <c r="I274" s="271"/>
      <c r="J274" s="272">
        <f>ROUND(I274*H274,2)</f>
        <v>0</v>
      </c>
      <c r="K274" s="268" t="s">
        <v>1</v>
      </c>
      <c r="L274" s="273"/>
      <c r="M274" s="274" t="s">
        <v>1</v>
      </c>
      <c r="N274" s="275" t="s">
        <v>52</v>
      </c>
      <c r="O274" s="95"/>
      <c r="P274" s="239">
        <f>O274*H274</f>
        <v>0</v>
      </c>
      <c r="Q274" s="239">
        <v>0.00095</v>
      </c>
      <c r="R274" s="239">
        <f>Q274*H274</f>
        <v>0.0047499999999999999</v>
      </c>
      <c r="S274" s="239">
        <v>0</v>
      </c>
      <c r="T274" s="24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1" t="s">
        <v>266</v>
      </c>
      <c r="AT274" s="241" t="s">
        <v>301</v>
      </c>
      <c r="AU274" s="241" t="s">
        <v>241</v>
      </c>
      <c r="AY274" s="19" t="s">
        <v>226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233</v>
      </c>
      <c r="BK274" s="242">
        <f>ROUND(I274*H274,2)</f>
        <v>0</v>
      </c>
      <c r="BL274" s="19" t="s">
        <v>233</v>
      </c>
      <c r="BM274" s="241" t="s">
        <v>5692</v>
      </c>
    </row>
    <row r="275" s="2" customFormat="1" ht="16.5" customHeight="1">
      <c r="A275" s="41"/>
      <c r="B275" s="42"/>
      <c r="C275" s="266" t="s">
        <v>400</v>
      </c>
      <c r="D275" s="266" t="s">
        <v>301</v>
      </c>
      <c r="E275" s="267" t="s">
        <v>4288</v>
      </c>
      <c r="F275" s="268" t="s">
        <v>4253</v>
      </c>
      <c r="G275" s="269" t="s">
        <v>327</v>
      </c>
      <c r="H275" s="270">
        <v>8</v>
      </c>
      <c r="I275" s="271"/>
      <c r="J275" s="272">
        <f>ROUND(I275*H275,2)</f>
        <v>0</v>
      </c>
      <c r="K275" s="268" t="s">
        <v>1</v>
      </c>
      <c r="L275" s="273"/>
      <c r="M275" s="274" t="s">
        <v>1</v>
      </c>
      <c r="N275" s="275" t="s">
        <v>52</v>
      </c>
      <c r="O275" s="95"/>
      <c r="P275" s="239">
        <f>O275*H275</f>
        <v>0</v>
      </c>
      <c r="Q275" s="239">
        <v>0.001</v>
      </c>
      <c r="R275" s="239">
        <f>Q275*H275</f>
        <v>0.0080000000000000002</v>
      </c>
      <c r="S275" s="239">
        <v>0</v>
      </c>
      <c r="T275" s="240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1" t="s">
        <v>266</v>
      </c>
      <c r="AT275" s="241" t="s">
        <v>301</v>
      </c>
      <c r="AU275" s="241" t="s">
        <v>241</v>
      </c>
      <c r="AY275" s="19" t="s">
        <v>226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233</v>
      </c>
      <c r="BK275" s="242">
        <f>ROUND(I275*H275,2)</f>
        <v>0</v>
      </c>
      <c r="BL275" s="19" t="s">
        <v>233</v>
      </c>
      <c r="BM275" s="241" t="s">
        <v>5693</v>
      </c>
    </row>
    <row r="276" s="12" customFormat="1" ht="22.8" customHeight="1">
      <c r="A276" s="12"/>
      <c r="B276" s="214"/>
      <c r="C276" s="215"/>
      <c r="D276" s="216" t="s">
        <v>84</v>
      </c>
      <c r="E276" s="228" t="s">
        <v>4269</v>
      </c>
      <c r="F276" s="228" t="s">
        <v>4671</v>
      </c>
      <c r="G276" s="215"/>
      <c r="H276" s="215"/>
      <c r="I276" s="218"/>
      <c r="J276" s="229">
        <f>BK276</f>
        <v>0</v>
      </c>
      <c r="K276" s="215"/>
      <c r="L276" s="220"/>
      <c r="M276" s="221"/>
      <c r="N276" s="222"/>
      <c r="O276" s="222"/>
      <c r="P276" s="223">
        <f>SUM(P277:P288)</f>
        <v>0</v>
      </c>
      <c r="Q276" s="222"/>
      <c r="R276" s="223">
        <f>SUM(R277:R288)</f>
        <v>0.45100000000000001</v>
      </c>
      <c r="S276" s="222"/>
      <c r="T276" s="224">
        <f>SUM(T277:T288)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5" t="s">
        <v>92</v>
      </c>
      <c r="AT276" s="226" t="s">
        <v>84</v>
      </c>
      <c r="AU276" s="226" t="s">
        <v>92</v>
      </c>
      <c r="AY276" s="225" t="s">
        <v>226</v>
      </c>
      <c r="BK276" s="227">
        <f>SUM(BK277:BK288)</f>
        <v>0</v>
      </c>
    </row>
    <row r="277" s="2" customFormat="1" ht="16.5" customHeight="1">
      <c r="A277" s="41"/>
      <c r="B277" s="42"/>
      <c r="C277" s="230" t="s">
        <v>405</v>
      </c>
      <c r="D277" s="230" t="s">
        <v>228</v>
      </c>
      <c r="E277" s="231" t="s">
        <v>4296</v>
      </c>
      <c r="F277" s="232" t="s">
        <v>5694</v>
      </c>
      <c r="G277" s="233" t="s">
        <v>611</v>
      </c>
      <c r="H277" s="234">
        <v>75</v>
      </c>
      <c r="I277" s="235"/>
      <c r="J277" s="236">
        <f>ROUND(I277*H277,2)</f>
        <v>0</v>
      </c>
      <c r="K277" s="232" t="s">
        <v>1</v>
      </c>
      <c r="L277" s="47"/>
      <c r="M277" s="237" t="s">
        <v>1</v>
      </c>
      <c r="N277" s="238" t="s">
        <v>52</v>
      </c>
      <c r="O277" s="95"/>
      <c r="P277" s="239">
        <f>O277*H277</f>
        <v>0</v>
      </c>
      <c r="Q277" s="239">
        <v>0.0060000000000000001</v>
      </c>
      <c r="R277" s="239">
        <f>Q277*H277</f>
        <v>0.45000000000000001</v>
      </c>
      <c r="S277" s="239">
        <v>0</v>
      </c>
      <c r="T277" s="240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1" t="s">
        <v>233</v>
      </c>
      <c r="AT277" s="241" t="s">
        <v>228</v>
      </c>
      <c r="AU277" s="241" t="s">
        <v>94</v>
      </c>
      <c r="AY277" s="19" t="s">
        <v>226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9" t="s">
        <v>233</v>
      </c>
      <c r="BK277" s="242">
        <f>ROUND(I277*H277,2)</f>
        <v>0</v>
      </c>
      <c r="BL277" s="19" t="s">
        <v>233</v>
      </c>
      <c r="BM277" s="241" t="s">
        <v>5695</v>
      </c>
    </row>
    <row r="278" s="2" customFormat="1">
      <c r="A278" s="41"/>
      <c r="B278" s="42"/>
      <c r="C278" s="43"/>
      <c r="D278" s="245" t="s">
        <v>503</v>
      </c>
      <c r="E278" s="43"/>
      <c r="F278" s="276" t="s">
        <v>5696</v>
      </c>
      <c r="G278" s="43"/>
      <c r="H278" s="43"/>
      <c r="I278" s="277"/>
      <c r="J278" s="43"/>
      <c r="K278" s="43"/>
      <c r="L278" s="47"/>
      <c r="M278" s="278"/>
      <c r="N278" s="279"/>
      <c r="O278" s="95"/>
      <c r="P278" s="95"/>
      <c r="Q278" s="95"/>
      <c r="R278" s="95"/>
      <c r="S278" s="95"/>
      <c r="T278" s="96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503</v>
      </c>
      <c r="AU278" s="19" t="s">
        <v>94</v>
      </c>
    </row>
    <row r="279" s="2" customFormat="1" ht="16.5" customHeight="1">
      <c r="A279" s="41"/>
      <c r="B279" s="42"/>
      <c r="C279" s="230" t="s">
        <v>410</v>
      </c>
      <c r="D279" s="230" t="s">
        <v>228</v>
      </c>
      <c r="E279" s="231" t="s">
        <v>5479</v>
      </c>
      <c r="F279" s="232" t="s">
        <v>5697</v>
      </c>
      <c r="G279" s="233" t="s">
        <v>611</v>
      </c>
      <c r="H279" s="234">
        <v>4</v>
      </c>
      <c r="I279" s="235"/>
      <c r="J279" s="236">
        <f>ROUND(I279*H279,2)</f>
        <v>0</v>
      </c>
      <c r="K279" s="232" t="s">
        <v>1</v>
      </c>
      <c r="L279" s="47"/>
      <c r="M279" s="237" t="s">
        <v>1</v>
      </c>
      <c r="N279" s="238" t="s">
        <v>52</v>
      </c>
      <c r="O279" s="95"/>
      <c r="P279" s="239">
        <f>O279*H279</f>
        <v>0</v>
      </c>
      <c r="Q279" s="239">
        <v>0.00010000000000000001</v>
      </c>
      <c r="R279" s="239">
        <f>Q279*H279</f>
        <v>0.00040000000000000002</v>
      </c>
      <c r="S279" s="239">
        <v>0</v>
      </c>
      <c r="T279" s="240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1" t="s">
        <v>233</v>
      </c>
      <c r="AT279" s="241" t="s">
        <v>228</v>
      </c>
      <c r="AU279" s="241" t="s">
        <v>94</v>
      </c>
      <c r="AY279" s="19" t="s">
        <v>226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9" t="s">
        <v>233</v>
      </c>
      <c r="BK279" s="242">
        <f>ROUND(I279*H279,2)</f>
        <v>0</v>
      </c>
      <c r="BL279" s="19" t="s">
        <v>233</v>
      </c>
      <c r="BM279" s="241" t="s">
        <v>5698</v>
      </c>
    </row>
    <row r="280" s="2" customFormat="1">
      <c r="A280" s="41"/>
      <c r="B280" s="42"/>
      <c r="C280" s="43"/>
      <c r="D280" s="245" t="s">
        <v>503</v>
      </c>
      <c r="E280" s="43"/>
      <c r="F280" s="276" t="s">
        <v>5472</v>
      </c>
      <c r="G280" s="43"/>
      <c r="H280" s="43"/>
      <c r="I280" s="277"/>
      <c r="J280" s="43"/>
      <c r="K280" s="43"/>
      <c r="L280" s="47"/>
      <c r="M280" s="278"/>
      <c r="N280" s="279"/>
      <c r="O280" s="95"/>
      <c r="P280" s="95"/>
      <c r="Q280" s="95"/>
      <c r="R280" s="95"/>
      <c r="S280" s="95"/>
      <c r="T280" s="96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503</v>
      </c>
      <c r="AU280" s="19" t="s">
        <v>94</v>
      </c>
    </row>
    <row r="281" s="2" customFormat="1" ht="16.5" customHeight="1">
      <c r="A281" s="41"/>
      <c r="B281" s="42"/>
      <c r="C281" s="230" t="s">
        <v>416</v>
      </c>
      <c r="D281" s="230" t="s">
        <v>228</v>
      </c>
      <c r="E281" s="231" t="s">
        <v>5699</v>
      </c>
      <c r="F281" s="232" t="s">
        <v>5700</v>
      </c>
      <c r="G281" s="233" t="s">
        <v>611</v>
      </c>
      <c r="H281" s="234">
        <v>6</v>
      </c>
      <c r="I281" s="235"/>
      <c r="J281" s="236">
        <f>ROUND(I281*H281,2)</f>
        <v>0</v>
      </c>
      <c r="K281" s="232" t="s">
        <v>1</v>
      </c>
      <c r="L281" s="47"/>
      <c r="M281" s="237" t="s">
        <v>1</v>
      </c>
      <c r="N281" s="238" t="s">
        <v>52</v>
      </c>
      <c r="O281" s="95"/>
      <c r="P281" s="239">
        <f>O281*H281</f>
        <v>0</v>
      </c>
      <c r="Q281" s="239">
        <v>0.00010000000000000001</v>
      </c>
      <c r="R281" s="239">
        <f>Q281*H281</f>
        <v>0.00060000000000000006</v>
      </c>
      <c r="S281" s="239">
        <v>0</v>
      </c>
      <c r="T281" s="24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1" t="s">
        <v>233</v>
      </c>
      <c r="AT281" s="241" t="s">
        <v>228</v>
      </c>
      <c r="AU281" s="241" t="s">
        <v>94</v>
      </c>
      <c r="AY281" s="19" t="s">
        <v>226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233</v>
      </c>
      <c r="BK281" s="242">
        <f>ROUND(I281*H281,2)</f>
        <v>0</v>
      </c>
      <c r="BL281" s="19" t="s">
        <v>233</v>
      </c>
      <c r="BM281" s="241" t="s">
        <v>5701</v>
      </c>
    </row>
    <row r="282" s="2" customFormat="1">
      <c r="A282" s="41"/>
      <c r="B282" s="42"/>
      <c r="C282" s="43"/>
      <c r="D282" s="245" t="s">
        <v>503</v>
      </c>
      <c r="E282" s="43"/>
      <c r="F282" s="276" t="s">
        <v>5472</v>
      </c>
      <c r="G282" s="43"/>
      <c r="H282" s="43"/>
      <c r="I282" s="277"/>
      <c r="J282" s="43"/>
      <c r="K282" s="43"/>
      <c r="L282" s="47"/>
      <c r="M282" s="278"/>
      <c r="N282" s="279"/>
      <c r="O282" s="95"/>
      <c r="P282" s="95"/>
      <c r="Q282" s="95"/>
      <c r="R282" s="95"/>
      <c r="S282" s="95"/>
      <c r="T282" s="96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503</v>
      </c>
      <c r="AU282" s="19" t="s">
        <v>94</v>
      </c>
    </row>
    <row r="283" s="2" customFormat="1" ht="16.5" customHeight="1">
      <c r="A283" s="41"/>
      <c r="B283" s="42"/>
      <c r="C283" s="230" t="s">
        <v>421</v>
      </c>
      <c r="D283" s="230" t="s">
        <v>228</v>
      </c>
      <c r="E283" s="231" t="s">
        <v>5702</v>
      </c>
      <c r="F283" s="232" t="s">
        <v>5703</v>
      </c>
      <c r="G283" s="233" t="s">
        <v>611</v>
      </c>
      <c r="H283" s="234">
        <v>1</v>
      </c>
      <c r="I283" s="235"/>
      <c r="J283" s="236">
        <f>ROUND(I283*H283,2)</f>
        <v>0</v>
      </c>
      <c r="K283" s="232" t="s">
        <v>1</v>
      </c>
      <c r="L283" s="47"/>
      <c r="M283" s="237" t="s">
        <v>1</v>
      </c>
      <c r="N283" s="238" t="s">
        <v>52</v>
      </c>
      <c r="O283" s="95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1" t="s">
        <v>233</v>
      </c>
      <c r="AT283" s="241" t="s">
        <v>228</v>
      </c>
      <c r="AU283" s="241" t="s">
        <v>94</v>
      </c>
      <c r="AY283" s="19" t="s">
        <v>226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9" t="s">
        <v>233</v>
      </c>
      <c r="BK283" s="242">
        <f>ROUND(I283*H283,2)</f>
        <v>0</v>
      </c>
      <c r="BL283" s="19" t="s">
        <v>233</v>
      </c>
      <c r="BM283" s="241" t="s">
        <v>5704</v>
      </c>
    </row>
    <row r="284" s="15" customFormat="1">
      <c r="A284" s="15"/>
      <c r="B284" s="280"/>
      <c r="C284" s="281"/>
      <c r="D284" s="245" t="s">
        <v>235</v>
      </c>
      <c r="E284" s="282" t="s">
        <v>1</v>
      </c>
      <c r="F284" s="283" t="s">
        <v>5705</v>
      </c>
      <c r="G284" s="281"/>
      <c r="H284" s="282" t="s">
        <v>1</v>
      </c>
      <c r="I284" s="284"/>
      <c r="J284" s="281"/>
      <c r="K284" s="281"/>
      <c r="L284" s="285"/>
      <c r="M284" s="286"/>
      <c r="N284" s="287"/>
      <c r="O284" s="287"/>
      <c r="P284" s="287"/>
      <c r="Q284" s="287"/>
      <c r="R284" s="287"/>
      <c r="S284" s="287"/>
      <c r="T284" s="28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9" t="s">
        <v>235</v>
      </c>
      <c r="AU284" s="289" t="s">
        <v>94</v>
      </c>
      <c r="AV284" s="15" t="s">
        <v>92</v>
      </c>
      <c r="AW284" s="15" t="s">
        <v>40</v>
      </c>
      <c r="AX284" s="15" t="s">
        <v>85</v>
      </c>
      <c r="AY284" s="289" t="s">
        <v>226</v>
      </c>
    </row>
    <row r="285" s="15" customFormat="1">
      <c r="A285" s="15"/>
      <c r="B285" s="280"/>
      <c r="C285" s="281"/>
      <c r="D285" s="245" t="s">
        <v>235</v>
      </c>
      <c r="E285" s="282" t="s">
        <v>1</v>
      </c>
      <c r="F285" s="283" t="s">
        <v>5706</v>
      </c>
      <c r="G285" s="281"/>
      <c r="H285" s="282" t="s">
        <v>1</v>
      </c>
      <c r="I285" s="284"/>
      <c r="J285" s="281"/>
      <c r="K285" s="281"/>
      <c r="L285" s="285"/>
      <c r="M285" s="286"/>
      <c r="N285" s="287"/>
      <c r="O285" s="287"/>
      <c r="P285" s="287"/>
      <c r="Q285" s="287"/>
      <c r="R285" s="287"/>
      <c r="S285" s="287"/>
      <c r="T285" s="28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9" t="s">
        <v>235</v>
      </c>
      <c r="AU285" s="289" t="s">
        <v>94</v>
      </c>
      <c r="AV285" s="15" t="s">
        <v>92</v>
      </c>
      <c r="AW285" s="15" t="s">
        <v>40</v>
      </c>
      <c r="AX285" s="15" t="s">
        <v>85</v>
      </c>
      <c r="AY285" s="289" t="s">
        <v>226</v>
      </c>
    </row>
    <row r="286" s="15" customFormat="1">
      <c r="A286" s="15"/>
      <c r="B286" s="280"/>
      <c r="C286" s="281"/>
      <c r="D286" s="245" t="s">
        <v>235</v>
      </c>
      <c r="E286" s="282" t="s">
        <v>1</v>
      </c>
      <c r="F286" s="283" t="s">
        <v>5707</v>
      </c>
      <c r="G286" s="281"/>
      <c r="H286" s="282" t="s">
        <v>1</v>
      </c>
      <c r="I286" s="284"/>
      <c r="J286" s="281"/>
      <c r="K286" s="281"/>
      <c r="L286" s="285"/>
      <c r="M286" s="286"/>
      <c r="N286" s="287"/>
      <c r="O286" s="287"/>
      <c r="P286" s="287"/>
      <c r="Q286" s="287"/>
      <c r="R286" s="287"/>
      <c r="S286" s="287"/>
      <c r="T286" s="28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9" t="s">
        <v>235</v>
      </c>
      <c r="AU286" s="289" t="s">
        <v>94</v>
      </c>
      <c r="AV286" s="15" t="s">
        <v>92</v>
      </c>
      <c r="AW286" s="15" t="s">
        <v>40</v>
      </c>
      <c r="AX286" s="15" t="s">
        <v>85</v>
      </c>
      <c r="AY286" s="289" t="s">
        <v>226</v>
      </c>
    </row>
    <row r="287" s="15" customFormat="1">
      <c r="A287" s="15"/>
      <c r="B287" s="280"/>
      <c r="C287" s="281"/>
      <c r="D287" s="245" t="s">
        <v>235</v>
      </c>
      <c r="E287" s="282" t="s">
        <v>1</v>
      </c>
      <c r="F287" s="283" t="s">
        <v>5708</v>
      </c>
      <c r="G287" s="281"/>
      <c r="H287" s="282" t="s">
        <v>1</v>
      </c>
      <c r="I287" s="284"/>
      <c r="J287" s="281"/>
      <c r="K287" s="281"/>
      <c r="L287" s="285"/>
      <c r="M287" s="286"/>
      <c r="N287" s="287"/>
      <c r="O287" s="287"/>
      <c r="P287" s="287"/>
      <c r="Q287" s="287"/>
      <c r="R287" s="287"/>
      <c r="S287" s="287"/>
      <c r="T287" s="28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9" t="s">
        <v>235</v>
      </c>
      <c r="AU287" s="289" t="s">
        <v>94</v>
      </c>
      <c r="AV287" s="15" t="s">
        <v>92</v>
      </c>
      <c r="AW287" s="15" t="s">
        <v>40</v>
      </c>
      <c r="AX287" s="15" t="s">
        <v>85</v>
      </c>
      <c r="AY287" s="289" t="s">
        <v>226</v>
      </c>
    </row>
    <row r="288" s="13" customFormat="1">
      <c r="A288" s="13"/>
      <c r="B288" s="243"/>
      <c r="C288" s="244"/>
      <c r="D288" s="245" t="s">
        <v>235</v>
      </c>
      <c r="E288" s="246" t="s">
        <v>1</v>
      </c>
      <c r="F288" s="247" t="s">
        <v>92</v>
      </c>
      <c r="G288" s="244"/>
      <c r="H288" s="248">
        <v>1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235</v>
      </c>
      <c r="AU288" s="254" t="s">
        <v>94</v>
      </c>
      <c r="AV288" s="13" t="s">
        <v>94</v>
      </c>
      <c r="AW288" s="13" t="s">
        <v>40</v>
      </c>
      <c r="AX288" s="13" t="s">
        <v>92</v>
      </c>
      <c r="AY288" s="254" t="s">
        <v>226</v>
      </c>
    </row>
    <row r="289" s="12" customFormat="1" ht="22.8" customHeight="1">
      <c r="A289" s="12"/>
      <c r="B289" s="214"/>
      <c r="C289" s="215"/>
      <c r="D289" s="216" t="s">
        <v>84</v>
      </c>
      <c r="E289" s="228" t="s">
        <v>5709</v>
      </c>
      <c r="F289" s="228" t="s">
        <v>4683</v>
      </c>
      <c r="G289" s="215"/>
      <c r="H289" s="215"/>
      <c r="I289" s="218"/>
      <c r="J289" s="229">
        <f>BK289</f>
        <v>0</v>
      </c>
      <c r="K289" s="215"/>
      <c r="L289" s="220"/>
      <c r="M289" s="221"/>
      <c r="N289" s="222"/>
      <c r="O289" s="222"/>
      <c r="P289" s="223">
        <f>SUM(P290:P301)</f>
        <v>0</v>
      </c>
      <c r="Q289" s="222"/>
      <c r="R289" s="223">
        <f>SUM(R290:R301)</f>
        <v>0.0050200000000000002</v>
      </c>
      <c r="S289" s="222"/>
      <c r="T289" s="224">
        <f>SUM(T290:T301)</f>
        <v>0.076999999999999999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92</v>
      </c>
      <c r="AT289" s="226" t="s">
        <v>84</v>
      </c>
      <c r="AU289" s="226" t="s">
        <v>92</v>
      </c>
      <c r="AY289" s="225" t="s">
        <v>226</v>
      </c>
      <c r="BK289" s="227">
        <f>SUM(BK290:BK301)</f>
        <v>0</v>
      </c>
    </row>
    <row r="290" s="2" customFormat="1" ht="16.5" customHeight="1">
      <c r="A290" s="41"/>
      <c r="B290" s="42"/>
      <c r="C290" s="230" t="s">
        <v>425</v>
      </c>
      <c r="D290" s="230" t="s">
        <v>228</v>
      </c>
      <c r="E290" s="231" t="s">
        <v>2469</v>
      </c>
      <c r="F290" s="232" t="s">
        <v>5710</v>
      </c>
      <c r="G290" s="233" t="s">
        <v>611</v>
      </c>
      <c r="H290" s="234">
        <v>1</v>
      </c>
      <c r="I290" s="235"/>
      <c r="J290" s="236">
        <f>ROUND(I290*H290,2)</f>
        <v>0</v>
      </c>
      <c r="K290" s="232" t="s">
        <v>1</v>
      </c>
      <c r="L290" s="47"/>
      <c r="M290" s="237" t="s">
        <v>1</v>
      </c>
      <c r="N290" s="238" t="s">
        <v>52</v>
      </c>
      <c r="O290" s="95"/>
      <c r="P290" s="239">
        <f>O290*H290</f>
        <v>0</v>
      </c>
      <c r="Q290" s="239">
        <v>0.0011800000000000001</v>
      </c>
      <c r="R290" s="239">
        <f>Q290*H290</f>
        <v>0.0011800000000000001</v>
      </c>
      <c r="S290" s="239">
        <v>0.014</v>
      </c>
      <c r="T290" s="240">
        <f>S290*H290</f>
        <v>0.014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1" t="s">
        <v>233</v>
      </c>
      <c r="AT290" s="241" t="s">
        <v>228</v>
      </c>
      <c r="AU290" s="241" t="s">
        <v>94</v>
      </c>
      <c r="AY290" s="19" t="s">
        <v>226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9" t="s">
        <v>233</v>
      </c>
      <c r="BK290" s="242">
        <f>ROUND(I290*H290,2)</f>
        <v>0</v>
      </c>
      <c r="BL290" s="19" t="s">
        <v>233</v>
      </c>
      <c r="BM290" s="241" t="s">
        <v>5711</v>
      </c>
    </row>
    <row r="291" s="15" customFormat="1">
      <c r="A291" s="15"/>
      <c r="B291" s="280"/>
      <c r="C291" s="281"/>
      <c r="D291" s="245" t="s">
        <v>235</v>
      </c>
      <c r="E291" s="282" t="s">
        <v>1</v>
      </c>
      <c r="F291" s="283" t="s">
        <v>5712</v>
      </c>
      <c r="G291" s="281"/>
      <c r="H291" s="282" t="s">
        <v>1</v>
      </c>
      <c r="I291" s="284"/>
      <c r="J291" s="281"/>
      <c r="K291" s="281"/>
      <c r="L291" s="285"/>
      <c r="M291" s="286"/>
      <c r="N291" s="287"/>
      <c r="O291" s="287"/>
      <c r="P291" s="287"/>
      <c r="Q291" s="287"/>
      <c r="R291" s="287"/>
      <c r="S291" s="287"/>
      <c r="T291" s="28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9" t="s">
        <v>235</v>
      </c>
      <c r="AU291" s="289" t="s">
        <v>94</v>
      </c>
      <c r="AV291" s="15" t="s">
        <v>92</v>
      </c>
      <c r="AW291" s="15" t="s">
        <v>40</v>
      </c>
      <c r="AX291" s="15" t="s">
        <v>85</v>
      </c>
      <c r="AY291" s="289" t="s">
        <v>226</v>
      </c>
    </row>
    <row r="292" s="13" customFormat="1">
      <c r="A292" s="13"/>
      <c r="B292" s="243"/>
      <c r="C292" s="244"/>
      <c r="D292" s="245" t="s">
        <v>235</v>
      </c>
      <c r="E292" s="246" t="s">
        <v>1</v>
      </c>
      <c r="F292" s="247" t="s">
        <v>92</v>
      </c>
      <c r="G292" s="244"/>
      <c r="H292" s="248">
        <v>1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235</v>
      </c>
      <c r="AU292" s="254" t="s">
        <v>94</v>
      </c>
      <c r="AV292" s="13" t="s">
        <v>94</v>
      </c>
      <c r="AW292" s="13" t="s">
        <v>40</v>
      </c>
      <c r="AX292" s="13" t="s">
        <v>92</v>
      </c>
      <c r="AY292" s="254" t="s">
        <v>226</v>
      </c>
    </row>
    <row r="293" s="2" customFormat="1" ht="16.5" customHeight="1">
      <c r="A293" s="41"/>
      <c r="B293" s="42"/>
      <c r="C293" s="230" t="s">
        <v>429</v>
      </c>
      <c r="D293" s="230" t="s">
        <v>228</v>
      </c>
      <c r="E293" s="231" t="s">
        <v>3559</v>
      </c>
      <c r="F293" s="232" t="s">
        <v>5713</v>
      </c>
      <c r="G293" s="233" t="s">
        <v>611</v>
      </c>
      <c r="H293" s="234">
        <v>3</v>
      </c>
      <c r="I293" s="235"/>
      <c r="J293" s="236">
        <f>ROUND(I293*H293,2)</f>
        <v>0</v>
      </c>
      <c r="K293" s="232" t="s">
        <v>1</v>
      </c>
      <c r="L293" s="47"/>
      <c r="M293" s="237" t="s">
        <v>1</v>
      </c>
      <c r="N293" s="238" t="s">
        <v>52</v>
      </c>
      <c r="O293" s="95"/>
      <c r="P293" s="239">
        <f>O293*H293</f>
        <v>0</v>
      </c>
      <c r="Q293" s="239">
        <v>0.0012800000000000001</v>
      </c>
      <c r="R293" s="239">
        <f>Q293*H293</f>
        <v>0.0038400000000000005</v>
      </c>
      <c r="S293" s="239">
        <v>0.021000000000000001</v>
      </c>
      <c r="T293" s="240">
        <f>S293*H293</f>
        <v>0.063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1" t="s">
        <v>233</v>
      </c>
      <c r="AT293" s="241" t="s">
        <v>228</v>
      </c>
      <c r="AU293" s="241" t="s">
        <v>94</v>
      </c>
      <c r="AY293" s="19" t="s">
        <v>226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9" t="s">
        <v>233</v>
      </c>
      <c r="BK293" s="242">
        <f>ROUND(I293*H293,2)</f>
        <v>0</v>
      </c>
      <c r="BL293" s="19" t="s">
        <v>233</v>
      </c>
      <c r="BM293" s="241" t="s">
        <v>5714</v>
      </c>
    </row>
    <row r="294" s="15" customFormat="1">
      <c r="A294" s="15"/>
      <c r="B294" s="280"/>
      <c r="C294" s="281"/>
      <c r="D294" s="245" t="s">
        <v>235</v>
      </c>
      <c r="E294" s="282" t="s">
        <v>1</v>
      </c>
      <c r="F294" s="283" t="s">
        <v>5715</v>
      </c>
      <c r="G294" s="281"/>
      <c r="H294" s="282" t="s">
        <v>1</v>
      </c>
      <c r="I294" s="284"/>
      <c r="J294" s="281"/>
      <c r="K294" s="281"/>
      <c r="L294" s="285"/>
      <c r="M294" s="286"/>
      <c r="N294" s="287"/>
      <c r="O294" s="287"/>
      <c r="P294" s="287"/>
      <c r="Q294" s="287"/>
      <c r="R294" s="287"/>
      <c r="S294" s="287"/>
      <c r="T294" s="28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9" t="s">
        <v>235</v>
      </c>
      <c r="AU294" s="289" t="s">
        <v>94</v>
      </c>
      <c r="AV294" s="15" t="s">
        <v>92</v>
      </c>
      <c r="AW294" s="15" t="s">
        <v>40</v>
      </c>
      <c r="AX294" s="15" t="s">
        <v>85</v>
      </c>
      <c r="AY294" s="289" t="s">
        <v>226</v>
      </c>
    </row>
    <row r="295" s="13" customFormat="1">
      <c r="A295" s="13"/>
      <c r="B295" s="243"/>
      <c r="C295" s="244"/>
      <c r="D295" s="245" t="s">
        <v>235</v>
      </c>
      <c r="E295" s="246" t="s">
        <v>1</v>
      </c>
      <c r="F295" s="247" t="s">
        <v>241</v>
      </c>
      <c r="G295" s="244"/>
      <c r="H295" s="248">
        <v>3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235</v>
      </c>
      <c r="AU295" s="254" t="s">
        <v>94</v>
      </c>
      <c r="AV295" s="13" t="s">
        <v>94</v>
      </c>
      <c r="AW295" s="13" t="s">
        <v>40</v>
      </c>
      <c r="AX295" s="13" t="s">
        <v>92</v>
      </c>
      <c r="AY295" s="254" t="s">
        <v>226</v>
      </c>
    </row>
    <row r="296" s="2" customFormat="1" ht="16.5" customHeight="1">
      <c r="A296" s="41"/>
      <c r="B296" s="42"/>
      <c r="C296" s="230" t="s">
        <v>434</v>
      </c>
      <c r="D296" s="230" t="s">
        <v>228</v>
      </c>
      <c r="E296" s="231" t="s">
        <v>5716</v>
      </c>
      <c r="F296" s="232" t="s">
        <v>5717</v>
      </c>
      <c r="G296" s="233" t="s">
        <v>611</v>
      </c>
      <c r="H296" s="234">
        <v>4</v>
      </c>
      <c r="I296" s="235"/>
      <c r="J296" s="236">
        <f>ROUND(I296*H296,2)</f>
        <v>0</v>
      </c>
      <c r="K296" s="232" t="s">
        <v>1</v>
      </c>
      <c r="L296" s="47"/>
      <c r="M296" s="237" t="s">
        <v>1</v>
      </c>
      <c r="N296" s="238" t="s">
        <v>52</v>
      </c>
      <c r="O296" s="95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1" t="s">
        <v>233</v>
      </c>
      <c r="AT296" s="241" t="s">
        <v>228</v>
      </c>
      <c r="AU296" s="241" t="s">
        <v>94</v>
      </c>
      <c r="AY296" s="19" t="s">
        <v>226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233</v>
      </c>
      <c r="BK296" s="242">
        <f>ROUND(I296*H296,2)</f>
        <v>0</v>
      </c>
      <c r="BL296" s="19" t="s">
        <v>233</v>
      </c>
      <c r="BM296" s="241" t="s">
        <v>5718</v>
      </c>
    </row>
    <row r="297" s="15" customFormat="1">
      <c r="A297" s="15"/>
      <c r="B297" s="280"/>
      <c r="C297" s="281"/>
      <c r="D297" s="245" t="s">
        <v>235</v>
      </c>
      <c r="E297" s="282" t="s">
        <v>1</v>
      </c>
      <c r="F297" s="283" t="s">
        <v>5715</v>
      </c>
      <c r="G297" s="281"/>
      <c r="H297" s="282" t="s">
        <v>1</v>
      </c>
      <c r="I297" s="284"/>
      <c r="J297" s="281"/>
      <c r="K297" s="281"/>
      <c r="L297" s="285"/>
      <c r="M297" s="286"/>
      <c r="N297" s="287"/>
      <c r="O297" s="287"/>
      <c r="P297" s="287"/>
      <c r="Q297" s="287"/>
      <c r="R297" s="287"/>
      <c r="S297" s="287"/>
      <c r="T297" s="28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9" t="s">
        <v>235</v>
      </c>
      <c r="AU297" s="289" t="s">
        <v>94</v>
      </c>
      <c r="AV297" s="15" t="s">
        <v>92</v>
      </c>
      <c r="AW297" s="15" t="s">
        <v>40</v>
      </c>
      <c r="AX297" s="15" t="s">
        <v>85</v>
      </c>
      <c r="AY297" s="289" t="s">
        <v>226</v>
      </c>
    </row>
    <row r="298" s="13" customFormat="1">
      <c r="A298" s="13"/>
      <c r="B298" s="243"/>
      <c r="C298" s="244"/>
      <c r="D298" s="245" t="s">
        <v>235</v>
      </c>
      <c r="E298" s="246" t="s">
        <v>1</v>
      </c>
      <c r="F298" s="247" t="s">
        <v>241</v>
      </c>
      <c r="G298" s="244"/>
      <c r="H298" s="248">
        <v>3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235</v>
      </c>
      <c r="AU298" s="254" t="s">
        <v>94</v>
      </c>
      <c r="AV298" s="13" t="s">
        <v>94</v>
      </c>
      <c r="AW298" s="13" t="s">
        <v>40</v>
      </c>
      <c r="AX298" s="13" t="s">
        <v>85</v>
      </c>
      <c r="AY298" s="254" t="s">
        <v>226</v>
      </c>
    </row>
    <row r="299" s="15" customFormat="1">
      <c r="A299" s="15"/>
      <c r="B299" s="280"/>
      <c r="C299" s="281"/>
      <c r="D299" s="245" t="s">
        <v>235</v>
      </c>
      <c r="E299" s="282" t="s">
        <v>1</v>
      </c>
      <c r="F299" s="283" t="s">
        <v>5712</v>
      </c>
      <c r="G299" s="281"/>
      <c r="H299" s="282" t="s">
        <v>1</v>
      </c>
      <c r="I299" s="284"/>
      <c r="J299" s="281"/>
      <c r="K299" s="281"/>
      <c r="L299" s="285"/>
      <c r="M299" s="286"/>
      <c r="N299" s="287"/>
      <c r="O299" s="287"/>
      <c r="P299" s="287"/>
      <c r="Q299" s="287"/>
      <c r="R299" s="287"/>
      <c r="S299" s="287"/>
      <c r="T299" s="28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9" t="s">
        <v>235</v>
      </c>
      <c r="AU299" s="289" t="s">
        <v>94</v>
      </c>
      <c r="AV299" s="15" t="s">
        <v>92</v>
      </c>
      <c r="AW299" s="15" t="s">
        <v>40</v>
      </c>
      <c r="AX299" s="15" t="s">
        <v>85</v>
      </c>
      <c r="AY299" s="289" t="s">
        <v>226</v>
      </c>
    </row>
    <row r="300" s="13" customFormat="1">
      <c r="A300" s="13"/>
      <c r="B300" s="243"/>
      <c r="C300" s="244"/>
      <c r="D300" s="245" t="s">
        <v>235</v>
      </c>
      <c r="E300" s="246" t="s">
        <v>1</v>
      </c>
      <c r="F300" s="247" t="s">
        <v>92</v>
      </c>
      <c r="G300" s="244"/>
      <c r="H300" s="248">
        <v>1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235</v>
      </c>
      <c r="AU300" s="254" t="s">
        <v>94</v>
      </c>
      <c r="AV300" s="13" t="s">
        <v>94</v>
      </c>
      <c r="AW300" s="13" t="s">
        <v>40</v>
      </c>
      <c r="AX300" s="13" t="s">
        <v>85</v>
      </c>
      <c r="AY300" s="254" t="s">
        <v>226</v>
      </c>
    </row>
    <row r="301" s="14" customFormat="1">
      <c r="A301" s="14"/>
      <c r="B301" s="255"/>
      <c r="C301" s="256"/>
      <c r="D301" s="245" t="s">
        <v>235</v>
      </c>
      <c r="E301" s="257" t="s">
        <v>1</v>
      </c>
      <c r="F301" s="258" t="s">
        <v>237</v>
      </c>
      <c r="G301" s="256"/>
      <c r="H301" s="259">
        <v>4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235</v>
      </c>
      <c r="AU301" s="265" t="s">
        <v>94</v>
      </c>
      <c r="AV301" s="14" t="s">
        <v>233</v>
      </c>
      <c r="AW301" s="14" t="s">
        <v>40</v>
      </c>
      <c r="AX301" s="14" t="s">
        <v>92</v>
      </c>
      <c r="AY301" s="265" t="s">
        <v>226</v>
      </c>
    </row>
    <row r="302" s="12" customFormat="1" ht="22.8" customHeight="1">
      <c r="A302" s="12"/>
      <c r="B302" s="214"/>
      <c r="C302" s="215"/>
      <c r="D302" s="216" t="s">
        <v>84</v>
      </c>
      <c r="E302" s="228" t="s">
        <v>4682</v>
      </c>
      <c r="F302" s="228" t="s">
        <v>4683</v>
      </c>
      <c r="G302" s="215"/>
      <c r="H302" s="215"/>
      <c r="I302" s="218"/>
      <c r="J302" s="229">
        <f>BK302</f>
        <v>0</v>
      </c>
      <c r="K302" s="215"/>
      <c r="L302" s="220"/>
      <c r="M302" s="221"/>
      <c r="N302" s="222"/>
      <c r="O302" s="222"/>
      <c r="P302" s="223">
        <f>P303+SUM(P304:P306)</f>
        <v>0</v>
      </c>
      <c r="Q302" s="222"/>
      <c r="R302" s="223">
        <f>R303+SUM(R304:R306)</f>
        <v>2.7442999000000001</v>
      </c>
      <c r="S302" s="222"/>
      <c r="T302" s="224">
        <f>T303+SUM(T304:T306)</f>
        <v>0.025928400000000001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5" t="s">
        <v>92</v>
      </c>
      <c r="AT302" s="226" t="s">
        <v>84</v>
      </c>
      <c r="AU302" s="226" t="s">
        <v>92</v>
      </c>
      <c r="AY302" s="225" t="s">
        <v>226</v>
      </c>
      <c r="BK302" s="227">
        <f>BK303+SUM(BK304:BK306)</f>
        <v>0</v>
      </c>
    </row>
    <row r="303" s="2" customFormat="1" ht="16.5" customHeight="1">
      <c r="A303" s="41"/>
      <c r="B303" s="42"/>
      <c r="C303" s="230" t="s">
        <v>443</v>
      </c>
      <c r="D303" s="230" t="s">
        <v>228</v>
      </c>
      <c r="E303" s="231" t="s">
        <v>5719</v>
      </c>
      <c r="F303" s="232" t="s">
        <v>5720</v>
      </c>
      <c r="G303" s="233" t="s">
        <v>611</v>
      </c>
      <c r="H303" s="234">
        <v>1</v>
      </c>
      <c r="I303" s="235"/>
      <c r="J303" s="236">
        <f>ROUND(I303*H303,2)</f>
        <v>0</v>
      </c>
      <c r="K303" s="232" t="s">
        <v>232</v>
      </c>
      <c r="L303" s="47"/>
      <c r="M303" s="237" t="s">
        <v>1</v>
      </c>
      <c r="N303" s="238" t="s">
        <v>52</v>
      </c>
      <c r="O303" s="95"/>
      <c r="P303" s="239">
        <f>O303*H303</f>
        <v>0</v>
      </c>
      <c r="Q303" s="239">
        <v>2.3305500000000001</v>
      </c>
      <c r="R303" s="239">
        <f>Q303*H303</f>
        <v>2.3305500000000001</v>
      </c>
      <c r="S303" s="239">
        <v>0</v>
      </c>
      <c r="T303" s="240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1" t="s">
        <v>233</v>
      </c>
      <c r="AT303" s="241" t="s">
        <v>228</v>
      </c>
      <c r="AU303" s="241" t="s">
        <v>94</v>
      </c>
      <c r="AY303" s="19" t="s">
        <v>226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9" t="s">
        <v>233</v>
      </c>
      <c r="BK303" s="242">
        <f>ROUND(I303*H303,2)</f>
        <v>0</v>
      </c>
      <c r="BL303" s="19" t="s">
        <v>233</v>
      </c>
      <c r="BM303" s="241" t="s">
        <v>5721</v>
      </c>
    </row>
    <row r="304" s="13" customFormat="1">
      <c r="A304" s="13"/>
      <c r="B304" s="243"/>
      <c r="C304" s="244"/>
      <c r="D304" s="245" t="s">
        <v>235</v>
      </c>
      <c r="E304" s="246" t="s">
        <v>1</v>
      </c>
      <c r="F304" s="247" t="s">
        <v>92</v>
      </c>
      <c r="G304" s="244"/>
      <c r="H304" s="248">
        <v>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235</v>
      </c>
      <c r="AU304" s="254" t="s">
        <v>94</v>
      </c>
      <c r="AV304" s="13" t="s">
        <v>94</v>
      </c>
      <c r="AW304" s="13" t="s">
        <v>40</v>
      </c>
      <c r="AX304" s="13" t="s">
        <v>92</v>
      </c>
      <c r="AY304" s="254" t="s">
        <v>226</v>
      </c>
    </row>
    <row r="305" s="2" customFormat="1" ht="16.5" customHeight="1">
      <c r="A305" s="41"/>
      <c r="B305" s="42"/>
      <c r="C305" s="230" t="s">
        <v>447</v>
      </c>
      <c r="D305" s="230" t="s">
        <v>228</v>
      </c>
      <c r="E305" s="231" t="s">
        <v>5722</v>
      </c>
      <c r="F305" s="232" t="s">
        <v>5723</v>
      </c>
      <c r="G305" s="233" t="s">
        <v>231</v>
      </c>
      <c r="H305" s="234">
        <v>2</v>
      </c>
      <c r="I305" s="235"/>
      <c r="J305" s="236">
        <f>ROUND(I305*H305,2)</f>
        <v>0</v>
      </c>
      <c r="K305" s="232" t="s">
        <v>232</v>
      </c>
      <c r="L305" s="47"/>
      <c r="M305" s="237" t="s">
        <v>1</v>
      </c>
      <c r="N305" s="238" t="s">
        <v>52</v>
      </c>
      <c r="O305" s="95"/>
      <c r="P305" s="239">
        <f>O305*H305</f>
        <v>0</v>
      </c>
      <c r="Q305" s="239">
        <v>0.028570000000000002</v>
      </c>
      <c r="R305" s="239">
        <f>Q305*H305</f>
        <v>0.057140000000000003</v>
      </c>
      <c r="S305" s="239">
        <v>0</v>
      </c>
      <c r="T305" s="240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1" t="s">
        <v>233</v>
      </c>
      <c r="AT305" s="241" t="s">
        <v>228</v>
      </c>
      <c r="AU305" s="241" t="s">
        <v>94</v>
      </c>
      <c r="AY305" s="19" t="s">
        <v>226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9" t="s">
        <v>233</v>
      </c>
      <c r="BK305" s="242">
        <f>ROUND(I305*H305,2)</f>
        <v>0</v>
      </c>
      <c r="BL305" s="19" t="s">
        <v>233</v>
      </c>
      <c r="BM305" s="241" t="s">
        <v>5724</v>
      </c>
    </row>
    <row r="306" s="12" customFormat="1" ht="20.88" customHeight="1">
      <c r="A306" s="12"/>
      <c r="B306" s="214"/>
      <c r="C306" s="215"/>
      <c r="D306" s="216" t="s">
        <v>84</v>
      </c>
      <c r="E306" s="228" t="s">
        <v>5725</v>
      </c>
      <c r="F306" s="228" t="s">
        <v>5726</v>
      </c>
      <c r="G306" s="215"/>
      <c r="H306" s="215"/>
      <c r="I306" s="218"/>
      <c r="J306" s="229">
        <f>BK306</f>
        <v>0</v>
      </c>
      <c r="K306" s="215"/>
      <c r="L306" s="220"/>
      <c r="M306" s="221"/>
      <c r="N306" s="222"/>
      <c r="O306" s="222"/>
      <c r="P306" s="223">
        <f>SUM(P307:P329)</f>
        <v>0</v>
      </c>
      <c r="Q306" s="222"/>
      <c r="R306" s="223">
        <f>SUM(R307:R329)</f>
        <v>0.35660989999999998</v>
      </c>
      <c r="S306" s="222"/>
      <c r="T306" s="224">
        <f>SUM(T307:T329)</f>
        <v>0.025928400000000001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5" t="s">
        <v>92</v>
      </c>
      <c r="AT306" s="226" t="s">
        <v>84</v>
      </c>
      <c r="AU306" s="226" t="s">
        <v>94</v>
      </c>
      <c r="AY306" s="225" t="s">
        <v>226</v>
      </c>
      <c r="BK306" s="227">
        <f>SUM(BK307:BK329)</f>
        <v>0</v>
      </c>
    </row>
    <row r="307" s="2" customFormat="1" ht="16.5" customHeight="1">
      <c r="A307" s="41"/>
      <c r="B307" s="42"/>
      <c r="C307" s="230" t="s">
        <v>456</v>
      </c>
      <c r="D307" s="230" t="s">
        <v>228</v>
      </c>
      <c r="E307" s="231" t="s">
        <v>5727</v>
      </c>
      <c r="F307" s="232" t="s">
        <v>5728</v>
      </c>
      <c r="G307" s="233" t="s">
        <v>231</v>
      </c>
      <c r="H307" s="234">
        <v>83.640000000000001</v>
      </c>
      <c r="I307" s="235"/>
      <c r="J307" s="236">
        <f>ROUND(I307*H307,2)</f>
        <v>0</v>
      </c>
      <c r="K307" s="232" t="s">
        <v>232</v>
      </c>
      <c r="L307" s="47"/>
      <c r="M307" s="237" t="s">
        <v>1</v>
      </c>
      <c r="N307" s="238" t="s">
        <v>52</v>
      </c>
      <c r="O307" s="95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1" t="s">
        <v>307</v>
      </c>
      <c r="AT307" s="241" t="s">
        <v>228</v>
      </c>
      <c r="AU307" s="241" t="s">
        <v>241</v>
      </c>
      <c r="AY307" s="19" t="s">
        <v>226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233</v>
      </c>
      <c r="BK307" s="242">
        <f>ROUND(I307*H307,2)</f>
        <v>0</v>
      </c>
      <c r="BL307" s="19" t="s">
        <v>307</v>
      </c>
      <c r="BM307" s="241" t="s">
        <v>5729</v>
      </c>
    </row>
    <row r="308" s="13" customFormat="1">
      <c r="A308" s="13"/>
      <c r="B308" s="243"/>
      <c r="C308" s="244"/>
      <c r="D308" s="245" t="s">
        <v>235</v>
      </c>
      <c r="E308" s="246" t="s">
        <v>5598</v>
      </c>
      <c r="F308" s="247" t="s">
        <v>5730</v>
      </c>
      <c r="G308" s="244"/>
      <c r="H308" s="248">
        <v>83.640000000000001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235</v>
      </c>
      <c r="AU308" s="254" t="s">
        <v>241</v>
      </c>
      <c r="AV308" s="13" t="s">
        <v>94</v>
      </c>
      <c r="AW308" s="13" t="s">
        <v>40</v>
      </c>
      <c r="AX308" s="13" t="s">
        <v>92</v>
      </c>
      <c r="AY308" s="254" t="s">
        <v>226</v>
      </c>
    </row>
    <row r="309" s="2" customFormat="1" ht="16.5" customHeight="1">
      <c r="A309" s="41"/>
      <c r="B309" s="42"/>
      <c r="C309" s="230" t="s">
        <v>461</v>
      </c>
      <c r="D309" s="230" t="s">
        <v>228</v>
      </c>
      <c r="E309" s="231" t="s">
        <v>5731</v>
      </c>
      <c r="F309" s="232" t="s">
        <v>5732</v>
      </c>
      <c r="G309" s="233" t="s">
        <v>231</v>
      </c>
      <c r="H309" s="234">
        <v>83.640000000000001</v>
      </c>
      <c r="I309" s="235"/>
      <c r="J309" s="236">
        <f>ROUND(I309*H309,2)</f>
        <v>0</v>
      </c>
      <c r="K309" s="232" t="s">
        <v>232</v>
      </c>
      <c r="L309" s="47"/>
      <c r="M309" s="237" t="s">
        <v>1</v>
      </c>
      <c r="N309" s="238" t="s">
        <v>52</v>
      </c>
      <c r="O309" s="95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1" t="s">
        <v>307</v>
      </c>
      <c r="AT309" s="241" t="s">
        <v>228</v>
      </c>
      <c r="AU309" s="241" t="s">
        <v>241</v>
      </c>
      <c r="AY309" s="19" t="s">
        <v>226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233</v>
      </c>
      <c r="BK309" s="242">
        <f>ROUND(I309*H309,2)</f>
        <v>0</v>
      </c>
      <c r="BL309" s="19" t="s">
        <v>307</v>
      </c>
      <c r="BM309" s="241" t="s">
        <v>5733</v>
      </c>
    </row>
    <row r="310" s="13" customFormat="1">
      <c r="A310" s="13"/>
      <c r="B310" s="243"/>
      <c r="C310" s="244"/>
      <c r="D310" s="245" t="s">
        <v>235</v>
      </c>
      <c r="E310" s="246" t="s">
        <v>1</v>
      </c>
      <c r="F310" s="247" t="s">
        <v>5598</v>
      </c>
      <c r="G310" s="244"/>
      <c r="H310" s="248">
        <v>83.640000000000001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235</v>
      </c>
      <c r="AU310" s="254" t="s">
        <v>241</v>
      </c>
      <c r="AV310" s="13" t="s">
        <v>94</v>
      </c>
      <c r="AW310" s="13" t="s">
        <v>40</v>
      </c>
      <c r="AX310" s="13" t="s">
        <v>92</v>
      </c>
      <c r="AY310" s="254" t="s">
        <v>226</v>
      </c>
    </row>
    <row r="311" s="2" customFormat="1" ht="16.5" customHeight="1">
      <c r="A311" s="41"/>
      <c r="B311" s="42"/>
      <c r="C311" s="230" t="s">
        <v>466</v>
      </c>
      <c r="D311" s="230" t="s">
        <v>228</v>
      </c>
      <c r="E311" s="231" t="s">
        <v>5734</v>
      </c>
      <c r="F311" s="232" t="s">
        <v>5735</v>
      </c>
      <c r="G311" s="233" t="s">
        <v>231</v>
      </c>
      <c r="H311" s="234">
        <v>83.640000000000001</v>
      </c>
      <c r="I311" s="235"/>
      <c r="J311" s="236">
        <f>ROUND(I311*H311,2)</f>
        <v>0</v>
      </c>
      <c r="K311" s="232" t="s">
        <v>232</v>
      </c>
      <c r="L311" s="47"/>
      <c r="M311" s="237" t="s">
        <v>1</v>
      </c>
      <c r="N311" s="238" t="s">
        <v>52</v>
      </c>
      <c r="O311" s="95"/>
      <c r="P311" s="239">
        <f>O311*H311</f>
        <v>0</v>
      </c>
      <c r="Q311" s="239">
        <v>0.001</v>
      </c>
      <c r="R311" s="239">
        <f>Q311*H311</f>
        <v>0.083640000000000006</v>
      </c>
      <c r="S311" s="239">
        <v>0.00031</v>
      </c>
      <c r="T311" s="240">
        <f>S311*H311</f>
        <v>0.025928400000000001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1" t="s">
        <v>307</v>
      </c>
      <c r="AT311" s="241" t="s">
        <v>228</v>
      </c>
      <c r="AU311" s="241" t="s">
        <v>241</v>
      </c>
      <c r="AY311" s="19" t="s">
        <v>226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9" t="s">
        <v>233</v>
      </c>
      <c r="BK311" s="242">
        <f>ROUND(I311*H311,2)</f>
        <v>0</v>
      </c>
      <c r="BL311" s="19" t="s">
        <v>307</v>
      </c>
      <c r="BM311" s="241" t="s">
        <v>5736</v>
      </c>
    </row>
    <row r="312" s="13" customFormat="1">
      <c r="A312" s="13"/>
      <c r="B312" s="243"/>
      <c r="C312" s="244"/>
      <c r="D312" s="245" t="s">
        <v>235</v>
      </c>
      <c r="E312" s="246" t="s">
        <v>1</v>
      </c>
      <c r="F312" s="247" t="s">
        <v>5598</v>
      </c>
      <c r="G312" s="244"/>
      <c r="H312" s="248">
        <v>83.640000000000001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235</v>
      </c>
      <c r="AU312" s="254" t="s">
        <v>241</v>
      </c>
      <c r="AV312" s="13" t="s">
        <v>94</v>
      </c>
      <c r="AW312" s="13" t="s">
        <v>40</v>
      </c>
      <c r="AX312" s="13" t="s">
        <v>92</v>
      </c>
      <c r="AY312" s="254" t="s">
        <v>226</v>
      </c>
    </row>
    <row r="313" s="2" customFormat="1" ht="16.5" customHeight="1">
      <c r="A313" s="41"/>
      <c r="B313" s="42"/>
      <c r="C313" s="230" t="s">
        <v>471</v>
      </c>
      <c r="D313" s="230" t="s">
        <v>228</v>
      </c>
      <c r="E313" s="231" t="s">
        <v>5737</v>
      </c>
      <c r="F313" s="232" t="s">
        <v>5738</v>
      </c>
      <c r="G313" s="233" t="s">
        <v>369</v>
      </c>
      <c r="H313" s="234">
        <v>41.5</v>
      </c>
      <c r="I313" s="235"/>
      <c r="J313" s="236">
        <f>ROUND(I313*H313,2)</f>
        <v>0</v>
      </c>
      <c r="K313" s="232" t="s">
        <v>232</v>
      </c>
      <c r="L313" s="47"/>
      <c r="M313" s="237" t="s">
        <v>1</v>
      </c>
      <c r="N313" s="238" t="s">
        <v>52</v>
      </c>
      <c r="O313" s="95"/>
      <c r="P313" s="239">
        <f>O313*H313</f>
        <v>0</v>
      </c>
      <c r="Q313" s="239">
        <v>0.0023999999999999998</v>
      </c>
      <c r="R313" s="239">
        <f>Q313*H313</f>
        <v>0.099599999999999994</v>
      </c>
      <c r="S313" s="239">
        <v>0</v>
      </c>
      <c r="T313" s="240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1" t="s">
        <v>307</v>
      </c>
      <c r="AT313" s="241" t="s">
        <v>228</v>
      </c>
      <c r="AU313" s="241" t="s">
        <v>241</v>
      </c>
      <c r="AY313" s="19" t="s">
        <v>226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233</v>
      </c>
      <c r="BK313" s="242">
        <f>ROUND(I313*H313,2)</f>
        <v>0</v>
      </c>
      <c r="BL313" s="19" t="s">
        <v>307</v>
      </c>
      <c r="BM313" s="241" t="s">
        <v>5739</v>
      </c>
    </row>
    <row r="314" s="13" customFormat="1">
      <c r="A314" s="13"/>
      <c r="B314" s="243"/>
      <c r="C314" s="244"/>
      <c r="D314" s="245" t="s">
        <v>235</v>
      </c>
      <c r="E314" s="246" t="s">
        <v>1</v>
      </c>
      <c r="F314" s="247" t="s">
        <v>5740</v>
      </c>
      <c r="G314" s="244"/>
      <c r="H314" s="248">
        <v>41.5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235</v>
      </c>
      <c r="AU314" s="254" t="s">
        <v>241</v>
      </c>
      <c r="AV314" s="13" t="s">
        <v>94</v>
      </c>
      <c r="AW314" s="13" t="s">
        <v>40</v>
      </c>
      <c r="AX314" s="13" t="s">
        <v>92</v>
      </c>
      <c r="AY314" s="254" t="s">
        <v>226</v>
      </c>
    </row>
    <row r="315" s="2" customFormat="1" ht="21.75" customHeight="1">
      <c r="A315" s="41"/>
      <c r="B315" s="42"/>
      <c r="C315" s="230" t="s">
        <v>476</v>
      </c>
      <c r="D315" s="230" t="s">
        <v>228</v>
      </c>
      <c r="E315" s="231" t="s">
        <v>5741</v>
      </c>
      <c r="F315" s="232" t="s">
        <v>5742</v>
      </c>
      <c r="G315" s="233" t="s">
        <v>369</v>
      </c>
      <c r="H315" s="234">
        <v>40</v>
      </c>
      <c r="I315" s="235"/>
      <c r="J315" s="236">
        <f>ROUND(I315*H315,2)</f>
        <v>0</v>
      </c>
      <c r="K315" s="232" t="s">
        <v>232</v>
      </c>
      <c r="L315" s="47"/>
      <c r="M315" s="237" t="s">
        <v>1</v>
      </c>
      <c r="N315" s="238" t="s">
        <v>52</v>
      </c>
      <c r="O315" s="95"/>
      <c r="P315" s="239">
        <f>O315*H315</f>
        <v>0</v>
      </c>
      <c r="Q315" s="239">
        <v>0.0023999999999999998</v>
      </c>
      <c r="R315" s="239">
        <f>Q315*H315</f>
        <v>0.095999999999999988</v>
      </c>
      <c r="S315" s="239">
        <v>0</v>
      </c>
      <c r="T315" s="240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1" t="s">
        <v>307</v>
      </c>
      <c r="AT315" s="241" t="s">
        <v>228</v>
      </c>
      <c r="AU315" s="241" t="s">
        <v>241</v>
      </c>
      <c r="AY315" s="19" t="s">
        <v>226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9" t="s">
        <v>233</v>
      </c>
      <c r="BK315" s="242">
        <f>ROUND(I315*H315,2)</f>
        <v>0</v>
      </c>
      <c r="BL315" s="19" t="s">
        <v>307</v>
      </c>
      <c r="BM315" s="241" t="s">
        <v>5743</v>
      </c>
    </row>
    <row r="316" s="13" customFormat="1">
      <c r="A316" s="13"/>
      <c r="B316" s="243"/>
      <c r="C316" s="244"/>
      <c r="D316" s="245" t="s">
        <v>235</v>
      </c>
      <c r="E316" s="246" t="s">
        <v>1</v>
      </c>
      <c r="F316" s="247" t="s">
        <v>429</v>
      </c>
      <c r="G316" s="244"/>
      <c r="H316" s="248">
        <v>40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235</v>
      </c>
      <c r="AU316" s="254" t="s">
        <v>241</v>
      </c>
      <c r="AV316" s="13" t="s">
        <v>94</v>
      </c>
      <c r="AW316" s="13" t="s">
        <v>40</v>
      </c>
      <c r="AX316" s="13" t="s">
        <v>92</v>
      </c>
      <c r="AY316" s="254" t="s">
        <v>226</v>
      </c>
    </row>
    <row r="317" s="2" customFormat="1" ht="16.5" customHeight="1">
      <c r="A317" s="41"/>
      <c r="B317" s="42"/>
      <c r="C317" s="230" t="s">
        <v>480</v>
      </c>
      <c r="D317" s="230" t="s">
        <v>228</v>
      </c>
      <c r="E317" s="231" t="s">
        <v>5744</v>
      </c>
      <c r="F317" s="232" t="s">
        <v>5745</v>
      </c>
      <c r="G317" s="233" t="s">
        <v>231</v>
      </c>
      <c r="H317" s="234">
        <v>83.640000000000001</v>
      </c>
      <c r="I317" s="235"/>
      <c r="J317" s="236">
        <f>ROUND(I317*H317,2)</f>
        <v>0</v>
      </c>
      <c r="K317" s="232" t="s">
        <v>232</v>
      </c>
      <c r="L317" s="47"/>
      <c r="M317" s="237" t="s">
        <v>1</v>
      </c>
      <c r="N317" s="238" t="s">
        <v>52</v>
      </c>
      <c r="O317" s="95"/>
      <c r="P317" s="239">
        <f>O317*H317</f>
        <v>0</v>
      </c>
      <c r="Q317" s="239">
        <v>0.00020000000000000001</v>
      </c>
      <c r="R317" s="239">
        <f>Q317*H317</f>
        <v>0.016728</v>
      </c>
      <c r="S317" s="239">
        <v>0</v>
      </c>
      <c r="T317" s="240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1" t="s">
        <v>307</v>
      </c>
      <c r="AT317" s="241" t="s">
        <v>228</v>
      </c>
      <c r="AU317" s="241" t="s">
        <v>241</v>
      </c>
      <c r="AY317" s="19" t="s">
        <v>226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9" t="s">
        <v>233</v>
      </c>
      <c r="BK317" s="242">
        <f>ROUND(I317*H317,2)</f>
        <v>0</v>
      </c>
      <c r="BL317" s="19" t="s">
        <v>307</v>
      </c>
      <c r="BM317" s="241" t="s">
        <v>5746</v>
      </c>
    </row>
    <row r="318" s="13" customFormat="1">
      <c r="A318" s="13"/>
      <c r="B318" s="243"/>
      <c r="C318" s="244"/>
      <c r="D318" s="245" t="s">
        <v>235</v>
      </c>
      <c r="E318" s="246" t="s">
        <v>1</v>
      </c>
      <c r="F318" s="247" t="s">
        <v>5598</v>
      </c>
      <c r="G318" s="244"/>
      <c r="H318" s="248">
        <v>83.640000000000001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235</v>
      </c>
      <c r="AU318" s="254" t="s">
        <v>241</v>
      </c>
      <c r="AV318" s="13" t="s">
        <v>94</v>
      </c>
      <c r="AW318" s="13" t="s">
        <v>40</v>
      </c>
      <c r="AX318" s="13" t="s">
        <v>92</v>
      </c>
      <c r="AY318" s="254" t="s">
        <v>226</v>
      </c>
    </row>
    <row r="319" s="2" customFormat="1" ht="21.75" customHeight="1">
      <c r="A319" s="41"/>
      <c r="B319" s="42"/>
      <c r="C319" s="230" t="s">
        <v>486</v>
      </c>
      <c r="D319" s="230" t="s">
        <v>228</v>
      </c>
      <c r="E319" s="231" t="s">
        <v>5747</v>
      </c>
      <c r="F319" s="232" t="s">
        <v>5748</v>
      </c>
      <c r="G319" s="233" t="s">
        <v>231</v>
      </c>
      <c r="H319" s="234">
        <v>83.640000000000001</v>
      </c>
      <c r="I319" s="235"/>
      <c r="J319" s="236">
        <f>ROUND(I319*H319,2)</f>
        <v>0</v>
      </c>
      <c r="K319" s="232" t="s">
        <v>232</v>
      </c>
      <c r="L319" s="47"/>
      <c r="M319" s="237" t="s">
        <v>1</v>
      </c>
      <c r="N319" s="238" t="s">
        <v>52</v>
      </c>
      <c r="O319" s="95"/>
      <c r="P319" s="239">
        <f>O319*H319</f>
        <v>0</v>
      </c>
      <c r="Q319" s="239">
        <v>0.00025999999999999998</v>
      </c>
      <c r="R319" s="239">
        <f>Q319*H319</f>
        <v>0.021746399999999999</v>
      </c>
      <c r="S319" s="239">
        <v>0</v>
      </c>
      <c r="T319" s="240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1" t="s">
        <v>307</v>
      </c>
      <c r="AT319" s="241" t="s">
        <v>228</v>
      </c>
      <c r="AU319" s="241" t="s">
        <v>241</v>
      </c>
      <c r="AY319" s="19" t="s">
        <v>226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9" t="s">
        <v>233</v>
      </c>
      <c r="BK319" s="242">
        <f>ROUND(I319*H319,2)</f>
        <v>0</v>
      </c>
      <c r="BL319" s="19" t="s">
        <v>307</v>
      </c>
      <c r="BM319" s="241" t="s">
        <v>5749</v>
      </c>
    </row>
    <row r="320" s="13" customFormat="1">
      <c r="A320" s="13"/>
      <c r="B320" s="243"/>
      <c r="C320" s="244"/>
      <c r="D320" s="245" t="s">
        <v>235</v>
      </c>
      <c r="E320" s="246" t="s">
        <v>1</v>
      </c>
      <c r="F320" s="247" t="s">
        <v>5598</v>
      </c>
      <c r="G320" s="244"/>
      <c r="H320" s="248">
        <v>83.640000000000001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235</v>
      </c>
      <c r="AU320" s="254" t="s">
        <v>241</v>
      </c>
      <c r="AV320" s="13" t="s">
        <v>94</v>
      </c>
      <c r="AW320" s="13" t="s">
        <v>40</v>
      </c>
      <c r="AX320" s="13" t="s">
        <v>92</v>
      </c>
      <c r="AY320" s="254" t="s">
        <v>226</v>
      </c>
    </row>
    <row r="321" s="2" customFormat="1" ht="16.5" customHeight="1">
      <c r="A321" s="41"/>
      <c r="B321" s="42"/>
      <c r="C321" s="230" t="s">
        <v>491</v>
      </c>
      <c r="D321" s="230" t="s">
        <v>228</v>
      </c>
      <c r="E321" s="231" t="s">
        <v>5750</v>
      </c>
      <c r="F321" s="232" t="s">
        <v>5751</v>
      </c>
      <c r="G321" s="233" t="s">
        <v>231</v>
      </c>
      <c r="H321" s="234">
        <v>105</v>
      </c>
      <c r="I321" s="235"/>
      <c r="J321" s="236">
        <f>ROUND(I321*H321,2)</f>
        <v>0</v>
      </c>
      <c r="K321" s="232" t="s">
        <v>232</v>
      </c>
      <c r="L321" s="47"/>
      <c r="M321" s="237" t="s">
        <v>1</v>
      </c>
      <c r="N321" s="238" t="s">
        <v>52</v>
      </c>
      <c r="O321" s="95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1" t="s">
        <v>307</v>
      </c>
      <c r="AT321" s="241" t="s">
        <v>228</v>
      </c>
      <c r="AU321" s="241" t="s">
        <v>241</v>
      </c>
      <c r="AY321" s="19" t="s">
        <v>226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233</v>
      </c>
      <c r="BK321" s="242">
        <f>ROUND(I321*H321,2)</f>
        <v>0</v>
      </c>
      <c r="BL321" s="19" t="s">
        <v>307</v>
      </c>
      <c r="BM321" s="241" t="s">
        <v>5752</v>
      </c>
    </row>
    <row r="322" s="2" customFormat="1" ht="16.5" customHeight="1">
      <c r="A322" s="41"/>
      <c r="B322" s="42"/>
      <c r="C322" s="266" t="s">
        <v>495</v>
      </c>
      <c r="D322" s="266" t="s">
        <v>301</v>
      </c>
      <c r="E322" s="267" t="s">
        <v>5753</v>
      </c>
      <c r="F322" s="268" t="s">
        <v>5754</v>
      </c>
      <c r="G322" s="269" t="s">
        <v>231</v>
      </c>
      <c r="H322" s="270">
        <v>110.25</v>
      </c>
      <c r="I322" s="271"/>
      <c r="J322" s="272">
        <f>ROUND(I322*H322,2)</f>
        <v>0</v>
      </c>
      <c r="K322" s="268" t="s">
        <v>232</v>
      </c>
      <c r="L322" s="273"/>
      <c r="M322" s="274" t="s">
        <v>1</v>
      </c>
      <c r="N322" s="275" t="s">
        <v>52</v>
      </c>
      <c r="O322" s="95"/>
      <c r="P322" s="239">
        <f>O322*H322</f>
        <v>0</v>
      </c>
      <c r="Q322" s="239">
        <v>0.00035</v>
      </c>
      <c r="R322" s="239">
        <f>Q322*H322</f>
        <v>0.038587499999999997</v>
      </c>
      <c r="S322" s="239">
        <v>0</v>
      </c>
      <c r="T322" s="240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1" t="s">
        <v>389</v>
      </c>
      <c r="AT322" s="241" t="s">
        <v>301</v>
      </c>
      <c r="AU322" s="241" t="s">
        <v>241</v>
      </c>
      <c r="AY322" s="19" t="s">
        <v>226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9" t="s">
        <v>233</v>
      </c>
      <c r="BK322" s="242">
        <f>ROUND(I322*H322,2)</f>
        <v>0</v>
      </c>
      <c r="BL322" s="19" t="s">
        <v>307</v>
      </c>
      <c r="BM322" s="241" t="s">
        <v>5755</v>
      </c>
    </row>
    <row r="323" s="13" customFormat="1">
      <c r="A323" s="13"/>
      <c r="B323" s="243"/>
      <c r="C323" s="244"/>
      <c r="D323" s="245" t="s">
        <v>235</v>
      </c>
      <c r="E323" s="244"/>
      <c r="F323" s="247" t="s">
        <v>5756</v>
      </c>
      <c r="G323" s="244"/>
      <c r="H323" s="248">
        <v>110.25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235</v>
      </c>
      <c r="AU323" s="254" t="s">
        <v>241</v>
      </c>
      <c r="AV323" s="13" t="s">
        <v>94</v>
      </c>
      <c r="AW323" s="13" t="s">
        <v>4</v>
      </c>
      <c r="AX323" s="13" t="s">
        <v>92</v>
      </c>
      <c r="AY323" s="254" t="s">
        <v>226</v>
      </c>
    </row>
    <row r="324" s="2" customFormat="1" ht="16.5" customHeight="1">
      <c r="A324" s="41"/>
      <c r="B324" s="42"/>
      <c r="C324" s="230" t="s">
        <v>499</v>
      </c>
      <c r="D324" s="230" t="s">
        <v>228</v>
      </c>
      <c r="E324" s="231" t="s">
        <v>5757</v>
      </c>
      <c r="F324" s="232" t="s">
        <v>5758</v>
      </c>
      <c r="G324" s="233" t="s">
        <v>231</v>
      </c>
      <c r="H324" s="234">
        <v>30.800000000000001</v>
      </c>
      <c r="I324" s="235"/>
      <c r="J324" s="236">
        <f>ROUND(I324*H324,2)</f>
        <v>0</v>
      </c>
      <c r="K324" s="232" t="s">
        <v>232</v>
      </c>
      <c r="L324" s="47"/>
      <c r="M324" s="237" t="s">
        <v>1</v>
      </c>
      <c r="N324" s="238" t="s">
        <v>52</v>
      </c>
      <c r="O324" s="95"/>
      <c r="P324" s="239">
        <f>O324*H324</f>
        <v>0</v>
      </c>
      <c r="Q324" s="239">
        <v>1.0000000000000001E-05</v>
      </c>
      <c r="R324" s="239">
        <f>Q324*H324</f>
        <v>0.00030800000000000001</v>
      </c>
      <c r="S324" s="239">
        <v>0</v>
      </c>
      <c r="T324" s="240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1" t="s">
        <v>307</v>
      </c>
      <c r="AT324" s="241" t="s">
        <v>228</v>
      </c>
      <c r="AU324" s="241" t="s">
        <v>241</v>
      </c>
      <c r="AY324" s="19" t="s">
        <v>226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9" t="s">
        <v>233</v>
      </c>
      <c r="BK324" s="242">
        <f>ROUND(I324*H324,2)</f>
        <v>0</v>
      </c>
      <c r="BL324" s="19" t="s">
        <v>307</v>
      </c>
      <c r="BM324" s="241" t="s">
        <v>5759</v>
      </c>
    </row>
    <row r="325" s="15" customFormat="1">
      <c r="A325" s="15"/>
      <c r="B325" s="280"/>
      <c r="C325" s="281"/>
      <c r="D325" s="245" t="s">
        <v>235</v>
      </c>
      <c r="E325" s="282" t="s">
        <v>1</v>
      </c>
      <c r="F325" s="283" t="s">
        <v>4831</v>
      </c>
      <c r="G325" s="281"/>
      <c r="H325" s="282" t="s">
        <v>1</v>
      </c>
      <c r="I325" s="284"/>
      <c r="J325" s="281"/>
      <c r="K325" s="281"/>
      <c r="L325" s="285"/>
      <c r="M325" s="286"/>
      <c r="N325" s="287"/>
      <c r="O325" s="287"/>
      <c r="P325" s="287"/>
      <c r="Q325" s="287"/>
      <c r="R325" s="287"/>
      <c r="S325" s="287"/>
      <c r="T325" s="28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9" t="s">
        <v>235</v>
      </c>
      <c r="AU325" s="289" t="s">
        <v>241</v>
      </c>
      <c r="AV325" s="15" t="s">
        <v>92</v>
      </c>
      <c r="AW325" s="15" t="s">
        <v>40</v>
      </c>
      <c r="AX325" s="15" t="s">
        <v>85</v>
      </c>
      <c r="AY325" s="289" t="s">
        <v>226</v>
      </c>
    </row>
    <row r="326" s="13" customFormat="1">
      <c r="A326" s="13"/>
      <c r="B326" s="243"/>
      <c r="C326" s="244"/>
      <c r="D326" s="245" t="s">
        <v>235</v>
      </c>
      <c r="E326" s="246" t="s">
        <v>1</v>
      </c>
      <c r="F326" s="247" t="s">
        <v>5760</v>
      </c>
      <c r="G326" s="244"/>
      <c r="H326" s="248">
        <v>10.800000000000001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235</v>
      </c>
      <c r="AU326" s="254" t="s">
        <v>241</v>
      </c>
      <c r="AV326" s="13" t="s">
        <v>94</v>
      </c>
      <c r="AW326" s="13" t="s">
        <v>40</v>
      </c>
      <c r="AX326" s="13" t="s">
        <v>85</v>
      </c>
      <c r="AY326" s="254" t="s">
        <v>226</v>
      </c>
    </row>
    <row r="327" s="15" customFormat="1">
      <c r="A327" s="15"/>
      <c r="B327" s="280"/>
      <c r="C327" s="281"/>
      <c r="D327" s="245" t="s">
        <v>235</v>
      </c>
      <c r="E327" s="282" t="s">
        <v>1</v>
      </c>
      <c r="F327" s="283" t="s">
        <v>5761</v>
      </c>
      <c r="G327" s="281"/>
      <c r="H327" s="282" t="s">
        <v>1</v>
      </c>
      <c r="I327" s="284"/>
      <c r="J327" s="281"/>
      <c r="K327" s="281"/>
      <c r="L327" s="285"/>
      <c r="M327" s="286"/>
      <c r="N327" s="287"/>
      <c r="O327" s="287"/>
      <c r="P327" s="287"/>
      <c r="Q327" s="287"/>
      <c r="R327" s="287"/>
      <c r="S327" s="287"/>
      <c r="T327" s="28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9" t="s">
        <v>235</v>
      </c>
      <c r="AU327" s="289" t="s">
        <v>241</v>
      </c>
      <c r="AV327" s="15" t="s">
        <v>92</v>
      </c>
      <c r="AW327" s="15" t="s">
        <v>40</v>
      </c>
      <c r="AX327" s="15" t="s">
        <v>85</v>
      </c>
      <c r="AY327" s="289" t="s">
        <v>226</v>
      </c>
    </row>
    <row r="328" s="13" customFormat="1">
      <c r="A328" s="13"/>
      <c r="B328" s="243"/>
      <c r="C328" s="244"/>
      <c r="D328" s="245" t="s">
        <v>235</v>
      </c>
      <c r="E328" s="246" t="s">
        <v>1</v>
      </c>
      <c r="F328" s="247" t="s">
        <v>324</v>
      </c>
      <c r="G328" s="244"/>
      <c r="H328" s="248">
        <v>20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235</v>
      </c>
      <c r="AU328" s="254" t="s">
        <v>241</v>
      </c>
      <c r="AV328" s="13" t="s">
        <v>94</v>
      </c>
      <c r="AW328" s="13" t="s">
        <v>40</v>
      </c>
      <c r="AX328" s="13" t="s">
        <v>85</v>
      </c>
      <c r="AY328" s="254" t="s">
        <v>226</v>
      </c>
    </row>
    <row r="329" s="14" customFormat="1">
      <c r="A329" s="14"/>
      <c r="B329" s="255"/>
      <c r="C329" s="256"/>
      <c r="D329" s="245" t="s">
        <v>235</v>
      </c>
      <c r="E329" s="257" t="s">
        <v>5762</v>
      </c>
      <c r="F329" s="258" t="s">
        <v>237</v>
      </c>
      <c r="G329" s="256"/>
      <c r="H329" s="259">
        <v>30.800000000000001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235</v>
      </c>
      <c r="AU329" s="265" t="s">
        <v>241</v>
      </c>
      <c r="AV329" s="14" t="s">
        <v>233</v>
      </c>
      <c r="AW329" s="14" t="s">
        <v>40</v>
      </c>
      <c r="AX329" s="14" t="s">
        <v>92</v>
      </c>
      <c r="AY329" s="265" t="s">
        <v>226</v>
      </c>
    </row>
    <row r="330" s="12" customFormat="1" ht="22.8" customHeight="1">
      <c r="A330" s="12"/>
      <c r="B330" s="214"/>
      <c r="C330" s="215"/>
      <c r="D330" s="216" t="s">
        <v>84</v>
      </c>
      <c r="E330" s="228" t="s">
        <v>683</v>
      </c>
      <c r="F330" s="228" t="s">
        <v>684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SUM(P331:P357)</f>
        <v>0</v>
      </c>
      <c r="Q330" s="222"/>
      <c r="R330" s="223">
        <f>SUM(R331:R357)</f>
        <v>0.0068400000000000006</v>
      </c>
      <c r="S330" s="222"/>
      <c r="T330" s="224">
        <f>SUM(T331:T357)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92</v>
      </c>
      <c r="AT330" s="226" t="s">
        <v>84</v>
      </c>
      <c r="AU330" s="226" t="s">
        <v>92</v>
      </c>
      <c r="AY330" s="225" t="s">
        <v>226</v>
      </c>
      <c r="BK330" s="227">
        <f>SUM(BK331:BK357)</f>
        <v>0</v>
      </c>
    </row>
    <row r="331" s="2" customFormat="1" ht="16.5" customHeight="1">
      <c r="A331" s="41"/>
      <c r="B331" s="42"/>
      <c r="C331" s="230" t="s">
        <v>505</v>
      </c>
      <c r="D331" s="230" t="s">
        <v>228</v>
      </c>
      <c r="E331" s="231" t="s">
        <v>4302</v>
      </c>
      <c r="F331" s="232" t="s">
        <v>5763</v>
      </c>
      <c r="G331" s="233" t="s">
        <v>5764</v>
      </c>
      <c r="H331" s="234">
        <v>1</v>
      </c>
      <c r="I331" s="235"/>
      <c r="J331" s="236">
        <f>ROUND(I331*H331,2)</f>
        <v>0</v>
      </c>
      <c r="K331" s="232" t="s">
        <v>1</v>
      </c>
      <c r="L331" s="47"/>
      <c r="M331" s="237" t="s">
        <v>1</v>
      </c>
      <c r="N331" s="238" t="s">
        <v>52</v>
      </c>
      <c r="O331" s="95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1" t="s">
        <v>233</v>
      </c>
      <c r="AT331" s="241" t="s">
        <v>228</v>
      </c>
      <c r="AU331" s="241" t="s">
        <v>94</v>
      </c>
      <c r="AY331" s="19" t="s">
        <v>226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9" t="s">
        <v>233</v>
      </c>
      <c r="BK331" s="242">
        <f>ROUND(I331*H331,2)</f>
        <v>0</v>
      </c>
      <c r="BL331" s="19" t="s">
        <v>233</v>
      </c>
      <c r="BM331" s="241" t="s">
        <v>5765</v>
      </c>
    </row>
    <row r="332" s="2" customFormat="1" ht="16.5" customHeight="1">
      <c r="A332" s="41"/>
      <c r="B332" s="42"/>
      <c r="C332" s="230" t="s">
        <v>509</v>
      </c>
      <c r="D332" s="230" t="s">
        <v>228</v>
      </c>
      <c r="E332" s="231" t="s">
        <v>686</v>
      </c>
      <c r="F332" s="232" t="s">
        <v>687</v>
      </c>
      <c r="G332" s="233" t="s">
        <v>387</v>
      </c>
      <c r="H332" s="234">
        <v>1</v>
      </c>
      <c r="I332" s="235"/>
      <c r="J332" s="236">
        <f>ROUND(I332*H332,2)</f>
        <v>0</v>
      </c>
      <c r="K332" s="232" t="s">
        <v>1</v>
      </c>
      <c r="L332" s="47"/>
      <c r="M332" s="237" t="s">
        <v>1</v>
      </c>
      <c r="N332" s="238" t="s">
        <v>52</v>
      </c>
      <c r="O332" s="95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1" t="s">
        <v>233</v>
      </c>
      <c r="AT332" s="241" t="s">
        <v>228</v>
      </c>
      <c r="AU332" s="241" t="s">
        <v>94</v>
      </c>
      <c r="AY332" s="19" t="s">
        <v>226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9" t="s">
        <v>233</v>
      </c>
      <c r="BK332" s="242">
        <f>ROUND(I332*H332,2)</f>
        <v>0</v>
      </c>
      <c r="BL332" s="19" t="s">
        <v>233</v>
      </c>
      <c r="BM332" s="241" t="s">
        <v>5766</v>
      </c>
    </row>
    <row r="333" s="2" customFormat="1" ht="16.5" customHeight="1">
      <c r="A333" s="41"/>
      <c r="B333" s="42"/>
      <c r="C333" s="230" t="s">
        <v>514</v>
      </c>
      <c r="D333" s="230" t="s">
        <v>228</v>
      </c>
      <c r="E333" s="231" t="s">
        <v>4305</v>
      </c>
      <c r="F333" s="232" t="s">
        <v>5030</v>
      </c>
      <c r="G333" s="233" t="s">
        <v>387</v>
      </c>
      <c r="H333" s="234">
        <v>1</v>
      </c>
      <c r="I333" s="235"/>
      <c r="J333" s="236">
        <f>ROUND(I333*H333,2)</f>
        <v>0</v>
      </c>
      <c r="K333" s="232" t="s">
        <v>1</v>
      </c>
      <c r="L333" s="47"/>
      <c r="M333" s="237" t="s">
        <v>1</v>
      </c>
      <c r="N333" s="238" t="s">
        <v>52</v>
      </c>
      <c r="O333" s="95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1" t="s">
        <v>233</v>
      </c>
      <c r="AT333" s="241" t="s">
        <v>228</v>
      </c>
      <c r="AU333" s="241" t="s">
        <v>94</v>
      </c>
      <c r="AY333" s="19" t="s">
        <v>226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9" t="s">
        <v>233</v>
      </c>
      <c r="BK333" s="242">
        <f>ROUND(I333*H333,2)</f>
        <v>0</v>
      </c>
      <c r="BL333" s="19" t="s">
        <v>233</v>
      </c>
      <c r="BM333" s="241" t="s">
        <v>5767</v>
      </c>
    </row>
    <row r="334" s="2" customFormat="1" ht="16.5" customHeight="1">
      <c r="A334" s="41"/>
      <c r="B334" s="42"/>
      <c r="C334" s="230" t="s">
        <v>518</v>
      </c>
      <c r="D334" s="230" t="s">
        <v>228</v>
      </c>
      <c r="E334" s="231" t="s">
        <v>1866</v>
      </c>
      <c r="F334" s="232" t="s">
        <v>1867</v>
      </c>
      <c r="G334" s="233" t="s">
        <v>1630</v>
      </c>
      <c r="H334" s="234">
        <v>3</v>
      </c>
      <c r="I334" s="235"/>
      <c r="J334" s="236">
        <f>ROUND(I334*H334,2)</f>
        <v>0</v>
      </c>
      <c r="K334" s="232" t="s">
        <v>232</v>
      </c>
      <c r="L334" s="47"/>
      <c r="M334" s="237" t="s">
        <v>1</v>
      </c>
      <c r="N334" s="238" t="s">
        <v>52</v>
      </c>
      <c r="O334" s="95"/>
      <c r="P334" s="239">
        <f>O334*H334</f>
        <v>0</v>
      </c>
      <c r="Q334" s="239">
        <v>0</v>
      </c>
      <c r="R334" s="239">
        <f>Q334*H334</f>
        <v>0</v>
      </c>
      <c r="S334" s="239">
        <v>0</v>
      </c>
      <c r="T334" s="240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1" t="s">
        <v>557</v>
      </c>
      <c r="AT334" s="241" t="s">
        <v>228</v>
      </c>
      <c r="AU334" s="241" t="s">
        <v>94</v>
      </c>
      <c r="AY334" s="19" t="s">
        <v>226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9" t="s">
        <v>233</v>
      </c>
      <c r="BK334" s="242">
        <f>ROUND(I334*H334,2)</f>
        <v>0</v>
      </c>
      <c r="BL334" s="19" t="s">
        <v>557</v>
      </c>
      <c r="BM334" s="241" t="s">
        <v>5768</v>
      </c>
    </row>
    <row r="335" s="2" customFormat="1" ht="16.5" customHeight="1">
      <c r="A335" s="41"/>
      <c r="B335" s="42"/>
      <c r="C335" s="230" t="s">
        <v>523</v>
      </c>
      <c r="D335" s="230" t="s">
        <v>228</v>
      </c>
      <c r="E335" s="231" t="s">
        <v>1869</v>
      </c>
      <c r="F335" s="232" t="s">
        <v>1870</v>
      </c>
      <c r="G335" s="233" t="s">
        <v>244</v>
      </c>
      <c r="H335" s="234">
        <v>38.399999999999999</v>
      </c>
      <c r="I335" s="235"/>
      <c r="J335" s="236">
        <f>ROUND(I335*H335,2)</f>
        <v>0</v>
      </c>
      <c r="K335" s="232" t="s">
        <v>232</v>
      </c>
      <c r="L335" s="47"/>
      <c r="M335" s="237" t="s">
        <v>1</v>
      </c>
      <c r="N335" s="238" t="s">
        <v>52</v>
      </c>
      <c r="O335" s="95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1" t="s">
        <v>557</v>
      </c>
      <c r="AT335" s="241" t="s">
        <v>228</v>
      </c>
      <c r="AU335" s="241" t="s">
        <v>94</v>
      </c>
      <c r="AY335" s="19" t="s">
        <v>226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9" t="s">
        <v>233</v>
      </c>
      <c r="BK335" s="242">
        <f>ROUND(I335*H335,2)</f>
        <v>0</v>
      </c>
      <c r="BL335" s="19" t="s">
        <v>557</v>
      </c>
      <c r="BM335" s="241" t="s">
        <v>5769</v>
      </c>
    </row>
    <row r="336" s="15" customFormat="1">
      <c r="A336" s="15"/>
      <c r="B336" s="280"/>
      <c r="C336" s="281"/>
      <c r="D336" s="245" t="s">
        <v>235</v>
      </c>
      <c r="E336" s="282" t="s">
        <v>1</v>
      </c>
      <c r="F336" s="283" t="s">
        <v>5667</v>
      </c>
      <c r="G336" s="281"/>
      <c r="H336" s="282" t="s">
        <v>1</v>
      </c>
      <c r="I336" s="284"/>
      <c r="J336" s="281"/>
      <c r="K336" s="281"/>
      <c r="L336" s="285"/>
      <c r="M336" s="286"/>
      <c r="N336" s="287"/>
      <c r="O336" s="287"/>
      <c r="P336" s="287"/>
      <c r="Q336" s="287"/>
      <c r="R336" s="287"/>
      <c r="S336" s="287"/>
      <c r="T336" s="28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9" t="s">
        <v>235</v>
      </c>
      <c r="AU336" s="289" t="s">
        <v>94</v>
      </c>
      <c r="AV336" s="15" t="s">
        <v>92</v>
      </c>
      <c r="AW336" s="15" t="s">
        <v>40</v>
      </c>
      <c r="AX336" s="15" t="s">
        <v>85</v>
      </c>
      <c r="AY336" s="289" t="s">
        <v>226</v>
      </c>
    </row>
    <row r="337" s="15" customFormat="1">
      <c r="A337" s="15"/>
      <c r="B337" s="280"/>
      <c r="C337" s="281"/>
      <c r="D337" s="245" t="s">
        <v>235</v>
      </c>
      <c r="E337" s="282" t="s">
        <v>1</v>
      </c>
      <c r="F337" s="283" t="s">
        <v>4626</v>
      </c>
      <c r="G337" s="281"/>
      <c r="H337" s="282" t="s">
        <v>1</v>
      </c>
      <c r="I337" s="284"/>
      <c r="J337" s="281"/>
      <c r="K337" s="281"/>
      <c r="L337" s="285"/>
      <c r="M337" s="286"/>
      <c r="N337" s="287"/>
      <c r="O337" s="287"/>
      <c r="P337" s="287"/>
      <c r="Q337" s="287"/>
      <c r="R337" s="287"/>
      <c r="S337" s="287"/>
      <c r="T337" s="28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9" t="s">
        <v>235</v>
      </c>
      <c r="AU337" s="289" t="s">
        <v>94</v>
      </c>
      <c r="AV337" s="15" t="s">
        <v>92</v>
      </c>
      <c r="AW337" s="15" t="s">
        <v>40</v>
      </c>
      <c r="AX337" s="15" t="s">
        <v>85</v>
      </c>
      <c r="AY337" s="289" t="s">
        <v>226</v>
      </c>
    </row>
    <row r="338" s="13" customFormat="1">
      <c r="A338" s="13"/>
      <c r="B338" s="243"/>
      <c r="C338" s="244"/>
      <c r="D338" s="245" t="s">
        <v>235</v>
      </c>
      <c r="E338" s="246" t="s">
        <v>1</v>
      </c>
      <c r="F338" s="247" t="s">
        <v>5129</v>
      </c>
      <c r="G338" s="244"/>
      <c r="H338" s="248">
        <v>24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235</v>
      </c>
      <c r="AU338" s="254" t="s">
        <v>94</v>
      </c>
      <c r="AV338" s="13" t="s">
        <v>94</v>
      </c>
      <c r="AW338" s="13" t="s">
        <v>40</v>
      </c>
      <c r="AX338" s="13" t="s">
        <v>85</v>
      </c>
      <c r="AY338" s="254" t="s">
        <v>226</v>
      </c>
    </row>
    <row r="339" s="15" customFormat="1">
      <c r="A339" s="15"/>
      <c r="B339" s="280"/>
      <c r="C339" s="281"/>
      <c r="D339" s="245" t="s">
        <v>235</v>
      </c>
      <c r="E339" s="282" t="s">
        <v>1</v>
      </c>
      <c r="F339" s="283" t="s">
        <v>5674</v>
      </c>
      <c r="G339" s="281"/>
      <c r="H339" s="282" t="s">
        <v>1</v>
      </c>
      <c r="I339" s="284"/>
      <c r="J339" s="281"/>
      <c r="K339" s="281"/>
      <c r="L339" s="285"/>
      <c r="M339" s="286"/>
      <c r="N339" s="287"/>
      <c r="O339" s="287"/>
      <c r="P339" s="287"/>
      <c r="Q339" s="287"/>
      <c r="R339" s="287"/>
      <c r="S339" s="287"/>
      <c r="T339" s="28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9" t="s">
        <v>235</v>
      </c>
      <c r="AU339" s="289" t="s">
        <v>94</v>
      </c>
      <c r="AV339" s="15" t="s">
        <v>92</v>
      </c>
      <c r="AW339" s="15" t="s">
        <v>40</v>
      </c>
      <c r="AX339" s="15" t="s">
        <v>85</v>
      </c>
      <c r="AY339" s="289" t="s">
        <v>226</v>
      </c>
    </row>
    <row r="340" s="13" customFormat="1">
      <c r="A340" s="13"/>
      <c r="B340" s="243"/>
      <c r="C340" s="244"/>
      <c r="D340" s="245" t="s">
        <v>235</v>
      </c>
      <c r="E340" s="246" t="s">
        <v>1</v>
      </c>
      <c r="F340" s="247" t="s">
        <v>4581</v>
      </c>
      <c r="G340" s="244"/>
      <c r="H340" s="248">
        <v>2.3999999999999999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235</v>
      </c>
      <c r="AU340" s="254" t="s">
        <v>94</v>
      </c>
      <c r="AV340" s="13" t="s">
        <v>94</v>
      </c>
      <c r="AW340" s="13" t="s">
        <v>40</v>
      </c>
      <c r="AX340" s="13" t="s">
        <v>85</v>
      </c>
      <c r="AY340" s="254" t="s">
        <v>226</v>
      </c>
    </row>
    <row r="341" s="15" customFormat="1">
      <c r="A341" s="15"/>
      <c r="B341" s="280"/>
      <c r="C341" s="281"/>
      <c r="D341" s="245" t="s">
        <v>235</v>
      </c>
      <c r="E341" s="282" t="s">
        <v>1</v>
      </c>
      <c r="F341" s="283" t="s">
        <v>5683</v>
      </c>
      <c r="G341" s="281"/>
      <c r="H341" s="282" t="s">
        <v>1</v>
      </c>
      <c r="I341" s="284"/>
      <c r="J341" s="281"/>
      <c r="K341" s="281"/>
      <c r="L341" s="285"/>
      <c r="M341" s="286"/>
      <c r="N341" s="287"/>
      <c r="O341" s="287"/>
      <c r="P341" s="287"/>
      <c r="Q341" s="287"/>
      <c r="R341" s="287"/>
      <c r="S341" s="287"/>
      <c r="T341" s="28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9" t="s">
        <v>235</v>
      </c>
      <c r="AU341" s="289" t="s">
        <v>94</v>
      </c>
      <c r="AV341" s="15" t="s">
        <v>92</v>
      </c>
      <c r="AW341" s="15" t="s">
        <v>40</v>
      </c>
      <c r="AX341" s="15" t="s">
        <v>85</v>
      </c>
      <c r="AY341" s="289" t="s">
        <v>226</v>
      </c>
    </row>
    <row r="342" s="15" customFormat="1">
      <c r="A342" s="15"/>
      <c r="B342" s="280"/>
      <c r="C342" s="281"/>
      <c r="D342" s="245" t="s">
        <v>235</v>
      </c>
      <c r="E342" s="282" t="s">
        <v>1</v>
      </c>
      <c r="F342" s="283" t="s">
        <v>5688</v>
      </c>
      <c r="G342" s="281"/>
      <c r="H342" s="282" t="s">
        <v>1</v>
      </c>
      <c r="I342" s="284"/>
      <c r="J342" s="281"/>
      <c r="K342" s="281"/>
      <c r="L342" s="285"/>
      <c r="M342" s="286"/>
      <c r="N342" s="287"/>
      <c r="O342" s="287"/>
      <c r="P342" s="287"/>
      <c r="Q342" s="287"/>
      <c r="R342" s="287"/>
      <c r="S342" s="287"/>
      <c r="T342" s="28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9" t="s">
        <v>235</v>
      </c>
      <c r="AU342" s="289" t="s">
        <v>94</v>
      </c>
      <c r="AV342" s="15" t="s">
        <v>92</v>
      </c>
      <c r="AW342" s="15" t="s">
        <v>40</v>
      </c>
      <c r="AX342" s="15" t="s">
        <v>85</v>
      </c>
      <c r="AY342" s="289" t="s">
        <v>226</v>
      </c>
    </row>
    <row r="343" s="13" customFormat="1">
      <c r="A343" s="13"/>
      <c r="B343" s="243"/>
      <c r="C343" s="244"/>
      <c r="D343" s="245" t="s">
        <v>235</v>
      </c>
      <c r="E343" s="246" t="s">
        <v>1</v>
      </c>
      <c r="F343" s="247" t="s">
        <v>5104</v>
      </c>
      <c r="G343" s="244"/>
      <c r="H343" s="248">
        <v>12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235</v>
      </c>
      <c r="AU343" s="254" t="s">
        <v>94</v>
      </c>
      <c r="AV343" s="13" t="s">
        <v>94</v>
      </c>
      <c r="AW343" s="13" t="s">
        <v>40</v>
      </c>
      <c r="AX343" s="13" t="s">
        <v>85</v>
      </c>
      <c r="AY343" s="254" t="s">
        <v>226</v>
      </c>
    </row>
    <row r="344" s="14" customFormat="1">
      <c r="A344" s="14"/>
      <c r="B344" s="255"/>
      <c r="C344" s="256"/>
      <c r="D344" s="245" t="s">
        <v>235</v>
      </c>
      <c r="E344" s="257" t="s">
        <v>1</v>
      </c>
      <c r="F344" s="258" t="s">
        <v>237</v>
      </c>
      <c r="G344" s="256"/>
      <c r="H344" s="259">
        <v>38.399999999999999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235</v>
      </c>
      <c r="AU344" s="265" t="s">
        <v>94</v>
      </c>
      <c r="AV344" s="14" t="s">
        <v>233</v>
      </c>
      <c r="AW344" s="14" t="s">
        <v>40</v>
      </c>
      <c r="AX344" s="14" t="s">
        <v>92</v>
      </c>
      <c r="AY344" s="265" t="s">
        <v>226</v>
      </c>
    </row>
    <row r="345" s="2" customFormat="1" ht="16.5" customHeight="1">
      <c r="A345" s="41"/>
      <c r="B345" s="42"/>
      <c r="C345" s="230" t="s">
        <v>531</v>
      </c>
      <c r="D345" s="230" t="s">
        <v>228</v>
      </c>
      <c r="E345" s="231" t="s">
        <v>5051</v>
      </c>
      <c r="F345" s="232" t="s">
        <v>5052</v>
      </c>
      <c r="G345" s="233" t="s">
        <v>369</v>
      </c>
      <c r="H345" s="234">
        <v>2</v>
      </c>
      <c r="I345" s="235"/>
      <c r="J345" s="236">
        <f>ROUND(I345*H345,2)</f>
        <v>0</v>
      </c>
      <c r="K345" s="232" t="s">
        <v>232</v>
      </c>
      <c r="L345" s="47"/>
      <c r="M345" s="237" t="s">
        <v>1</v>
      </c>
      <c r="N345" s="238" t="s">
        <v>52</v>
      </c>
      <c r="O345" s="95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1" t="s">
        <v>233</v>
      </c>
      <c r="AT345" s="241" t="s">
        <v>228</v>
      </c>
      <c r="AU345" s="241" t="s">
        <v>94</v>
      </c>
      <c r="AY345" s="19" t="s">
        <v>226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9" t="s">
        <v>233</v>
      </c>
      <c r="BK345" s="242">
        <f>ROUND(I345*H345,2)</f>
        <v>0</v>
      </c>
      <c r="BL345" s="19" t="s">
        <v>233</v>
      </c>
      <c r="BM345" s="241" t="s">
        <v>5770</v>
      </c>
    </row>
    <row r="346" s="2" customFormat="1" ht="21.75" customHeight="1">
      <c r="A346" s="41"/>
      <c r="B346" s="42"/>
      <c r="C346" s="230" t="s">
        <v>535</v>
      </c>
      <c r="D346" s="230" t="s">
        <v>228</v>
      </c>
      <c r="E346" s="231" t="s">
        <v>5048</v>
      </c>
      <c r="F346" s="232" t="s">
        <v>5049</v>
      </c>
      <c r="G346" s="233" t="s">
        <v>369</v>
      </c>
      <c r="H346" s="234">
        <v>14</v>
      </c>
      <c r="I346" s="235"/>
      <c r="J346" s="236">
        <f>ROUND(I346*H346,2)</f>
        <v>0</v>
      </c>
      <c r="K346" s="232" t="s">
        <v>232</v>
      </c>
      <c r="L346" s="47"/>
      <c r="M346" s="237" t="s">
        <v>1</v>
      </c>
      <c r="N346" s="238" t="s">
        <v>52</v>
      </c>
      <c r="O346" s="95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41" t="s">
        <v>233</v>
      </c>
      <c r="AT346" s="241" t="s">
        <v>228</v>
      </c>
      <c r="AU346" s="241" t="s">
        <v>94</v>
      </c>
      <c r="AY346" s="19" t="s">
        <v>226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9" t="s">
        <v>233</v>
      </c>
      <c r="BK346" s="242">
        <f>ROUND(I346*H346,2)</f>
        <v>0</v>
      </c>
      <c r="BL346" s="19" t="s">
        <v>233</v>
      </c>
      <c r="BM346" s="241" t="s">
        <v>5771</v>
      </c>
    </row>
    <row r="347" s="15" customFormat="1">
      <c r="A347" s="15"/>
      <c r="B347" s="280"/>
      <c r="C347" s="281"/>
      <c r="D347" s="245" t="s">
        <v>235</v>
      </c>
      <c r="E347" s="282" t="s">
        <v>1</v>
      </c>
      <c r="F347" s="283" t="s">
        <v>4363</v>
      </c>
      <c r="G347" s="281"/>
      <c r="H347" s="282" t="s">
        <v>1</v>
      </c>
      <c r="I347" s="284"/>
      <c r="J347" s="281"/>
      <c r="K347" s="281"/>
      <c r="L347" s="285"/>
      <c r="M347" s="286"/>
      <c r="N347" s="287"/>
      <c r="O347" s="287"/>
      <c r="P347" s="287"/>
      <c r="Q347" s="287"/>
      <c r="R347" s="287"/>
      <c r="S347" s="287"/>
      <c r="T347" s="28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9" t="s">
        <v>235</v>
      </c>
      <c r="AU347" s="289" t="s">
        <v>94</v>
      </c>
      <c r="AV347" s="15" t="s">
        <v>92</v>
      </c>
      <c r="AW347" s="15" t="s">
        <v>40</v>
      </c>
      <c r="AX347" s="15" t="s">
        <v>85</v>
      </c>
      <c r="AY347" s="289" t="s">
        <v>226</v>
      </c>
    </row>
    <row r="348" s="15" customFormat="1">
      <c r="A348" s="15"/>
      <c r="B348" s="280"/>
      <c r="C348" s="281"/>
      <c r="D348" s="245" t="s">
        <v>235</v>
      </c>
      <c r="E348" s="282" t="s">
        <v>1</v>
      </c>
      <c r="F348" s="283" t="s">
        <v>1625</v>
      </c>
      <c r="G348" s="281"/>
      <c r="H348" s="282" t="s">
        <v>1</v>
      </c>
      <c r="I348" s="284"/>
      <c r="J348" s="281"/>
      <c r="K348" s="281"/>
      <c r="L348" s="285"/>
      <c r="M348" s="286"/>
      <c r="N348" s="287"/>
      <c r="O348" s="287"/>
      <c r="P348" s="287"/>
      <c r="Q348" s="287"/>
      <c r="R348" s="287"/>
      <c r="S348" s="287"/>
      <c r="T348" s="28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9" t="s">
        <v>235</v>
      </c>
      <c r="AU348" s="289" t="s">
        <v>94</v>
      </c>
      <c r="AV348" s="15" t="s">
        <v>92</v>
      </c>
      <c r="AW348" s="15" t="s">
        <v>40</v>
      </c>
      <c r="AX348" s="15" t="s">
        <v>85</v>
      </c>
      <c r="AY348" s="289" t="s">
        <v>226</v>
      </c>
    </row>
    <row r="349" s="13" customFormat="1">
      <c r="A349" s="13"/>
      <c r="B349" s="243"/>
      <c r="C349" s="244"/>
      <c r="D349" s="245" t="s">
        <v>235</v>
      </c>
      <c r="E349" s="246" t="s">
        <v>1</v>
      </c>
      <c r="F349" s="247" t="s">
        <v>4806</v>
      </c>
      <c r="G349" s="244"/>
      <c r="H349" s="248">
        <v>14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235</v>
      </c>
      <c r="AU349" s="254" t="s">
        <v>94</v>
      </c>
      <c r="AV349" s="13" t="s">
        <v>94</v>
      </c>
      <c r="AW349" s="13" t="s">
        <v>40</v>
      </c>
      <c r="AX349" s="13" t="s">
        <v>92</v>
      </c>
      <c r="AY349" s="254" t="s">
        <v>226</v>
      </c>
    </row>
    <row r="350" s="2" customFormat="1" ht="21.75" customHeight="1">
      <c r="A350" s="41"/>
      <c r="B350" s="42"/>
      <c r="C350" s="230" t="s">
        <v>541</v>
      </c>
      <c r="D350" s="230" t="s">
        <v>228</v>
      </c>
      <c r="E350" s="231" t="s">
        <v>5054</v>
      </c>
      <c r="F350" s="232" t="s">
        <v>5055</v>
      </c>
      <c r="G350" s="233" t="s">
        <v>369</v>
      </c>
      <c r="H350" s="234">
        <v>2</v>
      </c>
      <c r="I350" s="235"/>
      <c r="J350" s="236">
        <f>ROUND(I350*H350,2)</f>
        <v>0</v>
      </c>
      <c r="K350" s="232" t="s">
        <v>232</v>
      </c>
      <c r="L350" s="47"/>
      <c r="M350" s="237" t="s">
        <v>1</v>
      </c>
      <c r="N350" s="238" t="s">
        <v>52</v>
      </c>
      <c r="O350" s="95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1" t="s">
        <v>233</v>
      </c>
      <c r="AT350" s="241" t="s">
        <v>228</v>
      </c>
      <c r="AU350" s="241" t="s">
        <v>94</v>
      </c>
      <c r="AY350" s="19" t="s">
        <v>226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9" t="s">
        <v>233</v>
      </c>
      <c r="BK350" s="242">
        <f>ROUND(I350*H350,2)</f>
        <v>0</v>
      </c>
      <c r="BL350" s="19" t="s">
        <v>233</v>
      </c>
      <c r="BM350" s="241" t="s">
        <v>5772</v>
      </c>
    </row>
    <row r="351" s="2" customFormat="1" ht="16.5" customHeight="1">
      <c r="A351" s="41"/>
      <c r="B351" s="42"/>
      <c r="C351" s="230" t="s">
        <v>547</v>
      </c>
      <c r="D351" s="230" t="s">
        <v>228</v>
      </c>
      <c r="E351" s="231" t="s">
        <v>709</v>
      </c>
      <c r="F351" s="232" t="s">
        <v>710</v>
      </c>
      <c r="G351" s="233" t="s">
        <v>231</v>
      </c>
      <c r="H351" s="234">
        <v>136.80000000000001</v>
      </c>
      <c r="I351" s="235"/>
      <c r="J351" s="236">
        <f>ROUND(I351*H351,2)</f>
        <v>0</v>
      </c>
      <c r="K351" s="232" t="s">
        <v>232</v>
      </c>
      <c r="L351" s="47"/>
      <c r="M351" s="237" t="s">
        <v>1</v>
      </c>
      <c r="N351" s="238" t="s">
        <v>52</v>
      </c>
      <c r="O351" s="95"/>
      <c r="P351" s="239">
        <f>O351*H351</f>
        <v>0</v>
      </c>
      <c r="Q351" s="239">
        <v>5.0000000000000002E-05</v>
      </c>
      <c r="R351" s="239">
        <f>Q351*H351</f>
        <v>0.0068400000000000006</v>
      </c>
      <c r="S351" s="239">
        <v>0</v>
      </c>
      <c r="T351" s="240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1" t="s">
        <v>233</v>
      </c>
      <c r="AT351" s="241" t="s">
        <v>228</v>
      </c>
      <c r="AU351" s="241" t="s">
        <v>94</v>
      </c>
      <c r="AY351" s="19" t="s">
        <v>226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9" t="s">
        <v>233</v>
      </c>
      <c r="BK351" s="242">
        <f>ROUND(I351*H351,2)</f>
        <v>0</v>
      </c>
      <c r="BL351" s="19" t="s">
        <v>233</v>
      </c>
      <c r="BM351" s="241" t="s">
        <v>5773</v>
      </c>
    </row>
    <row r="352" s="15" customFormat="1">
      <c r="A352" s="15"/>
      <c r="B352" s="280"/>
      <c r="C352" s="281"/>
      <c r="D352" s="245" t="s">
        <v>235</v>
      </c>
      <c r="E352" s="282" t="s">
        <v>1</v>
      </c>
      <c r="F352" s="283" t="s">
        <v>4831</v>
      </c>
      <c r="G352" s="281"/>
      <c r="H352" s="282" t="s">
        <v>1</v>
      </c>
      <c r="I352" s="284"/>
      <c r="J352" s="281"/>
      <c r="K352" s="281"/>
      <c r="L352" s="285"/>
      <c r="M352" s="286"/>
      <c r="N352" s="287"/>
      <c r="O352" s="287"/>
      <c r="P352" s="287"/>
      <c r="Q352" s="287"/>
      <c r="R352" s="287"/>
      <c r="S352" s="287"/>
      <c r="T352" s="28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9" t="s">
        <v>235</v>
      </c>
      <c r="AU352" s="289" t="s">
        <v>94</v>
      </c>
      <c r="AV352" s="15" t="s">
        <v>92</v>
      </c>
      <c r="AW352" s="15" t="s">
        <v>40</v>
      </c>
      <c r="AX352" s="15" t="s">
        <v>85</v>
      </c>
      <c r="AY352" s="289" t="s">
        <v>226</v>
      </c>
    </row>
    <row r="353" s="13" customFormat="1">
      <c r="A353" s="13"/>
      <c r="B353" s="243"/>
      <c r="C353" s="244"/>
      <c r="D353" s="245" t="s">
        <v>235</v>
      </c>
      <c r="E353" s="246" t="s">
        <v>1</v>
      </c>
      <c r="F353" s="247" t="s">
        <v>5774</v>
      </c>
      <c r="G353" s="244"/>
      <c r="H353" s="248">
        <v>21.600000000000001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235</v>
      </c>
      <c r="AU353" s="254" t="s">
        <v>94</v>
      </c>
      <c r="AV353" s="13" t="s">
        <v>94</v>
      </c>
      <c r="AW353" s="13" t="s">
        <v>40</v>
      </c>
      <c r="AX353" s="13" t="s">
        <v>85</v>
      </c>
      <c r="AY353" s="254" t="s">
        <v>226</v>
      </c>
    </row>
    <row r="354" s="15" customFormat="1">
      <c r="A354" s="15"/>
      <c r="B354" s="280"/>
      <c r="C354" s="281"/>
      <c r="D354" s="245" t="s">
        <v>235</v>
      </c>
      <c r="E354" s="282" t="s">
        <v>1</v>
      </c>
      <c r="F354" s="283" t="s">
        <v>5775</v>
      </c>
      <c r="G354" s="281"/>
      <c r="H354" s="282" t="s">
        <v>1</v>
      </c>
      <c r="I354" s="284"/>
      <c r="J354" s="281"/>
      <c r="K354" s="281"/>
      <c r="L354" s="285"/>
      <c r="M354" s="286"/>
      <c r="N354" s="287"/>
      <c r="O354" s="287"/>
      <c r="P354" s="287"/>
      <c r="Q354" s="287"/>
      <c r="R354" s="287"/>
      <c r="S354" s="287"/>
      <c r="T354" s="28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9" t="s">
        <v>235</v>
      </c>
      <c r="AU354" s="289" t="s">
        <v>94</v>
      </c>
      <c r="AV354" s="15" t="s">
        <v>92</v>
      </c>
      <c r="AW354" s="15" t="s">
        <v>40</v>
      </c>
      <c r="AX354" s="15" t="s">
        <v>85</v>
      </c>
      <c r="AY354" s="289" t="s">
        <v>226</v>
      </c>
    </row>
    <row r="355" s="13" customFormat="1">
      <c r="A355" s="13"/>
      <c r="B355" s="243"/>
      <c r="C355" s="244"/>
      <c r="D355" s="245" t="s">
        <v>235</v>
      </c>
      <c r="E355" s="246" t="s">
        <v>1</v>
      </c>
      <c r="F355" s="247" t="s">
        <v>5776</v>
      </c>
      <c r="G355" s="244"/>
      <c r="H355" s="248">
        <v>115.2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235</v>
      </c>
      <c r="AU355" s="254" t="s">
        <v>94</v>
      </c>
      <c r="AV355" s="13" t="s">
        <v>94</v>
      </c>
      <c r="AW355" s="13" t="s">
        <v>40</v>
      </c>
      <c r="AX355" s="13" t="s">
        <v>85</v>
      </c>
      <c r="AY355" s="254" t="s">
        <v>226</v>
      </c>
    </row>
    <row r="356" s="14" customFormat="1">
      <c r="A356" s="14"/>
      <c r="B356" s="255"/>
      <c r="C356" s="256"/>
      <c r="D356" s="245" t="s">
        <v>235</v>
      </c>
      <c r="E356" s="257" t="s">
        <v>1</v>
      </c>
      <c r="F356" s="258" t="s">
        <v>237</v>
      </c>
      <c r="G356" s="256"/>
      <c r="H356" s="259">
        <v>136.80000000000001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5" t="s">
        <v>235</v>
      </c>
      <c r="AU356" s="265" t="s">
        <v>94</v>
      </c>
      <c r="AV356" s="14" t="s">
        <v>233</v>
      </c>
      <c r="AW356" s="14" t="s">
        <v>40</v>
      </c>
      <c r="AX356" s="14" t="s">
        <v>92</v>
      </c>
      <c r="AY356" s="265" t="s">
        <v>226</v>
      </c>
    </row>
    <row r="357" s="2" customFormat="1" ht="16.5" customHeight="1">
      <c r="A357" s="41"/>
      <c r="B357" s="42"/>
      <c r="C357" s="230" t="s">
        <v>551</v>
      </c>
      <c r="D357" s="230" t="s">
        <v>228</v>
      </c>
      <c r="E357" s="231" t="s">
        <v>1628</v>
      </c>
      <c r="F357" s="232" t="s">
        <v>4810</v>
      </c>
      <c r="G357" s="233" t="s">
        <v>1630</v>
      </c>
      <c r="H357" s="234">
        <v>1</v>
      </c>
      <c r="I357" s="235"/>
      <c r="J357" s="236">
        <f>ROUND(I357*H357,2)</f>
        <v>0</v>
      </c>
      <c r="K357" s="232" t="s">
        <v>1</v>
      </c>
      <c r="L357" s="47"/>
      <c r="M357" s="237" t="s">
        <v>1</v>
      </c>
      <c r="N357" s="238" t="s">
        <v>52</v>
      </c>
      <c r="O357" s="95"/>
      <c r="P357" s="239">
        <f>O357*H357</f>
        <v>0</v>
      </c>
      <c r="Q357" s="239">
        <v>0</v>
      </c>
      <c r="R357" s="239">
        <f>Q357*H357</f>
        <v>0</v>
      </c>
      <c r="S357" s="239">
        <v>0</v>
      </c>
      <c r="T357" s="240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1" t="s">
        <v>557</v>
      </c>
      <c r="AT357" s="241" t="s">
        <v>228</v>
      </c>
      <c r="AU357" s="241" t="s">
        <v>94</v>
      </c>
      <c r="AY357" s="19" t="s">
        <v>226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9" t="s">
        <v>233</v>
      </c>
      <c r="BK357" s="242">
        <f>ROUND(I357*H357,2)</f>
        <v>0</v>
      </c>
      <c r="BL357" s="19" t="s">
        <v>557</v>
      </c>
      <c r="BM357" s="241" t="s">
        <v>5777</v>
      </c>
    </row>
    <row r="358" s="12" customFormat="1" ht="25.92" customHeight="1">
      <c r="A358" s="12"/>
      <c r="B358" s="214"/>
      <c r="C358" s="215"/>
      <c r="D358" s="216" t="s">
        <v>84</v>
      </c>
      <c r="E358" s="217" t="s">
        <v>714</v>
      </c>
      <c r="F358" s="217" t="s">
        <v>715</v>
      </c>
      <c r="G358" s="215"/>
      <c r="H358" s="215"/>
      <c r="I358" s="218"/>
      <c r="J358" s="219">
        <f>BK358</f>
        <v>0</v>
      </c>
      <c r="K358" s="215"/>
      <c r="L358" s="220"/>
      <c r="M358" s="221"/>
      <c r="N358" s="222"/>
      <c r="O358" s="222"/>
      <c r="P358" s="223">
        <f>SUM(P359:P362)</f>
        <v>0</v>
      </c>
      <c r="Q358" s="222"/>
      <c r="R358" s="223">
        <f>SUM(R359:R362)</f>
        <v>0</v>
      </c>
      <c r="S358" s="222"/>
      <c r="T358" s="224">
        <f>SUM(T359:T362)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92</v>
      </c>
      <c r="AT358" s="226" t="s">
        <v>84</v>
      </c>
      <c r="AU358" s="226" t="s">
        <v>85</v>
      </c>
      <c r="AY358" s="225" t="s">
        <v>226</v>
      </c>
      <c r="BK358" s="227">
        <f>SUM(BK359:BK362)</f>
        <v>0</v>
      </c>
    </row>
    <row r="359" s="2" customFormat="1" ht="16.5" customHeight="1">
      <c r="A359" s="41"/>
      <c r="B359" s="42"/>
      <c r="C359" s="230" t="s">
        <v>557</v>
      </c>
      <c r="D359" s="230" t="s">
        <v>228</v>
      </c>
      <c r="E359" s="231" t="s">
        <v>4835</v>
      </c>
      <c r="F359" s="232" t="s">
        <v>4836</v>
      </c>
      <c r="G359" s="233" t="s">
        <v>304</v>
      </c>
      <c r="H359" s="234">
        <v>0.10299999999999999</v>
      </c>
      <c r="I359" s="235"/>
      <c r="J359" s="236">
        <f>ROUND(I359*H359,2)</f>
        <v>0</v>
      </c>
      <c r="K359" s="232" t="s">
        <v>232</v>
      </c>
      <c r="L359" s="47"/>
      <c r="M359" s="237" t="s">
        <v>1</v>
      </c>
      <c r="N359" s="238" t="s">
        <v>52</v>
      </c>
      <c r="O359" s="95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41" t="s">
        <v>233</v>
      </c>
      <c r="AT359" s="241" t="s">
        <v>228</v>
      </c>
      <c r="AU359" s="241" t="s">
        <v>92</v>
      </c>
      <c r="AY359" s="19" t="s">
        <v>226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9" t="s">
        <v>233</v>
      </c>
      <c r="BK359" s="242">
        <f>ROUND(I359*H359,2)</f>
        <v>0</v>
      </c>
      <c r="BL359" s="19" t="s">
        <v>233</v>
      </c>
      <c r="BM359" s="241" t="s">
        <v>5778</v>
      </c>
    </row>
    <row r="360" s="2" customFormat="1" ht="21.75" customHeight="1">
      <c r="A360" s="41"/>
      <c r="B360" s="42"/>
      <c r="C360" s="230" t="s">
        <v>562</v>
      </c>
      <c r="D360" s="230" t="s">
        <v>228</v>
      </c>
      <c r="E360" s="231" t="s">
        <v>3813</v>
      </c>
      <c r="F360" s="232" t="s">
        <v>3814</v>
      </c>
      <c r="G360" s="233" t="s">
        <v>304</v>
      </c>
      <c r="H360" s="234">
        <v>1.5449999999999999</v>
      </c>
      <c r="I360" s="235"/>
      <c r="J360" s="236">
        <f>ROUND(I360*H360,2)</f>
        <v>0</v>
      </c>
      <c r="K360" s="232" t="s">
        <v>232</v>
      </c>
      <c r="L360" s="47"/>
      <c r="M360" s="237" t="s">
        <v>1</v>
      </c>
      <c r="N360" s="238" t="s">
        <v>52</v>
      </c>
      <c r="O360" s="95"/>
      <c r="P360" s="239">
        <f>O360*H360</f>
        <v>0</v>
      </c>
      <c r="Q360" s="239">
        <v>0</v>
      </c>
      <c r="R360" s="239">
        <f>Q360*H360</f>
        <v>0</v>
      </c>
      <c r="S360" s="239">
        <v>0</v>
      </c>
      <c r="T360" s="240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41" t="s">
        <v>233</v>
      </c>
      <c r="AT360" s="241" t="s">
        <v>228</v>
      </c>
      <c r="AU360" s="241" t="s">
        <v>92</v>
      </c>
      <c r="AY360" s="19" t="s">
        <v>226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9" t="s">
        <v>233</v>
      </c>
      <c r="BK360" s="242">
        <f>ROUND(I360*H360,2)</f>
        <v>0</v>
      </c>
      <c r="BL360" s="19" t="s">
        <v>233</v>
      </c>
      <c r="BM360" s="241" t="s">
        <v>5779</v>
      </c>
    </row>
    <row r="361" s="13" customFormat="1">
      <c r="A361" s="13"/>
      <c r="B361" s="243"/>
      <c r="C361" s="244"/>
      <c r="D361" s="245" t="s">
        <v>235</v>
      </c>
      <c r="E361" s="244"/>
      <c r="F361" s="247" t="s">
        <v>5780</v>
      </c>
      <c r="G361" s="244"/>
      <c r="H361" s="248">
        <v>1.5449999999999999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235</v>
      </c>
      <c r="AU361" s="254" t="s">
        <v>92</v>
      </c>
      <c r="AV361" s="13" t="s">
        <v>94</v>
      </c>
      <c r="AW361" s="13" t="s">
        <v>4</v>
      </c>
      <c r="AX361" s="13" t="s">
        <v>92</v>
      </c>
      <c r="AY361" s="254" t="s">
        <v>226</v>
      </c>
    </row>
    <row r="362" s="2" customFormat="1" ht="24.15" customHeight="1">
      <c r="A362" s="41"/>
      <c r="B362" s="42"/>
      <c r="C362" s="230" t="s">
        <v>568</v>
      </c>
      <c r="D362" s="230" t="s">
        <v>228</v>
      </c>
      <c r="E362" s="231" t="s">
        <v>1954</v>
      </c>
      <c r="F362" s="232" t="s">
        <v>1955</v>
      </c>
      <c r="G362" s="233" t="s">
        <v>304</v>
      </c>
      <c r="H362" s="234">
        <v>0.10299999999999999</v>
      </c>
      <c r="I362" s="235"/>
      <c r="J362" s="236">
        <f>ROUND(I362*H362,2)</f>
        <v>0</v>
      </c>
      <c r="K362" s="232" t="s">
        <v>232</v>
      </c>
      <c r="L362" s="47"/>
      <c r="M362" s="237" t="s">
        <v>1</v>
      </c>
      <c r="N362" s="238" t="s">
        <v>52</v>
      </c>
      <c r="O362" s="95"/>
      <c r="P362" s="239">
        <f>O362*H362</f>
        <v>0</v>
      </c>
      <c r="Q362" s="239">
        <v>0</v>
      </c>
      <c r="R362" s="239">
        <f>Q362*H362</f>
        <v>0</v>
      </c>
      <c r="S362" s="239">
        <v>0</v>
      </c>
      <c r="T362" s="240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1" t="s">
        <v>233</v>
      </c>
      <c r="AT362" s="241" t="s">
        <v>228</v>
      </c>
      <c r="AU362" s="241" t="s">
        <v>92</v>
      </c>
      <c r="AY362" s="19" t="s">
        <v>226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9" t="s">
        <v>233</v>
      </c>
      <c r="BK362" s="242">
        <f>ROUND(I362*H362,2)</f>
        <v>0</v>
      </c>
      <c r="BL362" s="19" t="s">
        <v>233</v>
      </c>
      <c r="BM362" s="241" t="s">
        <v>5781</v>
      </c>
    </row>
    <row r="363" s="12" customFormat="1" ht="25.92" customHeight="1">
      <c r="A363" s="12"/>
      <c r="B363" s="214"/>
      <c r="C363" s="215"/>
      <c r="D363" s="216" t="s">
        <v>84</v>
      </c>
      <c r="E363" s="217" t="s">
        <v>782</v>
      </c>
      <c r="F363" s="217" t="s">
        <v>783</v>
      </c>
      <c r="G363" s="215"/>
      <c r="H363" s="215"/>
      <c r="I363" s="218"/>
      <c r="J363" s="219">
        <f>BK363</f>
        <v>0</v>
      </c>
      <c r="K363" s="215"/>
      <c r="L363" s="220"/>
      <c r="M363" s="221"/>
      <c r="N363" s="222"/>
      <c r="O363" s="222"/>
      <c r="P363" s="223">
        <f>SUM(P364:P365)</f>
        <v>0</v>
      </c>
      <c r="Q363" s="222"/>
      <c r="R363" s="223">
        <f>SUM(R364:R365)</f>
        <v>0</v>
      </c>
      <c r="S363" s="222"/>
      <c r="T363" s="224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5" t="s">
        <v>92</v>
      </c>
      <c r="AT363" s="226" t="s">
        <v>84</v>
      </c>
      <c r="AU363" s="226" t="s">
        <v>85</v>
      </c>
      <c r="AY363" s="225" t="s">
        <v>226</v>
      </c>
      <c r="BK363" s="227">
        <f>SUM(BK364:BK365)</f>
        <v>0</v>
      </c>
    </row>
    <row r="364" s="2" customFormat="1" ht="16.5" customHeight="1">
      <c r="A364" s="41"/>
      <c r="B364" s="42"/>
      <c r="C364" s="230" t="s">
        <v>574</v>
      </c>
      <c r="D364" s="230" t="s">
        <v>228</v>
      </c>
      <c r="E364" s="231" t="s">
        <v>3820</v>
      </c>
      <c r="F364" s="232" t="s">
        <v>3821</v>
      </c>
      <c r="G364" s="233" t="s">
        <v>304</v>
      </c>
      <c r="H364" s="234">
        <v>4.4379999999999997</v>
      </c>
      <c r="I364" s="235"/>
      <c r="J364" s="236">
        <f>ROUND(I364*H364,2)</f>
        <v>0</v>
      </c>
      <c r="K364" s="232" t="s">
        <v>3581</v>
      </c>
      <c r="L364" s="47"/>
      <c r="M364" s="237" t="s">
        <v>1</v>
      </c>
      <c r="N364" s="238" t="s">
        <v>52</v>
      </c>
      <c r="O364" s="95"/>
      <c r="P364" s="239">
        <f>O364*H364</f>
        <v>0</v>
      </c>
      <c r="Q364" s="239">
        <v>0</v>
      </c>
      <c r="R364" s="239">
        <f>Q364*H364</f>
        <v>0</v>
      </c>
      <c r="S364" s="239">
        <v>0</v>
      </c>
      <c r="T364" s="240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1" t="s">
        <v>233</v>
      </c>
      <c r="AT364" s="241" t="s">
        <v>228</v>
      </c>
      <c r="AU364" s="241" t="s">
        <v>92</v>
      </c>
      <c r="AY364" s="19" t="s">
        <v>226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9" t="s">
        <v>233</v>
      </c>
      <c r="BK364" s="242">
        <f>ROUND(I364*H364,2)</f>
        <v>0</v>
      </c>
      <c r="BL364" s="19" t="s">
        <v>233</v>
      </c>
      <c r="BM364" s="241" t="s">
        <v>5782</v>
      </c>
    </row>
    <row r="365" s="2" customFormat="1" ht="21.75" customHeight="1">
      <c r="A365" s="41"/>
      <c r="B365" s="42"/>
      <c r="C365" s="230" t="s">
        <v>578</v>
      </c>
      <c r="D365" s="230" t="s">
        <v>228</v>
      </c>
      <c r="E365" s="231" t="s">
        <v>3823</v>
      </c>
      <c r="F365" s="232" t="s">
        <v>3824</v>
      </c>
      <c r="G365" s="233" t="s">
        <v>304</v>
      </c>
      <c r="H365" s="234">
        <v>4.4379999999999997</v>
      </c>
      <c r="I365" s="235"/>
      <c r="J365" s="236">
        <f>ROUND(I365*H365,2)</f>
        <v>0</v>
      </c>
      <c r="K365" s="232" t="s">
        <v>232</v>
      </c>
      <c r="L365" s="47"/>
      <c r="M365" s="308" t="s">
        <v>1</v>
      </c>
      <c r="N365" s="309" t="s">
        <v>52</v>
      </c>
      <c r="O365" s="310"/>
      <c r="P365" s="311">
        <f>O365*H365</f>
        <v>0</v>
      </c>
      <c r="Q365" s="311">
        <v>0</v>
      </c>
      <c r="R365" s="311">
        <f>Q365*H365</f>
        <v>0</v>
      </c>
      <c r="S365" s="311">
        <v>0</v>
      </c>
      <c r="T365" s="312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1" t="s">
        <v>233</v>
      </c>
      <c r="AT365" s="241" t="s">
        <v>228</v>
      </c>
      <c r="AU365" s="241" t="s">
        <v>92</v>
      </c>
      <c r="AY365" s="19" t="s">
        <v>226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9" t="s">
        <v>233</v>
      </c>
      <c r="BK365" s="242">
        <f>ROUND(I365*H365,2)</f>
        <v>0</v>
      </c>
      <c r="BL365" s="19" t="s">
        <v>233</v>
      </c>
      <c r="BM365" s="241" t="s">
        <v>5783</v>
      </c>
    </row>
    <row r="366" s="2" customFormat="1" ht="6.96" customHeight="1">
      <c r="A366" s="41"/>
      <c r="B366" s="70"/>
      <c r="C366" s="71"/>
      <c r="D366" s="71"/>
      <c r="E366" s="71"/>
      <c r="F366" s="71"/>
      <c r="G366" s="71"/>
      <c r="H366" s="71"/>
      <c r="I366" s="71"/>
      <c r="J366" s="71"/>
      <c r="K366" s="71"/>
      <c r="L366" s="47"/>
      <c r="M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</row>
  </sheetData>
  <sheetProtection sheet="1" autoFilter="0" formatColumns="0" formatRows="0" objects="1" scenarios="1" spinCount="100000" saltValue="aPWG80cm6vsLg80O9MjyneBMo9sQOPhV4922OX+nC6eyWIW+oDdAv6hvLZupqO6aV5y7CyV0sBdnkCu8vu0piw==" hashValue="4Sn8MBQ5fUXp8El9q8TRRO4naNkYhWC3A4R+uYKG2Z2WV8Gg1hmVWPWIEZeUAUJS5bJFxn3eaoJQ+Jg8jDRPHQ==" algorithmName="SHA-512" password="CF7A"/>
  <autoFilter ref="C132:K3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2" customFormat="1" ht="12" customHeight="1">
      <c r="A8" s="41"/>
      <c r="B8" s="47"/>
      <c r="C8" s="41"/>
      <c r="D8" s="154" t="s">
        <v>168</v>
      </c>
      <c r="E8" s="41"/>
      <c r="F8" s="41"/>
      <c r="G8" s="41"/>
      <c r="H8" s="41"/>
      <c r="I8" s="41"/>
      <c r="J8" s="41"/>
      <c r="K8" s="41"/>
      <c r="L8" s="6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hidden="1" s="2" customFormat="1" ht="16.5" customHeight="1">
      <c r="A9" s="41"/>
      <c r="B9" s="47"/>
      <c r="C9" s="41"/>
      <c r="D9" s="41"/>
      <c r="E9" s="156" t="s">
        <v>5784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2" customHeight="1">
      <c r="A11" s="41"/>
      <c r="B11" s="47"/>
      <c r="C11" s="41"/>
      <c r="D11" s="154" t="s">
        <v>18</v>
      </c>
      <c r="E11" s="41"/>
      <c r="F11" s="145" t="s">
        <v>1</v>
      </c>
      <c r="G11" s="41"/>
      <c r="H11" s="41"/>
      <c r="I11" s="154" t="s">
        <v>19</v>
      </c>
      <c r="J11" s="145" t="s">
        <v>1</v>
      </c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 ht="12" customHeight="1">
      <c r="A12" s="41"/>
      <c r="B12" s="47"/>
      <c r="C12" s="41"/>
      <c r="D12" s="154" t="s">
        <v>20</v>
      </c>
      <c r="E12" s="41"/>
      <c r="F12" s="145" t="s">
        <v>21</v>
      </c>
      <c r="G12" s="41"/>
      <c r="H12" s="41"/>
      <c r="I12" s="154" t="s">
        <v>22</v>
      </c>
      <c r="J12" s="157" t="str">
        <f>'Rekapitulace stavby'!AN8</f>
        <v>31. 8. 2021</v>
      </c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28</v>
      </c>
      <c r="E14" s="41"/>
      <c r="F14" s="41"/>
      <c r="G14" s="41"/>
      <c r="H14" s="41"/>
      <c r="I14" s="154" t="s">
        <v>29</v>
      </c>
      <c r="J14" s="145" t="s">
        <v>30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8" customHeight="1">
      <c r="A15" s="41"/>
      <c r="B15" s="47"/>
      <c r="C15" s="41"/>
      <c r="D15" s="41"/>
      <c r="E15" s="145" t="s">
        <v>31</v>
      </c>
      <c r="F15" s="41"/>
      <c r="G15" s="41"/>
      <c r="H15" s="41"/>
      <c r="I15" s="154" t="s">
        <v>32</v>
      </c>
      <c r="J15" s="145" t="s">
        <v>33</v>
      </c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2" customHeight="1">
      <c r="A17" s="41"/>
      <c r="B17" s="47"/>
      <c r="C17" s="41"/>
      <c r="D17" s="154" t="s">
        <v>34</v>
      </c>
      <c r="E17" s="41"/>
      <c r="F17" s="41"/>
      <c r="G17" s="41"/>
      <c r="H17" s="41"/>
      <c r="I17" s="154" t="s">
        <v>29</v>
      </c>
      <c r="J17" s="35" t="str">
        <f>'Rekapitulace stavby'!AN13</f>
        <v>Vyplň údaj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5"/>
      <c r="G18" s="145"/>
      <c r="H18" s="145"/>
      <c r="I18" s="154" t="s">
        <v>32</v>
      </c>
      <c r="J18" s="35" t="str">
        <f>'Rekapitulace stavby'!AN14</f>
        <v>Vyplň údaj</v>
      </c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2" customHeight="1">
      <c r="A20" s="41"/>
      <c r="B20" s="47"/>
      <c r="C20" s="41"/>
      <c r="D20" s="154" t="s">
        <v>36</v>
      </c>
      <c r="E20" s="41"/>
      <c r="F20" s="41"/>
      <c r="G20" s="41"/>
      <c r="H20" s="41"/>
      <c r="I20" s="154" t="s">
        <v>29</v>
      </c>
      <c r="J20" s="145" t="s">
        <v>37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18" customHeight="1">
      <c r="A21" s="41"/>
      <c r="B21" s="47"/>
      <c r="C21" s="41"/>
      <c r="D21" s="41"/>
      <c r="E21" s="145" t="s">
        <v>38</v>
      </c>
      <c r="F21" s="41"/>
      <c r="G21" s="41"/>
      <c r="H21" s="41"/>
      <c r="I21" s="154" t="s">
        <v>32</v>
      </c>
      <c r="J21" s="145" t="s">
        <v>39</v>
      </c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2" customHeight="1">
      <c r="A23" s="41"/>
      <c r="B23" s="47"/>
      <c r="C23" s="41"/>
      <c r="D23" s="154" t="s">
        <v>41</v>
      </c>
      <c r="E23" s="41"/>
      <c r="F23" s="41"/>
      <c r="G23" s="41"/>
      <c r="H23" s="41"/>
      <c r="I23" s="154" t="s">
        <v>29</v>
      </c>
      <c r="J23" s="145" t="str">
        <f>IF('Rekapitulace stavby'!AN19="","",'Rekapitulace stavby'!AN19)</f>
        <v/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18" customHeight="1">
      <c r="A24" s="41"/>
      <c r="B24" s="47"/>
      <c r="C24" s="41"/>
      <c r="D24" s="41"/>
      <c r="E24" s="145" t="str">
        <f>IF('Rekapitulace stavby'!E20="","",'Rekapitulace stavby'!E20)</f>
        <v xml:space="preserve"> </v>
      </c>
      <c r="F24" s="41"/>
      <c r="G24" s="41"/>
      <c r="H24" s="41"/>
      <c r="I24" s="154" t="s">
        <v>32</v>
      </c>
      <c r="J24" s="145" t="str">
        <f>IF('Rekapitulace stavby'!AN20="","",'Rekapitulace stavby'!AN20)</f>
        <v/>
      </c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2" customHeight="1">
      <c r="A26" s="41"/>
      <c r="B26" s="47"/>
      <c r="C26" s="41"/>
      <c r="D26" s="154" t="s">
        <v>43</v>
      </c>
      <c r="E26" s="41"/>
      <c r="F26" s="41"/>
      <c r="G26" s="41"/>
      <c r="H26" s="41"/>
      <c r="I26" s="41"/>
      <c r="J26" s="41"/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8" customFormat="1" ht="155.25" customHeight="1">
      <c r="A27" s="158"/>
      <c r="B27" s="159"/>
      <c r="C27" s="158"/>
      <c r="D27" s="158"/>
      <c r="E27" s="160" t="s">
        <v>172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hidden="1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2" customFormat="1" ht="6.96" customHeight="1">
      <c r="A29" s="41"/>
      <c r="B29" s="47"/>
      <c r="C29" s="41"/>
      <c r="D29" s="162"/>
      <c r="E29" s="162"/>
      <c r="F29" s="162"/>
      <c r="G29" s="162"/>
      <c r="H29" s="162"/>
      <c r="I29" s="162"/>
      <c r="J29" s="162"/>
      <c r="K29" s="162"/>
      <c r="L29" s="6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hidden="1" s="2" customFormat="1" ht="25.44" customHeight="1">
      <c r="A30" s="41"/>
      <c r="B30" s="47"/>
      <c r="C30" s="41"/>
      <c r="D30" s="163" t="s">
        <v>45</v>
      </c>
      <c r="E30" s="41"/>
      <c r="F30" s="41"/>
      <c r="G30" s="41"/>
      <c r="H30" s="41"/>
      <c r="I30" s="41"/>
      <c r="J30" s="164">
        <f>ROUND(J125, 2)</f>
        <v>0</v>
      </c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14.4" customHeight="1">
      <c r="A32" s="41"/>
      <c r="B32" s="47"/>
      <c r="C32" s="41"/>
      <c r="D32" s="41"/>
      <c r="E32" s="41"/>
      <c r="F32" s="165" t="s">
        <v>47</v>
      </c>
      <c r="G32" s="41"/>
      <c r="H32" s="41"/>
      <c r="I32" s="165" t="s">
        <v>46</v>
      </c>
      <c r="J32" s="165" t="s">
        <v>48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166" t="s">
        <v>49</v>
      </c>
      <c r="E33" s="154" t="s">
        <v>50</v>
      </c>
      <c r="F33" s="167">
        <f>ROUND((SUM(BE125:BE314)),  2)</f>
        <v>0</v>
      </c>
      <c r="G33" s="41"/>
      <c r="H33" s="41"/>
      <c r="I33" s="168">
        <v>0.20999999999999999</v>
      </c>
      <c r="J33" s="167">
        <f>ROUND(((SUM(BE125:BE314))*I33),  2)</f>
        <v>0</v>
      </c>
      <c r="K33" s="41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54" t="s">
        <v>51</v>
      </c>
      <c r="F34" s="167">
        <f>ROUND((SUM(BF125:BF314)),  2)</f>
        <v>0</v>
      </c>
      <c r="G34" s="41"/>
      <c r="H34" s="41"/>
      <c r="I34" s="168">
        <v>0.14999999999999999</v>
      </c>
      <c r="J34" s="167">
        <f>ROUND(((SUM(BF125:BF314))*I34),  2)</f>
        <v>0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54" t="s">
        <v>49</v>
      </c>
      <c r="E35" s="154" t="s">
        <v>52</v>
      </c>
      <c r="F35" s="167">
        <f>ROUND((SUM(BG125:BG314)),  2)</f>
        <v>0</v>
      </c>
      <c r="G35" s="41"/>
      <c r="H35" s="41"/>
      <c r="I35" s="168">
        <v>0.20999999999999999</v>
      </c>
      <c r="J35" s="167">
        <f>0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53</v>
      </c>
      <c r="F36" s="167">
        <f>ROUND((SUM(BH125:BH314)),  2)</f>
        <v>0</v>
      </c>
      <c r="G36" s="41"/>
      <c r="H36" s="41"/>
      <c r="I36" s="168">
        <v>0.14999999999999999</v>
      </c>
      <c r="J36" s="167">
        <f>0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4" t="s">
        <v>54</v>
      </c>
      <c r="F37" s="167">
        <f>ROUND((SUM(BI125:BI314)),  2)</f>
        <v>0</v>
      </c>
      <c r="G37" s="41"/>
      <c r="H37" s="41"/>
      <c r="I37" s="168">
        <v>0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25.44" customHeight="1">
      <c r="A39" s="41"/>
      <c r="B39" s="47"/>
      <c r="C39" s="169"/>
      <c r="D39" s="170" t="s">
        <v>55</v>
      </c>
      <c r="E39" s="171"/>
      <c r="F39" s="171"/>
      <c r="G39" s="172" t="s">
        <v>56</v>
      </c>
      <c r="H39" s="173" t="s">
        <v>57</v>
      </c>
      <c r="I39" s="171"/>
      <c r="J39" s="174">
        <f>SUM(J30:J37)</f>
        <v>0</v>
      </c>
      <c r="K39" s="175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1" customFormat="1" ht="14.4" customHeight="1">
      <c r="B41" s="22"/>
      <c r="L41" s="22"/>
    </row>
    <row r="42" hidden="1" s="1" customFormat="1" ht="14.4" customHeight="1">
      <c r="B42" s="22"/>
      <c r="L42" s="22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168</v>
      </c>
      <c r="D86" s="43"/>
      <c r="E86" s="43"/>
      <c r="F86" s="43"/>
      <c r="G86" s="43"/>
      <c r="H86" s="43"/>
      <c r="I86" s="43"/>
      <c r="J86" s="43"/>
      <c r="K86" s="43"/>
      <c r="L86" s="6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80" t="str">
        <f>E9</f>
        <v>PS02 - Změna způsobu dezinfekce ÚV Želivka - NaClO, část elektroinstalace a MaR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20</v>
      </c>
      <c r="D89" s="43"/>
      <c r="E89" s="43"/>
      <c r="F89" s="29" t="str">
        <f>F12</f>
        <v>Areál úpravny vody Želivka, Hulice 106</v>
      </c>
      <c r="G89" s="43"/>
      <c r="H89" s="43"/>
      <c r="I89" s="34" t="s">
        <v>22</v>
      </c>
      <c r="J89" s="83" t="str">
        <f>IF(J12="","",J12)</f>
        <v>31. 8. 2021</v>
      </c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4" t="s">
        <v>28</v>
      </c>
      <c r="D91" s="43"/>
      <c r="E91" s="43"/>
      <c r="F91" s="29" t="str">
        <f>E15</f>
        <v>Úpravna vody Želivka, a.s.</v>
      </c>
      <c r="G91" s="43"/>
      <c r="H91" s="43"/>
      <c r="I91" s="34" t="s">
        <v>36</v>
      </c>
      <c r="J91" s="39" t="str">
        <f>E21</f>
        <v>ERMEX ENGINEERING, spol. s r.o.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8" t="s">
        <v>174</v>
      </c>
      <c r="D94" s="189"/>
      <c r="E94" s="189"/>
      <c r="F94" s="189"/>
      <c r="G94" s="189"/>
      <c r="H94" s="189"/>
      <c r="I94" s="189"/>
      <c r="J94" s="190" t="s">
        <v>175</v>
      </c>
      <c r="K94" s="189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1" t="s">
        <v>176</v>
      </c>
      <c r="D96" s="43"/>
      <c r="E96" s="43"/>
      <c r="F96" s="43"/>
      <c r="G96" s="43"/>
      <c r="H96" s="43"/>
      <c r="I96" s="43"/>
      <c r="J96" s="114">
        <f>J125</f>
        <v>0</v>
      </c>
      <c r="K96" s="43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177</v>
      </c>
    </row>
    <row r="97" s="9" customFormat="1" ht="24.96" customHeight="1">
      <c r="A97" s="9"/>
      <c r="B97" s="192"/>
      <c r="C97" s="193"/>
      <c r="D97" s="194" t="s">
        <v>2906</v>
      </c>
      <c r="E97" s="195"/>
      <c r="F97" s="195"/>
      <c r="G97" s="195"/>
      <c r="H97" s="195"/>
      <c r="I97" s="195"/>
      <c r="J97" s="196">
        <f>J126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2"/>
      <c r="C98" s="193"/>
      <c r="D98" s="194" t="s">
        <v>2907</v>
      </c>
      <c r="E98" s="195"/>
      <c r="F98" s="195"/>
      <c r="G98" s="195"/>
      <c r="H98" s="195"/>
      <c r="I98" s="195"/>
      <c r="J98" s="196">
        <f>J173</f>
        <v>0</v>
      </c>
      <c r="K98" s="193"/>
      <c r="L98" s="19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2"/>
      <c r="C99" s="193"/>
      <c r="D99" s="194" t="s">
        <v>2908</v>
      </c>
      <c r="E99" s="195"/>
      <c r="F99" s="195"/>
      <c r="G99" s="195"/>
      <c r="H99" s="195"/>
      <c r="I99" s="195"/>
      <c r="J99" s="196">
        <f>J179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5785</v>
      </c>
      <c r="E100" s="195"/>
      <c r="F100" s="195"/>
      <c r="G100" s="195"/>
      <c r="H100" s="195"/>
      <c r="I100" s="195"/>
      <c r="J100" s="196">
        <f>J183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5786</v>
      </c>
      <c r="E101" s="195"/>
      <c r="F101" s="195"/>
      <c r="G101" s="195"/>
      <c r="H101" s="195"/>
      <c r="I101" s="195"/>
      <c r="J101" s="196">
        <f>J198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5787</v>
      </c>
      <c r="E102" s="195"/>
      <c r="F102" s="195"/>
      <c r="G102" s="195"/>
      <c r="H102" s="195"/>
      <c r="I102" s="195"/>
      <c r="J102" s="196">
        <f>J291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5788</v>
      </c>
      <c r="E103" s="195"/>
      <c r="F103" s="195"/>
      <c r="G103" s="195"/>
      <c r="H103" s="195"/>
      <c r="I103" s="195"/>
      <c r="J103" s="196">
        <f>J298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5789</v>
      </c>
      <c r="E104" s="195"/>
      <c r="F104" s="195"/>
      <c r="G104" s="195"/>
      <c r="H104" s="195"/>
      <c r="I104" s="195"/>
      <c r="J104" s="196">
        <f>J301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5790</v>
      </c>
      <c r="E105" s="195"/>
      <c r="F105" s="195"/>
      <c r="G105" s="195"/>
      <c r="H105" s="195"/>
      <c r="I105" s="195"/>
      <c r="J105" s="196">
        <f>J309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2"/>
      <c r="C111" s="73"/>
      <c r="D111" s="73"/>
      <c r="E111" s="73"/>
      <c r="F111" s="73"/>
      <c r="G111" s="73"/>
      <c r="H111" s="73"/>
      <c r="I111" s="73"/>
      <c r="J111" s="73"/>
      <c r="K111" s="73"/>
      <c r="L111" s="6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211</v>
      </c>
      <c r="D112" s="43"/>
      <c r="E112" s="43"/>
      <c r="F112" s="43"/>
      <c r="G112" s="43"/>
      <c r="H112" s="43"/>
      <c r="I112" s="43"/>
      <c r="J112" s="43"/>
      <c r="K112" s="43"/>
      <c r="L112" s="6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187" t="str">
        <f>E7</f>
        <v>Změna způsobu dezinfekce</v>
      </c>
      <c r="F115" s="34"/>
      <c r="G115" s="34"/>
      <c r="H115" s="34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168</v>
      </c>
      <c r="D116" s="43"/>
      <c r="E116" s="43"/>
      <c r="F116" s="43"/>
      <c r="G116" s="43"/>
      <c r="H116" s="43"/>
      <c r="I116" s="43"/>
      <c r="J116" s="43"/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80" t="str">
        <f>E9</f>
        <v>PS02 - Změna způsobu dezinfekce ÚV Želivka - NaClO, část elektroinstalace a MaR</v>
      </c>
      <c r="F117" s="43"/>
      <c r="G117" s="43"/>
      <c r="H117" s="43"/>
      <c r="I117" s="43"/>
      <c r="J117" s="43"/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20</v>
      </c>
      <c r="D119" s="43"/>
      <c r="E119" s="43"/>
      <c r="F119" s="29" t="str">
        <f>F12</f>
        <v>Areál úpravny vody Želivka, Hulice 106</v>
      </c>
      <c r="G119" s="43"/>
      <c r="H119" s="43"/>
      <c r="I119" s="34" t="s">
        <v>22</v>
      </c>
      <c r="J119" s="83" t="str">
        <f>IF(J12="","",J12)</f>
        <v>31. 8. 2021</v>
      </c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40.05" customHeight="1">
      <c r="A121" s="41"/>
      <c r="B121" s="42"/>
      <c r="C121" s="34" t="s">
        <v>28</v>
      </c>
      <c r="D121" s="43"/>
      <c r="E121" s="43"/>
      <c r="F121" s="29" t="str">
        <f>E15</f>
        <v>Úpravna vody Želivka, a.s.</v>
      </c>
      <c r="G121" s="43"/>
      <c r="H121" s="43"/>
      <c r="I121" s="34" t="s">
        <v>36</v>
      </c>
      <c r="J121" s="39" t="str">
        <f>E21</f>
        <v>ERMEX ENGINEERING, spol. s r.o.</v>
      </c>
      <c r="K121" s="43"/>
      <c r="L121" s="6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IF(E18="","",E18)</f>
        <v>Vyplň údaj</v>
      </c>
      <c r="G122" s="43"/>
      <c r="H122" s="43"/>
      <c r="I122" s="34" t="s">
        <v>41</v>
      </c>
      <c r="J122" s="39" t="str">
        <f>E24</f>
        <v xml:space="preserve"> </v>
      </c>
      <c r="K122" s="43"/>
      <c r="L122" s="6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3"/>
      <c r="B124" s="204"/>
      <c r="C124" s="205" t="s">
        <v>212</v>
      </c>
      <c r="D124" s="206" t="s">
        <v>70</v>
      </c>
      <c r="E124" s="206" t="s">
        <v>66</v>
      </c>
      <c r="F124" s="206" t="s">
        <v>67</v>
      </c>
      <c r="G124" s="206" t="s">
        <v>213</v>
      </c>
      <c r="H124" s="206" t="s">
        <v>214</v>
      </c>
      <c r="I124" s="206" t="s">
        <v>215</v>
      </c>
      <c r="J124" s="206" t="s">
        <v>175</v>
      </c>
      <c r="K124" s="207" t="s">
        <v>216</v>
      </c>
      <c r="L124" s="208"/>
      <c r="M124" s="104" t="s">
        <v>1</v>
      </c>
      <c r="N124" s="105" t="s">
        <v>49</v>
      </c>
      <c r="O124" s="105" t="s">
        <v>217</v>
      </c>
      <c r="P124" s="105" t="s">
        <v>218</v>
      </c>
      <c r="Q124" s="105" t="s">
        <v>219</v>
      </c>
      <c r="R124" s="105" t="s">
        <v>220</v>
      </c>
      <c r="S124" s="105" t="s">
        <v>221</v>
      </c>
      <c r="T124" s="106" t="s">
        <v>222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41"/>
      <c r="B125" s="42"/>
      <c r="C125" s="111" t="s">
        <v>223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7"/>
      <c r="N125" s="210"/>
      <c r="O125" s="108"/>
      <c r="P125" s="211">
        <f>P126+P173+P179+P183+P198+P291+P298+P301+P309</f>
        <v>0</v>
      </c>
      <c r="Q125" s="108"/>
      <c r="R125" s="211">
        <f>R126+R173+R179+R183+R198+R291+R298+R301+R309</f>
        <v>0</v>
      </c>
      <c r="S125" s="108"/>
      <c r="T125" s="212">
        <f>T126+T173+T179+T183+T198+T291+T298+T301+T309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84</v>
      </c>
      <c r="AU125" s="19" t="s">
        <v>177</v>
      </c>
      <c r="BK125" s="213">
        <f>BK126+BK173+BK179+BK183+BK198+BK291+BK298+BK301+BK309</f>
        <v>0</v>
      </c>
    </row>
    <row r="126" s="12" customFormat="1" ht="25.92" customHeight="1">
      <c r="A126" s="12"/>
      <c r="B126" s="214"/>
      <c r="C126" s="215"/>
      <c r="D126" s="216" t="s">
        <v>84</v>
      </c>
      <c r="E126" s="217" t="s">
        <v>1450</v>
      </c>
      <c r="F126" s="217" t="s">
        <v>2914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SUM(P127:P172)</f>
        <v>0</v>
      </c>
      <c r="Q126" s="222"/>
      <c r="R126" s="223">
        <f>SUM(R127:R172)</f>
        <v>0</v>
      </c>
      <c r="S126" s="222"/>
      <c r="T126" s="224">
        <f>SUM(T127:T172)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92</v>
      </c>
      <c r="AT126" s="226" t="s">
        <v>84</v>
      </c>
      <c r="AU126" s="226" t="s">
        <v>85</v>
      </c>
      <c r="AY126" s="225" t="s">
        <v>226</v>
      </c>
      <c r="BK126" s="227">
        <f>SUM(BK127:BK172)</f>
        <v>0</v>
      </c>
    </row>
    <row r="127" s="2" customFormat="1" ht="16.5" customHeight="1">
      <c r="A127" s="41"/>
      <c r="B127" s="42"/>
      <c r="C127" s="230" t="s">
        <v>92</v>
      </c>
      <c r="D127" s="230" t="s">
        <v>228</v>
      </c>
      <c r="E127" s="231" t="s">
        <v>2915</v>
      </c>
      <c r="F127" s="232" t="s">
        <v>5791</v>
      </c>
      <c r="G127" s="233" t="s">
        <v>244</v>
      </c>
      <c r="H127" s="234">
        <v>105</v>
      </c>
      <c r="I127" s="235"/>
      <c r="J127" s="236">
        <f>ROUND(I127*H127,2)</f>
        <v>0</v>
      </c>
      <c r="K127" s="232" t="s">
        <v>1</v>
      </c>
      <c r="L127" s="47"/>
      <c r="M127" s="237" t="s">
        <v>1</v>
      </c>
      <c r="N127" s="238" t="s">
        <v>52</v>
      </c>
      <c r="O127" s="95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1" t="s">
        <v>233</v>
      </c>
      <c r="AT127" s="241" t="s">
        <v>228</v>
      </c>
      <c r="AU127" s="241" t="s">
        <v>92</v>
      </c>
      <c r="AY127" s="19" t="s">
        <v>226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9" t="s">
        <v>233</v>
      </c>
      <c r="BK127" s="242">
        <f>ROUND(I127*H127,2)</f>
        <v>0</v>
      </c>
      <c r="BL127" s="19" t="s">
        <v>233</v>
      </c>
      <c r="BM127" s="241" t="s">
        <v>5792</v>
      </c>
    </row>
    <row r="128" s="2" customFormat="1" ht="16.5" customHeight="1">
      <c r="A128" s="41"/>
      <c r="B128" s="42"/>
      <c r="C128" s="230" t="s">
        <v>94</v>
      </c>
      <c r="D128" s="230" t="s">
        <v>228</v>
      </c>
      <c r="E128" s="231" t="s">
        <v>2918</v>
      </c>
      <c r="F128" s="232" t="s">
        <v>2916</v>
      </c>
      <c r="G128" s="233" t="s">
        <v>244</v>
      </c>
      <c r="H128" s="234">
        <v>1166</v>
      </c>
      <c r="I128" s="235"/>
      <c r="J128" s="236">
        <f>ROUND(I128*H128,2)</f>
        <v>0</v>
      </c>
      <c r="K128" s="232" t="s">
        <v>1</v>
      </c>
      <c r="L128" s="47"/>
      <c r="M128" s="237" t="s">
        <v>1</v>
      </c>
      <c r="N128" s="238" t="s">
        <v>52</v>
      </c>
      <c r="O128" s="95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1" t="s">
        <v>233</v>
      </c>
      <c r="AT128" s="241" t="s">
        <v>228</v>
      </c>
      <c r="AU128" s="241" t="s">
        <v>92</v>
      </c>
      <c r="AY128" s="19" t="s">
        <v>226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9" t="s">
        <v>233</v>
      </c>
      <c r="BK128" s="242">
        <f>ROUND(I128*H128,2)</f>
        <v>0</v>
      </c>
      <c r="BL128" s="19" t="s">
        <v>233</v>
      </c>
      <c r="BM128" s="241" t="s">
        <v>5793</v>
      </c>
    </row>
    <row r="129" s="2" customFormat="1" ht="16.5" customHeight="1">
      <c r="A129" s="41"/>
      <c r="B129" s="42"/>
      <c r="C129" s="230" t="s">
        <v>241</v>
      </c>
      <c r="D129" s="230" t="s">
        <v>228</v>
      </c>
      <c r="E129" s="231" t="s">
        <v>2921</v>
      </c>
      <c r="F129" s="232" t="s">
        <v>2922</v>
      </c>
      <c r="G129" s="233" t="s">
        <v>244</v>
      </c>
      <c r="H129" s="234">
        <v>30</v>
      </c>
      <c r="I129" s="235"/>
      <c r="J129" s="236">
        <f>ROUND(I129*H129,2)</f>
        <v>0</v>
      </c>
      <c r="K129" s="232" t="s">
        <v>1</v>
      </c>
      <c r="L129" s="47"/>
      <c r="M129" s="237" t="s">
        <v>1</v>
      </c>
      <c r="N129" s="238" t="s">
        <v>52</v>
      </c>
      <c r="O129" s="95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1" t="s">
        <v>233</v>
      </c>
      <c r="AT129" s="241" t="s">
        <v>228</v>
      </c>
      <c r="AU129" s="241" t="s">
        <v>92</v>
      </c>
      <c r="AY129" s="19" t="s">
        <v>226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9" t="s">
        <v>233</v>
      </c>
      <c r="BK129" s="242">
        <f>ROUND(I129*H129,2)</f>
        <v>0</v>
      </c>
      <c r="BL129" s="19" t="s">
        <v>233</v>
      </c>
      <c r="BM129" s="241" t="s">
        <v>5794</v>
      </c>
    </row>
    <row r="130" s="2" customFormat="1" ht="16.5" customHeight="1">
      <c r="A130" s="41"/>
      <c r="B130" s="42"/>
      <c r="C130" s="230" t="s">
        <v>233</v>
      </c>
      <c r="D130" s="230" t="s">
        <v>228</v>
      </c>
      <c r="E130" s="231" t="s">
        <v>2924</v>
      </c>
      <c r="F130" s="232" t="s">
        <v>5795</v>
      </c>
      <c r="G130" s="233" t="s">
        <v>244</v>
      </c>
      <c r="H130" s="234">
        <v>80</v>
      </c>
      <c r="I130" s="235"/>
      <c r="J130" s="236">
        <f>ROUND(I130*H130,2)</f>
        <v>0</v>
      </c>
      <c r="K130" s="232" t="s">
        <v>1</v>
      </c>
      <c r="L130" s="47"/>
      <c r="M130" s="237" t="s">
        <v>1</v>
      </c>
      <c r="N130" s="238" t="s">
        <v>52</v>
      </c>
      <c r="O130" s="95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1" t="s">
        <v>233</v>
      </c>
      <c r="AT130" s="241" t="s">
        <v>228</v>
      </c>
      <c r="AU130" s="241" t="s">
        <v>92</v>
      </c>
      <c r="AY130" s="19" t="s">
        <v>226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9" t="s">
        <v>233</v>
      </c>
      <c r="BK130" s="242">
        <f>ROUND(I130*H130,2)</f>
        <v>0</v>
      </c>
      <c r="BL130" s="19" t="s">
        <v>233</v>
      </c>
      <c r="BM130" s="241" t="s">
        <v>5796</v>
      </c>
    </row>
    <row r="131" s="2" customFormat="1" ht="16.5" customHeight="1">
      <c r="A131" s="41"/>
      <c r="B131" s="42"/>
      <c r="C131" s="230" t="s">
        <v>251</v>
      </c>
      <c r="D131" s="230" t="s">
        <v>228</v>
      </c>
      <c r="E131" s="231" t="s">
        <v>2927</v>
      </c>
      <c r="F131" s="232" t="s">
        <v>2925</v>
      </c>
      <c r="G131" s="233" t="s">
        <v>244</v>
      </c>
      <c r="H131" s="234">
        <v>90</v>
      </c>
      <c r="I131" s="235"/>
      <c r="J131" s="236">
        <f>ROUND(I131*H131,2)</f>
        <v>0</v>
      </c>
      <c r="K131" s="232" t="s">
        <v>1</v>
      </c>
      <c r="L131" s="47"/>
      <c r="M131" s="237" t="s">
        <v>1</v>
      </c>
      <c r="N131" s="238" t="s">
        <v>52</v>
      </c>
      <c r="O131" s="9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1" t="s">
        <v>233</v>
      </c>
      <c r="AT131" s="241" t="s">
        <v>228</v>
      </c>
      <c r="AU131" s="241" t="s">
        <v>92</v>
      </c>
      <c r="AY131" s="19" t="s">
        <v>226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9" t="s">
        <v>233</v>
      </c>
      <c r="BK131" s="242">
        <f>ROUND(I131*H131,2)</f>
        <v>0</v>
      </c>
      <c r="BL131" s="19" t="s">
        <v>233</v>
      </c>
      <c r="BM131" s="241" t="s">
        <v>5797</v>
      </c>
    </row>
    <row r="132" s="2" customFormat="1" ht="16.5" customHeight="1">
      <c r="A132" s="41"/>
      <c r="B132" s="42"/>
      <c r="C132" s="230" t="s">
        <v>256</v>
      </c>
      <c r="D132" s="230" t="s">
        <v>228</v>
      </c>
      <c r="E132" s="231" t="s">
        <v>5798</v>
      </c>
      <c r="F132" s="232" t="s">
        <v>5799</v>
      </c>
      <c r="G132" s="233" t="s">
        <v>244</v>
      </c>
      <c r="H132" s="234">
        <v>285</v>
      </c>
      <c r="I132" s="235"/>
      <c r="J132" s="236">
        <f>ROUND(I132*H132,2)</f>
        <v>0</v>
      </c>
      <c r="K132" s="232" t="s">
        <v>1</v>
      </c>
      <c r="L132" s="47"/>
      <c r="M132" s="237" t="s">
        <v>1</v>
      </c>
      <c r="N132" s="238" t="s">
        <v>52</v>
      </c>
      <c r="O132" s="9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1" t="s">
        <v>233</v>
      </c>
      <c r="AT132" s="241" t="s">
        <v>228</v>
      </c>
      <c r="AU132" s="241" t="s">
        <v>92</v>
      </c>
      <c r="AY132" s="19" t="s">
        <v>226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9" t="s">
        <v>233</v>
      </c>
      <c r="BK132" s="242">
        <f>ROUND(I132*H132,2)</f>
        <v>0</v>
      </c>
      <c r="BL132" s="19" t="s">
        <v>233</v>
      </c>
      <c r="BM132" s="241" t="s">
        <v>5800</v>
      </c>
    </row>
    <row r="133" s="2" customFormat="1" ht="16.5" customHeight="1">
      <c r="A133" s="41"/>
      <c r="B133" s="42"/>
      <c r="C133" s="230" t="s">
        <v>263</v>
      </c>
      <c r="D133" s="230" t="s">
        <v>228</v>
      </c>
      <c r="E133" s="231" t="s">
        <v>5801</v>
      </c>
      <c r="F133" s="232" t="s">
        <v>5802</v>
      </c>
      <c r="G133" s="233" t="s">
        <v>244</v>
      </c>
      <c r="H133" s="234">
        <v>100</v>
      </c>
      <c r="I133" s="235"/>
      <c r="J133" s="236">
        <f>ROUND(I133*H133,2)</f>
        <v>0</v>
      </c>
      <c r="K133" s="232" t="s">
        <v>1</v>
      </c>
      <c r="L133" s="47"/>
      <c r="M133" s="237" t="s">
        <v>1</v>
      </c>
      <c r="N133" s="238" t="s">
        <v>52</v>
      </c>
      <c r="O133" s="95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1" t="s">
        <v>233</v>
      </c>
      <c r="AT133" s="241" t="s">
        <v>228</v>
      </c>
      <c r="AU133" s="241" t="s">
        <v>92</v>
      </c>
      <c r="AY133" s="19" t="s">
        <v>226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9" t="s">
        <v>233</v>
      </c>
      <c r="BK133" s="242">
        <f>ROUND(I133*H133,2)</f>
        <v>0</v>
      </c>
      <c r="BL133" s="19" t="s">
        <v>233</v>
      </c>
      <c r="BM133" s="241" t="s">
        <v>5803</v>
      </c>
    </row>
    <row r="134" s="2" customFormat="1" ht="16.5" customHeight="1">
      <c r="A134" s="41"/>
      <c r="B134" s="42"/>
      <c r="C134" s="230" t="s">
        <v>266</v>
      </c>
      <c r="D134" s="230" t="s">
        <v>228</v>
      </c>
      <c r="E134" s="231" t="s">
        <v>5804</v>
      </c>
      <c r="F134" s="232" t="s">
        <v>5805</v>
      </c>
      <c r="G134" s="233" t="s">
        <v>244</v>
      </c>
      <c r="H134" s="234">
        <v>120</v>
      </c>
      <c r="I134" s="235"/>
      <c r="J134" s="236">
        <f>ROUND(I134*H134,2)</f>
        <v>0</v>
      </c>
      <c r="K134" s="232" t="s">
        <v>1</v>
      </c>
      <c r="L134" s="47"/>
      <c r="M134" s="237" t="s">
        <v>1</v>
      </c>
      <c r="N134" s="238" t="s">
        <v>52</v>
      </c>
      <c r="O134" s="95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1" t="s">
        <v>233</v>
      </c>
      <c r="AT134" s="241" t="s">
        <v>228</v>
      </c>
      <c r="AU134" s="241" t="s">
        <v>92</v>
      </c>
      <c r="AY134" s="19" t="s">
        <v>226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233</v>
      </c>
      <c r="BK134" s="242">
        <f>ROUND(I134*H134,2)</f>
        <v>0</v>
      </c>
      <c r="BL134" s="19" t="s">
        <v>233</v>
      </c>
      <c r="BM134" s="241" t="s">
        <v>5806</v>
      </c>
    </row>
    <row r="135" s="2" customFormat="1" ht="16.5" customHeight="1">
      <c r="A135" s="41"/>
      <c r="B135" s="42"/>
      <c r="C135" s="230" t="s">
        <v>271</v>
      </c>
      <c r="D135" s="230" t="s">
        <v>228</v>
      </c>
      <c r="E135" s="231" t="s">
        <v>5807</v>
      </c>
      <c r="F135" s="232" t="s">
        <v>5808</v>
      </c>
      <c r="G135" s="233" t="s">
        <v>244</v>
      </c>
      <c r="H135" s="234">
        <v>15</v>
      </c>
      <c r="I135" s="235"/>
      <c r="J135" s="236">
        <f>ROUND(I135*H135,2)</f>
        <v>0</v>
      </c>
      <c r="K135" s="232" t="s">
        <v>1</v>
      </c>
      <c r="L135" s="47"/>
      <c r="M135" s="237" t="s">
        <v>1</v>
      </c>
      <c r="N135" s="238" t="s">
        <v>52</v>
      </c>
      <c r="O135" s="9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1" t="s">
        <v>233</v>
      </c>
      <c r="AT135" s="241" t="s">
        <v>228</v>
      </c>
      <c r="AU135" s="241" t="s">
        <v>92</v>
      </c>
      <c r="AY135" s="19" t="s">
        <v>226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9" t="s">
        <v>233</v>
      </c>
      <c r="BK135" s="242">
        <f>ROUND(I135*H135,2)</f>
        <v>0</v>
      </c>
      <c r="BL135" s="19" t="s">
        <v>233</v>
      </c>
      <c r="BM135" s="241" t="s">
        <v>5809</v>
      </c>
    </row>
    <row r="136" s="2" customFormat="1" ht="16.5" customHeight="1">
      <c r="A136" s="41"/>
      <c r="B136" s="42"/>
      <c r="C136" s="230" t="s">
        <v>275</v>
      </c>
      <c r="D136" s="230" t="s">
        <v>228</v>
      </c>
      <c r="E136" s="231" t="s">
        <v>5810</v>
      </c>
      <c r="F136" s="232" t="s">
        <v>5811</v>
      </c>
      <c r="G136" s="233" t="s">
        <v>244</v>
      </c>
      <c r="H136" s="234">
        <v>80</v>
      </c>
      <c r="I136" s="235"/>
      <c r="J136" s="236">
        <f>ROUND(I136*H136,2)</f>
        <v>0</v>
      </c>
      <c r="K136" s="232" t="s">
        <v>1</v>
      </c>
      <c r="L136" s="47"/>
      <c r="M136" s="237" t="s">
        <v>1</v>
      </c>
      <c r="N136" s="238" t="s">
        <v>52</v>
      </c>
      <c r="O136" s="95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1" t="s">
        <v>233</v>
      </c>
      <c r="AT136" s="241" t="s">
        <v>228</v>
      </c>
      <c r="AU136" s="241" t="s">
        <v>92</v>
      </c>
      <c r="AY136" s="19" t="s">
        <v>226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233</v>
      </c>
      <c r="BK136" s="242">
        <f>ROUND(I136*H136,2)</f>
        <v>0</v>
      </c>
      <c r="BL136" s="19" t="s">
        <v>233</v>
      </c>
      <c r="BM136" s="241" t="s">
        <v>5812</v>
      </c>
    </row>
    <row r="137" s="2" customFormat="1" ht="16.5" customHeight="1">
      <c r="A137" s="41"/>
      <c r="B137" s="42"/>
      <c r="C137" s="230" t="s">
        <v>280</v>
      </c>
      <c r="D137" s="230" t="s">
        <v>228</v>
      </c>
      <c r="E137" s="231" t="s">
        <v>5813</v>
      </c>
      <c r="F137" s="232" t="s">
        <v>5814</v>
      </c>
      <c r="G137" s="233" t="s">
        <v>244</v>
      </c>
      <c r="H137" s="234">
        <v>50</v>
      </c>
      <c r="I137" s="235"/>
      <c r="J137" s="236">
        <f>ROUND(I137*H137,2)</f>
        <v>0</v>
      </c>
      <c r="K137" s="232" t="s">
        <v>1</v>
      </c>
      <c r="L137" s="47"/>
      <c r="M137" s="237" t="s">
        <v>1</v>
      </c>
      <c r="N137" s="238" t="s">
        <v>52</v>
      </c>
      <c r="O137" s="95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1" t="s">
        <v>233</v>
      </c>
      <c r="AT137" s="241" t="s">
        <v>228</v>
      </c>
      <c r="AU137" s="241" t="s">
        <v>92</v>
      </c>
      <c r="AY137" s="19" t="s">
        <v>226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233</v>
      </c>
      <c r="BK137" s="242">
        <f>ROUND(I137*H137,2)</f>
        <v>0</v>
      </c>
      <c r="BL137" s="19" t="s">
        <v>233</v>
      </c>
      <c r="BM137" s="241" t="s">
        <v>5815</v>
      </c>
    </row>
    <row r="138" s="2" customFormat="1" ht="16.5" customHeight="1">
      <c r="A138" s="41"/>
      <c r="B138" s="42"/>
      <c r="C138" s="230" t="s">
        <v>285</v>
      </c>
      <c r="D138" s="230" t="s">
        <v>228</v>
      </c>
      <c r="E138" s="231" t="s">
        <v>5816</v>
      </c>
      <c r="F138" s="232" t="s">
        <v>5817</v>
      </c>
      <c r="G138" s="233" t="s">
        <v>244</v>
      </c>
      <c r="H138" s="234">
        <v>160</v>
      </c>
      <c r="I138" s="235"/>
      <c r="J138" s="236">
        <f>ROUND(I138*H138,2)</f>
        <v>0</v>
      </c>
      <c r="K138" s="232" t="s">
        <v>1</v>
      </c>
      <c r="L138" s="47"/>
      <c r="M138" s="237" t="s">
        <v>1</v>
      </c>
      <c r="N138" s="238" t="s">
        <v>52</v>
      </c>
      <c r="O138" s="95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1" t="s">
        <v>233</v>
      </c>
      <c r="AT138" s="241" t="s">
        <v>228</v>
      </c>
      <c r="AU138" s="241" t="s">
        <v>92</v>
      </c>
      <c r="AY138" s="19" t="s">
        <v>226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233</v>
      </c>
      <c r="BK138" s="242">
        <f>ROUND(I138*H138,2)</f>
        <v>0</v>
      </c>
      <c r="BL138" s="19" t="s">
        <v>233</v>
      </c>
      <c r="BM138" s="241" t="s">
        <v>5818</v>
      </c>
    </row>
    <row r="139" s="2" customFormat="1" ht="16.5" customHeight="1">
      <c r="A139" s="41"/>
      <c r="B139" s="42"/>
      <c r="C139" s="230" t="s">
        <v>290</v>
      </c>
      <c r="D139" s="230" t="s">
        <v>228</v>
      </c>
      <c r="E139" s="231" t="s">
        <v>5819</v>
      </c>
      <c r="F139" s="232" t="s">
        <v>5820</v>
      </c>
      <c r="G139" s="233" t="s">
        <v>244</v>
      </c>
      <c r="H139" s="234">
        <v>80</v>
      </c>
      <c r="I139" s="235"/>
      <c r="J139" s="236">
        <f>ROUND(I139*H139,2)</f>
        <v>0</v>
      </c>
      <c r="K139" s="232" t="s">
        <v>1</v>
      </c>
      <c r="L139" s="47"/>
      <c r="M139" s="237" t="s">
        <v>1</v>
      </c>
      <c r="N139" s="238" t="s">
        <v>52</v>
      </c>
      <c r="O139" s="9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1" t="s">
        <v>233</v>
      </c>
      <c r="AT139" s="241" t="s">
        <v>228</v>
      </c>
      <c r="AU139" s="241" t="s">
        <v>92</v>
      </c>
      <c r="AY139" s="19" t="s">
        <v>226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233</v>
      </c>
      <c r="BK139" s="242">
        <f>ROUND(I139*H139,2)</f>
        <v>0</v>
      </c>
      <c r="BL139" s="19" t="s">
        <v>233</v>
      </c>
      <c r="BM139" s="241" t="s">
        <v>5821</v>
      </c>
    </row>
    <row r="140" s="2" customFormat="1" ht="16.5" customHeight="1">
      <c r="A140" s="41"/>
      <c r="B140" s="42"/>
      <c r="C140" s="230" t="s">
        <v>295</v>
      </c>
      <c r="D140" s="230" t="s">
        <v>228</v>
      </c>
      <c r="E140" s="231" t="s">
        <v>5822</v>
      </c>
      <c r="F140" s="232" t="s">
        <v>5823</v>
      </c>
      <c r="G140" s="233" t="s">
        <v>244</v>
      </c>
      <c r="H140" s="234">
        <v>1368</v>
      </c>
      <c r="I140" s="235"/>
      <c r="J140" s="236">
        <f>ROUND(I140*H140,2)</f>
        <v>0</v>
      </c>
      <c r="K140" s="232" t="s">
        <v>1</v>
      </c>
      <c r="L140" s="47"/>
      <c r="M140" s="237" t="s">
        <v>1</v>
      </c>
      <c r="N140" s="238" t="s">
        <v>52</v>
      </c>
      <c r="O140" s="95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1" t="s">
        <v>233</v>
      </c>
      <c r="AT140" s="241" t="s">
        <v>228</v>
      </c>
      <c r="AU140" s="241" t="s">
        <v>92</v>
      </c>
      <c r="AY140" s="19" t="s">
        <v>226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233</v>
      </c>
      <c r="BK140" s="242">
        <f>ROUND(I140*H140,2)</f>
        <v>0</v>
      </c>
      <c r="BL140" s="19" t="s">
        <v>233</v>
      </c>
      <c r="BM140" s="241" t="s">
        <v>5824</v>
      </c>
    </row>
    <row r="141" s="2" customFormat="1" ht="16.5" customHeight="1">
      <c r="A141" s="41"/>
      <c r="B141" s="42"/>
      <c r="C141" s="230" t="s">
        <v>8</v>
      </c>
      <c r="D141" s="230" t="s">
        <v>228</v>
      </c>
      <c r="E141" s="231" t="s">
        <v>5825</v>
      </c>
      <c r="F141" s="232" t="s">
        <v>5826</v>
      </c>
      <c r="G141" s="233" t="s">
        <v>244</v>
      </c>
      <c r="H141" s="234">
        <v>1386</v>
      </c>
      <c r="I141" s="235"/>
      <c r="J141" s="236">
        <f>ROUND(I141*H141,2)</f>
        <v>0</v>
      </c>
      <c r="K141" s="232" t="s">
        <v>1</v>
      </c>
      <c r="L141" s="47"/>
      <c r="M141" s="237" t="s">
        <v>1</v>
      </c>
      <c r="N141" s="238" t="s">
        <v>52</v>
      </c>
      <c r="O141" s="95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1" t="s">
        <v>233</v>
      </c>
      <c r="AT141" s="241" t="s">
        <v>228</v>
      </c>
      <c r="AU141" s="241" t="s">
        <v>92</v>
      </c>
      <c r="AY141" s="19" t="s">
        <v>226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233</v>
      </c>
      <c r="BK141" s="242">
        <f>ROUND(I141*H141,2)</f>
        <v>0</v>
      </c>
      <c r="BL141" s="19" t="s">
        <v>233</v>
      </c>
      <c r="BM141" s="241" t="s">
        <v>5827</v>
      </c>
    </row>
    <row r="142" s="2" customFormat="1" ht="16.5" customHeight="1">
      <c r="A142" s="41"/>
      <c r="B142" s="42"/>
      <c r="C142" s="230" t="s">
        <v>307</v>
      </c>
      <c r="D142" s="230" t="s">
        <v>228</v>
      </c>
      <c r="E142" s="231" t="s">
        <v>5828</v>
      </c>
      <c r="F142" s="232" t="s">
        <v>5829</v>
      </c>
      <c r="G142" s="233" t="s">
        <v>244</v>
      </c>
      <c r="H142" s="234">
        <v>852</v>
      </c>
      <c r="I142" s="235"/>
      <c r="J142" s="236">
        <f>ROUND(I142*H142,2)</f>
        <v>0</v>
      </c>
      <c r="K142" s="232" t="s">
        <v>1</v>
      </c>
      <c r="L142" s="47"/>
      <c r="M142" s="237" t="s">
        <v>1</v>
      </c>
      <c r="N142" s="238" t="s">
        <v>52</v>
      </c>
      <c r="O142" s="9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1" t="s">
        <v>233</v>
      </c>
      <c r="AT142" s="241" t="s">
        <v>228</v>
      </c>
      <c r="AU142" s="241" t="s">
        <v>92</v>
      </c>
      <c r="AY142" s="19" t="s">
        <v>226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233</v>
      </c>
      <c r="BK142" s="242">
        <f>ROUND(I142*H142,2)</f>
        <v>0</v>
      </c>
      <c r="BL142" s="19" t="s">
        <v>233</v>
      </c>
      <c r="BM142" s="241" t="s">
        <v>5830</v>
      </c>
    </row>
    <row r="143" s="2" customFormat="1" ht="16.5" customHeight="1">
      <c r="A143" s="41"/>
      <c r="B143" s="42"/>
      <c r="C143" s="230" t="s">
        <v>312</v>
      </c>
      <c r="D143" s="230" t="s">
        <v>228</v>
      </c>
      <c r="E143" s="231" t="s">
        <v>5831</v>
      </c>
      <c r="F143" s="232" t="s">
        <v>5832</v>
      </c>
      <c r="G143" s="233" t="s">
        <v>244</v>
      </c>
      <c r="H143" s="234">
        <v>258</v>
      </c>
      <c r="I143" s="235"/>
      <c r="J143" s="236">
        <f>ROUND(I143*H143,2)</f>
        <v>0</v>
      </c>
      <c r="K143" s="232" t="s">
        <v>1</v>
      </c>
      <c r="L143" s="47"/>
      <c r="M143" s="237" t="s">
        <v>1</v>
      </c>
      <c r="N143" s="238" t="s">
        <v>52</v>
      </c>
      <c r="O143" s="9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1" t="s">
        <v>233</v>
      </c>
      <c r="AT143" s="241" t="s">
        <v>228</v>
      </c>
      <c r="AU143" s="241" t="s">
        <v>92</v>
      </c>
      <c r="AY143" s="19" t="s">
        <v>226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233</v>
      </c>
      <c r="BK143" s="242">
        <f>ROUND(I143*H143,2)</f>
        <v>0</v>
      </c>
      <c r="BL143" s="19" t="s">
        <v>233</v>
      </c>
      <c r="BM143" s="241" t="s">
        <v>5833</v>
      </c>
    </row>
    <row r="144" s="2" customFormat="1" ht="16.5" customHeight="1">
      <c r="A144" s="41"/>
      <c r="B144" s="42"/>
      <c r="C144" s="230" t="s">
        <v>316</v>
      </c>
      <c r="D144" s="230" t="s">
        <v>228</v>
      </c>
      <c r="E144" s="231" t="s">
        <v>5834</v>
      </c>
      <c r="F144" s="232" t="s">
        <v>5835</v>
      </c>
      <c r="G144" s="233" t="s">
        <v>244</v>
      </c>
      <c r="H144" s="234">
        <v>96</v>
      </c>
      <c r="I144" s="235"/>
      <c r="J144" s="236">
        <f>ROUND(I144*H144,2)</f>
        <v>0</v>
      </c>
      <c r="K144" s="232" t="s">
        <v>1</v>
      </c>
      <c r="L144" s="47"/>
      <c r="M144" s="237" t="s">
        <v>1</v>
      </c>
      <c r="N144" s="238" t="s">
        <v>52</v>
      </c>
      <c r="O144" s="95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1" t="s">
        <v>233</v>
      </c>
      <c r="AT144" s="241" t="s">
        <v>228</v>
      </c>
      <c r="AU144" s="241" t="s">
        <v>92</v>
      </c>
      <c r="AY144" s="19" t="s">
        <v>226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233</v>
      </c>
      <c r="BK144" s="242">
        <f>ROUND(I144*H144,2)</f>
        <v>0</v>
      </c>
      <c r="BL144" s="19" t="s">
        <v>233</v>
      </c>
      <c r="BM144" s="241" t="s">
        <v>5836</v>
      </c>
    </row>
    <row r="145" s="2" customFormat="1" ht="16.5" customHeight="1">
      <c r="A145" s="41"/>
      <c r="B145" s="42"/>
      <c r="C145" s="230" t="s">
        <v>320</v>
      </c>
      <c r="D145" s="230" t="s">
        <v>228</v>
      </c>
      <c r="E145" s="231" t="s">
        <v>5837</v>
      </c>
      <c r="F145" s="232" t="s">
        <v>5838</v>
      </c>
      <c r="G145" s="233" t="s">
        <v>244</v>
      </c>
      <c r="H145" s="234">
        <v>96</v>
      </c>
      <c r="I145" s="235"/>
      <c r="J145" s="236">
        <f>ROUND(I145*H145,2)</f>
        <v>0</v>
      </c>
      <c r="K145" s="232" t="s">
        <v>1</v>
      </c>
      <c r="L145" s="47"/>
      <c r="M145" s="237" t="s">
        <v>1</v>
      </c>
      <c r="N145" s="238" t="s">
        <v>52</v>
      </c>
      <c r="O145" s="9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1" t="s">
        <v>233</v>
      </c>
      <c r="AT145" s="241" t="s">
        <v>228</v>
      </c>
      <c r="AU145" s="241" t="s">
        <v>92</v>
      </c>
      <c r="AY145" s="19" t="s">
        <v>226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233</v>
      </c>
      <c r="BK145" s="242">
        <f>ROUND(I145*H145,2)</f>
        <v>0</v>
      </c>
      <c r="BL145" s="19" t="s">
        <v>233</v>
      </c>
      <c r="BM145" s="241" t="s">
        <v>5839</v>
      </c>
    </row>
    <row r="146" s="2" customFormat="1" ht="16.5" customHeight="1">
      <c r="A146" s="41"/>
      <c r="B146" s="42"/>
      <c r="C146" s="230" t="s">
        <v>324</v>
      </c>
      <c r="D146" s="230" t="s">
        <v>228</v>
      </c>
      <c r="E146" s="231" t="s">
        <v>5840</v>
      </c>
      <c r="F146" s="232" t="s">
        <v>5841</v>
      </c>
      <c r="G146" s="233" t="s">
        <v>244</v>
      </c>
      <c r="H146" s="234">
        <v>5</v>
      </c>
      <c r="I146" s="235"/>
      <c r="J146" s="236">
        <f>ROUND(I146*H146,2)</f>
        <v>0</v>
      </c>
      <c r="K146" s="232" t="s">
        <v>1</v>
      </c>
      <c r="L146" s="47"/>
      <c r="M146" s="237" t="s">
        <v>1</v>
      </c>
      <c r="N146" s="238" t="s">
        <v>52</v>
      </c>
      <c r="O146" s="9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1" t="s">
        <v>233</v>
      </c>
      <c r="AT146" s="241" t="s">
        <v>228</v>
      </c>
      <c r="AU146" s="241" t="s">
        <v>92</v>
      </c>
      <c r="AY146" s="19" t="s">
        <v>226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233</v>
      </c>
      <c r="BK146" s="242">
        <f>ROUND(I146*H146,2)</f>
        <v>0</v>
      </c>
      <c r="BL146" s="19" t="s">
        <v>233</v>
      </c>
      <c r="BM146" s="241" t="s">
        <v>5842</v>
      </c>
    </row>
    <row r="147" s="2" customFormat="1" ht="16.5" customHeight="1">
      <c r="A147" s="41"/>
      <c r="B147" s="42"/>
      <c r="C147" s="230" t="s">
        <v>7</v>
      </c>
      <c r="D147" s="230" t="s">
        <v>228</v>
      </c>
      <c r="E147" s="231" t="s">
        <v>5843</v>
      </c>
      <c r="F147" s="232" t="s">
        <v>5844</v>
      </c>
      <c r="G147" s="233" t="s">
        <v>244</v>
      </c>
      <c r="H147" s="234">
        <v>10</v>
      </c>
      <c r="I147" s="235"/>
      <c r="J147" s="236">
        <f>ROUND(I147*H147,2)</f>
        <v>0</v>
      </c>
      <c r="K147" s="232" t="s">
        <v>1</v>
      </c>
      <c r="L147" s="47"/>
      <c r="M147" s="237" t="s">
        <v>1</v>
      </c>
      <c r="N147" s="238" t="s">
        <v>52</v>
      </c>
      <c r="O147" s="9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1" t="s">
        <v>233</v>
      </c>
      <c r="AT147" s="241" t="s">
        <v>228</v>
      </c>
      <c r="AU147" s="241" t="s">
        <v>92</v>
      </c>
      <c r="AY147" s="19" t="s">
        <v>226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233</v>
      </c>
      <c r="BK147" s="242">
        <f>ROUND(I147*H147,2)</f>
        <v>0</v>
      </c>
      <c r="BL147" s="19" t="s">
        <v>233</v>
      </c>
      <c r="BM147" s="241" t="s">
        <v>5845</v>
      </c>
    </row>
    <row r="148" s="2" customFormat="1" ht="16.5" customHeight="1">
      <c r="A148" s="41"/>
      <c r="B148" s="42"/>
      <c r="C148" s="230" t="s">
        <v>335</v>
      </c>
      <c r="D148" s="230" t="s">
        <v>228</v>
      </c>
      <c r="E148" s="231" t="s">
        <v>5846</v>
      </c>
      <c r="F148" s="232" t="s">
        <v>5847</v>
      </c>
      <c r="G148" s="233" t="s">
        <v>611</v>
      </c>
      <c r="H148" s="234">
        <v>48</v>
      </c>
      <c r="I148" s="235"/>
      <c r="J148" s="236">
        <f>ROUND(I148*H148,2)</f>
        <v>0</v>
      </c>
      <c r="K148" s="232" t="s">
        <v>1</v>
      </c>
      <c r="L148" s="47"/>
      <c r="M148" s="237" t="s">
        <v>1</v>
      </c>
      <c r="N148" s="238" t="s">
        <v>52</v>
      </c>
      <c r="O148" s="9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1" t="s">
        <v>233</v>
      </c>
      <c r="AT148" s="241" t="s">
        <v>228</v>
      </c>
      <c r="AU148" s="241" t="s">
        <v>92</v>
      </c>
      <c r="AY148" s="19" t="s">
        <v>226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233</v>
      </c>
      <c r="BK148" s="242">
        <f>ROUND(I148*H148,2)</f>
        <v>0</v>
      </c>
      <c r="BL148" s="19" t="s">
        <v>233</v>
      </c>
      <c r="BM148" s="241" t="s">
        <v>5848</v>
      </c>
    </row>
    <row r="149" s="2" customFormat="1" ht="16.5" customHeight="1">
      <c r="A149" s="41"/>
      <c r="B149" s="42"/>
      <c r="C149" s="230" t="s">
        <v>340</v>
      </c>
      <c r="D149" s="230" t="s">
        <v>228</v>
      </c>
      <c r="E149" s="231" t="s">
        <v>5849</v>
      </c>
      <c r="F149" s="232" t="s">
        <v>5850</v>
      </c>
      <c r="G149" s="233" t="s">
        <v>611</v>
      </c>
      <c r="H149" s="234">
        <v>6</v>
      </c>
      <c r="I149" s="235"/>
      <c r="J149" s="236">
        <f>ROUND(I149*H149,2)</f>
        <v>0</v>
      </c>
      <c r="K149" s="232" t="s">
        <v>1</v>
      </c>
      <c r="L149" s="47"/>
      <c r="M149" s="237" t="s">
        <v>1</v>
      </c>
      <c r="N149" s="238" t="s">
        <v>52</v>
      </c>
      <c r="O149" s="9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1" t="s">
        <v>233</v>
      </c>
      <c r="AT149" s="241" t="s">
        <v>228</v>
      </c>
      <c r="AU149" s="241" t="s">
        <v>92</v>
      </c>
      <c r="AY149" s="19" t="s">
        <v>226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233</v>
      </c>
      <c r="BK149" s="242">
        <f>ROUND(I149*H149,2)</f>
        <v>0</v>
      </c>
      <c r="BL149" s="19" t="s">
        <v>233</v>
      </c>
      <c r="BM149" s="241" t="s">
        <v>5851</v>
      </c>
    </row>
    <row r="150" s="2" customFormat="1" ht="16.5" customHeight="1">
      <c r="A150" s="41"/>
      <c r="B150" s="42"/>
      <c r="C150" s="230" t="s">
        <v>345</v>
      </c>
      <c r="D150" s="230" t="s">
        <v>228</v>
      </c>
      <c r="E150" s="231" t="s">
        <v>5852</v>
      </c>
      <c r="F150" s="232" t="s">
        <v>5853</v>
      </c>
      <c r="G150" s="233" t="s">
        <v>611</v>
      </c>
      <c r="H150" s="234">
        <v>4</v>
      </c>
      <c r="I150" s="235"/>
      <c r="J150" s="236">
        <f>ROUND(I150*H150,2)</f>
        <v>0</v>
      </c>
      <c r="K150" s="232" t="s">
        <v>1</v>
      </c>
      <c r="L150" s="47"/>
      <c r="M150" s="237" t="s">
        <v>1</v>
      </c>
      <c r="N150" s="238" t="s">
        <v>52</v>
      </c>
      <c r="O150" s="9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1" t="s">
        <v>233</v>
      </c>
      <c r="AT150" s="241" t="s">
        <v>228</v>
      </c>
      <c r="AU150" s="241" t="s">
        <v>92</v>
      </c>
      <c r="AY150" s="19" t="s">
        <v>226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233</v>
      </c>
      <c r="BK150" s="242">
        <f>ROUND(I150*H150,2)</f>
        <v>0</v>
      </c>
      <c r="BL150" s="19" t="s">
        <v>233</v>
      </c>
      <c r="BM150" s="241" t="s">
        <v>5854</v>
      </c>
    </row>
    <row r="151" s="2" customFormat="1" ht="16.5" customHeight="1">
      <c r="A151" s="41"/>
      <c r="B151" s="42"/>
      <c r="C151" s="230" t="s">
        <v>350</v>
      </c>
      <c r="D151" s="230" t="s">
        <v>228</v>
      </c>
      <c r="E151" s="231" t="s">
        <v>2936</v>
      </c>
      <c r="F151" s="232" t="s">
        <v>2937</v>
      </c>
      <c r="G151" s="233" t="s">
        <v>611</v>
      </c>
      <c r="H151" s="234">
        <v>56</v>
      </c>
      <c r="I151" s="235"/>
      <c r="J151" s="236">
        <f>ROUND(I151*H151,2)</f>
        <v>0</v>
      </c>
      <c r="K151" s="232" t="s">
        <v>1</v>
      </c>
      <c r="L151" s="47"/>
      <c r="M151" s="237" t="s">
        <v>1</v>
      </c>
      <c r="N151" s="238" t="s">
        <v>52</v>
      </c>
      <c r="O151" s="9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1" t="s">
        <v>233</v>
      </c>
      <c r="AT151" s="241" t="s">
        <v>228</v>
      </c>
      <c r="AU151" s="241" t="s">
        <v>92</v>
      </c>
      <c r="AY151" s="19" t="s">
        <v>226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233</v>
      </c>
      <c r="BK151" s="242">
        <f>ROUND(I151*H151,2)</f>
        <v>0</v>
      </c>
      <c r="BL151" s="19" t="s">
        <v>233</v>
      </c>
      <c r="BM151" s="241" t="s">
        <v>5855</v>
      </c>
    </row>
    <row r="152" s="2" customFormat="1" ht="16.5" customHeight="1">
      <c r="A152" s="41"/>
      <c r="B152" s="42"/>
      <c r="C152" s="230" t="s">
        <v>356</v>
      </c>
      <c r="D152" s="230" t="s">
        <v>228</v>
      </c>
      <c r="E152" s="231" t="s">
        <v>2939</v>
      </c>
      <c r="F152" s="232" t="s">
        <v>2943</v>
      </c>
      <c r="G152" s="233" t="s">
        <v>611</v>
      </c>
      <c r="H152" s="234">
        <v>2</v>
      </c>
      <c r="I152" s="235"/>
      <c r="J152" s="236">
        <f>ROUND(I152*H152,2)</f>
        <v>0</v>
      </c>
      <c r="K152" s="232" t="s">
        <v>1</v>
      </c>
      <c r="L152" s="47"/>
      <c r="M152" s="237" t="s">
        <v>1</v>
      </c>
      <c r="N152" s="238" t="s">
        <v>52</v>
      </c>
      <c r="O152" s="9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1" t="s">
        <v>233</v>
      </c>
      <c r="AT152" s="241" t="s">
        <v>228</v>
      </c>
      <c r="AU152" s="241" t="s">
        <v>92</v>
      </c>
      <c r="AY152" s="19" t="s">
        <v>226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233</v>
      </c>
      <c r="BK152" s="242">
        <f>ROUND(I152*H152,2)</f>
        <v>0</v>
      </c>
      <c r="BL152" s="19" t="s">
        <v>233</v>
      </c>
      <c r="BM152" s="241" t="s">
        <v>5856</v>
      </c>
    </row>
    <row r="153" s="2" customFormat="1" ht="16.5" customHeight="1">
      <c r="A153" s="41"/>
      <c r="B153" s="42"/>
      <c r="C153" s="230" t="s">
        <v>361</v>
      </c>
      <c r="D153" s="230" t="s">
        <v>228</v>
      </c>
      <c r="E153" s="231" t="s">
        <v>5857</v>
      </c>
      <c r="F153" s="232" t="s">
        <v>5858</v>
      </c>
      <c r="G153" s="233" t="s">
        <v>611</v>
      </c>
      <c r="H153" s="234">
        <v>2</v>
      </c>
      <c r="I153" s="235"/>
      <c r="J153" s="236">
        <f>ROUND(I153*H153,2)</f>
        <v>0</v>
      </c>
      <c r="K153" s="232" t="s">
        <v>1</v>
      </c>
      <c r="L153" s="47"/>
      <c r="M153" s="237" t="s">
        <v>1</v>
      </c>
      <c r="N153" s="238" t="s">
        <v>52</v>
      </c>
      <c r="O153" s="9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1" t="s">
        <v>233</v>
      </c>
      <c r="AT153" s="241" t="s">
        <v>228</v>
      </c>
      <c r="AU153" s="241" t="s">
        <v>92</v>
      </c>
      <c r="AY153" s="19" t="s">
        <v>226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233</v>
      </c>
      <c r="BK153" s="242">
        <f>ROUND(I153*H153,2)</f>
        <v>0</v>
      </c>
      <c r="BL153" s="19" t="s">
        <v>233</v>
      </c>
      <c r="BM153" s="241" t="s">
        <v>5859</v>
      </c>
    </row>
    <row r="154" s="2" customFormat="1" ht="16.5" customHeight="1">
      <c r="A154" s="41"/>
      <c r="B154" s="42"/>
      <c r="C154" s="230" t="s">
        <v>366</v>
      </c>
      <c r="D154" s="230" t="s">
        <v>228</v>
      </c>
      <c r="E154" s="231" t="s">
        <v>1689</v>
      </c>
      <c r="F154" s="232" t="s">
        <v>5860</v>
      </c>
      <c r="G154" s="233" t="s">
        <v>244</v>
      </c>
      <c r="H154" s="234">
        <v>40</v>
      </c>
      <c r="I154" s="235"/>
      <c r="J154" s="236">
        <f>ROUND(I154*H154,2)</f>
        <v>0</v>
      </c>
      <c r="K154" s="232" t="s">
        <v>1</v>
      </c>
      <c r="L154" s="47"/>
      <c r="M154" s="237" t="s">
        <v>1</v>
      </c>
      <c r="N154" s="238" t="s">
        <v>52</v>
      </c>
      <c r="O154" s="95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1" t="s">
        <v>92</v>
      </c>
      <c r="AT154" s="241" t="s">
        <v>228</v>
      </c>
      <c r="AU154" s="241" t="s">
        <v>92</v>
      </c>
      <c r="AY154" s="19" t="s">
        <v>226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233</v>
      </c>
      <c r="BK154" s="242">
        <f>ROUND(I154*H154,2)</f>
        <v>0</v>
      </c>
      <c r="BL154" s="19" t="s">
        <v>92</v>
      </c>
      <c r="BM154" s="241" t="s">
        <v>5861</v>
      </c>
    </row>
    <row r="155" s="2" customFormat="1" ht="24.15" customHeight="1">
      <c r="A155" s="41"/>
      <c r="B155" s="42"/>
      <c r="C155" s="230" t="s">
        <v>372</v>
      </c>
      <c r="D155" s="230" t="s">
        <v>228</v>
      </c>
      <c r="E155" s="231" t="s">
        <v>1983</v>
      </c>
      <c r="F155" s="232" t="s">
        <v>5862</v>
      </c>
      <c r="G155" s="233" t="s">
        <v>387</v>
      </c>
      <c r="H155" s="234">
        <v>1</v>
      </c>
      <c r="I155" s="235"/>
      <c r="J155" s="236">
        <f>ROUND(I155*H155,2)</f>
        <v>0</v>
      </c>
      <c r="K155" s="232" t="s">
        <v>1</v>
      </c>
      <c r="L155" s="47"/>
      <c r="M155" s="237" t="s">
        <v>1</v>
      </c>
      <c r="N155" s="238" t="s">
        <v>52</v>
      </c>
      <c r="O155" s="95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1" t="s">
        <v>92</v>
      </c>
      <c r="AT155" s="241" t="s">
        <v>228</v>
      </c>
      <c r="AU155" s="241" t="s">
        <v>92</v>
      </c>
      <c r="AY155" s="19" t="s">
        <v>226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233</v>
      </c>
      <c r="BK155" s="242">
        <f>ROUND(I155*H155,2)</f>
        <v>0</v>
      </c>
      <c r="BL155" s="19" t="s">
        <v>92</v>
      </c>
      <c r="BM155" s="241" t="s">
        <v>5863</v>
      </c>
    </row>
    <row r="156" s="2" customFormat="1" ht="24.15" customHeight="1">
      <c r="A156" s="41"/>
      <c r="B156" s="42"/>
      <c r="C156" s="230" t="s">
        <v>378</v>
      </c>
      <c r="D156" s="230" t="s">
        <v>228</v>
      </c>
      <c r="E156" s="231" t="s">
        <v>2952</v>
      </c>
      <c r="F156" s="232" t="s">
        <v>5864</v>
      </c>
      <c r="G156" s="233" t="s">
        <v>387</v>
      </c>
      <c r="H156" s="234">
        <v>1</v>
      </c>
      <c r="I156" s="235"/>
      <c r="J156" s="236">
        <f>ROUND(I156*H156,2)</f>
        <v>0</v>
      </c>
      <c r="K156" s="232" t="s">
        <v>1</v>
      </c>
      <c r="L156" s="47"/>
      <c r="M156" s="237" t="s">
        <v>1</v>
      </c>
      <c r="N156" s="238" t="s">
        <v>52</v>
      </c>
      <c r="O156" s="9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1" t="s">
        <v>92</v>
      </c>
      <c r="AT156" s="241" t="s">
        <v>228</v>
      </c>
      <c r="AU156" s="241" t="s">
        <v>92</v>
      </c>
      <c r="AY156" s="19" t="s">
        <v>226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233</v>
      </c>
      <c r="BK156" s="242">
        <f>ROUND(I156*H156,2)</f>
        <v>0</v>
      </c>
      <c r="BL156" s="19" t="s">
        <v>92</v>
      </c>
      <c r="BM156" s="241" t="s">
        <v>5865</v>
      </c>
    </row>
    <row r="157" s="2" customFormat="1" ht="16.5" customHeight="1">
      <c r="A157" s="41"/>
      <c r="B157" s="42"/>
      <c r="C157" s="230" t="s">
        <v>384</v>
      </c>
      <c r="D157" s="230" t="s">
        <v>228</v>
      </c>
      <c r="E157" s="231" t="s">
        <v>5866</v>
      </c>
      <c r="F157" s="232" t="s">
        <v>5867</v>
      </c>
      <c r="G157" s="233" t="s">
        <v>611</v>
      </c>
      <c r="H157" s="234">
        <v>4</v>
      </c>
      <c r="I157" s="235"/>
      <c r="J157" s="236">
        <f>ROUND(I157*H157,2)</f>
        <v>0</v>
      </c>
      <c r="K157" s="232" t="s">
        <v>1</v>
      </c>
      <c r="L157" s="47"/>
      <c r="M157" s="237" t="s">
        <v>1</v>
      </c>
      <c r="N157" s="238" t="s">
        <v>52</v>
      </c>
      <c r="O157" s="95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1" t="s">
        <v>233</v>
      </c>
      <c r="AT157" s="241" t="s">
        <v>228</v>
      </c>
      <c r="AU157" s="241" t="s">
        <v>92</v>
      </c>
      <c r="AY157" s="19" t="s">
        <v>226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233</v>
      </c>
      <c r="BK157" s="242">
        <f>ROUND(I157*H157,2)</f>
        <v>0</v>
      </c>
      <c r="BL157" s="19" t="s">
        <v>233</v>
      </c>
      <c r="BM157" s="241" t="s">
        <v>5868</v>
      </c>
    </row>
    <row r="158" s="2" customFormat="1" ht="16.5" customHeight="1">
      <c r="A158" s="41"/>
      <c r="B158" s="42"/>
      <c r="C158" s="230" t="s">
        <v>389</v>
      </c>
      <c r="D158" s="230" t="s">
        <v>228</v>
      </c>
      <c r="E158" s="231" t="s">
        <v>5869</v>
      </c>
      <c r="F158" s="232" t="s">
        <v>5870</v>
      </c>
      <c r="G158" s="233" t="s">
        <v>611</v>
      </c>
      <c r="H158" s="234">
        <v>42</v>
      </c>
      <c r="I158" s="235"/>
      <c r="J158" s="236">
        <f>ROUND(I158*H158,2)</f>
        <v>0</v>
      </c>
      <c r="K158" s="232" t="s">
        <v>1</v>
      </c>
      <c r="L158" s="47"/>
      <c r="M158" s="237" t="s">
        <v>1</v>
      </c>
      <c r="N158" s="238" t="s">
        <v>52</v>
      </c>
      <c r="O158" s="95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1" t="s">
        <v>233</v>
      </c>
      <c r="AT158" s="241" t="s">
        <v>228</v>
      </c>
      <c r="AU158" s="241" t="s">
        <v>92</v>
      </c>
      <c r="AY158" s="19" t="s">
        <v>226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233</v>
      </c>
      <c r="BK158" s="242">
        <f>ROUND(I158*H158,2)</f>
        <v>0</v>
      </c>
      <c r="BL158" s="19" t="s">
        <v>233</v>
      </c>
      <c r="BM158" s="241" t="s">
        <v>5871</v>
      </c>
    </row>
    <row r="159" s="2" customFormat="1" ht="16.5" customHeight="1">
      <c r="A159" s="41"/>
      <c r="B159" s="42"/>
      <c r="C159" s="230" t="s">
        <v>393</v>
      </c>
      <c r="D159" s="230" t="s">
        <v>228</v>
      </c>
      <c r="E159" s="231" t="s">
        <v>5872</v>
      </c>
      <c r="F159" s="232" t="s">
        <v>5873</v>
      </c>
      <c r="G159" s="233" t="s">
        <v>611</v>
      </c>
      <c r="H159" s="234">
        <v>4</v>
      </c>
      <c r="I159" s="235"/>
      <c r="J159" s="236">
        <f>ROUND(I159*H159,2)</f>
        <v>0</v>
      </c>
      <c r="K159" s="232" t="s">
        <v>1</v>
      </c>
      <c r="L159" s="47"/>
      <c r="M159" s="237" t="s">
        <v>1</v>
      </c>
      <c r="N159" s="238" t="s">
        <v>52</v>
      </c>
      <c r="O159" s="95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1" t="s">
        <v>233</v>
      </c>
      <c r="AT159" s="241" t="s">
        <v>228</v>
      </c>
      <c r="AU159" s="241" t="s">
        <v>92</v>
      </c>
      <c r="AY159" s="19" t="s">
        <v>226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233</v>
      </c>
      <c r="BK159" s="242">
        <f>ROUND(I159*H159,2)</f>
        <v>0</v>
      </c>
      <c r="BL159" s="19" t="s">
        <v>233</v>
      </c>
      <c r="BM159" s="241" t="s">
        <v>5874</v>
      </c>
    </row>
    <row r="160" s="2" customFormat="1" ht="16.5" customHeight="1">
      <c r="A160" s="41"/>
      <c r="B160" s="42"/>
      <c r="C160" s="230" t="s">
        <v>400</v>
      </c>
      <c r="D160" s="230" t="s">
        <v>228</v>
      </c>
      <c r="E160" s="231" t="s">
        <v>5875</v>
      </c>
      <c r="F160" s="232" t="s">
        <v>5876</v>
      </c>
      <c r="G160" s="233" t="s">
        <v>611</v>
      </c>
      <c r="H160" s="234">
        <v>32</v>
      </c>
      <c r="I160" s="235"/>
      <c r="J160" s="236">
        <f>ROUND(I160*H160,2)</f>
        <v>0</v>
      </c>
      <c r="K160" s="232" t="s">
        <v>1</v>
      </c>
      <c r="L160" s="47"/>
      <c r="M160" s="237" t="s">
        <v>1</v>
      </c>
      <c r="N160" s="238" t="s">
        <v>52</v>
      </c>
      <c r="O160" s="95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1" t="s">
        <v>233</v>
      </c>
      <c r="AT160" s="241" t="s">
        <v>228</v>
      </c>
      <c r="AU160" s="241" t="s">
        <v>92</v>
      </c>
      <c r="AY160" s="19" t="s">
        <v>226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233</v>
      </c>
      <c r="BK160" s="242">
        <f>ROUND(I160*H160,2)</f>
        <v>0</v>
      </c>
      <c r="BL160" s="19" t="s">
        <v>233</v>
      </c>
      <c r="BM160" s="241" t="s">
        <v>5877</v>
      </c>
    </row>
    <row r="161" s="2" customFormat="1" ht="16.5" customHeight="1">
      <c r="A161" s="41"/>
      <c r="B161" s="42"/>
      <c r="C161" s="230" t="s">
        <v>405</v>
      </c>
      <c r="D161" s="230" t="s">
        <v>228</v>
      </c>
      <c r="E161" s="231" t="s">
        <v>5878</v>
      </c>
      <c r="F161" s="232" t="s">
        <v>5879</v>
      </c>
      <c r="G161" s="233" t="s">
        <v>611</v>
      </c>
      <c r="H161" s="234">
        <v>8</v>
      </c>
      <c r="I161" s="235"/>
      <c r="J161" s="236">
        <f>ROUND(I161*H161,2)</f>
        <v>0</v>
      </c>
      <c r="K161" s="232" t="s">
        <v>1</v>
      </c>
      <c r="L161" s="47"/>
      <c r="M161" s="237" t="s">
        <v>1</v>
      </c>
      <c r="N161" s="238" t="s">
        <v>52</v>
      </c>
      <c r="O161" s="9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1" t="s">
        <v>233</v>
      </c>
      <c r="AT161" s="241" t="s">
        <v>228</v>
      </c>
      <c r="AU161" s="241" t="s">
        <v>92</v>
      </c>
      <c r="AY161" s="19" t="s">
        <v>226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233</v>
      </c>
      <c r="BK161" s="242">
        <f>ROUND(I161*H161,2)</f>
        <v>0</v>
      </c>
      <c r="BL161" s="19" t="s">
        <v>233</v>
      </c>
      <c r="BM161" s="241" t="s">
        <v>5880</v>
      </c>
    </row>
    <row r="162" s="2" customFormat="1" ht="16.5" customHeight="1">
      <c r="A162" s="41"/>
      <c r="B162" s="42"/>
      <c r="C162" s="230" t="s">
        <v>410</v>
      </c>
      <c r="D162" s="230" t="s">
        <v>228</v>
      </c>
      <c r="E162" s="231" t="s">
        <v>5881</v>
      </c>
      <c r="F162" s="232" t="s">
        <v>5882</v>
      </c>
      <c r="G162" s="233" t="s">
        <v>611</v>
      </c>
      <c r="H162" s="234">
        <v>2</v>
      </c>
      <c r="I162" s="235"/>
      <c r="J162" s="236">
        <f>ROUND(I162*H162,2)</f>
        <v>0</v>
      </c>
      <c r="K162" s="232" t="s">
        <v>1</v>
      </c>
      <c r="L162" s="47"/>
      <c r="M162" s="237" t="s">
        <v>1</v>
      </c>
      <c r="N162" s="238" t="s">
        <v>52</v>
      </c>
      <c r="O162" s="9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1" t="s">
        <v>233</v>
      </c>
      <c r="AT162" s="241" t="s">
        <v>228</v>
      </c>
      <c r="AU162" s="241" t="s">
        <v>92</v>
      </c>
      <c r="AY162" s="19" t="s">
        <v>226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233</v>
      </c>
      <c r="BK162" s="242">
        <f>ROUND(I162*H162,2)</f>
        <v>0</v>
      </c>
      <c r="BL162" s="19" t="s">
        <v>233</v>
      </c>
      <c r="BM162" s="241" t="s">
        <v>5883</v>
      </c>
    </row>
    <row r="163" s="2" customFormat="1" ht="16.5" customHeight="1">
      <c r="A163" s="41"/>
      <c r="B163" s="42"/>
      <c r="C163" s="230" t="s">
        <v>416</v>
      </c>
      <c r="D163" s="230" t="s">
        <v>228</v>
      </c>
      <c r="E163" s="231" t="s">
        <v>2955</v>
      </c>
      <c r="F163" s="232" t="s">
        <v>2956</v>
      </c>
      <c r="G163" s="233" t="s">
        <v>611</v>
      </c>
      <c r="H163" s="234">
        <v>6</v>
      </c>
      <c r="I163" s="235"/>
      <c r="J163" s="236">
        <f>ROUND(I163*H163,2)</f>
        <v>0</v>
      </c>
      <c r="K163" s="232" t="s">
        <v>1</v>
      </c>
      <c r="L163" s="47"/>
      <c r="M163" s="237" t="s">
        <v>1</v>
      </c>
      <c r="N163" s="238" t="s">
        <v>52</v>
      </c>
      <c r="O163" s="9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1" t="s">
        <v>233</v>
      </c>
      <c r="AT163" s="241" t="s">
        <v>228</v>
      </c>
      <c r="AU163" s="241" t="s">
        <v>92</v>
      </c>
      <c r="AY163" s="19" t="s">
        <v>226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233</v>
      </c>
      <c r="BK163" s="242">
        <f>ROUND(I163*H163,2)</f>
        <v>0</v>
      </c>
      <c r="BL163" s="19" t="s">
        <v>233</v>
      </c>
      <c r="BM163" s="241" t="s">
        <v>5884</v>
      </c>
    </row>
    <row r="164" s="2" customFormat="1" ht="16.5" customHeight="1">
      <c r="A164" s="41"/>
      <c r="B164" s="42"/>
      <c r="C164" s="230" t="s">
        <v>421</v>
      </c>
      <c r="D164" s="230" t="s">
        <v>228</v>
      </c>
      <c r="E164" s="231" t="s">
        <v>5885</v>
      </c>
      <c r="F164" s="232" t="s">
        <v>5886</v>
      </c>
      <c r="G164" s="233" t="s">
        <v>611</v>
      </c>
      <c r="H164" s="234">
        <v>14</v>
      </c>
      <c r="I164" s="235"/>
      <c r="J164" s="236">
        <f>ROUND(I164*H164,2)</f>
        <v>0</v>
      </c>
      <c r="K164" s="232" t="s">
        <v>1</v>
      </c>
      <c r="L164" s="47"/>
      <c r="M164" s="237" t="s">
        <v>1</v>
      </c>
      <c r="N164" s="238" t="s">
        <v>52</v>
      </c>
      <c r="O164" s="9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1" t="s">
        <v>233</v>
      </c>
      <c r="AT164" s="241" t="s">
        <v>228</v>
      </c>
      <c r="AU164" s="241" t="s">
        <v>92</v>
      </c>
      <c r="AY164" s="19" t="s">
        <v>226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233</v>
      </c>
      <c r="BK164" s="242">
        <f>ROUND(I164*H164,2)</f>
        <v>0</v>
      </c>
      <c r="BL164" s="19" t="s">
        <v>233</v>
      </c>
      <c r="BM164" s="241" t="s">
        <v>5887</v>
      </c>
    </row>
    <row r="165" s="2" customFormat="1" ht="16.5" customHeight="1">
      <c r="A165" s="41"/>
      <c r="B165" s="42"/>
      <c r="C165" s="230" t="s">
        <v>425</v>
      </c>
      <c r="D165" s="230" t="s">
        <v>228</v>
      </c>
      <c r="E165" s="231" t="s">
        <v>5888</v>
      </c>
      <c r="F165" s="232" t="s">
        <v>5889</v>
      </c>
      <c r="G165" s="233" t="s">
        <v>611</v>
      </c>
      <c r="H165" s="234">
        <v>16</v>
      </c>
      <c r="I165" s="235"/>
      <c r="J165" s="236">
        <f>ROUND(I165*H165,2)</f>
        <v>0</v>
      </c>
      <c r="K165" s="232" t="s">
        <v>1</v>
      </c>
      <c r="L165" s="47"/>
      <c r="M165" s="237" t="s">
        <v>1</v>
      </c>
      <c r="N165" s="238" t="s">
        <v>52</v>
      </c>
      <c r="O165" s="9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1" t="s">
        <v>233</v>
      </c>
      <c r="AT165" s="241" t="s">
        <v>228</v>
      </c>
      <c r="AU165" s="241" t="s">
        <v>92</v>
      </c>
      <c r="AY165" s="19" t="s">
        <v>226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233</v>
      </c>
      <c r="BK165" s="242">
        <f>ROUND(I165*H165,2)</f>
        <v>0</v>
      </c>
      <c r="BL165" s="19" t="s">
        <v>233</v>
      </c>
      <c r="BM165" s="241" t="s">
        <v>5890</v>
      </c>
    </row>
    <row r="166" s="2" customFormat="1" ht="16.5" customHeight="1">
      <c r="A166" s="41"/>
      <c r="B166" s="42"/>
      <c r="C166" s="230" t="s">
        <v>429</v>
      </c>
      <c r="D166" s="230" t="s">
        <v>228</v>
      </c>
      <c r="E166" s="231" t="s">
        <v>5891</v>
      </c>
      <c r="F166" s="232" t="s">
        <v>5892</v>
      </c>
      <c r="G166" s="233" t="s">
        <v>611</v>
      </c>
      <c r="H166" s="234">
        <v>16</v>
      </c>
      <c r="I166" s="235"/>
      <c r="J166" s="236">
        <f>ROUND(I166*H166,2)</f>
        <v>0</v>
      </c>
      <c r="K166" s="232" t="s">
        <v>1</v>
      </c>
      <c r="L166" s="47"/>
      <c r="M166" s="237" t="s">
        <v>1</v>
      </c>
      <c r="N166" s="238" t="s">
        <v>52</v>
      </c>
      <c r="O166" s="9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1" t="s">
        <v>233</v>
      </c>
      <c r="AT166" s="241" t="s">
        <v>228</v>
      </c>
      <c r="AU166" s="241" t="s">
        <v>92</v>
      </c>
      <c r="AY166" s="19" t="s">
        <v>226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233</v>
      </c>
      <c r="BK166" s="242">
        <f>ROUND(I166*H166,2)</f>
        <v>0</v>
      </c>
      <c r="BL166" s="19" t="s">
        <v>233</v>
      </c>
      <c r="BM166" s="241" t="s">
        <v>5893</v>
      </c>
    </row>
    <row r="167" s="2" customFormat="1" ht="16.5" customHeight="1">
      <c r="A167" s="41"/>
      <c r="B167" s="42"/>
      <c r="C167" s="230" t="s">
        <v>434</v>
      </c>
      <c r="D167" s="230" t="s">
        <v>228</v>
      </c>
      <c r="E167" s="231" t="s">
        <v>5894</v>
      </c>
      <c r="F167" s="232" t="s">
        <v>5895</v>
      </c>
      <c r="G167" s="233" t="s">
        <v>611</v>
      </c>
      <c r="H167" s="234">
        <v>6</v>
      </c>
      <c r="I167" s="235"/>
      <c r="J167" s="236">
        <f>ROUND(I167*H167,2)</f>
        <v>0</v>
      </c>
      <c r="K167" s="232" t="s">
        <v>1</v>
      </c>
      <c r="L167" s="47"/>
      <c r="M167" s="237" t="s">
        <v>1</v>
      </c>
      <c r="N167" s="238" t="s">
        <v>52</v>
      </c>
      <c r="O167" s="95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1" t="s">
        <v>233</v>
      </c>
      <c r="AT167" s="241" t="s">
        <v>228</v>
      </c>
      <c r="AU167" s="241" t="s">
        <v>92</v>
      </c>
      <c r="AY167" s="19" t="s">
        <v>226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233</v>
      </c>
      <c r="BK167" s="242">
        <f>ROUND(I167*H167,2)</f>
        <v>0</v>
      </c>
      <c r="BL167" s="19" t="s">
        <v>233</v>
      </c>
      <c r="BM167" s="241" t="s">
        <v>5896</v>
      </c>
    </row>
    <row r="168" s="2" customFormat="1" ht="16.5" customHeight="1">
      <c r="A168" s="41"/>
      <c r="B168" s="42"/>
      <c r="C168" s="230" t="s">
        <v>443</v>
      </c>
      <c r="D168" s="230" t="s">
        <v>228</v>
      </c>
      <c r="E168" s="231" t="s">
        <v>5897</v>
      </c>
      <c r="F168" s="232" t="s">
        <v>5898</v>
      </c>
      <c r="G168" s="233" t="s">
        <v>611</v>
      </c>
      <c r="H168" s="234">
        <v>2</v>
      </c>
      <c r="I168" s="235"/>
      <c r="J168" s="236">
        <f>ROUND(I168*H168,2)</f>
        <v>0</v>
      </c>
      <c r="K168" s="232" t="s">
        <v>1</v>
      </c>
      <c r="L168" s="47"/>
      <c r="M168" s="237" t="s">
        <v>1</v>
      </c>
      <c r="N168" s="238" t="s">
        <v>52</v>
      </c>
      <c r="O168" s="9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1" t="s">
        <v>233</v>
      </c>
      <c r="AT168" s="241" t="s">
        <v>228</v>
      </c>
      <c r="AU168" s="241" t="s">
        <v>92</v>
      </c>
      <c r="AY168" s="19" t="s">
        <v>226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233</v>
      </c>
      <c r="BK168" s="242">
        <f>ROUND(I168*H168,2)</f>
        <v>0</v>
      </c>
      <c r="BL168" s="19" t="s">
        <v>233</v>
      </c>
      <c r="BM168" s="241" t="s">
        <v>5899</v>
      </c>
    </row>
    <row r="169" s="2" customFormat="1" ht="16.5" customHeight="1">
      <c r="A169" s="41"/>
      <c r="B169" s="42"/>
      <c r="C169" s="230" t="s">
        <v>447</v>
      </c>
      <c r="D169" s="230" t="s">
        <v>228</v>
      </c>
      <c r="E169" s="231" t="s">
        <v>5900</v>
      </c>
      <c r="F169" s="232" t="s">
        <v>5901</v>
      </c>
      <c r="G169" s="233" t="s">
        <v>611</v>
      </c>
      <c r="H169" s="234">
        <v>6</v>
      </c>
      <c r="I169" s="235"/>
      <c r="J169" s="236">
        <f>ROUND(I169*H169,2)</f>
        <v>0</v>
      </c>
      <c r="K169" s="232" t="s">
        <v>1</v>
      </c>
      <c r="L169" s="47"/>
      <c r="M169" s="237" t="s">
        <v>1</v>
      </c>
      <c r="N169" s="238" t="s">
        <v>52</v>
      </c>
      <c r="O169" s="95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1" t="s">
        <v>233</v>
      </c>
      <c r="AT169" s="241" t="s">
        <v>228</v>
      </c>
      <c r="AU169" s="241" t="s">
        <v>92</v>
      </c>
      <c r="AY169" s="19" t="s">
        <v>226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233</v>
      </c>
      <c r="BK169" s="242">
        <f>ROUND(I169*H169,2)</f>
        <v>0</v>
      </c>
      <c r="BL169" s="19" t="s">
        <v>233</v>
      </c>
      <c r="BM169" s="241" t="s">
        <v>5902</v>
      </c>
    </row>
    <row r="170" s="2" customFormat="1" ht="16.5" customHeight="1">
      <c r="A170" s="41"/>
      <c r="B170" s="42"/>
      <c r="C170" s="230" t="s">
        <v>456</v>
      </c>
      <c r="D170" s="230" t="s">
        <v>228</v>
      </c>
      <c r="E170" s="231" t="s">
        <v>5903</v>
      </c>
      <c r="F170" s="232" t="s">
        <v>5904</v>
      </c>
      <c r="G170" s="233" t="s">
        <v>611</v>
      </c>
      <c r="H170" s="234">
        <v>4</v>
      </c>
      <c r="I170" s="235"/>
      <c r="J170" s="236">
        <f>ROUND(I170*H170,2)</f>
        <v>0</v>
      </c>
      <c r="K170" s="232" t="s">
        <v>1</v>
      </c>
      <c r="L170" s="47"/>
      <c r="M170" s="237" t="s">
        <v>1</v>
      </c>
      <c r="N170" s="238" t="s">
        <v>52</v>
      </c>
      <c r="O170" s="9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1" t="s">
        <v>233</v>
      </c>
      <c r="AT170" s="241" t="s">
        <v>228</v>
      </c>
      <c r="AU170" s="241" t="s">
        <v>92</v>
      </c>
      <c r="AY170" s="19" t="s">
        <v>226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233</v>
      </c>
      <c r="BK170" s="242">
        <f>ROUND(I170*H170,2)</f>
        <v>0</v>
      </c>
      <c r="BL170" s="19" t="s">
        <v>233</v>
      </c>
      <c r="BM170" s="241" t="s">
        <v>5905</v>
      </c>
    </row>
    <row r="171" s="2" customFormat="1" ht="16.5" customHeight="1">
      <c r="A171" s="41"/>
      <c r="B171" s="42"/>
      <c r="C171" s="230" t="s">
        <v>461</v>
      </c>
      <c r="D171" s="230" t="s">
        <v>228</v>
      </c>
      <c r="E171" s="231" t="s">
        <v>5906</v>
      </c>
      <c r="F171" s="232" t="s">
        <v>5907</v>
      </c>
      <c r="G171" s="233" t="s">
        <v>611</v>
      </c>
      <c r="H171" s="234">
        <v>2</v>
      </c>
      <c r="I171" s="235"/>
      <c r="J171" s="236">
        <f>ROUND(I171*H171,2)</f>
        <v>0</v>
      </c>
      <c r="K171" s="232" t="s">
        <v>1</v>
      </c>
      <c r="L171" s="47"/>
      <c r="M171" s="237" t="s">
        <v>1</v>
      </c>
      <c r="N171" s="238" t="s">
        <v>52</v>
      </c>
      <c r="O171" s="9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1" t="s">
        <v>233</v>
      </c>
      <c r="AT171" s="241" t="s">
        <v>228</v>
      </c>
      <c r="AU171" s="241" t="s">
        <v>92</v>
      </c>
      <c r="AY171" s="19" t="s">
        <v>226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233</v>
      </c>
      <c r="BK171" s="242">
        <f>ROUND(I171*H171,2)</f>
        <v>0</v>
      </c>
      <c r="BL171" s="19" t="s">
        <v>233</v>
      </c>
      <c r="BM171" s="241" t="s">
        <v>5908</v>
      </c>
    </row>
    <row r="172" s="2" customFormat="1" ht="16.5" customHeight="1">
      <c r="A172" s="41"/>
      <c r="B172" s="42"/>
      <c r="C172" s="230" t="s">
        <v>466</v>
      </c>
      <c r="D172" s="230" t="s">
        <v>228</v>
      </c>
      <c r="E172" s="231" t="s">
        <v>1452</v>
      </c>
      <c r="F172" s="232" t="s">
        <v>2964</v>
      </c>
      <c r="G172" s="233" t="s">
        <v>611</v>
      </c>
      <c r="H172" s="234">
        <v>15</v>
      </c>
      <c r="I172" s="235"/>
      <c r="J172" s="236">
        <f>ROUND(I172*H172,2)</f>
        <v>0</v>
      </c>
      <c r="K172" s="232" t="s">
        <v>1</v>
      </c>
      <c r="L172" s="47"/>
      <c r="M172" s="237" t="s">
        <v>1</v>
      </c>
      <c r="N172" s="238" t="s">
        <v>52</v>
      </c>
      <c r="O172" s="9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1" t="s">
        <v>233</v>
      </c>
      <c r="AT172" s="241" t="s">
        <v>228</v>
      </c>
      <c r="AU172" s="241" t="s">
        <v>92</v>
      </c>
      <c r="AY172" s="19" t="s">
        <v>226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233</v>
      </c>
      <c r="BK172" s="242">
        <f>ROUND(I172*H172,2)</f>
        <v>0</v>
      </c>
      <c r="BL172" s="19" t="s">
        <v>233</v>
      </c>
      <c r="BM172" s="241" t="s">
        <v>5909</v>
      </c>
    </row>
    <row r="173" s="12" customFormat="1" ht="25.92" customHeight="1">
      <c r="A173" s="12"/>
      <c r="B173" s="214"/>
      <c r="C173" s="215"/>
      <c r="D173" s="216" t="s">
        <v>84</v>
      </c>
      <c r="E173" s="217" t="s">
        <v>1459</v>
      </c>
      <c r="F173" s="217" t="s">
        <v>2966</v>
      </c>
      <c r="G173" s="215"/>
      <c r="H173" s="215"/>
      <c r="I173" s="218"/>
      <c r="J173" s="219">
        <f>BK173</f>
        <v>0</v>
      </c>
      <c r="K173" s="215"/>
      <c r="L173" s="220"/>
      <c r="M173" s="221"/>
      <c r="N173" s="222"/>
      <c r="O173" s="222"/>
      <c r="P173" s="223">
        <f>SUM(P174:P178)</f>
        <v>0</v>
      </c>
      <c r="Q173" s="222"/>
      <c r="R173" s="223">
        <f>SUM(R174:R178)</f>
        <v>0</v>
      </c>
      <c r="S173" s="222"/>
      <c r="T173" s="224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92</v>
      </c>
      <c r="AT173" s="226" t="s">
        <v>84</v>
      </c>
      <c r="AU173" s="226" t="s">
        <v>85</v>
      </c>
      <c r="AY173" s="225" t="s">
        <v>226</v>
      </c>
      <c r="BK173" s="227">
        <f>SUM(BK174:BK178)</f>
        <v>0</v>
      </c>
    </row>
    <row r="174" s="2" customFormat="1" ht="16.5" customHeight="1">
      <c r="A174" s="41"/>
      <c r="B174" s="42"/>
      <c r="C174" s="230" t="s">
        <v>471</v>
      </c>
      <c r="D174" s="230" t="s">
        <v>228</v>
      </c>
      <c r="E174" s="231" t="s">
        <v>2967</v>
      </c>
      <c r="F174" s="232" t="s">
        <v>2968</v>
      </c>
      <c r="G174" s="233" t="s">
        <v>244</v>
      </c>
      <c r="H174" s="234">
        <v>18</v>
      </c>
      <c r="I174" s="235"/>
      <c r="J174" s="236">
        <f>ROUND(I174*H174,2)</f>
        <v>0</v>
      </c>
      <c r="K174" s="232" t="s">
        <v>1</v>
      </c>
      <c r="L174" s="47"/>
      <c r="M174" s="237" t="s">
        <v>1</v>
      </c>
      <c r="N174" s="238" t="s">
        <v>52</v>
      </c>
      <c r="O174" s="9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1" t="s">
        <v>233</v>
      </c>
      <c r="AT174" s="241" t="s">
        <v>228</v>
      </c>
      <c r="AU174" s="241" t="s">
        <v>92</v>
      </c>
      <c r="AY174" s="19" t="s">
        <v>226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233</v>
      </c>
      <c r="BK174" s="242">
        <f>ROUND(I174*H174,2)</f>
        <v>0</v>
      </c>
      <c r="BL174" s="19" t="s">
        <v>233</v>
      </c>
      <c r="BM174" s="241" t="s">
        <v>5910</v>
      </c>
    </row>
    <row r="175" s="2" customFormat="1" ht="16.5" customHeight="1">
      <c r="A175" s="41"/>
      <c r="B175" s="42"/>
      <c r="C175" s="230" t="s">
        <v>476</v>
      </c>
      <c r="D175" s="230" t="s">
        <v>228</v>
      </c>
      <c r="E175" s="231" t="s">
        <v>2970</v>
      </c>
      <c r="F175" s="232" t="s">
        <v>2971</v>
      </c>
      <c r="G175" s="233" t="s">
        <v>244</v>
      </c>
      <c r="H175" s="234">
        <v>80</v>
      </c>
      <c r="I175" s="235"/>
      <c r="J175" s="236">
        <f>ROUND(I175*H175,2)</f>
        <v>0</v>
      </c>
      <c r="K175" s="232" t="s">
        <v>1</v>
      </c>
      <c r="L175" s="47"/>
      <c r="M175" s="237" t="s">
        <v>1</v>
      </c>
      <c r="N175" s="238" t="s">
        <v>52</v>
      </c>
      <c r="O175" s="95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1" t="s">
        <v>233</v>
      </c>
      <c r="AT175" s="241" t="s">
        <v>228</v>
      </c>
      <c r="AU175" s="241" t="s">
        <v>92</v>
      </c>
      <c r="AY175" s="19" t="s">
        <v>226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233</v>
      </c>
      <c r="BK175" s="242">
        <f>ROUND(I175*H175,2)</f>
        <v>0</v>
      </c>
      <c r="BL175" s="19" t="s">
        <v>233</v>
      </c>
      <c r="BM175" s="241" t="s">
        <v>5911</v>
      </c>
    </row>
    <row r="176" s="2" customFormat="1" ht="16.5" customHeight="1">
      <c r="A176" s="41"/>
      <c r="B176" s="42"/>
      <c r="C176" s="230" t="s">
        <v>480</v>
      </c>
      <c r="D176" s="230" t="s">
        <v>228</v>
      </c>
      <c r="E176" s="231" t="s">
        <v>2973</v>
      </c>
      <c r="F176" s="232" t="s">
        <v>2974</v>
      </c>
      <c r="G176" s="233" t="s">
        <v>244</v>
      </c>
      <c r="H176" s="234">
        <v>120</v>
      </c>
      <c r="I176" s="235"/>
      <c r="J176" s="236">
        <f>ROUND(I176*H176,2)</f>
        <v>0</v>
      </c>
      <c r="K176" s="232" t="s">
        <v>1</v>
      </c>
      <c r="L176" s="47"/>
      <c r="M176" s="237" t="s">
        <v>1</v>
      </c>
      <c r="N176" s="238" t="s">
        <v>52</v>
      </c>
      <c r="O176" s="95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1" t="s">
        <v>233</v>
      </c>
      <c r="AT176" s="241" t="s">
        <v>228</v>
      </c>
      <c r="AU176" s="241" t="s">
        <v>92</v>
      </c>
      <c r="AY176" s="19" t="s">
        <v>226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233</v>
      </c>
      <c r="BK176" s="242">
        <f>ROUND(I176*H176,2)</f>
        <v>0</v>
      </c>
      <c r="BL176" s="19" t="s">
        <v>233</v>
      </c>
      <c r="BM176" s="241" t="s">
        <v>5912</v>
      </c>
    </row>
    <row r="177" s="2" customFormat="1" ht="21.75" customHeight="1">
      <c r="A177" s="41"/>
      <c r="B177" s="42"/>
      <c r="C177" s="230" t="s">
        <v>486</v>
      </c>
      <c r="D177" s="230" t="s">
        <v>228</v>
      </c>
      <c r="E177" s="231" t="s">
        <v>2976</v>
      </c>
      <c r="F177" s="232" t="s">
        <v>2977</v>
      </c>
      <c r="G177" s="233" t="s">
        <v>244</v>
      </c>
      <c r="H177" s="234">
        <v>150</v>
      </c>
      <c r="I177" s="235"/>
      <c r="J177" s="236">
        <f>ROUND(I177*H177,2)</f>
        <v>0</v>
      </c>
      <c r="K177" s="232" t="s">
        <v>1</v>
      </c>
      <c r="L177" s="47"/>
      <c r="M177" s="237" t="s">
        <v>1</v>
      </c>
      <c r="N177" s="238" t="s">
        <v>52</v>
      </c>
      <c r="O177" s="95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1" t="s">
        <v>233</v>
      </c>
      <c r="AT177" s="241" t="s">
        <v>228</v>
      </c>
      <c r="AU177" s="241" t="s">
        <v>92</v>
      </c>
      <c r="AY177" s="19" t="s">
        <v>226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233</v>
      </c>
      <c r="BK177" s="242">
        <f>ROUND(I177*H177,2)</f>
        <v>0</v>
      </c>
      <c r="BL177" s="19" t="s">
        <v>233</v>
      </c>
      <c r="BM177" s="241" t="s">
        <v>5913</v>
      </c>
    </row>
    <row r="178" s="2" customFormat="1" ht="21.75" customHeight="1">
      <c r="A178" s="41"/>
      <c r="B178" s="42"/>
      <c r="C178" s="230" t="s">
        <v>491</v>
      </c>
      <c r="D178" s="230" t="s">
        <v>228</v>
      </c>
      <c r="E178" s="231" t="s">
        <v>5914</v>
      </c>
      <c r="F178" s="232" t="s">
        <v>5915</v>
      </c>
      <c r="G178" s="233" t="s">
        <v>244</v>
      </c>
      <c r="H178" s="234">
        <v>10</v>
      </c>
      <c r="I178" s="235"/>
      <c r="J178" s="236">
        <f>ROUND(I178*H178,2)</f>
        <v>0</v>
      </c>
      <c r="K178" s="232" t="s">
        <v>1</v>
      </c>
      <c r="L178" s="47"/>
      <c r="M178" s="237" t="s">
        <v>1</v>
      </c>
      <c r="N178" s="238" t="s">
        <v>52</v>
      </c>
      <c r="O178" s="9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1" t="s">
        <v>233</v>
      </c>
      <c r="AT178" s="241" t="s">
        <v>228</v>
      </c>
      <c r="AU178" s="241" t="s">
        <v>92</v>
      </c>
      <c r="AY178" s="19" t="s">
        <v>226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233</v>
      </c>
      <c r="BK178" s="242">
        <f>ROUND(I178*H178,2)</f>
        <v>0</v>
      </c>
      <c r="BL178" s="19" t="s">
        <v>233</v>
      </c>
      <c r="BM178" s="241" t="s">
        <v>5916</v>
      </c>
    </row>
    <row r="179" s="12" customFormat="1" ht="25.92" customHeight="1">
      <c r="A179" s="12"/>
      <c r="B179" s="214"/>
      <c r="C179" s="215"/>
      <c r="D179" s="216" t="s">
        <v>84</v>
      </c>
      <c r="E179" s="217" t="s">
        <v>1518</v>
      </c>
      <c r="F179" s="217" t="s">
        <v>2979</v>
      </c>
      <c r="G179" s="215"/>
      <c r="H179" s="215"/>
      <c r="I179" s="218"/>
      <c r="J179" s="219">
        <f>BK179</f>
        <v>0</v>
      </c>
      <c r="K179" s="215"/>
      <c r="L179" s="220"/>
      <c r="M179" s="221"/>
      <c r="N179" s="222"/>
      <c r="O179" s="222"/>
      <c r="P179" s="223">
        <f>SUM(P180:P182)</f>
        <v>0</v>
      </c>
      <c r="Q179" s="222"/>
      <c r="R179" s="223">
        <f>SUM(R180:R182)</f>
        <v>0</v>
      </c>
      <c r="S179" s="222"/>
      <c r="T179" s="224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92</v>
      </c>
      <c r="AT179" s="226" t="s">
        <v>84</v>
      </c>
      <c r="AU179" s="226" t="s">
        <v>85</v>
      </c>
      <c r="AY179" s="225" t="s">
        <v>226</v>
      </c>
      <c r="BK179" s="227">
        <f>SUM(BK180:BK182)</f>
        <v>0</v>
      </c>
    </row>
    <row r="180" s="2" customFormat="1" ht="16.5" customHeight="1">
      <c r="A180" s="41"/>
      <c r="B180" s="42"/>
      <c r="C180" s="230" t="s">
        <v>495</v>
      </c>
      <c r="D180" s="230" t="s">
        <v>228</v>
      </c>
      <c r="E180" s="231" t="s">
        <v>1480</v>
      </c>
      <c r="F180" s="232" t="s">
        <v>2985</v>
      </c>
      <c r="G180" s="233" t="s">
        <v>611</v>
      </c>
      <c r="H180" s="234">
        <v>6</v>
      </c>
      <c r="I180" s="235"/>
      <c r="J180" s="236">
        <f>ROUND(I180*H180,2)</f>
        <v>0</v>
      </c>
      <c r="K180" s="232" t="s">
        <v>1</v>
      </c>
      <c r="L180" s="47"/>
      <c r="M180" s="237" t="s">
        <v>1</v>
      </c>
      <c r="N180" s="238" t="s">
        <v>52</v>
      </c>
      <c r="O180" s="9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1" t="s">
        <v>233</v>
      </c>
      <c r="AT180" s="241" t="s">
        <v>228</v>
      </c>
      <c r="AU180" s="241" t="s">
        <v>92</v>
      </c>
      <c r="AY180" s="19" t="s">
        <v>226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233</v>
      </c>
      <c r="BK180" s="242">
        <f>ROUND(I180*H180,2)</f>
        <v>0</v>
      </c>
      <c r="BL180" s="19" t="s">
        <v>233</v>
      </c>
      <c r="BM180" s="241" t="s">
        <v>5917</v>
      </c>
    </row>
    <row r="181" s="2" customFormat="1" ht="16.5" customHeight="1">
      <c r="A181" s="41"/>
      <c r="B181" s="42"/>
      <c r="C181" s="230" t="s">
        <v>499</v>
      </c>
      <c r="D181" s="230" t="s">
        <v>228</v>
      </c>
      <c r="E181" s="231" t="s">
        <v>1483</v>
      </c>
      <c r="F181" s="232" t="s">
        <v>2987</v>
      </c>
      <c r="G181" s="233" t="s">
        <v>611</v>
      </c>
      <c r="H181" s="234">
        <v>2</v>
      </c>
      <c r="I181" s="235"/>
      <c r="J181" s="236">
        <f>ROUND(I181*H181,2)</f>
        <v>0</v>
      </c>
      <c r="K181" s="232" t="s">
        <v>1</v>
      </c>
      <c r="L181" s="47"/>
      <c r="M181" s="237" t="s">
        <v>1</v>
      </c>
      <c r="N181" s="238" t="s">
        <v>52</v>
      </c>
      <c r="O181" s="95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1" t="s">
        <v>233</v>
      </c>
      <c r="AT181" s="241" t="s">
        <v>228</v>
      </c>
      <c r="AU181" s="241" t="s">
        <v>92</v>
      </c>
      <c r="AY181" s="19" t="s">
        <v>226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233</v>
      </c>
      <c r="BK181" s="242">
        <f>ROUND(I181*H181,2)</f>
        <v>0</v>
      </c>
      <c r="BL181" s="19" t="s">
        <v>233</v>
      </c>
      <c r="BM181" s="241" t="s">
        <v>5918</v>
      </c>
    </row>
    <row r="182" s="2" customFormat="1" ht="16.5" customHeight="1">
      <c r="A182" s="41"/>
      <c r="B182" s="42"/>
      <c r="C182" s="230" t="s">
        <v>505</v>
      </c>
      <c r="D182" s="230" t="s">
        <v>228</v>
      </c>
      <c r="E182" s="231" t="s">
        <v>1486</v>
      </c>
      <c r="F182" s="232" t="s">
        <v>2989</v>
      </c>
      <c r="G182" s="233" t="s">
        <v>611</v>
      </c>
      <c r="H182" s="234">
        <v>4</v>
      </c>
      <c r="I182" s="235"/>
      <c r="J182" s="236">
        <f>ROUND(I182*H182,2)</f>
        <v>0</v>
      </c>
      <c r="K182" s="232" t="s">
        <v>1</v>
      </c>
      <c r="L182" s="47"/>
      <c r="M182" s="237" t="s">
        <v>1</v>
      </c>
      <c r="N182" s="238" t="s">
        <v>52</v>
      </c>
      <c r="O182" s="9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1" t="s">
        <v>233</v>
      </c>
      <c r="AT182" s="241" t="s">
        <v>228</v>
      </c>
      <c r="AU182" s="241" t="s">
        <v>92</v>
      </c>
      <c r="AY182" s="19" t="s">
        <v>226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233</v>
      </c>
      <c r="BK182" s="242">
        <f>ROUND(I182*H182,2)</f>
        <v>0</v>
      </c>
      <c r="BL182" s="19" t="s">
        <v>233</v>
      </c>
      <c r="BM182" s="241" t="s">
        <v>5919</v>
      </c>
    </row>
    <row r="183" s="12" customFormat="1" ht="25.92" customHeight="1">
      <c r="A183" s="12"/>
      <c r="B183" s="214"/>
      <c r="C183" s="215"/>
      <c r="D183" s="216" t="s">
        <v>84</v>
      </c>
      <c r="E183" s="217" t="s">
        <v>1569</v>
      </c>
      <c r="F183" s="217" t="s">
        <v>3025</v>
      </c>
      <c r="G183" s="215"/>
      <c r="H183" s="215"/>
      <c r="I183" s="218"/>
      <c r="J183" s="219">
        <f>BK183</f>
        <v>0</v>
      </c>
      <c r="K183" s="215"/>
      <c r="L183" s="220"/>
      <c r="M183" s="221"/>
      <c r="N183" s="222"/>
      <c r="O183" s="222"/>
      <c r="P183" s="223">
        <f>SUM(P184:P197)</f>
        <v>0</v>
      </c>
      <c r="Q183" s="222"/>
      <c r="R183" s="223">
        <f>SUM(R184:R197)</f>
        <v>0</v>
      </c>
      <c r="S183" s="222"/>
      <c r="T183" s="224">
        <f>SUM(T184:T197)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92</v>
      </c>
      <c r="AT183" s="226" t="s">
        <v>84</v>
      </c>
      <c r="AU183" s="226" t="s">
        <v>85</v>
      </c>
      <c r="AY183" s="225" t="s">
        <v>226</v>
      </c>
      <c r="BK183" s="227">
        <f>SUM(BK184:BK197)</f>
        <v>0</v>
      </c>
    </row>
    <row r="184" s="2" customFormat="1" ht="16.5" customHeight="1">
      <c r="A184" s="41"/>
      <c r="B184" s="42"/>
      <c r="C184" s="230" t="s">
        <v>509</v>
      </c>
      <c r="D184" s="230" t="s">
        <v>228</v>
      </c>
      <c r="E184" s="231" t="s">
        <v>3026</v>
      </c>
      <c r="F184" s="232" t="s">
        <v>3027</v>
      </c>
      <c r="G184" s="233" t="s">
        <v>611</v>
      </c>
      <c r="H184" s="234">
        <v>1</v>
      </c>
      <c r="I184" s="235"/>
      <c r="J184" s="236">
        <f>ROUND(I184*H184,2)</f>
        <v>0</v>
      </c>
      <c r="K184" s="232" t="s">
        <v>1</v>
      </c>
      <c r="L184" s="47"/>
      <c r="M184" s="237" t="s">
        <v>1</v>
      </c>
      <c r="N184" s="238" t="s">
        <v>52</v>
      </c>
      <c r="O184" s="95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1" t="s">
        <v>233</v>
      </c>
      <c r="AT184" s="241" t="s">
        <v>228</v>
      </c>
      <c r="AU184" s="241" t="s">
        <v>92</v>
      </c>
      <c r="AY184" s="19" t="s">
        <v>226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233</v>
      </c>
      <c r="BK184" s="242">
        <f>ROUND(I184*H184,2)</f>
        <v>0</v>
      </c>
      <c r="BL184" s="19" t="s">
        <v>233</v>
      </c>
      <c r="BM184" s="241" t="s">
        <v>5920</v>
      </c>
    </row>
    <row r="185" s="2" customFormat="1" ht="16.5" customHeight="1">
      <c r="A185" s="41"/>
      <c r="B185" s="42"/>
      <c r="C185" s="230" t="s">
        <v>514</v>
      </c>
      <c r="D185" s="230" t="s">
        <v>228</v>
      </c>
      <c r="E185" s="231" t="s">
        <v>5921</v>
      </c>
      <c r="F185" s="232" t="s">
        <v>5922</v>
      </c>
      <c r="G185" s="233" t="s">
        <v>5923</v>
      </c>
      <c r="H185" s="234">
        <v>50</v>
      </c>
      <c r="I185" s="235"/>
      <c r="J185" s="236">
        <f>ROUND(I185*H185,2)</f>
        <v>0</v>
      </c>
      <c r="K185" s="232" t="s">
        <v>1</v>
      </c>
      <c r="L185" s="47"/>
      <c r="M185" s="237" t="s">
        <v>1</v>
      </c>
      <c r="N185" s="238" t="s">
        <v>52</v>
      </c>
      <c r="O185" s="95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1" t="s">
        <v>233</v>
      </c>
      <c r="AT185" s="241" t="s">
        <v>228</v>
      </c>
      <c r="AU185" s="241" t="s">
        <v>92</v>
      </c>
      <c r="AY185" s="19" t="s">
        <v>226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233</v>
      </c>
      <c r="BK185" s="242">
        <f>ROUND(I185*H185,2)</f>
        <v>0</v>
      </c>
      <c r="BL185" s="19" t="s">
        <v>233</v>
      </c>
      <c r="BM185" s="241" t="s">
        <v>5924</v>
      </c>
    </row>
    <row r="186" s="2" customFormat="1" ht="16.5" customHeight="1">
      <c r="A186" s="41"/>
      <c r="B186" s="42"/>
      <c r="C186" s="230" t="s">
        <v>518</v>
      </c>
      <c r="D186" s="230" t="s">
        <v>228</v>
      </c>
      <c r="E186" s="231" t="s">
        <v>3631</v>
      </c>
      <c r="F186" s="232" t="s">
        <v>3632</v>
      </c>
      <c r="G186" s="233" t="s">
        <v>244</v>
      </c>
      <c r="H186" s="234">
        <v>30</v>
      </c>
      <c r="I186" s="235"/>
      <c r="J186" s="236">
        <f>ROUND(I186*H186,2)</f>
        <v>0</v>
      </c>
      <c r="K186" s="232" t="s">
        <v>1</v>
      </c>
      <c r="L186" s="47"/>
      <c r="M186" s="237" t="s">
        <v>1</v>
      </c>
      <c r="N186" s="238" t="s">
        <v>52</v>
      </c>
      <c r="O186" s="9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1" t="s">
        <v>233</v>
      </c>
      <c r="AT186" s="241" t="s">
        <v>228</v>
      </c>
      <c r="AU186" s="241" t="s">
        <v>92</v>
      </c>
      <c r="AY186" s="19" t="s">
        <v>226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233</v>
      </c>
      <c r="BK186" s="242">
        <f>ROUND(I186*H186,2)</f>
        <v>0</v>
      </c>
      <c r="BL186" s="19" t="s">
        <v>233</v>
      </c>
      <c r="BM186" s="241" t="s">
        <v>5925</v>
      </c>
    </row>
    <row r="187" s="2" customFormat="1" ht="16.5" customHeight="1">
      <c r="A187" s="41"/>
      <c r="B187" s="42"/>
      <c r="C187" s="230" t="s">
        <v>523</v>
      </c>
      <c r="D187" s="230" t="s">
        <v>228</v>
      </c>
      <c r="E187" s="231" t="s">
        <v>5926</v>
      </c>
      <c r="F187" s="232" t="s">
        <v>5927</v>
      </c>
      <c r="G187" s="233" t="s">
        <v>611</v>
      </c>
      <c r="H187" s="234">
        <v>10</v>
      </c>
      <c r="I187" s="235"/>
      <c r="J187" s="236">
        <f>ROUND(I187*H187,2)</f>
        <v>0</v>
      </c>
      <c r="K187" s="232" t="s">
        <v>1</v>
      </c>
      <c r="L187" s="47"/>
      <c r="M187" s="237" t="s">
        <v>1</v>
      </c>
      <c r="N187" s="238" t="s">
        <v>52</v>
      </c>
      <c r="O187" s="95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1" t="s">
        <v>233</v>
      </c>
      <c r="AT187" s="241" t="s">
        <v>228</v>
      </c>
      <c r="AU187" s="241" t="s">
        <v>92</v>
      </c>
      <c r="AY187" s="19" t="s">
        <v>226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233</v>
      </c>
      <c r="BK187" s="242">
        <f>ROUND(I187*H187,2)</f>
        <v>0</v>
      </c>
      <c r="BL187" s="19" t="s">
        <v>233</v>
      </c>
      <c r="BM187" s="241" t="s">
        <v>5928</v>
      </c>
    </row>
    <row r="188" s="2" customFormat="1" ht="16.5" customHeight="1">
      <c r="A188" s="41"/>
      <c r="B188" s="42"/>
      <c r="C188" s="230" t="s">
        <v>531</v>
      </c>
      <c r="D188" s="230" t="s">
        <v>228</v>
      </c>
      <c r="E188" s="231" t="s">
        <v>5929</v>
      </c>
      <c r="F188" s="232" t="s">
        <v>5930</v>
      </c>
      <c r="G188" s="233" t="s">
        <v>611</v>
      </c>
      <c r="H188" s="234">
        <v>10</v>
      </c>
      <c r="I188" s="235"/>
      <c r="J188" s="236">
        <f>ROUND(I188*H188,2)</f>
        <v>0</v>
      </c>
      <c r="K188" s="232" t="s">
        <v>1</v>
      </c>
      <c r="L188" s="47"/>
      <c r="M188" s="237" t="s">
        <v>1</v>
      </c>
      <c r="N188" s="238" t="s">
        <v>52</v>
      </c>
      <c r="O188" s="95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1" t="s">
        <v>233</v>
      </c>
      <c r="AT188" s="241" t="s">
        <v>228</v>
      </c>
      <c r="AU188" s="241" t="s">
        <v>92</v>
      </c>
      <c r="AY188" s="19" t="s">
        <v>226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233</v>
      </c>
      <c r="BK188" s="242">
        <f>ROUND(I188*H188,2)</f>
        <v>0</v>
      </c>
      <c r="BL188" s="19" t="s">
        <v>233</v>
      </c>
      <c r="BM188" s="241" t="s">
        <v>5931</v>
      </c>
    </row>
    <row r="189" s="2" customFormat="1" ht="16.5" customHeight="1">
      <c r="A189" s="41"/>
      <c r="B189" s="42"/>
      <c r="C189" s="230" t="s">
        <v>535</v>
      </c>
      <c r="D189" s="230" t="s">
        <v>228</v>
      </c>
      <c r="E189" s="231" t="s">
        <v>3029</v>
      </c>
      <c r="F189" s="232" t="s">
        <v>3030</v>
      </c>
      <c r="G189" s="233" t="s">
        <v>244</v>
      </c>
      <c r="H189" s="234">
        <v>150</v>
      </c>
      <c r="I189" s="235"/>
      <c r="J189" s="236">
        <f>ROUND(I189*H189,2)</f>
        <v>0</v>
      </c>
      <c r="K189" s="232" t="s">
        <v>1</v>
      </c>
      <c r="L189" s="47"/>
      <c r="M189" s="237" t="s">
        <v>1</v>
      </c>
      <c r="N189" s="238" t="s">
        <v>52</v>
      </c>
      <c r="O189" s="95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1" t="s">
        <v>233</v>
      </c>
      <c r="AT189" s="241" t="s">
        <v>228</v>
      </c>
      <c r="AU189" s="241" t="s">
        <v>92</v>
      </c>
      <c r="AY189" s="19" t="s">
        <v>226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233</v>
      </c>
      <c r="BK189" s="242">
        <f>ROUND(I189*H189,2)</f>
        <v>0</v>
      </c>
      <c r="BL189" s="19" t="s">
        <v>233</v>
      </c>
      <c r="BM189" s="241" t="s">
        <v>5932</v>
      </c>
    </row>
    <row r="190" s="2" customFormat="1" ht="16.5" customHeight="1">
      <c r="A190" s="41"/>
      <c r="B190" s="42"/>
      <c r="C190" s="230" t="s">
        <v>541</v>
      </c>
      <c r="D190" s="230" t="s">
        <v>228</v>
      </c>
      <c r="E190" s="231" t="s">
        <v>3032</v>
      </c>
      <c r="F190" s="232" t="s">
        <v>3033</v>
      </c>
      <c r="G190" s="233" t="s">
        <v>244</v>
      </c>
      <c r="H190" s="234">
        <v>20</v>
      </c>
      <c r="I190" s="235"/>
      <c r="J190" s="236">
        <f>ROUND(I190*H190,2)</f>
        <v>0</v>
      </c>
      <c r="K190" s="232" t="s">
        <v>1</v>
      </c>
      <c r="L190" s="47"/>
      <c r="M190" s="237" t="s">
        <v>1</v>
      </c>
      <c r="N190" s="238" t="s">
        <v>52</v>
      </c>
      <c r="O190" s="95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1" t="s">
        <v>233</v>
      </c>
      <c r="AT190" s="241" t="s">
        <v>228</v>
      </c>
      <c r="AU190" s="241" t="s">
        <v>92</v>
      </c>
      <c r="AY190" s="19" t="s">
        <v>226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233</v>
      </c>
      <c r="BK190" s="242">
        <f>ROUND(I190*H190,2)</f>
        <v>0</v>
      </c>
      <c r="BL190" s="19" t="s">
        <v>233</v>
      </c>
      <c r="BM190" s="241" t="s">
        <v>5933</v>
      </c>
    </row>
    <row r="191" s="2" customFormat="1" ht="16.5" customHeight="1">
      <c r="A191" s="41"/>
      <c r="B191" s="42"/>
      <c r="C191" s="230" t="s">
        <v>547</v>
      </c>
      <c r="D191" s="230" t="s">
        <v>228</v>
      </c>
      <c r="E191" s="231" t="s">
        <v>5934</v>
      </c>
      <c r="F191" s="232" t="s">
        <v>5935</v>
      </c>
      <c r="G191" s="233" t="s">
        <v>244</v>
      </c>
      <c r="H191" s="234">
        <v>20</v>
      </c>
      <c r="I191" s="235"/>
      <c r="J191" s="236">
        <f>ROUND(I191*H191,2)</f>
        <v>0</v>
      </c>
      <c r="K191" s="232" t="s">
        <v>1</v>
      </c>
      <c r="L191" s="47"/>
      <c r="M191" s="237" t="s">
        <v>1</v>
      </c>
      <c r="N191" s="238" t="s">
        <v>52</v>
      </c>
      <c r="O191" s="95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1" t="s">
        <v>233</v>
      </c>
      <c r="AT191" s="241" t="s">
        <v>228</v>
      </c>
      <c r="AU191" s="241" t="s">
        <v>92</v>
      </c>
      <c r="AY191" s="19" t="s">
        <v>226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233</v>
      </c>
      <c r="BK191" s="242">
        <f>ROUND(I191*H191,2)</f>
        <v>0</v>
      </c>
      <c r="BL191" s="19" t="s">
        <v>233</v>
      </c>
      <c r="BM191" s="241" t="s">
        <v>5936</v>
      </c>
    </row>
    <row r="192" s="2" customFormat="1" ht="16.5" customHeight="1">
      <c r="A192" s="41"/>
      <c r="B192" s="42"/>
      <c r="C192" s="230" t="s">
        <v>551</v>
      </c>
      <c r="D192" s="230" t="s">
        <v>228</v>
      </c>
      <c r="E192" s="231" t="s">
        <v>3035</v>
      </c>
      <c r="F192" s="232" t="s">
        <v>3036</v>
      </c>
      <c r="G192" s="233" t="s">
        <v>244</v>
      </c>
      <c r="H192" s="234">
        <v>60</v>
      </c>
      <c r="I192" s="235"/>
      <c r="J192" s="236">
        <f>ROUND(I192*H192,2)</f>
        <v>0</v>
      </c>
      <c r="K192" s="232" t="s">
        <v>1</v>
      </c>
      <c r="L192" s="47"/>
      <c r="M192" s="237" t="s">
        <v>1</v>
      </c>
      <c r="N192" s="238" t="s">
        <v>52</v>
      </c>
      <c r="O192" s="9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1" t="s">
        <v>233</v>
      </c>
      <c r="AT192" s="241" t="s">
        <v>228</v>
      </c>
      <c r="AU192" s="241" t="s">
        <v>92</v>
      </c>
      <c r="AY192" s="19" t="s">
        <v>226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233</v>
      </c>
      <c r="BK192" s="242">
        <f>ROUND(I192*H192,2)</f>
        <v>0</v>
      </c>
      <c r="BL192" s="19" t="s">
        <v>233</v>
      </c>
      <c r="BM192" s="241" t="s">
        <v>5937</v>
      </c>
    </row>
    <row r="193" s="2" customFormat="1" ht="16.5" customHeight="1">
      <c r="A193" s="41"/>
      <c r="B193" s="42"/>
      <c r="C193" s="230" t="s">
        <v>557</v>
      </c>
      <c r="D193" s="230" t="s">
        <v>228</v>
      </c>
      <c r="E193" s="231" t="s">
        <v>3038</v>
      </c>
      <c r="F193" s="232" t="s">
        <v>3039</v>
      </c>
      <c r="G193" s="233" t="s">
        <v>611</v>
      </c>
      <c r="H193" s="234">
        <v>30</v>
      </c>
      <c r="I193" s="235"/>
      <c r="J193" s="236">
        <f>ROUND(I193*H193,2)</f>
        <v>0</v>
      </c>
      <c r="K193" s="232" t="s">
        <v>1</v>
      </c>
      <c r="L193" s="47"/>
      <c r="M193" s="237" t="s">
        <v>1</v>
      </c>
      <c r="N193" s="238" t="s">
        <v>52</v>
      </c>
      <c r="O193" s="95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1" t="s">
        <v>233</v>
      </c>
      <c r="AT193" s="241" t="s">
        <v>228</v>
      </c>
      <c r="AU193" s="241" t="s">
        <v>92</v>
      </c>
      <c r="AY193" s="19" t="s">
        <v>226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233</v>
      </c>
      <c r="BK193" s="242">
        <f>ROUND(I193*H193,2)</f>
        <v>0</v>
      </c>
      <c r="BL193" s="19" t="s">
        <v>233</v>
      </c>
      <c r="BM193" s="241" t="s">
        <v>5938</v>
      </c>
    </row>
    <row r="194" s="2" customFormat="1" ht="16.5" customHeight="1">
      <c r="A194" s="41"/>
      <c r="B194" s="42"/>
      <c r="C194" s="230" t="s">
        <v>562</v>
      </c>
      <c r="D194" s="230" t="s">
        <v>228</v>
      </c>
      <c r="E194" s="231" t="s">
        <v>3041</v>
      </c>
      <c r="F194" s="232" t="s">
        <v>3042</v>
      </c>
      <c r="G194" s="233" t="s">
        <v>611</v>
      </c>
      <c r="H194" s="234">
        <v>6</v>
      </c>
      <c r="I194" s="235"/>
      <c r="J194" s="236">
        <f>ROUND(I194*H194,2)</f>
        <v>0</v>
      </c>
      <c r="K194" s="232" t="s">
        <v>1</v>
      </c>
      <c r="L194" s="47"/>
      <c r="M194" s="237" t="s">
        <v>1</v>
      </c>
      <c r="N194" s="238" t="s">
        <v>52</v>
      </c>
      <c r="O194" s="95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1" t="s">
        <v>233</v>
      </c>
      <c r="AT194" s="241" t="s">
        <v>228</v>
      </c>
      <c r="AU194" s="241" t="s">
        <v>92</v>
      </c>
      <c r="AY194" s="19" t="s">
        <v>226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233</v>
      </c>
      <c r="BK194" s="242">
        <f>ROUND(I194*H194,2)</f>
        <v>0</v>
      </c>
      <c r="BL194" s="19" t="s">
        <v>233</v>
      </c>
      <c r="BM194" s="241" t="s">
        <v>5939</v>
      </c>
    </row>
    <row r="195" s="2" customFormat="1" ht="16.5" customHeight="1">
      <c r="A195" s="41"/>
      <c r="B195" s="42"/>
      <c r="C195" s="230" t="s">
        <v>568</v>
      </c>
      <c r="D195" s="230" t="s">
        <v>228</v>
      </c>
      <c r="E195" s="231" t="s">
        <v>5940</v>
      </c>
      <c r="F195" s="232" t="s">
        <v>5941</v>
      </c>
      <c r="G195" s="233" t="s">
        <v>611</v>
      </c>
      <c r="H195" s="234">
        <v>6</v>
      </c>
      <c r="I195" s="235"/>
      <c r="J195" s="236">
        <f>ROUND(I195*H195,2)</f>
        <v>0</v>
      </c>
      <c r="K195" s="232" t="s">
        <v>1</v>
      </c>
      <c r="L195" s="47"/>
      <c r="M195" s="237" t="s">
        <v>1</v>
      </c>
      <c r="N195" s="238" t="s">
        <v>52</v>
      </c>
      <c r="O195" s="95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1" t="s">
        <v>233</v>
      </c>
      <c r="AT195" s="241" t="s">
        <v>228</v>
      </c>
      <c r="AU195" s="241" t="s">
        <v>92</v>
      </c>
      <c r="AY195" s="19" t="s">
        <v>226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233</v>
      </c>
      <c r="BK195" s="242">
        <f>ROUND(I195*H195,2)</f>
        <v>0</v>
      </c>
      <c r="BL195" s="19" t="s">
        <v>233</v>
      </c>
      <c r="BM195" s="241" t="s">
        <v>5942</v>
      </c>
    </row>
    <row r="196" s="2" customFormat="1" ht="16.5" customHeight="1">
      <c r="A196" s="41"/>
      <c r="B196" s="42"/>
      <c r="C196" s="230" t="s">
        <v>574</v>
      </c>
      <c r="D196" s="230" t="s">
        <v>228</v>
      </c>
      <c r="E196" s="231" t="s">
        <v>3044</v>
      </c>
      <c r="F196" s="232" t="s">
        <v>3045</v>
      </c>
      <c r="G196" s="233" t="s">
        <v>611</v>
      </c>
      <c r="H196" s="234">
        <v>12</v>
      </c>
      <c r="I196" s="235"/>
      <c r="J196" s="236">
        <f>ROUND(I196*H196,2)</f>
        <v>0</v>
      </c>
      <c r="K196" s="232" t="s">
        <v>1</v>
      </c>
      <c r="L196" s="47"/>
      <c r="M196" s="237" t="s">
        <v>1</v>
      </c>
      <c r="N196" s="238" t="s">
        <v>52</v>
      </c>
      <c r="O196" s="95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1" t="s">
        <v>233</v>
      </c>
      <c r="AT196" s="241" t="s">
        <v>228</v>
      </c>
      <c r="AU196" s="241" t="s">
        <v>92</v>
      </c>
      <c r="AY196" s="19" t="s">
        <v>226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233</v>
      </c>
      <c r="BK196" s="242">
        <f>ROUND(I196*H196,2)</f>
        <v>0</v>
      </c>
      <c r="BL196" s="19" t="s">
        <v>233</v>
      </c>
      <c r="BM196" s="241" t="s">
        <v>5943</v>
      </c>
    </row>
    <row r="197" s="2" customFormat="1" ht="16.5" customHeight="1">
      <c r="A197" s="41"/>
      <c r="B197" s="42"/>
      <c r="C197" s="230" t="s">
        <v>578</v>
      </c>
      <c r="D197" s="230" t="s">
        <v>228</v>
      </c>
      <c r="E197" s="231" t="s">
        <v>1515</v>
      </c>
      <c r="F197" s="232" t="s">
        <v>3638</v>
      </c>
      <c r="G197" s="233" t="s">
        <v>611</v>
      </c>
      <c r="H197" s="234">
        <v>30</v>
      </c>
      <c r="I197" s="235"/>
      <c r="J197" s="236">
        <f>ROUND(I197*H197,2)</f>
        <v>0</v>
      </c>
      <c r="K197" s="232" t="s">
        <v>1</v>
      </c>
      <c r="L197" s="47"/>
      <c r="M197" s="237" t="s">
        <v>1</v>
      </c>
      <c r="N197" s="238" t="s">
        <v>52</v>
      </c>
      <c r="O197" s="95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1" t="s">
        <v>233</v>
      </c>
      <c r="AT197" s="241" t="s">
        <v>228</v>
      </c>
      <c r="AU197" s="241" t="s">
        <v>92</v>
      </c>
      <c r="AY197" s="19" t="s">
        <v>226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233</v>
      </c>
      <c r="BK197" s="242">
        <f>ROUND(I197*H197,2)</f>
        <v>0</v>
      </c>
      <c r="BL197" s="19" t="s">
        <v>233</v>
      </c>
      <c r="BM197" s="241" t="s">
        <v>5944</v>
      </c>
    </row>
    <row r="198" s="12" customFormat="1" ht="25.92" customHeight="1">
      <c r="A198" s="12"/>
      <c r="B198" s="214"/>
      <c r="C198" s="215"/>
      <c r="D198" s="216" t="s">
        <v>84</v>
      </c>
      <c r="E198" s="217" t="s">
        <v>1592</v>
      </c>
      <c r="F198" s="217" t="s">
        <v>3047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SUM(P199:P290)</f>
        <v>0</v>
      </c>
      <c r="Q198" s="222"/>
      <c r="R198" s="223">
        <f>SUM(R199:R290)</f>
        <v>0</v>
      </c>
      <c r="S198" s="222"/>
      <c r="T198" s="224">
        <f>SUM(T199:T290)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92</v>
      </c>
      <c r="AT198" s="226" t="s">
        <v>84</v>
      </c>
      <c r="AU198" s="226" t="s">
        <v>85</v>
      </c>
      <c r="AY198" s="225" t="s">
        <v>226</v>
      </c>
      <c r="BK198" s="227">
        <f>SUM(BK199:BK290)</f>
        <v>0</v>
      </c>
    </row>
    <row r="199" s="2" customFormat="1" ht="16.5" customHeight="1">
      <c r="A199" s="41"/>
      <c r="B199" s="42"/>
      <c r="C199" s="230" t="s">
        <v>583</v>
      </c>
      <c r="D199" s="230" t="s">
        <v>228</v>
      </c>
      <c r="E199" s="231" t="s">
        <v>1520</v>
      </c>
      <c r="F199" s="232" t="s">
        <v>5945</v>
      </c>
      <c r="G199" s="233" t="s">
        <v>387</v>
      </c>
      <c r="H199" s="234">
        <v>1</v>
      </c>
      <c r="I199" s="235"/>
      <c r="J199" s="236">
        <f>ROUND(I199*H199,2)</f>
        <v>0</v>
      </c>
      <c r="K199" s="232" t="s">
        <v>1</v>
      </c>
      <c r="L199" s="47"/>
      <c r="M199" s="237" t="s">
        <v>1</v>
      </c>
      <c r="N199" s="238" t="s">
        <v>52</v>
      </c>
      <c r="O199" s="95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1" t="s">
        <v>233</v>
      </c>
      <c r="AT199" s="241" t="s">
        <v>228</v>
      </c>
      <c r="AU199" s="241" t="s">
        <v>92</v>
      </c>
      <c r="AY199" s="19" t="s">
        <v>226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233</v>
      </c>
      <c r="BK199" s="242">
        <f>ROUND(I199*H199,2)</f>
        <v>0</v>
      </c>
      <c r="BL199" s="19" t="s">
        <v>233</v>
      </c>
      <c r="BM199" s="241" t="s">
        <v>5946</v>
      </c>
    </row>
    <row r="200" s="15" customFormat="1">
      <c r="A200" s="15"/>
      <c r="B200" s="280"/>
      <c r="C200" s="281"/>
      <c r="D200" s="245" t="s">
        <v>235</v>
      </c>
      <c r="E200" s="282" t="s">
        <v>1</v>
      </c>
      <c r="F200" s="283" t="s">
        <v>5947</v>
      </c>
      <c r="G200" s="281"/>
      <c r="H200" s="282" t="s">
        <v>1</v>
      </c>
      <c r="I200" s="284"/>
      <c r="J200" s="281"/>
      <c r="K200" s="281"/>
      <c r="L200" s="285"/>
      <c r="M200" s="286"/>
      <c r="N200" s="287"/>
      <c r="O200" s="287"/>
      <c r="P200" s="287"/>
      <c r="Q200" s="287"/>
      <c r="R200" s="287"/>
      <c r="S200" s="287"/>
      <c r="T200" s="28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9" t="s">
        <v>235</v>
      </c>
      <c r="AU200" s="289" t="s">
        <v>92</v>
      </c>
      <c r="AV200" s="15" t="s">
        <v>92</v>
      </c>
      <c r="AW200" s="15" t="s">
        <v>40</v>
      </c>
      <c r="AX200" s="15" t="s">
        <v>85</v>
      </c>
      <c r="AY200" s="289" t="s">
        <v>226</v>
      </c>
    </row>
    <row r="201" s="15" customFormat="1">
      <c r="A201" s="15"/>
      <c r="B201" s="280"/>
      <c r="C201" s="281"/>
      <c r="D201" s="245" t="s">
        <v>235</v>
      </c>
      <c r="E201" s="282" t="s">
        <v>1</v>
      </c>
      <c r="F201" s="283" t="s">
        <v>5948</v>
      </c>
      <c r="G201" s="281"/>
      <c r="H201" s="282" t="s">
        <v>1</v>
      </c>
      <c r="I201" s="284"/>
      <c r="J201" s="281"/>
      <c r="K201" s="281"/>
      <c r="L201" s="285"/>
      <c r="M201" s="286"/>
      <c r="N201" s="287"/>
      <c r="O201" s="287"/>
      <c r="P201" s="287"/>
      <c r="Q201" s="287"/>
      <c r="R201" s="287"/>
      <c r="S201" s="287"/>
      <c r="T201" s="28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9" t="s">
        <v>235</v>
      </c>
      <c r="AU201" s="289" t="s">
        <v>92</v>
      </c>
      <c r="AV201" s="15" t="s">
        <v>92</v>
      </c>
      <c r="AW201" s="15" t="s">
        <v>40</v>
      </c>
      <c r="AX201" s="15" t="s">
        <v>85</v>
      </c>
      <c r="AY201" s="289" t="s">
        <v>226</v>
      </c>
    </row>
    <row r="202" s="15" customFormat="1">
      <c r="A202" s="15"/>
      <c r="B202" s="280"/>
      <c r="C202" s="281"/>
      <c r="D202" s="245" t="s">
        <v>235</v>
      </c>
      <c r="E202" s="282" t="s">
        <v>1</v>
      </c>
      <c r="F202" s="283" t="s">
        <v>5949</v>
      </c>
      <c r="G202" s="281"/>
      <c r="H202" s="282" t="s">
        <v>1</v>
      </c>
      <c r="I202" s="284"/>
      <c r="J202" s="281"/>
      <c r="K202" s="281"/>
      <c r="L202" s="285"/>
      <c r="M202" s="286"/>
      <c r="N202" s="287"/>
      <c r="O202" s="287"/>
      <c r="P202" s="287"/>
      <c r="Q202" s="287"/>
      <c r="R202" s="287"/>
      <c r="S202" s="287"/>
      <c r="T202" s="28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9" t="s">
        <v>235</v>
      </c>
      <c r="AU202" s="289" t="s">
        <v>92</v>
      </c>
      <c r="AV202" s="15" t="s">
        <v>92</v>
      </c>
      <c r="AW202" s="15" t="s">
        <v>40</v>
      </c>
      <c r="AX202" s="15" t="s">
        <v>85</v>
      </c>
      <c r="AY202" s="289" t="s">
        <v>226</v>
      </c>
    </row>
    <row r="203" s="15" customFormat="1">
      <c r="A203" s="15"/>
      <c r="B203" s="280"/>
      <c r="C203" s="281"/>
      <c r="D203" s="245" t="s">
        <v>235</v>
      </c>
      <c r="E203" s="282" t="s">
        <v>1</v>
      </c>
      <c r="F203" s="283" t="s">
        <v>5950</v>
      </c>
      <c r="G203" s="281"/>
      <c r="H203" s="282" t="s">
        <v>1</v>
      </c>
      <c r="I203" s="284"/>
      <c r="J203" s="281"/>
      <c r="K203" s="281"/>
      <c r="L203" s="285"/>
      <c r="M203" s="286"/>
      <c r="N203" s="287"/>
      <c r="O203" s="287"/>
      <c r="P203" s="287"/>
      <c r="Q203" s="287"/>
      <c r="R203" s="287"/>
      <c r="S203" s="287"/>
      <c r="T203" s="28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9" t="s">
        <v>235</v>
      </c>
      <c r="AU203" s="289" t="s">
        <v>92</v>
      </c>
      <c r="AV203" s="15" t="s">
        <v>92</v>
      </c>
      <c r="AW203" s="15" t="s">
        <v>40</v>
      </c>
      <c r="AX203" s="15" t="s">
        <v>85</v>
      </c>
      <c r="AY203" s="289" t="s">
        <v>226</v>
      </c>
    </row>
    <row r="204" s="15" customFormat="1">
      <c r="A204" s="15"/>
      <c r="B204" s="280"/>
      <c r="C204" s="281"/>
      <c r="D204" s="245" t="s">
        <v>235</v>
      </c>
      <c r="E204" s="282" t="s">
        <v>1</v>
      </c>
      <c r="F204" s="283" t="s">
        <v>5951</v>
      </c>
      <c r="G204" s="281"/>
      <c r="H204" s="282" t="s">
        <v>1</v>
      </c>
      <c r="I204" s="284"/>
      <c r="J204" s="281"/>
      <c r="K204" s="281"/>
      <c r="L204" s="285"/>
      <c r="M204" s="286"/>
      <c r="N204" s="287"/>
      <c r="O204" s="287"/>
      <c r="P204" s="287"/>
      <c r="Q204" s="287"/>
      <c r="R204" s="287"/>
      <c r="S204" s="287"/>
      <c r="T204" s="28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9" t="s">
        <v>235</v>
      </c>
      <c r="AU204" s="289" t="s">
        <v>92</v>
      </c>
      <c r="AV204" s="15" t="s">
        <v>92</v>
      </c>
      <c r="AW204" s="15" t="s">
        <v>40</v>
      </c>
      <c r="AX204" s="15" t="s">
        <v>85</v>
      </c>
      <c r="AY204" s="289" t="s">
        <v>226</v>
      </c>
    </row>
    <row r="205" s="15" customFormat="1">
      <c r="A205" s="15"/>
      <c r="B205" s="280"/>
      <c r="C205" s="281"/>
      <c r="D205" s="245" t="s">
        <v>235</v>
      </c>
      <c r="E205" s="282" t="s">
        <v>1</v>
      </c>
      <c r="F205" s="283" t="s">
        <v>5952</v>
      </c>
      <c r="G205" s="281"/>
      <c r="H205" s="282" t="s">
        <v>1</v>
      </c>
      <c r="I205" s="284"/>
      <c r="J205" s="281"/>
      <c r="K205" s="281"/>
      <c r="L205" s="285"/>
      <c r="M205" s="286"/>
      <c r="N205" s="287"/>
      <c r="O205" s="287"/>
      <c r="P205" s="287"/>
      <c r="Q205" s="287"/>
      <c r="R205" s="287"/>
      <c r="S205" s="287"/>
      <c r="T205" s="28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9" t="s">
        <v>235</v>
      </c>
      <c r="AU205" s="289" t="s">
        <v>92</v>
      </c>
      <c r="AV205" s="15" t="s">
        <v>92</v>
      </c>
      <c r="AW205" s="15" t="s">
        <v>40</v>
      </c>
      <c r="AX205" s="15" t="s">
        <v>85</v>
      </c>
      <c r="AY205" s="289" t="s">
        <v>226</v>
      </c>
    </row>
    <row r="206" s="15" customFormat="1">
      <c r="A206" s="15"/>
      <c r="B206" s="280"/>
      <c r="C206" s="281"/>
      <c r="D206" s="245" t="s">
        <v>235</v>
      </c>
      <c r="E206" s="282" t="s">
        <v>1</v>
      </c>
      <c r="F206" s="283" t="s">
        <v>5953</v>
      </c>
      <c r="G206" s="281"/>
      <c r="H206" s="282" t="s">
        <v>1</v>
      </c>
      <c r="I206" s="284"/>
      <c r="J206" s="281"/>
      <c r="K206" s="281"/>
      <c r="L206" s="285"/>
      <c r="M206" s="286"/>
      <c r="N206" s="287"/>
      <c r="O206" s="287"/>
      <c r="P206" s="287"/>
      <c r="Q206" s="287"/>
      <c r="R206" s="287"/>
      <c r="S206" s="287"/>
      <c r="T206" s="28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9" t="s">
        <v>235</v>
      </c>
      <c r="AU206" s="289" t="s">
        <v>92</v>
      </c>
      <c r="AV206" s="15" t="s">
        <v>92</v>
      </c>
      <c r="AW206" s="15" t="s">
        <v>40</v>
      </c>
      <c r="AX206" s="15" t="s">
        <v>85</v>
      </c>
      <c r="AY206" s="289" t="s">
        <v>226</v>
      </c>
    </row>
    <row r="207" s="15" customFormat="1">
      <c r="A207" s="15"/>
      <c r="B207" s="280"/>
      <c r="C207" s="281"/>
      <c r="D207" s="245" t="s">
        <v>235</v>
      </c>
      <c r="E207" s="282" t="s">
        <v>1</v>
      </c>
      <c r="F207" s="283" t="s">
        <v>5954</v>
      </c>
      <c r="G207" s="281"/>
      <c r="H207" s="282" t="s">
        <v>1</v>
      </c>
      <c r="I207" s="284"/>
      <c r="J207" s="281"/>
      <c r="K207" s="281"/>
      <c r="L207" s="285"/>
      <c r="M207" s="286"/>
      <c r="N207" s="287"/>
      <c r="O207" s="287"/>
      <c r="P207" s="287"/>
      <c r="Q207" s="287"/>
      <c r="R207" s="287"/>
      <c r="S207" s="287"/>
      <c r="T207" s="28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9" t="s">
        <v>235</v>
      </c>
      <c r="AU207" s="289" t="s">
        <v>92</v>
      </c>
      <c r="AV207" s="15" t="s">
        <v>92</v>
      </c>
      <c r="AW207" s="15" t="s">
        <v>40</v>
      </c>
      <c r="AX207" s="15" t="s">
        <v>85</v>
      </c>
      <c r="AY207" s="289" t="s">
        <v>226</v>
      </c>
    </row>
    <row r="208" s="15" customFormat="1">
      <c r="A208" s="15"/>
      <c r="B208" s="280"/>
      <c r="C208" s="281"/>
      <c r="D208" s="245" t="s">
        <v>235</v>
      </c>
      <c r="E208" s="282" t="s">
        <v>1</v>
      </c>
      <c r="F208" s="283" t="s">
        <v>3060</v>
      </c>
      <c r="G208" s="281"/>
      <c r="H208" s="282" t="s">
        <v>1</v>
      </c>
      <c r="I208" s="284"/>
      <c r="J208" s="281"/>
      <c r="K208" s="281"/>
      <c r="L208" s="285"/>
      <c r="M208" s="286"/>
      <c r="N208" s="287"/>
      <c r="O208" s="287"/>
      <c r="P208" s="287"/>
      <c r="Q208" s="287"/>
      <c r="R208" s="287"/>
      <c r="S208" s="287"/>
      <c r="T208" s="28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9" t="s">
        <v>235</v>
      </c>
      <c r="AU208" s="289" t="s">
        <v>92</v>
      </c>
      <c r="AV208" s="15" t="s">
        <v>92</v>
      </c>
      <c r="AW208" s="15" t="s">
        <v>40</v>
      </c>
      <c r="AX208" s="15" t="s">
        <v>85</v>
      </c>
      <c r="AY208" s="289" t="s">
        <v>226</v>
      </c>
    </row>
    <row r="209" s="15" customFormat="1">
      <c r="A209" s="15"/>
      <c r="B209" s="280"/>
      <c r="C209" s="281"/>
      <c r="D209" s="245" t="s">
        <v>235</v>
      </c>
      <c r="E209" s="282" t="s">
        <v>1</v>
      </c>
      <c r="F209" s="283" t="s">
        <v>3061</v>
      </c>
      <c r="G209" s="281"/>
      <c r="H209" s="282" t="s">
        <v>1</v>
      </c>
      <c r="I209" s="284"/>
      <c r="J209" s="281"/>
      <c r="K209" s="281"/>
      <c r="L209" s="285"/>
      <c r="M209" s="286"/>
      <c r="N209" s="287"/>
      <c r="O209" s="287"/>
      <c r="P209" s="287"/>
      <c r="Q209" s="287"/>
      <c r="R209" s="287"/>
      <c r="S209" s="287"/>
      <c r="T209" s="28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9" t="s">
        <v>235</v>
      </c>
      <c r="AU209" s="289" t="s">
        <v>92</v>
      </c>
      <c r="AV209" s="15" t="s">
        <v>92</v>
      </c>
      <c r="AW209" s="15" t="s">
        <v>40</v>
      </c>
      <c r="AX209" s="15" t="s">
        <v>85</v>
      </c>
      <c r="AY209" s="289" t="s">
        <v>226</v>
      </c>
    </row>
    <row r="210" s="15" customFormat="1">
      <c r="A210" s="15"/>
      <c r="B210" s="280"/>
      <c r="C210" s="281"/>
      <c r="D210" s="245" t="s">
        <v>235</v>
      </c>
      <c r="E210" s="282" t="s">
        <v>1</v>
      </c>
      <c r="F210" s="283" t="s">
        <v>5955</v>
      </c>
      <c r="G210" s="281"/>
      <c r="H210" s="282" t="s">
        <v>1</v>
      </c>
      <c r="I210" s="284"/>
      <c r="J210" s="281"/>
      <c r="K210" s="281"/>
      <c r="L210" s="285"/>
      <c r="M210" s="286"/>
      <c r="N210" s="287"/>
      <c r="O210" s="287"/>
      <c r="P210" s="287"/>
      <c r="Q210" s="287"/>
      <c r="R210" s="287"/>
      <c r="S210" s="287"/>
      <c r="T210" s="28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9" t="s">
        <v>235</v>
      </c>
      <c r="AU210" s="289" t="s">
        <v>92</v>
      </c>
      <c r="AV210" s="15" t="s">
        <v>92</v>
      </c>
      <c r="AW210" s="15" t="s">
        <v>40</v>
      </c>
      <c r="AX210" s="15" t="s">
        <v>85</v>
      </c>
      <c r="AY210" s="289" t="s">
        <v>226</v>
      </c>
    </row>
    <row r="211" s="13" customFormat="1">
      <c r="A211" s="13"/>
      <c r="B211" s="243"/>
      <c r="C211" s="244"/>
      <c r="D211" s="245" t="s">
        <v>235</v>
      </c>
      <c r="E211" s="246" t="s">
        <v>1</v>
      </c>
      <c r="F211" s="247" t="s">
        <v>92</v>
      </c>
      <c r="G211" s="244"/>
      <c r="H211" s="248">
        <v>1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235</v>
      </c>
      <c r="AU211" s="254" t="s">
        <v>92</v>
      </c>
      <c r="AV211" s="13" t="s">
        <v>94</v>
      </c>
      <c r="AW211" s="13" t="s">
        <v>40</v>
      </c>
      <c r="AX211" s="13" t="s">
        <v>92</v>
      </c>
      <c r="AY211" s="254" t="s">
        <v>226</v>
      </c>
    </row>
    <row r="212" s="2" customFormat="1" ht="16.5" customHeight="1">
      <c r="A212" s="41"/>
      <c r="B212" s="42"/>
      <c r="C212" s="230" t="s">
        <v>588</v>
      </c>
      <c r="D212" s="230" t="s">
        <v>228</v>
      </c>
      <c r="E212" s="231" t="s">
        <v>1530</v>
      </c>
      <c r="F212" s="232" t="s">
        <v>5956</v>
      </c>
      <c r="G212" s="233" t="s">
        <v>387</v>
      </c>
      <c r="H212" s="234">
        <v>1</v>
      </c>
      <c r="I212" s="235"/>
      <c r="J212" s="236">
        <f>ROUND(I212*H212,2)</f>
        <v>0</v>
      </c>
      <c r="K212" s="232" t="s">
        <v>1</v>
      </c>
      <c r="L212" s="47"/>
      <c r="M212" s="237" t="s">
        <v>1</v>
      </c>
      <c r="N212" s="238" t="s">
        <v>52</v>
      </c>
      <c r="O212" s="95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1" t="s">
        <v>233</v>
      </c>
      <c r="AT212" s="241" t="s">
        <v>228</v>
      </c>
      <c r="AU212" s="241" t="s">
        <v>92</v>
      </c>
      <c r="AY212" s="19" t="s">
        <v>226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233</v>
      </c>
      <c r="BK212" s="242">
        <f>ROUND(I212*H212,2)</f>
        <v>0</v>
      </c>
      <c r="BL212" s="19" t="s">
        <v>233</v>
      </c>
      <c r="BM212" s="241" t="s">
        <v>5957</v>
      </c>
    </row>
    <row r="213" s="15" customFormat="1">
      <c r="A213" s="15"/>
      <c r="B213" s="280"/>
      <c r="C213" s="281"/>
      <c r="D213" s="245" t="s">
        <v>235</v>
      </c>
      <c r="E213" s="282" t="s">
        <v>1</v>
      </c>
      <c r="F213" s="283" t="s">
        <v>5958</v>
      </c>
      <c r="G213" s="281"/>
      <c r="H213" s="282" t="s">
        <v>1</v>
      </c>
      <c r="I213" s="284"/>
      <c r="J213" s="281"/>
      <c r="K213" s="281"/>
      <c r="L213" s="285"/>
      <c r="M213" s="286"/>
      <c r="N213" s="287"/>
      <c r="O213" s="287"/>
      <c r="P213" s="287"/>
      <c r="Q213" s="287"/>
      <c r="R213" s="287"/>
      <c r="S213" s="287"/>
      <c r="T213" s="28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9" t="s">
        <v>235</v>
      </c>
      <c r="AU213" s="289" t="s">
        <v>92</v>
      </c>
      <c r="AV213" s="15" t="s">
        <v>92</v>
      </c>
      <c r="AW213" s="15" t="s">
        <v>40</v>
      </c>
      <c r="AX213" s="15" t="s">
        <v>85</v>
      </c>
      <c r="AY213" s="289" t="s">
        <v>226</v>
      </c>
    </row>
    <row r="214" s="15" customFormat="1">
      <c r="A214" s="15"/>
      <c r="B214" s="280"/>
      <c r="C214" s="281"/>
      <c r="D214" s="245" t="s">
        <v>235</v>
      </c>
      <c r="E214" s="282" t="s">
        <v>1</v>
      </c>
      <c r="F214" s="283" t="s">
        <v>5959</v>
      </c>
      <c r="G214" s="281"/>
      <c r="H214" s="282" t="s">
        <v>1</v>
      </c>
      <c r="I214" s="284"/>
      <c r="J214" s="281"/>
      <c r="K214" s="281"/>
      <c r="L214" s="285"/>
      <c r="M214" s="286"/>
      <c r="N214" s="287"/>
      <c r="O214" s="287"/>
      <c r="P214" s="287"/>
      <c r="Q214" s="287"/>
      <c r="R214" s="287"/>
      <c r="S214" s="287"/>
      <c r="T214" s="28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9" t="s">
        <v>235</v>
      </c>
      <c r="AU214" s="289" t="s">
        <v>92</v>
      </c>
      <c r="AV214" s="15" t="s">
        <v>92</v>
      </c>
      <c r="AW214" s="15" t="s">
        <v>40</v>
      </c>
      <c r="AX214" s="15" t="s">
        <v>85</v>
      </c>
      <c r="AY214" s="289" t="s">
        <v>226</v>
      </c>
    </row>
    <row r="215" s="15" customFormat="1">
      <c r="A215" s="15"/>
      <c r="B215" s="280"/>
      <c r="C215" s="281"/>
      <c r="D215" s="245" t="s">
        <v>235</v>
      </c>
      <c r="E215" s="282" t="s">
        <v>1</v>
      </c>
      <c r="F215" s="283" t="s">
        <v>5960</v>
      </c>
      <c r="G215" s="281"/>
      <c r="H215" s="282" t="s">
        <v>1</v>
      </c>
      <c r="I215" s="284"/>
      <c r="J215" s="281"/>
      <c r="K215" s="281"/>
      <c r="L215" s="285"/>
      <c r="M215" s="286"/>
      <c r="N215" s="287"/>
      <c r="O215" s="287"/>
      <c r="P215" s="287"/>
      <c r="Q215" s="287"/>
      <c r="R215" s="287"/>
      <c r="S215" s="287"/>
      <c r="T215" s="28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9" t="s">
        <v>235</v>
      </c>
      <c r="AU215" s="289" t="s">
        <v>92</v>
      </c>
      <c r="AV215" s="15" t="s">
        <v>92</v>
      </c>
      <c r="AW215" s="15" t="s">
        <v>40</v>
      </c>
      <c r="AX215" s="15" t="s">
        <v>85</v>
      </c>
      <c r="AY215" s="289" t="s">
        <v>226</v>
      </c>
    </row>
    <row r="216" s="15" customFormat="1">
      <c r="A216" s="15"/>
      <c r="B216" s="280"/>
      <c r="C216" s="281"/>
      <c r="D216" s="245" t="s">
        <v>235</v>
      </c>
      <c r="E216" s="282" t="s">
        <v>1</v>
      </c>
      <c r="F216" s="283" t="s">
        <v>5961</v>
      </c>
      <c r="G216" s="281"/>
      <c r="H216" s="282" t="s">
        <v>1</v>
      </c>
      <c r="I216" s="284"/>
      <c r="J216" s="281"/>
      <c r="K216" s="281"/>
      <c r="L216" s="285"/>
      <c r="M216" s="286"/>
      <c r="N216" s="287"/>
      <c r="O216" s="287"/>
      <c r="P216" s="287"/>
      <c r="Q216" s="287"/>
      <c r="R216" s="287"/>
      <c r="S216" s="287"/>
      <c r="T216" s="28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9" t="s">
        <v>235</v>
      </c>
      <c r="AU216" s="289" t="s">
        <v>92</v>
      </c>
      <c r="AV216" s="15" t="s">
        <v>92</v>
      </c>
      <c r="AW216" s="15" t="s">
        <v>40</v>
      </c>
      <c r="AX216" s="15" t="s">
        <v>85</v>
      </c>
      <c r="AY216" s="289" t="s">
        <v>226</v>
      </c>
    </row>
    <row r="217" s="15" customFormat="1">
      <c r="A217" s="15"/>
      <c r="B217" s="280"/>
      <c r="C217" s="281"/>
      <c r="D217" s="245" t="s">
        <v>235</v>
      </c>
      <c r="E217" s="282" t="s">
        <v>1</v>
      </c>
      <c r="F217" s="283" t="s">
        <v>5962</v>
      </c>
      <c r="G217" s="281"/>
      <c r="H217" s="282" t="s">
        <v>1</v>
      </c>
      <c r="I217" s="284"/>
      <c r="J217" s="281"/>
      <c r="K217" s="281"/>
      <c r="L217" s="285"/>
      <c r="M217" s="286"/>
      <c r="N217" s="287"/>
      <c r="O217" s="287"/>
      <c r="P217" s="287"/>
      <c r="Q217" s="287"/>
      <c r="R217" s="287"/>
      <c r="S217" s="287"/>
      <c r="T217" s="28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9" t="s">
        <v>235</v>
      </c>
      <c r="AU217" s="289" t="s">
        <v>92</v>
      </c>
      <c r="AV217" s="15" t="s">
        <v>92</v>
      </c>
      <c r="AW217" s="15" t="s">
        <v>40</v>
      </c>
      <c r="AX217" s="15" t="s">
        <v>85</v>
      </c>
      <c r="AY217" s="289" t="s">
        <v>226</v>
      </c>
    </row>
    <row r="218" s="15" customFormat="1">
      <c r="A218" s="15"/>
      <c r="B218" s="280"/>
      <c r="C218" s="281"/>
      <c r="D218" s="245" t="s">
        <v>235</v>
      </c>
      <c r="E218" s="282" t="s">
        <v>1</v>
      </c>
      <c r="F218" s="283" t="s">
        <v>5963</v>
      </c>
      <c r="G218" s="281"/>
      <c r="H218" s="282" t="s">
        <v>1</v>
      </c>
      <c r="I218" s="284"/>
      <c r="J218" s="281"/>
      <c r="K218" s="281"/>
      <c r="L218" s="285"/>
      <c r="M218" s="286"/>
      <c r="N218" s="287"/>
      <c r="O218" s="287"/>
      <c r="P218" s="287"/>
      <c r="Q218" s="287"/>
      <c r="R218" s="287"/>
      <c r="S218" s="287"/>
      <c r="T218" s="28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9" t="s">
        <v>235</v>
      </c>
      <c r="AU218" s="289" t="s">
        <v>92</v>
      </c>
      <c r="AV218" s="15" t="s">
        <v>92</v>
      </c>
      <c r="AW218" s="15" t="s">
        <v>40</v>
      </c>
      <c r="AX218" s="15" t="s">
        <v>85</v>
      </c>
      <c r="AY218" s="289" t="s">
        <v>226</v>
      </c>
    </row>
    <row r="219" s="15" customFormat="1">
      <c r="A219" s="15"/>
      <c r="B219" s="280"/>
      <c r="C219" s="281"/>
      <c r="D219" s="245" t="s">
        <v>235</v>
      </c>
      <c r="E219" s="282" t="s">
        <v>1</v>
      </c>
      <c r="F219" s="283" t="s">
        <v>5964</v>
      </c>
      <c r="G219" s="281"/>
      <c r="H219" s="282" t="s">
        <v>1</v>
      </c>
      <c r="I219" s="284"/>
      <c r="J219" s="281"/>
      <c r="K219" s="281"/>
      <c r="L219" s="285"/>
      <c r="M219" s="286"/>
      <c r="N219" s="287"/>
      <c r="O219" s="287"/>
      <c r="P219" s="287"/>
      <c r="Q219" s="287"/>
      <c r="R219" s="287"/>
      <c r="S219" s="287"/>
      <c r="T219" s="28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9" t="s">
        <v>235</v>
      </c>
      <c r="AU219" s="289" t="s">
        <v>92</v>
      </c>
      <c r="AV219" s="15" t="s">
        <v>92</v>
      </c>
      <c r="AW219" s="15" t="s">
        <v>40</v>
      </c>
      <c r="AX219" s="15" t="s">
        <v>85</v>
      </c>
      <c r="AY219" s="289" t="s">
        <v>226</v>
      </c>
    </row>
    <row r="220" s="15" customFormat="1">
      <c r="A220" s="15"/>
      <c r="B220" s="280"/>
      <c r="C220" s="281"/>
      <c r="D220" s="245" t="s">
        <v>235</v>
      </c>
      <c r="E220" s="282" t="s">
        <v>1</v>
      </c>
      <c r="F220" s="283" t="s">
        <v>3060</v>
      </c>
      <c r="G220" s="281"/>
      <c r="H220" s="282" t="s">
        <v>1</v>
      </c>
      <c r="I220" s="284"/>
      <c r="J220" s="281"/>
      <c r="K220" s="281"/>
      <c r="L220" s="285"/>
      <c r="M220" s="286"/>
      <c r="N220" s="287"/>
      <c r="O220" s="287"/>
      <c r="P220" s="287"/>
      <c r="Q220" s="287"/>
      <c r="R220" s="287"/>
      <c r="S220" s="287"/>
      <c r="T220" s="28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9" t="s">
        <v>235</v>
      </c>
      <c r="AU220" s="289" t="s">
        <v>92</v>
      </c>
      <c r="AV220" s="15" t="s">
        <v>92</v>
      </c>
      <c r="AW220" s="15" t="s">
        <v>40</v>
      </c>
      <c r="AX220" s="15" t="s">
        <v>85</v>
      </c>
      <c r="AY220" s="289" t="s">
        <v>226</v>
      </c>
    </row>
    <row r="221" s="15" customFormat="1">
      <c r="A221" s="15"/>
      <c r="B221" s="280"/>
      <c r="C221" s="281"/>
      <c r="D221" s="245" t="s">
        <v>235</v>
      </c>
      <c r="E221" s="282" t="s">
        <v>1</v>
      </c>
      <c r="F221" s="283" t="s">
        <v>3061</v>
      </c>
      <c r="G221" s="281"/>
      <c r="H221" s="282" t="s">
        <v>1</v>
      </c>
      <c r="I221" s="284"/>
      <c r="J221" s="281"/>
      <c r="K221" s="281"/>
      <c r="L221" s="285"/>
      <c r="M221" s="286"/>
      <c r="N221" s="287"/>
      <c r="O221" s="287"/>
      <c r="P221" s="287"/>
      <c r="Q221" s="287"/>
      <c r="R221" s="287"/>
      <c r="S221" s="287"/>
      <c r="T221" s="28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9" t="s">
        <v>235</v>
      </c>
      <c r="AU221" s="289" t="s">
        <v>92</v>
      </c>
      <c r="AV221" s="15" t="s">
        <v>92</v>
      </c>
      <c r="AW221" s="15" t="s">
        <v>40</v>
      </c>
      <c r="AX221" s="15" t="s">
        <v>85</v>
      </c>
      <c r="AY221" s="289" t="s">
        <v>226</v>
      </c>
    </row>
    <row r="222" s="15" customFormat="1">
      <c r="A222" s="15"/>
      <c r="B222" s="280"/>
      <c r="C222" s="281"/>
      <c r="D222" s="245" t="s">
        <v>235</v>
      </c>
      <c r="E222" s="282" t="s">
        <v>1</v>
      </c>
      <c r="F222" s="283" t="s">
        <v>5955</v>
      </c>
      <c r="G222" s="281"/>
      <c r="H222" s="282" t="s">
        <v>1</v>
      </c>
      <c r="I222" s="284"/>
      <c r="J222" s="281"/>
      <c r="K222" s="281"/>
      <c r="L222" s="285"/>
      <c r="M222" s="286"/>
      <c r="N222" s="287"/>
      <c r="O222" s="287"/>
      <c r="P222" s="287"/>
      <c r="Q222" s="287"/>
      <c r="R222" s="287"/>
      <c r="S222" s="287"/>
      <c r="T222" s="28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9" t="s">
        <v>235</v>
      </c>
      <c r="AU222" s="289" t="s">
        <v>92</v>
      </c>
      <c r="AV222" s="15" t="s">
        <v>92</v>
      </c>
      <c r="AW222" s="15" t="s">
        <v>40</v>
      </c>
      <c r="AX222" s="15" t="s">
        <v>85</v>
      </c>
      <c r="AY222" s="289" t="s">
        <v>226</v>
      </c>
    </row>
    <row r="223" s="13" customFormat="1">
      <c r="A223" s="13"/>
      <c r="B223" s="243"/>
      <c r="C223" s="244"/>
      <c r="D223" s="245" t="s">
        <v>235</v>
      </c>
      <c r="E223" s="246" t="s">
        <v>1</v>
      </c>
      <c r="F223" s="247" t="s">
        <v>92</v>
      </c>
      <c r="G223" s="244"/>
      <c r="H223" s="248">
        <v>1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235</v>
      </c>
      <c r="AU223" s="254" t="s">
        <v>92</v>
      </c>
      <c r="AV223" s="13" t="s">
        <v>94</v>
      </c>
      <c r="AW223" s="13" t="s">
        <v>40</v>
      </c>
      <c r="AX223" s="13" t="s">
        <v>92</v>
      </c>
      <c r="AY223" s="254" t="s">
        <v>226</v>
      </c>
    </row>
    <row r="224" s="2" customFormat="1" ht="16.5" customHeight="1">
      <c r="A224" s="41"/>
      <c r="B224" s="42"/>
      <c r="C224" s="230" t="s">
        <v>593</v>
      </c>
      <c r="D224" s="230" t="s">
        <v>228</v>
      </c>
      <c r="E224" s="231" t="s">
        <v>1533</v>
      </c>
      <c r="F224" s="232" t="s">
        <v>5965</v>
      </c>
      <c r="G224" s="233" t="s">
        <v>387</v>
      </c>
      <c r="H224" s="234">
        <v>1</v>
      </c>
      <c r="I224" s="235"/>
      <c r="J224" s="236">
        <f>ROUND(I224*H224,2)</f>
        <v>0</v>
      </c>
      <c r="K224" s="232" t="s">
        <v>1</v>
      </c>
      <c r="L224" s="47"/>
      <c r="M224" s="237" t="s">
        <v>1</v>
      </c>
      <c r="N224" s="238" t="s">
        <v>52</v>
      </c>
      <c r="O224" s="95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1" t="s">
        <v>233</v>
      </c>
      <c r="AT224" s="241" t="s">
        <v>228</v>
      </c>
      <c r="AU224" s="241" t="s">
        <v>92</v>
      </c>
      <c r="AY224" s="19" t="s">
        <v>226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233</v>
      </c>
      <c r="BK224" s="242">
        <f>ROUND(I224*H224,2)</f>
        <v>0</v>
      </c>
      <c r="BL224" s="19" t="s">
        <v>233</v>
      </c>
      <c r="BM224" s="241" t="s">
        <v>5966</v>
      </c>
    </row>
    <row r="225" s="15" customFormat="1">
      <c r="A225" s="15"/>
      <c r="B225" s="280"/>
      <c r="C225" s="281"/>
      <c r="D225" s="245" t="s">
        <v>235</v>
      </c>
      <c r="E225" s="282" t="s">
        <v>1</v>
      </c>
      <c r="F225" s="283" t="s">
        <v>5967</v>
      </c>
      <c r="G225" s="281"/>
      <c r="H225" s="282" t="s">
        <v>1</v>
      </c>
      <c r="I225" s="284"/>
      <c r="J225" s="281"/>
      <c r="K225" s="281"/>
      <c r="L225" s="285"/>
      <c r="M225" s="286"/>
      <c r="N225" s="287"/>
      <c r="O225" s="287"/>
      <c r="P225" s="287"/>
      <c r="Q225" s="287"/>
      <c r="R225" s="287"/>
      <c r="S225" s="287"/>
      <c r="T225" s="28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9" t="s">
        <v>235</v>
      </c>
      <c r="AU225" s="289" t="s">
        <v>92</v>
      </c>
      <c r="AV225" s="15" t="s">
        <v>92</v>
      </c>
      <c r="AW225" s="15" t="s">
        <v>40</v>
      </c>
      <c r="AX225" s="15" t="s">
        <v>85</v>
      </c>
      <c r="AY225" s="289" t="s">
        <v>226</v>
      </c>
    </row>
    <row r="226" s="15" customFormat="1">
      <c r="A226" s="15"/>
      <c r="B226" s="280"/>
      <c r="C226" s="281"/>
      <c r="D226" s="245" t="s">
        <v>235</v>
      </c>
      <c r="E226" s="282" t="s">
        <v>1</v>
      </c>
      <c r="F226" s="283" t="s">
        <v>5968</v>
      </c>
      <c r="G226" s="281"/>
      <c r="H226" s="282" t="s">
        <v>1</v>
      </c>
      <c r="I226" s="284"/>
      <c r="J226" s="281"/>
      <c r="K226" s="281"/>
      <c r="L226" s="285"/>
      <c r="M226" s="286"/>
      <c r="N226" s="287"/>
      <c r="O226" s="287"/>
      <c r="P226" s="287"/>
      <c r="Q226" s="287"/>
      <c r="R226" s="287"/>
      <c r="S226" s="287"/>
      <c r="T226" s="28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9" t="s">
        <v>235</v>
      </c>
      <c r="AU226" s="289" t="s">
        <v>92</v>
      </c>
      <c r="AV226" s="15" t="s">
        <v>92</v>
      </c>
      <c r="AW226" s="15" t="s">
        <v>40</v>
      </c>
      <c r="AX226" s="15" t="s">
        <v>85</v>
      </c>
      <c r="AY226" s="289" t="s">
        <v>226</v>
      </c>
    </row>
    <row r="227" s="15" customFormat="1">
      <c r="A227" s="15"/>
      <c r="B227" s="280"/>
      <c r="C227" s="281"/>
      <c r="D227" s="245" t="s">
        <v>235</v>
      </c>
      <c r="E227" s="282" t="s">
        <v>1</v>
      </c>
      <c r="F227" s="283" t="s">
        <v>5969</v>
      </c>
      <c r="G227" s="281"/>
      <c r="H227" s="282" t="s">
        <v>1</v>
      </c>
      <c r="I227" s="284"/>
      <c r="J227" s="281"/>
      <c r="K227" s="281"/>
      <c r="L227" s="285"/>
      <c r="M227" s="286"/>
      <c r="N227" s="287"/>
      <c r="O227" s="287"/>
      <c r="P227" s="287"/>
      <c r="Q227" s="287"/>
      <c r="R227" s="287"/>
      <c r="S227" s="287"/>
      <c r="T227" s="28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9" t="s">
        <v>235</v>
      </c>
      <c r="AU227" s="289" t="s">
        <v>92</v>
      </c>
      <c r="AV227" s="15" t="s">
        <v>92</v>
      </c>
      <c r="AW227" s="15" t="s">
        <v>40</v>
      </c>
      <c r="AX227" s="15" t="s">
        <v>85</v>
      </c>
      <c r="AY227" s="289" t="s">
        <v>226</v>
      </c>
    </row>
    <row r="228" s="15" customFormat="1">
      <c r="A228" s="15"/>
      <c r="B228" s="280"/>
      <c r="C228" s="281"/>
      <c r="D228" s="245" t="s">
        <v>235</v>
      </c>
      <c r="E228" s="282" t="s">
        <v>1</v>
      </c>
      <c r="F228" s="283" t="s">
        <v>5970</v>
      </c>
      <c r="G228" s="281"/>
      <c r="H228" s="282" t="s">
        <v>1</v>
      </c>
      <c r="I228" s="284"/>
      <c r="J228" s="281"/>
      <c r="K228" s="281"/>
      <c r="L228" s="285"/>
      <c r="M228" s="286"/>
      <c r="N228" s="287"/>
      <c r="O228" s="287"/>
      <c r="P228" s="287"/>
      <c r="Q228" s="287"/>
      <c r="R228" s="287"/>
      <c r="S228" s="287"/>
      <c r="T228" s="28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9" t="s">
        <v>235</v>
      </c>
      <c r="AU228" s="289" t="s">
        <v>92</v>
      </c>
      <c r="AV228" s="15" t="s">
        <v>92</v>
      </c>
      <c r="AW228" s="15" t="s">
        <v>40</v>
      </c>
      <c r="AX228" s="15" t="s">
        <v>85</v>
      </c>
      <c r="AY228" s="289" t="s">
        <v>226</v>
      </c>
    </row>
    <row r="229" s="15" customFormat="1">
      <c r="A229" s="15"/>
      <c r="B229" s="280"/>
      <c r="C229" s="281"/>
      <c r="D229" s="245" t="s">
        <v>235</v>
      </c>
      <c r="E229" s="282" t="s">
        <v>1</v>
      </c>
      <c r="F229" s="283" t="s">
        <v>5971</v>
      </c>
      <c r="G229" s="281"/>
      <c r="H229" s="282" t="s">
        <v>1</v>
      </c>
      <c r="I229" s="284"/>
      <c r="J229" s="281"/>
      <c r="K229" s="281"/>
      <c r="L229" s="285"/>
      <c r="M229" s="286"/>
      <c r="N229" s="287"/>
      <c r="O229" s="287"/>
      <c r="P229" s="287"/>
      <c r="Q229" s="287"/>
      <c r="R229" s="287"/>
      <c r="S229" s="287"/>
      <c r="T229" s="28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9" t="s">
        <v>235</v>
      </c>
      <c r="AU229" s="289" t="s">
        <v>92</v>
      </c>
      <c r="AV229" s="15" t="s">
        <v>92</v>
      </c>
      <c r="AW229" s="15" t="s">
        <v>40</v>
      </c>
      <c r="AX229" s="15" t="s">
        <v>85</v>
      </c>
      <c r="AY229" s="289" t="s">
        <v>226</v>
      </c>
    </row>
    <row r="230" s="15" customFormat="1">
      <c r="A230" s="15"/>
      <c r="B230" s="280"/>
      <c r="C230" s="281"/>
      <c r="D230" s="245" t="s">
        <v>235</v>
      </c>
      <c r="E230" s="282" t="s">
        <v>1</v>
      </c>
      <c r="F230" s="283" t="s">
        <v>5972</v>
      </c>
      <c r="G230" s="281"/>
      <c r="H230" s="282" t="s">
        <v>1</v>
      </c>
      <c r="I230" s="284"/>
      <c r="J230" s="281"/>
      <c r="K230" s="281"/>
      <c r="L230" s="285"/>
      <c r="M230" s="286"/>
      <c r="N230" s="287"/>
      <c r="O230" s="287"/>
      <c r="P230" s="287"/>
      <c r="Q230" s="287"/>
      <c r="R230" s="287"/>
      <c r="S230" s="287"/>
      <c r="T230" s="28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9" t="s">
        <v>235</v>
      </c>
      <c r="AU230" s="289" t="s">
        <v>92</v>
      </c>
      <c r="AV230" s="15" t="s">
        <v>92</v>
      </c>
      <c r="AW230" s="15" t="s">
        <v>40</v>
      </c>
      <c r="AX230" s="15" t="s">
        <v>85</v>
      </c>
      <c r="AY230" s="289" t="s">
        <v>226</v>
      </c>
    </row>
    <row r="231" s="15" customFormat="1">
      <c r="A231" s="15"/>
      <c r="B231" s="280"/>
      <c r="C231" s="281"/>
      <c r="D231" s="245" t="s">
        <v>235</v>
      </c>
      <c r="E231" s="282" t="s">
        <v>1</v>
      </c>
      <c r="F231" s="283" t="s">
        <v>5973</v>
      </c>
      <c r="G231" s="281"/>
      <c r="H231" s="282" t="s">
        <v>1</v>
      </c>
      <c r="I231" s="284"/>
      <c r="J231" s="281"/>
      <c r="K231" s="281"/>
      <c r="L231" s="285"/>
      <c r="M231" s="286"/>
      <c r="N231" s="287"/>
      <c r="O231" s="287"/>
      <c r="P231" s="287"/>
      <c r="Q231" s="287"/>
      <c r="R231" s="287"/>
      <c r="S231" s="287"/>
      <c r="T231" s="28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9" t="s">
        <v>235</v>
      </c>
      <c r="AU231" s="289" t="s">
        <v>92</v>
      </c>
      <c r="AV231" s="15" t="s">
        <v>92</v>
      </c>
      <c r="AW231" s="15" t="s">
        <v>40</v>
      </c>
      <c r="AX231" s="15" t="s">
        <v>85</v>
      </c>
      <c r="AY231" s="289" t="s">
        <v>226</v>
      </c>
    </row>
    <row r="232" s="15" customFormat="1">
      <c r="A232" s="15"/>
      <c r="B232" s="280"/>
      <c r="C232" s="281"/>
      <c r="D232" s="245" t="s">
        <v>235</v>
      </c>
      <c r="E232" s="282" t="s">
        <v>1</v>
      </c>
      <c r="F232" s="283" t="s">
        <v>3060</v>
      </c>
      <c r="G232" s="281"/>
      <c r="H232" s="282" t="s">
        <v>1</v>
      </c>
      <c r="I232" s="284"/>
      <c r="J232" s="281"/>
      <c r="K232" s="281"/>
      <c r="L232" s="285"/>
      <c r="M232" s="286"/>
      <c r="N232" s="287"/>
      <c r="O232" s="287"/>
      <c r="P232" s="287"/>
      <c r="Q232" s="287"/>
      <c r="R232" s="287"/>
      <c r="S232" s="287"/>
      <c r="T232" s="28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9" t="s">
        <v>235</v>
      </c>
      <c r="AU232" s="289" t="s">
        <v>92</v>
      </c>
      <c r="AV232" s="15" t="s">
        <v>92</v>
      </c>
      <c r="AW232" s="15" t="s">
        <v>40</v>
      </c>
      <c r="AX232" s="15" t="s">
        <v>85</v>
      </c>
      <c r="AY232" s="289" t="s">
        <v>226</v>
      </c>
    </row>
    <row r="233" s="15" customFormat="1">
      <c r="A233" s="15"/>
      <c r="B233" s="280"/>
      <c r="C233" s="281"/>
      <c r="D233" s="245" t="s">
        <v>235</v>
      </c>
      <c r="E233" s="282" t="s">
        <v>1</v>
      </c>
      <c r="F233" s="283" t="s">
        <v>3061</v>
      </c>
      <c r="G233" s="281"/>
      <c r="H233" s="282" t="s">
        <v>1</v>
      </c>
      <c r="I233" s="284"/>
      <c r="J233" s="281"/>
      <c r="K233" s="281"/>
      <c r="L233" s="285"/>
      <c r="M233" s="286"/>
      <c r="N233" s="287"/>
      <c r="O233" s="287"/>
      <c r="P233" s="287"/>
      <c r="Q233" s="287"/>
      <c r="R233" s="287"/>
      <c r="S233" s="287"/>
      <c r="T233" s="28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9" t="s">
        <v>235</v>
      </c>
      <c r="AU233" s="289" t="s">
        <v>92</v>
      </c>
      <c r="AV233" s="15" t="s">
        <v>92</v>
      </c>
      <c r="AW233" s="15" t="s">
        <v>40</v>
      </c>
      <c r="AX233" s="15" t="s">
        <v>85</v>
      </c>
      <c r="AY233" s="289" t="s">
        <v>226</v>
      </c>
    </row>
    <row r="234" s="15" customFormat="1">
      <c r="A234" s="15"/>
      <c r="B234" s="280"/>
      <c r="C234" s="281"/>
      <c r="D234" s="245" t="s">
        <v>235</v>
      </c>
      <c r="E234" s="282" t="s">
        <v>1</v>
      </c>
      <c r="F234" s="283" t="s">
        <v>5955</v>
      </c>
      <c r="G234" s="281"/>
      <c r="H234" s="282" t="s">
        <v>1</v>
      </c>
      <c r="I234" s="284"/>
      <c r="J234" s="281"/>
      <c r="K234" s="281"/>
      <c r="L234" s="285"/>
      <c r="M234" s="286"/>
      <c r="N234" s="287"/>
      <c r="O234" s="287"/>
      <c r="P234" s="287"/>
      <c r="Q234" s="287"/>
      <c r="R234" s="287"/>
      <c r="S234" s="287"/>
      <c r="T234" s="28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9" t="s">
        <v>235</v>
      </c>
      <c r="AU234" s="289" t="s">
        <v>92</v>
      </c>
      <c r="AV234" s="15" t="s">
        <v>92</v>
      </c>
      <c r="AW234" s="15" t="s">
        <v>40</v>
      </c>
      <c r="AX234" s="15" t="s">
        <v>85</v>
      </c>
      <c r="AY234" s="289" t="s">
        <v>226</v>
      </c>
    </row>
    <row r="235" s="13" customFormat="1">
      <c r="A235" s="13"/>
      <c r="B235" s="243"/>
      <c r="C235" s="244"/>
      <c r="D235" s="245" t="s">
        <v>235</v>
      </c>
      <c r="E235" s="246" t="s">
        <v>1</v>
      </c>
      <c r="F235" s="247" t="s">
        <v>92</v>
      </c>
      <c r="G235" s="244"/>
      <c r="H235" s="248">
        <v>1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235</v>
      </c>
      <c r="AU235" s="254" t="s">
        <v>92</v>
      </c>
      <c r="AV235" s="13" t="s">
        <v>94</v>
      </c>
      <c r="AW235" s="13" t="s">
        <v>40</v>
      </c>
      <c r="AX235" s="13" t="s">
        <v>92</v>
      </c>
      <c r="AY235" s="254" t="s">
        <v>226</v>
      </c>
    </row>
    <row r="236" s="2" customFormat="1" ht="16.5" customHeight="1">
      <c r="A236" s="41"/>
      <c r="B236" s="42"/>
      <c r="C236" s="230" t="s">
        <v>598</v>
      </c>
      <c r="D236" s="230" t="s">
        <v>228</v>
      </c>
      <c r="E236" s="231" t="s">
        <v>1536</v>
      </c>
      <c r="F236" s="232" t="s">
        <v>5974</v>
      </c>
      <c r="G236" s="233" t="s">
        <v>387</v>
      </c>
      <c r="H236" s="234">
        <v>1</v>
      </c>
      <c r="I236" s="235"/>
      <c r="J236" s="236">
        <f>ROUND(I236*H236,2)</f>
        <v>0</v>
      </c>
      <c r="K236" s="232" t="s">
        <v>1</v>
      </c>
      <c r="L236" s="47"/>
      <c r="M236" s="237" t="s">
        <v>1</v>
      </c>
      <c r="N236" s="238" t="s">
        <v>52</v>
      </c>
      <c r="O236" s="95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1" t="s">
        <v>233</v>
      </c>
      <c r="AT236" s="241" t="s">
        <v>228</v>
      </c>
      <c r="AU236" s="241" t="s">
        <v>92</v>
      </c>
      <c r="AY236" s="19" t="s">
        <v>226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233</v>
      </c>
      <c r="BK236" s="242">
        <f>ROUND(I236*H236,2)</f>
        <v>0</v>
      </c>
      <c r="BL236" s="19" t="s">
        <v>233</v>
      </c>
      <c r="BM236" s="241" t="s">
        <v>5975</v>
      </c>
    </row>
    <row r="237" s="15" customFormat="1">
      <c r="A237" s="15"/>
      <c r="B237" s="280"/>
      <c r="C237" s="281"/>
      <c r="D237" s="245" t="s">
        <v>235</v>
      </c>
      <c r="E237" s="282" t="s">
        <v>1</v>
      </c>
      <c r="F237" s="283" t="s">
        <v>5976</v>
      </c>
      <c r="G237" s="281"/>
      <c r="H237" s="282" t="s">
        <v>1</v>
      </c>
      <c r="I237" s="284"/>
      <c r="J237" s="281"/>
      <c r="K237" s="281"/>
      <c r="L237" s="285"/>
      <c r="M237" s="286"/>
      <c r="N237" s="287"/>
      <c r="O237" s="287"/>
      <c r="P237" s="287"/>
      <c r="Q237" s="287"/>
      <c r="R237" s="287"/>
      <c r="S237" s="287"/>
      <c r="T237" s="28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9" t="s">
        <v>235</v>
      </c>
      <c r="AU237" s="289" t="s">
        <v>92</v>
      </c>
      <c r="AV237" s="15" t="s">
        <v>92</v>
      </c>
      <c r="AW237" s="15" t="s">
        <v>40</v>
      </c>
      <c r="AX237" s="15" t="s">
        <v>85</v>
      </c>
      <c r="AY237" s="289" t="s">
        <v>226</v>
      </c>
    </row>
    <row r="238" s="15" customFormat="1">
      <c r="A238" s="15"/>
      <c r="B238" s="280"/>
      <c r="C238" s="281"/>
      <c r="D238" s="245" t="s">
        <v>235</v>
      </c>
      <c r="E238" s="282" t="s">
        <v>1</v>
      </c>
      <c r="F238" s="283" t="s">
        <v>5977</v>
      </c>
      <c r="G238" s="281"/>
      <c r="H238" s="282" t="s">
        <v>1</v>
      </c>
      <c r="I238" s="284"/>
      <c r="J238" s="281"/>
      <c r="K238" s="281"/>
      <c r="L238" s="285"/>
      <c r="M238" s="286"/>
      <c r="N238" s="287"/>
      <c r="O238" s="287"/>
      <c r="P238" s="287"/>
      <c r="Q238" s="287"/>
      <c r="R238" s="287"/>
      <c r="S238" s="287"/>
      <c r="T238" s="28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9" t="s">
        <v>235</v>
      </c>
      <c r="AU238" s="289" t="s">
        <v>92</v>
      </c>
      <c r="AV238" s="15" t="s">
        <v>92</v>
      </c>
      <c r="AW238" s="15" t="s">
        <v>40</v>
      </c>
      <c r="AX238" s="15" t="s">
        <v>85</v>
      </c>
      <c r="AY238" s="289" t="s">
        <v>226</v>
      </c>
    </row>
    <row r="239" s="15" customFormat="1">
      <c r="A239" s="15"/>
      <c r="B239" s="280"/>
      <c r="C239" s="281"/>
      <c r="D239" s="245" t="s">
        <v>235</v>
      </c>
      <c r="E239" s="282" t="s">
        <v>1</v>
      </c>
      <c r="F239" s="283" t="s">
        <v>5978</v>
      </c>
      <c r="G239" s="281"/>
      <c r="H239" s="282" t="s">
        <v>1</v>
      </c>
      <c r="I239" s="284"/>
      <c r="J239" s="281"/>
      <c r="K239" s="281"/>
      <c r="L239" s="285"/>
      <c r="M239" s="286"/>
      <c r="N239" s="287"/>
      <c r="O239" s="287"/>
      <c r="P239" s="287"/>
      <c r="Q239" s="287"/>
      <c r="R239" s="287"/>
      <c r="S239" s="287"/>
      <c r="T239" s="28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9" t="s">
        <v>235</v>
      </c>
      <c r="AU239" s="289" t="s">
        <v>92</v>
      </c>
      <c r="AV239" s="15" t="s">
        <v>92</v>
      </c>
      <c r="AW239" s="15" t="s">
        <v>40</v>
      </c>
      <c r="AX239" s="15" t="s">
        <v>85</v>
      </c>
      <c r="AY239" s="289" t="s">
        <v>226</v>
      </c>
    </row>
    <row r="240" s="15" customFormat="1">
      <c r="A240" s="15"/>
      <c r="B240" s="280"/>
      <c r="C240" s="281"/>
      <c r="D240" s="245" t="s">
        <v>235</v>
      </c>
      <c r="E240" s="282" t="s">
        <v>1</v>
      </c>
      <c r="F240" s="283" t="s">
        <v>5979</v>
      </c>
      <c r="G240" s="281"/>
      <c r="H240" s="282" t="s">
        <v>1</v>
      </c>
      <c r="I240" s="284"/>
      <c r="J240" s="281"/>
      <c r="K240" s="281"/>
      <c r="L240" s="285"/>
      <c r="M240" s="286"/>
      <c r="N240" s="287"/>
      <c r="O240" s="287"/>
      <c r="P240" s="287"/>
      <c r="Q240" s="287"/>
      <c r="R240" s="287"/>
      <c r="S240" s="287"/>
      <c r="T240" s="28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9" t="s">
        <v>235</v>
      </c>
      <c r="AU240" s="289" t="s">
        <v>92</v>
      </c>
      <c r="AV240" s="15" t="s">
        <v>92</v>
      </c>
      <c r="AW240" s="15" t="s">
        <v>40</v>
      </c>
      <c r="AX240" s="15" t="s">
        <v>85</v>
      </c>
      <c r="AY240" s="289" t="s">
        <v>226</v>
      </c>
    </row>
    <row r="241" s="15" customFormat="1">
      <c r="A241" s="15"/>
      <c r="B241" s="280"/>
      <c r="C241" s="281"/>
      <c r="D241" s="245" t="s">
        <v>235</v>
      </c>
      <c r="E241" s="282" t="s">
        <v>1</v>
      </c>
      <c r="F241" s="283" t="s">
        <v>3060</v>
      </c>
      <c r="G241" s="281"/>
      <c r="H241" s="282" t="s">
        <v>1</v>
      </c>
      <c r="I241" s="284"/>
      <c r="J241" s="281"/>
      <c r="K241" s="281"/>
      <c r="L241" s="285"/>
      <c r="M241" s="286"/>
      <c r="N241" s="287"/>
      <c r="O241" s="287"/>
      <c r="P241" s="287"/>
      <c r="Q241" s="287"/>
      <c r="R241" s="287"/>
      <c r="S241" s="287"/>
      <c r="T241" s="28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9" t="s">
        <v>235</v>
      </c>
      <c r="AU241" s="289" t="s">
        <v>92</v>
      </c>
      <c r="AV241" s="15" t="s">
        <v>92</v>
      </c>
      <c r="AW241" s="15" t="s">
        <v>40</v>
      </c>
      <c r="AX241" s="15" t="s">
        <v>85</v>
      </c>
      <c r="AY241" s="289" t="s">
        <v>226</v>
      </c>
    </row>
    <row r="242" s="15" customFormat="1">
      <c r="A242" s="15"/>
      <c r="B242" s="280"/>
      <c r="C242" s="281"/>
      <c r="D242" s="245" t="s">
        <v>235</v>
      </c>
      <c r="E242" s="282" t="s">
        <v>1</v>
      </c>
      <c r="F242" s="283" t="s">
        <v>3645</v>
      </c>
      <c r="G242" s="281"/>
      <c r="H242" s="282" t="s">
        <v>1</v>
      </c>
      <c r="I242" s="284"/>
      <c r="J242" s="281"/>
      <c r="K242" s="281"/>
      <c r="L242" s="285"/>
      <c r="M242" s="286"/>
      <c r="N242" s="287"/>
      <c r="O242" s="287"/>
      <c r="P242" s="287"/>
      <c r="Q242" s="287"/>
      <c r="R242" s="287"/>
      <c r="S242" s="287"/>
      <c r="T242" s="28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9" t="s">
        <v>235</v>
      </c>
      <c r="AU242" s="289" t="s">
        <v>92</v>
      </c>
      <c r="AV242" s="15" t="s">
        <v>92</v>
      </c>
      <c r="AW242" s="15" t="s">
        <v>40</v>
      </c>
      <c r="AX242" s="15" t="s">
        <v>85</v>
      </c>
      <c r="AY242" s="289" t="s">
        <v>226</v>
      </c>
    </row>
    <row r="243" s="15" customFormat="1">
      <c r="A243" s="15"/>
      <c r="B243" s="280"/>
      <c r="C243" s="281"/>
      <c r="D243" s="245" t="s">
        <v>235</v>
      </c>
      <c r="E243" s="282" t="s">
        <v>1</v>
      </c>
      <c r="F243" s="283" t="s">
        <v>5955</v>
      </c>
      <c r="G243" s="281"/>
      <c r="H243" s="282" t="s">
        <v>1</v>
      </c>
      <c r="I243" s="284"/>
      <c r="J243" s="281"/>
      <c r="K243" s="281"/>
      <c r="L243" s="285"/>
      <c r="M243" s="286"/>
      <c r="N243" s="287"/>
      <c r="O243" s="287"/>
      <c r="P243" s="287"/>
      <c r="Q243" s="287"/>
      <c r="R243" s="287"/>
      <c r="S243" s="287"/>
      <c r="T243" s="28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9" t="s">
        <v>235</v>
      </c>
      <c r="AU243" s="289" t="s">
        <v>92</v>
      </c>
      <c r="AV243" s="15" t="s">
        <v>92</v>
      </c>
      <c r="AW243" s="15" t="s">
        <v>40</v>
      </c>
      <c r="AX243" s="15" t="s">
        <v>85</v>
      </c>
      <c r="AY243" s="289" t="s">
        <v>226</v>
      </c>
    </row>
    <row r="244" s="13" customFormat="1">
      <c r="A244" s="13"/>
      <c r="B244" s="243"/>
      <c r="C244" s="244"/>
      <c r="D244" s="245" t="s">
        <v>235</v>
      </c>
      <c r="E244" s="246" t="s">
        <v>1</v>
      </c>
      <c r="F244" s="247" t="s">
        <v>92</v>
      </c>
      <c r="G244" s="244"/>
      <c r="H244" s="248">
        <v>1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235</v>
      </c>
      <c r="AU244" s="254" t="s">
        <v>92</v>
      </c>
      <c r="AV244" s="13" t="s">
        <v>94</v>
      </c>
      <c r="AW244" s="13" t="s">
        <v>40</v>
      </c>
      <c r="AX244" s="13" t="s">
        <v>92</v>
      </c>
      <c r="AY244" s="254" t="s">
        <v>226</v>
      </c>
    </row>
    <row r="245" s="2" customFormat="1" ht="16.5" customHeight="1">
      <c r="A245" s="41"/>
      <c r="B245" s="42"/>
      <c r="C245" s="230" t="s">
        <v>603</v>
      </c>
      <c r="D245" s="230" t="s">
        <v>228</v>
      </c>
      <c r="E245" s="231" t="s">
        <v>1539</v>
      </c>
      <c r="F245" s="232" t="s">
        <v>5980</v>
      </c>
      <c r="G245" s="233" t="s">
        <v>387</v>
      </c>
      <c r="H245" s="234">
        <v>1</v>
      </c>
      <c r="I245" s="235"/>
      <c r="J245" s="236">
        <f>ROUND(I245*H245,2)</f>
        <v>0</v>
      </c>
      <c r="K245" s="232" t="s">
        <v>1</v>
      </c>
      <c r="L245" s="47"/>
      <c r="M245" s="237" t="s">
        <v>1</v>
      </c>
      <c r="N245" s="238" t="s">
        <v>52</v>
      </c>
      <c r="O245" s="95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1" t="s">
        <v>233</v>
      </c>
      <c r="AT245" s="241" t="s">
        <v>228</v>
      </c>
      <c r="AU245" s="241" t="s">
        <v>92</v>
      </c>
      <c r="AY245" s="19" t="s">
        <v>226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233</v>
      </c>
      <c r="BK245" s="242">
        <f>ROUND(I245*H245,2)</f>
        <v>0</v>
      </c>
      <c r="BL245" s="19" t="s">
        <v>233</v>
      </c>
      <c r="BM245" s="241" t="s">
        <v>5981</v>
      </c>
    </row>
    <row r="246" s="15" customFormat="1">
      <c r="A246" s="15"/>
      <c r="B246" s="280"/>
      <c r="C246" s="281"/>
      <c r="D246" s="245" t="s">
        <v>235</v>
      </c>
      <c r="E246" s="282" t="s">
        <v>1</v>
      </c>
      <c r="F246" s="283" t="s">
        <v>5982</v>
      </c>
      <c r="G246" s="281"/>
      <c r="H246" s="282" t="s">
        <v>1</v>
      </c>
      <c r="I246" s="284"/>
      <c r="J246" s="281"/>
      <c r="K246" s="281"/>
      <c r="L246" s="285"/>
      <c r="M246" s="286"/>
      <c r="N246" s="287"/>
      <c r="O246" s="287"/>
      <c r="P246" s="287"/>
      <c r="Q246" s="287"/>
      <c r="R246" s="287"/>
      <c r="S246" s="287"/>
      <c r="T246" s="28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9" t="s">
        <v>235</v>
      </c>
      <c r="AU246" s="289" t="s">
        <v>92</v>
      </c>
      <c r="AV246" s="15" t="s">
        <v>92</v>
      </c>
      <c r="AW246" s="15" t="s">
        <v>40</v>
      </c>
      <c r="AX246" s="15" t="s">
        <v>85</v>
      </c>
      <c r="AY246" s="289" t="s">
        <v>226</v>
      </c>
    </row>
    <row r="247" s="15" customFormat="1">
      <c r="A247" s="15"/>
      <c r="B247" s="280"/>
      <c r="C247" s="281"/>
      <c r="D247" s="245" t="s">
        <v>235</v>
      </c>
      <c r="E247" s="282" t="s">
        <v>1</v>
      </c>
      <c r="F247" s="283" t="s">
        <v>5983</v>
      </c>
      <c r="G247" s="281"/>
      <c r="H247" s="282" t="s">
        <v>1</v>
      </c>
      <c r="I247" s="284"/>
      <c r="J247" s="281"/>
      <c r="K247" s="281"/>
      <c r="L247" s="285"/>
      <c r="M247" s="286"/>
      <c r="N247" s="287"/>
      <c r="O247" s="287"/>
      <c r="P247" s="287"/>
      <c r="Q247" s="287"/>
      <c r="R247" s="287"/>
      <c r="S247" s="287"/>
      <c r="T247" s="28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9" t="s">
        <v>235</v>
      </c>
      <c r="AU247" s="289" t="s">
        <v>92</v>
      </c>
      <c r="AV247" s="15" t="s">
        <v>92</v>
      </c>
      <c r="AW247" s="15" t="s">
        <v>40</v>
      </c>
      <c r="AX247" s="15" t="s">
        <v>85</v>
      </c>
      <c r="AY247" s="289" t="s">
        <v>226</v>
      </c>
    </row>
    <row r="248" s="15" customFormat="1">
      <c r="A248" s="15"/>
      <c r="B248" s="280"/>
      <c r="C248" s="281"/>
      <c r="D248" s="245" t="s">
        <v>235</v>
      </c>
      <c r="E248" s="282" t="s">
        <v>1</v>
      </c>
      <c r="F248" s="283" t="s">
        <v>3060</v>
      </c>
      <c r="G248" s="281"/>
      <c r="H248" s="282" t="s">
        <v>1</v>
      </c>
      <c r="I248" s="284"/>
      <c r="J248" s="281"/>
      <c r="K248" s="281"/>
      <c r="L248" s="285"/>
      <c r="M248" s="286"/>
      <c r="N248" s="287"/>
      <c r="O248" s="287"/>
      <c r="P248" s="287"/>
      <c r="Q248" s="287"/>
      <c r="R248" s="287"/>
      <c r="S248" s="287"/>
      <c r="T248" s="28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9" t="s">
        <v>235</v>
      </c>
      <c r="AU248" s="289" t="s">
        <v>92</v>
      </c>
      <c r="AV248" s="15" t="s">
        <v>92</v>
      </c>
      <c r="AW248" s="15" t="s">
        <v>40</v>
      </c>
      <c r="AX248" s="15" t="s">
        <v>85</v>
      </c>
      <c r="AY248" s="289" t="s">
        <v>226</v>
      </c>
    </row>
    <row r="249" s="15" customFormat="1">
      <c r="A249" s="15"/>
      <c r="B249" s="280"/>
      <c r="C249" s="281"/>
      <c r="D249" s="245" t="s">
        <v>235</v>
      </c>
      <c r="E249" s="282" t="s">
        <v>1</v>
      </c>
      <c r="F249" s="283" t="s">
        <v>3645</v>
      </c>
      <c r="G249" s="281"/>
      <c r="H249" s="282" t="s">
        <v>1</v>
      </c>
      <c r="I249" s="284"/>
      <c r="J249" s="281"/>
      <c r="K249" s="281"/>
      <c r="L249" s="285"/>
      <c r="M249" s="286"/>
      <c r="N249" s="287"/>
      <c r="O249" s="287"/>
      <c r="P249" s="287"/>
      <c r="Q249" s="287"/>
      <c r="R249" s="287"/>
      <c r="S249" s="287"/>
      <c r="T249" s="28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9" t="s">
        <v>235</v>
      </c>
      <c r="AU249" s="289" t="s">
        <v>92</v>
      </c>
      <c r="AV249" s="15" t="s">
        <v>92</v>
      </c>
      <c r="AW249" s="15" t="s">
        <v>40</v>
      </c>
      <c r="AX249" s="15" t="s">
        <v>85</v>
      </c>
      <c r="AY249" s="289" t="s">
        <v>226</v>
      </c>
    </row>
    <row r="250" s="15" customFormat="1">
      <c r="A250" s="15"/>
      <c r="B250" s="280"/>
      <c r="C250" s="281"/>
      <c r="D250" s="245" t="s">
        <v>235</v>
      </c>
      <c r="E250" s="282" t="s">
        <v>1</v>
      </c>
      <c r="F250" s="283" t="s">
        <v>5955</v>
      </c>
      <c r="G250" s="281"/>
      <c r="H250" s="282" t="s">
        <v>1</v>
      </c>
      <c r="I250" s="284"/>
      <c r="J250" s="281"/>
      <c r="K250" s="281"/>
      <c r="L250" s="285"/>
      <c r="M250" s="286"/>
      <c r="N250" s="287"/>
      <c r="O250" s="287"/>
      <c r="P250" s="287"/>
      <c r="Q250" s="287"/>
      <c r="R250" s="287"/>
      <c r="S250" s="287"/>
      <c r="T250" s="28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9" t="s">
        <v>235</v>
      </c>
      <c r="AU250" s="289" t="s">
        <v>92</v>
      </c>
      <c r="AV250" s="15" t="s">
        <v>92</v>
      </c>
      <c r="AW250" s="15" t="s">
        <v>40</v>
      </c>
      <c r="AX250" s="15" t="s">
        <v>85</v>
      </c>
      <c r="AY250" s="289" t="s">
        <v>226</v>
      </c>
    </row>
    <row r="251" s="13" customFormat="1">
      <c r="A251" s="13"/>
      <c r="B251" s="243"/>
      <c r="C251" s="244"/>
      <c r="D251" s="245" t="s">
        <v>235</v>
      </c>
      <c r="E251" s="246" t="s">
        <v>1</v>
      </c>
      <c r="F251" s="247" t="s">
        <v>92</v>
      </c>
      <c r="G251" s="244"/>
      <c r="H251" s="248">
        <v>1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235</v>
      </c>
      <c r="AU251" s="254" t="s">
        <v>92</v>
      </c>
      <c r="AV251" s="13" t="s">
        <v>94</v>
      </c>
      <c r="AW251" s="13" t="s">
        <v>40</v>
      </c>
      <c r="AX251" s="13" t="s">
        <v>92</v>
      </c>
      <c r="AY251" s="254" t="s">
        <v>226</v>
      </c>
    </row>
    <row r="252" s="2" customFormat="1" ht="16.5" customHeight="1">
      <c r="A252" s="41"/>
      <c r="B252" s="42"/>
      <c r="C252" s="230" t="s">
        <v>608</v>
      </c>
      <c r="D252" s="230" t="s">
        <v>228</v>
      </c>
      <c r="E252" s="231" t="s">
        <v>1542</v>
      </c>
      <c r="F252" s="232" t="s">
        <v>5984</v>
      </c>
      <c r="G252" s="233" t="s">
        <v>387</v>
      </c>
      <c r="H252" s="234">
        <v>1</v>
      </c>
      <c r="I252" s="235"/>
      <c r="J252" s="236">
        <f>ROUND(I252*H252,2)</f>
        <v>0</v>
      </c>
      <c r="K252" s="232" t="s">
        <v>1</v>
      </c>
      <c r="L252" s="47"/>
      <c r="M252" s="237" t="s">
        <v>1</v>
      </c>
      <c r="N252" s="238" t="s">
        <v>52</v>
      </c>
      <c r="O252" s="95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1" t="s">
        <v>233</v>
      </c>
      <c r="AT252" s="241" t="s">
        <v>228</v>
      </c>
      <c r="AU252" s="241" t="s">
        <v>92</v>
      </c>
      <c r="AY252" s="19" t="s">
        <v>226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233</v>
      </c>
      <c r="BK252" s="242">
        <f>ROUND(I252*H252,2)</f>
        <v>0</v>
      </c>
      <c r="BL252" s="19" t="s">
        <v>233</v>
      </c>
      <c r="BM252" s="241" t="s">
        <v>5985</v>
      </c>
    </row>
    <row r="253" s="15" customFormat="1">
      <c r="A253" s="15"/>
      <c r="B253" s="280"/>
      <c r="C253" s="281"/>
      <c r="D253" s="245" t="s">
        <v>235</v>
      </c>
      <c r="E253" s="282" t="s">
        <v>1</v>
      </c>
      <c r="F253" s="283" t="s">
        <v>3649</v>
      </c>
      <c r="G253" s="281"/>
      <c r="H253" s="282" t="s">
        <v>1</v>
      </c>
      <c r="I253" s="284"/>
      <c r="J253" s="281"/>
      <c r="K253" s="281"/>
      <c r="L253" s="285"/>
      <c r="M253" s="286"/>
      <c r="N253" s="287"/>
      <c r="O253" s="287"/>
      <c r="P253" s="287"/>
      <c r="Q253" s="287"/>
      <c r="R253" s="287"/>
      <c r="S253" s="287"/>
      <c r="T253" s="28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9" t="s">
        <v>235</v>
      </c>
      <c r="AU253" s="289" t="s">
        <v>92</v>
      </c>
      <c r="AV253" s="15" t="s">
        <v>92</v>
      </c>
      <c r="AW253" s="15" t="s">
        <v>40</v>
      </c>
      <c r="AX253" s="15" t="s">
        <v>85</v>
      </c>
      <c r="AY253" s="289" t="s">
        <v>226</v>
      </c>
    </row>
    <row r="254" s="15" customFormat="1">
      <c r="A254" s="15"/>
      <c r="B254" s="280"/>
      <c r="C254" s="281"/>
      <c r="D254" s="245" t="s">
        <v>235</v>
      </c>
      <c r="E254" s="282" t="s">
        <v>1</v>
      </c>
      <c r="F254" s="283" t="s">
        <v>3060</v>
      </c>
      <c r="G254" s="281"/>
      <c r="H254" s="282" t="s">
        <v>1</v>
      </c>
      <c r="I254" s="284"/>
      <c r="J254" s="281"/>
      <c r="K254" s="281"/>
      <c r="L254" s="285"/>
      <c r="M254" s="286"/>
      <c r="N254" s="287"/>
      <c r="O254" s="287"/>
      <c r="P254" s="287"/>
      <c r="Q254" s="287"/>
      <c r="R254" s="287"/>
      <c r="S254" s="287"/>
      <c r="T254" s="28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9" t="s">
        <v>235</v>
      </c>
      <c r="AU254" s="289" t="s">
        <v>92</v>
      </c>
      <c r="AV254" s="15" t="s">
        <v>92</v>
      </c>
      <c r="AW254" s="15" t="s">
        <v>40</v>
      </c>
      <c r="AX254" s="15" t="s">
        <v>85</v>
      </c>
      <c r="AY254" s="289" t="s">
        <v>226</v>
      </c>
    </row>
    <row r="255" s="15" customFormat="1">
      <c r="A255" s="15"/>
      <c r="B255" s="280"/>
      <c r="C255" s="281"/>
      <c r="D255" s="245" t="s">
        <v>235</v>
      </c>
      <c r="E255" s="282" t="s">
        <v>1</v>
      </c>
      <c r="F255" s="283" t="s">
        <v>3645</v>
      </c>
      <c r="G255" s="281"/>
      <c r="H255" s="282" t="s">
        <v>1</v>
      </c>
      <c r="I255" s="284"/>
      <c r="J255" s="281"/>
      <c r="K255" s="281"/>
      <c r="L255" s="285"/>
      <c r="M255" s="286"/>
      <c r="N255" s="287"/>
      <c r="O255" s="287"/>
      <c r="P255" s="287"/>
      <c r="Q255" s="287"/>
      <c r="R255" s="287"/>
      <c r="S255" s="287"/>
      <c r="T255" s="28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9" t="s">
        <v>235</v>
      </c>
      <c r="AU255" s="289" t="s">
        <v>92</v>
      </c>
      <c r="AV255" s="15" t="s">
        <v>92</v>
      </c>
      <c r="AW255" s="15" t="s">
        <v>40</v>
      </c>
      <c r="AX255" s="15" t="s">
        <v>85</v>
      </c>
      <c r="AY255" s="289" t="s">
        <v>226</v>
      </c>
    </row>
    <row r="256" s="15" customFormat="1">
      <c r="A256" s="15"/>
      <c r="B256" s="280"/>
      <c r="C256" s="281"/>
      <c r="D256" s="245" t="s">
        <v>235</v>
      </c>
      <c r="E256" s="282" t="s">
        <v>1</v>
      </c>
      <c r="F256" s="283" t="s">
        <v>5955</v>
      </c>
      <c r="G256" s="281"/>
      <c r="H256" s="282" t="s">
        <v>1</v>
      </c>
      <c r="I256" s="284"/>
      <c r="J256" s="281"/>
      <c r="K256" s="281"/>
      <c r="L256" s="285"/>
      <c r="M256" s="286"/>
      <c r="N256" s="287"/>
      <c r="O256" s="287"/>
      <c r="P256" s="287"/>
      <c r="Q256" s="287"/>
      <c r="R256" s="287"/>
      <c r="S256" s="287"/>
      <c r="T256" s="28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9" t="s">
        <v>235</v>
      </c>
      <c r="AU256" s="289" t="s">
        <v>92</v>
      </c>
      <c r="AV256" s="15" t="s">
        <v>92</v>
      </c>
      <c r="AW256" s="15" t="s">
        <v>40</v>
      </c>
      <c r="AX256" s="15" t="s">
        <v>85</v>
      </c>
      <c r="AY256" s="289" t="s">
        <v>226</v>
      </c>
    </row>
    <row r="257" s="13" customFormat="1">
      <c r="A257" s="13"/>
      <c r="B257" s="243"/>
      <c r="C257" s="244"/>
      <c r="D257" s="245" t="s">
        <v>235</v>
      </c>
      <c r="E257" s="246" t="s">
        <v>1</v>
      </c>
      <c r="F257" s="247" t="s">
        <v>92</v>
      </c>
      <c r="G257" s="244"/>
      <c r="H257" s="248">
        <v>1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235</v>
      </c>
      <c r="AU257" s="254" t="s">
        <v>92</v>
      </c>
      <c r="AV257" s="13" t="s">
        <v>94</v>
      </c>
      <c r="AW257" s="13" t="s">
        <v>40</v>
      </c>
      <c r="AX257" s="13" t="s">
        <v>92</v>
      </c>
      <c r="AY257" s="254" t="s">
        <v>226</v>
      </c>
    </row>
    <row r="258" s="2" customFormat="1" ht="16.5" customHeight="1">
      <c r="A258" s="41"/>
      <c r="B258" s="42"/>
      <c r="C258" s="230" t="s">
        <v>615</v>
      </c>
      <c r="D258" s="230" t="s">
        <v>228</v>
      </c>
      <c r="E258" s="231" t="s">
        <v>1545</v>
      </c>
      <c r="F258" s="232" t="s">
        <v>5986</v>
      </c>
      <c r="G258" s="233" t="s">
        <v>387</v>
      </c>
      <c r="H258" s="234">
        <v>1</v>
      </c>
      <c r="I258" s="235"/>
      <c r="J258" s="236">
        <f>ROUND(I258*H258,2)</f>
        <v>0</v>
      </c>
      <c r="K258" s="232" t="s">
        <v>1</v>
      </c>
      <c r="L258" s="47"/>
      <c r="M258" s="237" t="s">
        <v>1</v>
      </c>
      <c r="N258" s="238" t="s">
        <v>52</v>
      </c>
      <c r="O258" s="95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1" t="s">
        <v>233</v>
      </c>
      <c r="AT258" s="241" t="s">
        <v>228</v>
      </c>
      <c r="AU258" s="241" t="s">
        <v>92</v>
      </c>
      <c r="AY258" s="19" t="s">
        <v>226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233</v>
      </c>
      <c r="BK258" s="242">
        <f>ROUND(I258*H258,2)</f>
        <v>0</v>
      </c>
      <c r="BL258" s="19" t="s">
        <v>233</v>
      </c>
      <c r="BM258" s="241" t="s">
        <v>5987</v>
      </c>
    </row>
    <row r="259" s="15" customFormat="1">
      <c r="A259" s="15"/>
      <c r="B259" s="280"/>
      <c r="C259" s="281"/>
      <c r="D259" s="245" t="s">
        <v>235</v>
      </c>
      <c r="E259" s="282" t="s">
        <v>1</v>
      </c>
      <c r="F259" s="283" t="s">
        <v>5988</v>
      </c>
      <c r="G259" s="281"/>
      <c r="H259" s="282" t="s">
        <v>1</v>
      </c>
      <c r="I259" s="284"/>
      <c r="J259" s="281"/>
      <c r="K259" s="281"/>
      <c r="L259" s="285"/>
      <c r="M259" s="286"/>
      <c r="N259" s="287"/>
      <c r="O259" s="287"/>
      <c r="P259" s="287"/>
      <c r="Q259" s="287"/>
      <c r="R259" s="287"/>
      <c r="S259" s="287"/>
      <c r="T259" s="28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9" t="s">
        <v>235</v>
      </c>
      <c r="AU259" s="289" t="s">
        <v>92</v>
      </c>
      <c r="AV259" s="15" t="s">
        <v>92</v>
      </c>
      <c r="AW259" s="15" t="s">
        <v>40</v>
      </c>
      <c r="AX259" s="15" t="s">
        <v>85</v>
      </c>
      <c r="AY259" s="289" t="s">
        <v>226</v>
      </c>
    </row>
    <row r="260" s="15" customFormat="1">
      <c r="A260" s="15"/>
      <c r="B260" s="280"/>
      <c r="C260" s="281"/>
      <c r="D260" s="245" t="s">
        <v>235</v>
      </c>
      <c r="E260" s="282" t="s">
        <v>1</v>
      </c>
      <c r="F260" s="283" t="s">
        <v>5989</v>
      </c>
      <c r="G260" s="281"/>
      <c r="H260" s="282" t="s">
        <v>1</v>
      </c>
      <c r="I260" s="284"/>
      <c r="J260" s="281"/>
      <c r="K260" s="281"/>
      <c r="L260" s="285"/>
      <c r="M260" s="286"/>
      <c r="N260" s="287"/>
      <c r="O260" s="287"/>
      <c r="P260" s="287"/>
      <c r="Q260" s="287"/>
      <c r="R260" s="287"/>
      <c r="S260" s="287"/>
      <c r="T260" s="28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9" t="s">
        <v>235</v>
      </c>
      <c r="AU260" s="289" t="s">
        <v>92</v>
      </c>
      <c r="AV260" s="15" t="s">
        <v>92</v>
      </c>
      <c r="AW260" s="15" t="s">
        <v>40</v>
      </c>
      <c r="AX260" s="15" t="s">
        <v>85</v>
      </c>
      <c r="AY260" s="289" t="s">
        <v>226</v>
      </c>
    </row>
    <row r="261" s="15" customFormat="1">
      <c r="A261" s="15"/>
      <c r="B261" s="280"/>
      <c r="C261" s="281"/>
      <c r="D261" s="245" t="s">
        <v>235</v>
      </c>
      <c r="E261" s="282" t="s">
        <v>1</v>
      </c>
      <c r="F261" s="283" t="s">
        <v>5990</v>
      </c>
      <c r="G261" s="281"/>
      <c r="H261" s="282" t="s">
        <v>1</v>
      </c>
      <c r="I261" s="284"/>
      <c r="J261" s="281"/>
      <c r="K261" s="281"/>
      <c r="L261" s="285"/>
      <c r="M261" s="286"/>
      <c r="N261" s="287"/>
      <c r="O261" s="287"/>
      <c r="P261" s="287"/>
      <c r="Q261" s="287"/>
      <c r="R261" s="287"/>
      <c r="S261" s="287"/>
      <c r="T261" s="28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9" t="s">
        <v>235</v>
      </c>
      <c r="AU261" s="289" t="s">
        <v>92</v>
      </c>
      <c r="AV261" s="15" t="s">
        <v>92</v>
      </c>
      <c r="AW261" s="15" t="s">
        <v>40</v>
      </c>
      <c r="AX261" s="15" t="s">
        <v>85</v>
      </c>
      <c r="AY261" s="289" t="s">
        <v>226</v>
      </c>
    </row>
    <row r="262" s="15" customFormat="1">
      <c r="A262" s="15"/>
      <c r="B262" s="280"/>
      <c r="C262" s="281"/>
      <c r="D262" s="245" t="s">
        <v>235</v>
      </c>
      <c r="E262" s="282" t="s">
        <v>1</v>
      </c>
      <c r="F262" s="283" t="s">
        <v>3060</v>
      </c>
      <c r="G262" s="281"/>
      <c r="H262" s="282" t="s">
        <v>1</v>
      </c>
      <c r="I262" s="284"/>
      <c r="J262" s="281"/>
      <c r="K262" s="281"/>
      <c r="L262" s="285"/>
      <c r="M262" s="286"/>
      <c r="N262" s="287"/>
      <c r="O262" s="287"/>
      <c r="P262" s="287"/>
      <c r="Q262" s="287"/>
      <c r="R262" s="287"/>
      <c r="S262" s="287"/>
      <c r="T262" s="28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9" t="s">
        <v>235</v>
      </c>
      <c r="AU262" s="289" t="s">
        <v>92</v>
      </c>
      <c r="AV262" s="15" t="s">
        <v>92</v>
      </c>
      <c r="AW262" s="15" t="s">
        <v>40</v>
      </c>
      <c r="AX262" s="15" t="s">
        <v>85</v>
      </c>
      <c r="AY262" s="289" t="s">
        <v>226</v>
      </c>
    </row>
    <row r="263" s="15" customFormat="1">
      <c r="A263" s="15"/>
      <c r="B263" s="280"/>
      <c r="C263" s="281"/>
      <c r="D263" s="245" t="s">
        <v>235</v>
      </c>
      <c r="E263" s="282" t="s">
        <v>1</v>
      </c>
      <c r="F263" s="283" t="s">
        <v>3645</v>
      </c>
      <c r="G263" s="281"/>
      <c r="H263" s="282" t="s">
        <v>1</v>
      </c>
      <c r="I263" s="284"/>
      <c r="J263" s="281"/>
      <c r="K263" s="281"/>
      <c r="L263" s="285"/>
      <c r="M263" s="286"/>
      <c r="N263" s="287"/>
      <c r="O263" s="287"/>
      <c r="P263" s="287"/>
      <c r="Q263" s="287"/>
      <c r="R263" s="287"/>
      <c r="S263" s="287"/>
      <c r="T263" s="28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9" t="s">
        <v>235</v>
      </c>
      <c r="AU263" s="289" t="s">
        <v>92</v>
      </c>
      <c r="AV263" s="15" t="s">
        <v>92</v>
      </c>
      <c r="AW263" s="15" t="s">
        <v>40</v>
      </c>
      <c r="AX263" s="15" t="s">
        <v>85</v>
      </c>
      <c r="AY263" s="289" t="s">
        <v>226</v>
      </c>
    </row>
    <row r="264" s="15" customFormat="1">
      <c r="A264" s="15"/>
      <c r="B264" s="280"/>
      <c r="C264" s="281"/>
      <c r="D264" s="245" t="s">
        <v>235</v>
      </c>
      <c r="E264" s="282" t="s">
        <v>1</v>
      </c>
      <c r="F264" s="283" t="s">
        <v>5955</v>
      </c>
      <c r="G264" s="281"/>
      <c r="H264" s="282" t="s">
        <v>1</v>
      </c>
      <c r="I264" s="284"/>
      <c r="J264" s="281"/>
      <c r="K264" s="281"/>
      <c r="L264" s="285"/>
      <c r="M264" s="286"/>
      <c r="N264" s="287"/>
      <c r="O264" s="287"/>
      <c r="P264" s="287"/>
      <c r="Q264" s="287"/>
      <c r="R264" s="287"/>
      <c r="S264" s="287"/>
      <c r="T264" s="28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9" t="s">
        <v>235</v>
      </c>
      <c r="AU264" s="289" t="s">
        <v>92</v>
      </c>
      <c r="AV264" s="15" t="s">
        <v>92</v>
      </c>
      <c r="AW264" s="15" t="s">
        <v>40</v>
      </c>
      <c r="AX264" s="15" t="s">
        <v>85</v>
      </c>
      <c r="AY264" s="289" t="s">
        <v>226</v>
      </c>
    </row>
    <row r="265" s="13" customFormat="1">
      <c r="A265" s="13"/>
      <c r="B265" s="243"/>
      <c r="C265" s="244"/>
      <c r="D265" s="245" t="s">
        <v>235</v>
      </c>
      <c r="E265" s="246" t="s">
        <v>1</v>
      </c>
      <c r="F265" s="247" t="s">
        <v>92</v>
      </c>
      <c r="G265" s="244"/>
      <c r="H265" s="248">
        <v>1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235</v>
      </c>
      <c r="AU265" s="254" t="s">
        <v>92</v>
      </c>
      <c r="AV265" s="13" t="s">
        <v>94</v>
      </c>
      <c r="AW265" s="13" t="s">
        <v>40</v>
      </c>
      <c r="AX265" s="13" t="s">
        <v>92</v>
      </c>
      <c r="AY265" s="254" t="s">
        <v>226</v>
      </c>
    </row>
    <row r="266" s="2" customFormat="1" ht="16.5" customHeight="1">
      <c r="A266" s="41"/>
      <c r="B266" s="42"/>
      <c r="C266" s="230" t="s">
        <v>620</v>
      </c>
      <c r="D266" s="230" t="s">
        <v>228</v>
      </c>
      <c r="E266" s="231" t="s">
        <v>1548</v>
      </c>
      <c r="F266" s="232" t="s">
        <v>5991</v>
      </c>
      <c r="G266" s="233" t="s">
        <v>387</v>
      </c>
      <c r="H266" s="234">
        <v>1</v>
      </c>
      <c r="I266" s="235"/>
      <c r="J266" s="236">
        <f>ROUND(I266*H266,2)</f>
        <v>0</v>
      </c>
      <c r="K266" s="232" t="s">
        <v>1</v>
      </c>
      <c r="L266" s="47"/>
      <c r="M266" s="237" t="s">
        <v>1</v>
      </c>
      <c r="N266" s="238" t="s">
        <v>52</v>
      </c>
      <c r="O266" s="95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1" t="s">
        <v>233</v>
      </c>
      <c r="AT266" s="241" t="s">
        <v>228</v>
      </c>
      <c r="AU266" s="241" t="s">
        <v>92</v>
      </c>
      <c r="AY266" s="19" t="s">
        <v>226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9" t="s">
        <v>233</v>
      </c>
      <c r="BK266" s="242">
        <f>ROUND(I266*H266,2)</f>
        <v>0</v>
      </c>
      <c r="BL266" s="19" t="s">
        <v>233</v>
      </c>
      <c r="BM266" s="241" t="s">
        <v>5992</v>
      </c>
    </row>
    <row r="267" s="15" customFormat="1">
      <c r="A267" s="15"/>
      <c r="B267" s="280"/>
      <c r="C267" s="281"/>
      <c r="D267" s="245" t="s">
        <v>235</v>
      </c>
      <c r="E267" s="282" t="s">
        <v>1</v>
      </c>
      <c r="F267" s="283" t="s">
        <v>3649</v>
      </c>
      <c r="G267" s="281"/>
      <c r="H267" s="282" t="s">
        <v>1</v>
      </c>
      <c r="I267" s="284"/>
      <c r="J267" s="281"/>
      <c r="K267" s="281"/>
      <c r="L267" s="285"/>
      <c r="M267" s="286"/>
      <c r="N267" s="287"/>
      <c r="O267" s="287"/>
      <c r="P267" s="287"/>
      <c r="Q267" s="287"/>
      <c r="R267" s="287"/>
      <c r="S267" s="287"/>
      <c r="T267" s="28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9" t="s">
        <v>235</v>
      </c>
      <c r="AU267" s="289" t="s">
        <v>92</v>
      </c>
      <c r="AV267" s="15" t="s">
        <v>92</v>
      </c>
      <c r="AW267" s="15" t="s">
        <v>40</v>
      </c>
      <c r="AX267" s="15" t="s">
        <v>85</v>
      </c>
      <c r="AY267" s="289" t="s">
        <v>226</v>
      </c>
    </row>
    <row r="268" s="15" customFormat="1">
      <c r="A268" s="15"/>
      <c r="B268" s="280"/>
      <c r="C268" s="281"/>
      <c r="D268" s="245" t="s">
        <v>235</v>
      </c>
      <c r="E268" s="282" t="s">
        <v>1</v>
      </c>
      <c r="F268" s="283" t="s">
        <v>3060</v>
      </c>
      <c r="G268" s="281"/>
      <c r="H268" s="282" t="s">
        <v>1</v>
      </c>
      <c r="I268" s="284"/>
      <c r="J268" s="281"/>
      <c r="K268" s="281"/>
      <c r="L268" s="285"/>
      <c r="M268" s="286"/>
      <c r="N268" s="287"/>
      <c r="O268" s="287"/>
      <c r="P268" s="287"/>
      <c r="Q268" s="287"/>
      <c r="R268" s="287"/>
      <c r="S268" s="287"/>
      <c r="T268" s="28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9" t="s">
        <v>235</v>
      </c>
      <c r="AU268" s="289" t="s">
        <v>92</v>
      </c>
      <c r="AV268" s="15" t="s">
        <v>92</v>
      </c>
      <c r="AW268" s="15" t="s">
        <v>40</v>
      </c>
      <c r="AX268" s="15" t="s">
        <v>85</v>
      </c>
      <c r="AY268" s="289" t="s">
        <v>226</v>
      </c>
    </row>
    <row r="269" s="15" customFormat="1">
      <c r="A269" s="15"/>
      <c r="B269" s="280"/>
      <c r="C269" s="281"/>
      <c r="D269" s="245" t="s">
        <v>235</v>
      </c>
      <c r="E269" s="282" t="s">
        <v>1</v>
      </c>
      <c r="F269" s="283" t="s">
        <v>3645</v>
      </c>
      <c r="G269" s="281"/>
      <c r="H269" s="282" t="s">
        <v>1</v>
      </c>
      <c r="I269" s="284"/>
      <c r="J269" s="281"/>
      <c r="K269" s="281"/>
      <c r="L269" s="285"/>
      <c r="M269" s="286"/>
      <c r="N269" s="287"/>
      <c r="O269" s="287"/>
      <c r="P269" s="287"/>
      <c r="Q269" s="287"/>
      <c r="R269" s="287"/>
      <c r="S269" s="287"/>
      <c r="T269" s="28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9" t="s">
        <v>235</v>
      </c>
      <c r="AU269" s="289" t="s">
        <v>92</v>
      </c>
      <c r="AV269" s="15" t="s">
        <v>92</v>
      </c>
      <c r="AW269" s="15" t="s">
        <v>40</v>
      </c>
      <c r="AX269" s="15" t="s">
        <v>85</v>
      </c>
      <c r="AY269" s="289" t="s">
        <v>226</v>
      </c>
    </row>
    <row r="270" s="15" customFormat="1">
      <c r="A270" s="15"/>
      <c r="B270" s="280"/>
      <c r="C270" s="281"/>
      <c r="D270" s="245" t="s">
        <v>235</v>
      </c>
      <c r="E270" s="282" t="s">
        <v>1</v>
      </c>
      <c r="F270" s="283" t="s">
        <v>5955</v>
      </c>
      <c r="G270" s="281"/>
      <c r="H270" s="282" t="s">
        <v>1</v>
      </c>
      <c r="I270" s="284"/>
      <c r="J270" s="281"/>
      <c r="K270" s="281"/>
      <c r="L270" s="285"/>
      <c r="M270" s="286"/>
      <c r="N270" s="287"/>
      <c r="O270" s="287"/>
      <c r="P270" s="287"/>
      <c r="Q270" s="287"/>
      <c r="R270" s="287"/>
      <c r="S270" s="287"/>
      <c r="T270" s="28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9" t="s">
        <v>235</v>
      </c>
      <c r="AU270" s="289" t="s">
        <v>92</v>
      </c>
      <c r="AV270" s="15" t="s">
        <v>92</v>
      </c>
      <c r="AW270" s="15" t="s">
        <v>40</v>
      </c>
      <c r="AX270" s="15" t="s">
        <v>85</v>
      </c>
      <c r="AY270" s="289" t="s">
        <v>226</v>
      </c>
    </row>
    <row r="271" s="13" customFormat="1">
      <c r="A271" s="13"/>
      <c r="B271" s="243"/>
      <c r="C271" s="244"/>
      <c r="D271" s="245" t="s">
        <v>235</v>
      </c>
      <c r="E271" s="246" t="s">
        <v>1</v>
      </c>
      <c r="F271" s="247" t="s">
        <v>92</v>
      </c>
      <c r="G271" s="244"/>
      <c r="H271" s="248">
        <v>1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235</v>
      </c>
      <c r="AU271" s="254" t="s">
        <v>92</v>
      </c>
      <c r="AV271" s="13" t="s">
        <v>94</v>
      </c>
      <c r="AW271" s="13" t="s">
        <v>40</v>
      </c>
      <c r="AX271" s="13" t="s">
        <v>92</v>
      </c>
      <c r="AY271" s="254" t="s">
        <v>226</v>
      </c>
    </row>
    <row r="272" s="2" customFormat="1" ht="16.5" customHeight="1">
      <c r="A272" s="41"/>
      <c r="B272" s="42"/>
      <c r="C272" s="230" t="s">
        <v>625</v>
      </c>
      <c r="D272" s="230" t="s">
        <v>228</v>
      </c>
      <c r="E272" s="231" t="s">
        <v>1551</v>
      </c>
      <c r="F272" s="232" t="s">
        <v>5993</v>
      </c>
      <c r="G272" s="233" t="s">
        <v>387</v>
      </c>
      <c r="H272" s="234">
        <v>1</v>
      </c>
      <c r="I272" s="235"/>
      <c r="J272" s="236">
        <f>ROUND(I272*H272,2)</f>
        <v>0</v>
      </c>
      <c r="K272" s="232" t="s">
        <v>1</v>
      </c>
      <c r="L272" s="47"/>
      <c r="M272" s="237" t="s">
        <v>1</v>
      </c>
      <c r="N272" s="238" t="s">
        <v>52</v>
      </c>
      <c r="O272" s="95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1" t="s">
        <v>233</v>
      </c>
      <c r="AT272" s="241" t="s">
        <v>228</v>
      </c>
      <c r="AU272" s="241" t="s">
        <v>92</v>
      </c>
      <c r="AY272" s="19" t="s">
        <v>226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233</v>
      </c>
      <c r="BK272" s="242">
        <f>ROUND(I272*H272,2)</f>
        <v>0</v>
      </c>
      <c r="BL272" s="19" t="s">
        <v>233</v>
      </c>
      <c r="BM272" s="241" t="s">
        <v>5994</v>
      </c>
    </row>
    <row r="273" s="15" customFormat="1">
      <c r="A273" s="15"/>
      <c r="B273" s="280"/>
      <c r="C273" s="281"/>
      <c r="D273" s="245" t="s">
        <v>235</v>
      </c>
      <c r="E273" s="282" t="s">
        <v>1</v>
      </c>
      <c r="F273" s="283" t="s">
        <v>5988</v>
      </c>
      <c r="G273" s="281"/>
      <c r="H273" s="282" t="s">
        <v>1</v>
      </c>
      <c r="I273" s="284"/>
      <c r="J273" s="281"/>
      <c r="K273" s="281"/>
      <c r="L273" s="285"/>
      <c r="M273" s="286"/>
      <c r="N273" s="287"/>
      <c r="O273" s="287"/>
      <c r="P273" s="287"/>
      <c r="Q273" s="287"/>
      <c r="R273" s="287"/>
      <c r="S273" s="287"/>
      <c r="T273" s="28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9" t="s">
        <v>235</v>
      </c>
      <c r="AU273" s="289" t="s">
        <v>92</v>
      </c>
      <c r="AV273" s="15" t="s">
        <v>92</v>
      </c>
      <c r="AW273" s="15" t="s">
        <v>40</v>
      </c>
      <c r="AX273" s="15" t="s">
        <v>85</v>
      </c>
      <c r="AY273" s="289" t="s">
        <v>226</v>
      </c>
    </row>
    <row r="274" s="15" customFormat="1">
      <c r="A274" s="15"/>
      <c r="B274" s="280"/>
      <c r="C274" s="281"/>
      <c r="D274" s="245" t="s">
        <v>235</v>
      </c>
      <c r="E274" s="282" t="s">
        <v>1</v>
      </c>
      <c r="F274" s="283" t="s">
        <v>5995</v>
      </c>
      <c r="G274" s="281"/>
      <c r="H274" s="282" t="s">
        <v>1</v>
      </c>
      <c r="I274" s="284"/>
      <c r="J274" s="281"/>
      <c r="K274" s="281"/>
      <c r="L274" s="285"/>
      <c r="M274" s="286"/>
      <c r="N274" s="287"/>
      <c r="O274" s="287"/>
      <c r="P274" s="287"/>
      <c r="Q274" s="287"/>
      <c r="R274" s="287"/>
      <c r="S274" s="287"/>
      <c r="T274" s="28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9" t="s">
        <v>235</v>
      </c>
      <c r="AU274" s="289" t="s">
        <v>92</v>
      </c>
      <c r="AV274" s="15" t="s">
        <v>92</v>
      </c>
      <c r="AW274" s="15" t="s">
        <v>40</v>
      </c>
      <c r="AX274" s="15" t="s">
        <v>85</v>
      </c>
      <c r="AY274" s="289" t="s">
        <v>226</v>
      </c>
    </row>
    <row r="275" s="15" customFormat="1">
      <c r="A275" s="15"/>
      <c r="B275" s="280"/>
      <c r="C275" s="281"/>
      <c r="D275" s="245" t="s">
        <v>235</v>
      </c>
      <c r="E275" s="282" t="s">
        <v>1</v>
      </c>
      <c r="F275" s="283" t="s">
        <v>3060</v>
      </c>
      <c r="G275" s="281"/>
      <c r="H275" s="282" t="s">
        <v>1</v>
      </c>
      <c r="I275" s="284"/>
      <c r="J275" s="281"/>
      <c r="K275" s="281"/>
      <c r="L275" s="285"/>
      <c r="M275" s="286"/>
      <c r="N275" s="287"/>
      <c r="O275" s="287"/>
      <c r="P275" s="287"/>
      <c r="Q275" s="287"/>
      <c r="R275" s="287"/>
      <c r="S275" s="287"/>
      <c r="T275" s="28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9" t="s">
        <v>235</v>
      </c>
      <c r="AU275" s="289" t="s">
        <v>92</v>
      </c>
      <c r="AV275" s="15" t="s">
        <v>92</v>
      </c>
      <c r="AW275" s="15" t="s">
        <v>40</v>
      </c>
      <c r="AX275" s="15" t="s">
        <v>85</v>
      </c>
      <c r="AY275" s="289" t="s">
        <v>226</v>
      </c>
    </row>
    <row r="276" s="15" customFormat="1">
      <c r="A276" s="15"/>
      <c r="B276" s="280"/>
      <c r="C276" s="281"/>
      <c r="D276" s="245" t="s">
        <v>235</v>
      </c>
      <c r="E276" s="282" t="s">
        <v>1</v>
      </c>
      <c r="F276" s="283" t="s">
        <v>3645</v>
      </c>
      <c r="G276" s="281"/>
      <c r="H276" s="282" t="s">
        <v>1</v>
      </c>
      <c r="I276" s="284"/>
      <c r="J276" s="281"/>
      <c r="K276" s="281"/>
      <c r="L276" s="285"/>
      <c r="M276" s="286"/>
      <c r="N276" s="287"/>
      <c r="O276" s="287"/>
      <c r="P276" s="287"/>
      <c r="Q276" s="287"/>
      <c r="R276" s="287"/>
      <c r="S276" s="287"/>
      <c r="T276" s="28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9" t="s">
        <v>235</v>
      </c>
      <c r="AU276" s="289" t="s">
        <v>92</v>
      </c>
      <c r="AV276" s="15" t="s">
        <v>92</v>
      </c>
      <c r="AW276" s="15" t="s">
        <v>40</v>
      </c>
      <c r="AX276" s="15" t="s">
        <v>85</v>
      </c>
      <c r="AY276" s="289" t="s">
        <v>226</v>
      </c>
    </row>
    <row r="277" s="15" customFormat="1">
      <c r="A277" s="15"/>
      <c r="B277" s="280"/>
      <c r="C277" s="281"/>
      <c r="D277" s="245" t="s">
        <v>235</v>
      </c>
      <c r="E277" s="282" t="s">
        <v>1</v>
      </c>
      <c r="F277" s="283" t="s">
        <v>5955</v>
      </c>
      <c r="G277" s="281"/>
      <c r="H277" s="282" t="s">
        <v>1</v>
      </c>
      <c r="I277" s="284"/>
      <c r="J277" s="281"/>
      <c r="K277" s="281"/>
      <c r="L277" s="285"/>
      <c r="M277" s="286"/>
      <c r="N277" s="287"/>
      <c r="O277" s="287"/>
      <c r="P277" s="287"/>
      <c r="Q277" s="287"/>
      <c r="R277" s="287"/>
      <c r="S277" s="287"/>
      <c r="T277" s="28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9" t="s">
        <v>235</v>
      </c>
      <c r="AU277" s="289" t="s">
        <v>92</v>
      </c>
      <c r="AV277" s="15" t="s">
        <v>92</v>
      </c>
      <c r="AW277" s="15" t="s">
        <v>40</v>
      </c>
      <c r="AX277" s="15" t="s">
        <v>85</v>
      </c>
      <c r="AY277" s="289" t="s">
        <v>226</v>
      </c>
    </row>
    <row r="278" s="13" customFormat="1">
      <c r="A278" s="13"/>
      <c r="B278" s="243"/>
      <c r="C278" s="244"/>
      <c r="D278" s="245" t="s">
        <v>235</v>
      </c>
      <c r="E278" s="246" t="s">
        <v>1</v>
      </c>
      <c r="F278" s="247" t="s">
        <v>92</v>
      </c>
      <c r="G278" s="244"/>
      <c r="H278" s="248">
        <v>1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235</v>
      </c>
      <c r="AU278" s="254" t="s">
        <v>92</v>
      </c>
      <c r="AV278" s="13" t="s">
        <v>94</v>
      </c>
      <c r="AW278" s="13" t="s">
        <v>40</v>
      </c>
      <c r="AX278" s="13" t="s">
        <v>92</v>
      </c>
      <c r="AY278" s="254" t="s">
        <v>226</v>
      </c>
    </row>
    <row r="279" s="2" customFormat="1" ht="16.5" customHeight="1">
      <c r="A279" s="41"/>
      <c r="B279" s="42"/>
      <c r="C279" s="230" t="s">
        <v>630</v>
      </c>
      <c r="D279" s="230" t="s">
        <v>228</v>
      </c>
      <c r="E279" s="231" t="s">
        <v>1554</v>
      </c>
      <c r="F279" s="232" t="s">
        <v>5996</v>
      </c>
      <c r="G279" s="233" t="s">
        <v>387</v>
      </c>
      <c r="H279" s="234">
        <v>1</v>
      </c>
      <c r="I279" s="235"/>
      <c r="J279" s="236">
        <f>ROUND(I279*H279,2)</f>
        <v>0</v>
      </c>
      <c r="K279" s="232" t="s">
        <v>1</v>
      </c>
      <c r="L279" s="47"/>
      <c r="M279" s="237" t="s">
        <v>1</v>
      </c>
      <c r="N279" s="238" t="s">
        <v>52</v>
      </c>
      <c r="O279" s="95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1" t="s">
        <v>233</v>
      </c>
      <c r="AT279" s="241" t="s">
        <v>228</v>
      </c>
      <c r="AU279" s="241" t="s">
        <v>92</v>
      </c>
      <c r="AY279" s="19" t="s">
        <v>226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9" t="s">
        <v>233</v>
      </c>
      <c r="BK279" s="242">
        <f>ROUND(I279*H279,2)</f>
        <v>0</v>
      </c>
      <c r="BL279" s="19" t="s">
        <v>233</v>
      </c>
      <c r="BM279" s="241" t="s">
        <v>5997</v>
      </c>
    </row>
    <row r="280" s="15" customFormat="1">
      <c r="A280" s="15"/>
      <c r="B280" s="280"/>
      <c r="C280" s="281"/>
      <c r="D280" s="245" t="s">
        <v>235</v>
      </c>
      <c r="E280" s="282" t="s">
        <v>1</v>
      </c>
      <c r="F280" s="283" t="s">
        <v>5998</v>
      </c>
      <c r="G280" s="281"/>
      <c r="H280" s="282" t="s">
        <v>1</v>
      </c>
      <c r="I280" s="284"/>
      <c r="J280" s="281"/>
      <c r="K280" s="281"/>
      <c r="L280" s="285"/>
      <c r="M280" s="286"/>
      <c r="N280" s="287"/>
      <c r="O280" s="287"/>
      <c r="P280" s="287"/>
      <c r="Q280" s="287"/>
      <c r="R280" s="287"/>
      <c r="S280" s="287"/>
      <c r="T280" s="28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9" t="s">
        <v>235</v>
      </c>
      <c r="AU280" s="289" t="s">
        <v>92</v>
      </c>
      <c r="AV280" s="15" t="s">
        <v>92</v>
      </c>
      <c r="AW280" s="15" t="s">
        <v>40</v>
      </c>
      <c r="AX280" s="15" t="s">
        <v>85</v>
      </c>
      <c r="AY280" s="289" t="s">
        <v>226</v>
      </c>
    </row>
    <row r="281" s="15" customFormat="1">
      <c r="A281" s="15"/>
      <c r="B281" s="280"/>
      <c r="C281" s="281"/>
      <c r="D281" s="245" t="s">
        <v>235</v>
      </c>
      <c r="E281" s="282" t="s">
        <v>1</v>
      </c>
      <c r="F281" s="283" t="s">
        <v>3060</v>
      </c>
      <c r="G281" s="281"/>
      <c r="H281" s="282" t="s">
        <v>1</v>
      </c>
      <c r="I281" s="284"/>
      <c r="J281" s="281"/>
      <c r="K281" s="281"/>
      <c r="L281" s="285"/>
      <c r="M281" s="286"/>
      <c r="N281" s="287"/>
      <c r="O281" s="287"/>
      <c r="P281" s="287"/>
      <c r="Q281" s="287"/>
      <c r="R281" s="287"/>
      <c r="S281" s="287"/>
      <c r="T281" s="28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9" t="s">
        <v>235</v>
      </c>
      <c r="AU281" s="289" t="s">
        <v>92</v>
      </c>
      <c r="AV281" s="15" t="s">
        <v>92</v>
      </c>
      <c r="AW281" s="15" t="s">
        <v>40</v>
      </c>
      <c r="AX281" s="15" t="s">
        <v>85</v>
      </c>
      <c r="AY281" s="289" t="s">
        <v>226</v>
      </c>
    </row>
    <row r="282" s="15" customFormat="1">
      <c r="A282" s="15"/>
      <c r="B282" s="280"/>
      <c r="C282" s="281"/>
      <c r="D282" s="245" t="s">
        <v>235</v>
      </c>
      <c r="E282" s="282" t="s">
        <v>1</v>
      </c>
      <c r="F282" s="283" t="s">
        <v>3645</v>
      </c>
      <c r="G282" s="281"/>
      <c r="H282" s="282" t="s">
        <v>1</v>
      </c>
      <c r="I282" s="284"/>
      <c r="J282" s="281"/>
      <c r="K282" s="281"/>
      <c r="L282" s="285"/>
      <c r="M282" s="286"/>
      <c r="N282" s="287"/>
      <c r="O282" s="287"/>
      <c r="P282" s="287"/>
      <c r="Q282" s="287"/>
      <c r="R282" s="287"/>
      <c r="S282" s="287"/>
      <c r="T282" s="28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9" t="s">
        <v>235</v>
      </c>
      <c r="AU282" s="289" t="s">
        <v>92</v>
      </c>
      <c r="AV282" s="15" t="s">
        <v>92</v>
      </c>
      <c r="AW282" s="15" t="s">
        <v>40</v>
      </c>
      <c r="AX282" s="15" t="s">
        <v>85</v>
      </c>
      <c r="AY282" s="289" t="s">
        <v>226</v>
      </c>
    </row>
    <row r="283" s="15" customFormat="1">
      <c r="A283" s="15"/>
      <c r="B283" s="280"/>
      <c r="C283" s="281"/>
      <c r="D283" s="245" t="s">
        <v>235</v>
      </c>
      <c r="E283" s="282" t="s">
        <v>1</v>
      </c>
      <c r="F283" s="283" t="s">
        <v>5955</v>
      </c>
      <c r="G283" s="281"/>
      <c r="H283" s="282" t="s">
        <v>1</v>
      </c>
      <c r="I283" s="284"/>
      <c r="J283" s="281"/>
      <c r="K283" s="281"/>
      <c r="L283" s="285"/>
      <c r="M283" s="286"/>
      <c r="N283" s="287"/>
      <c r="O283" s="287"/>
      <c r="P283" s="287"/>
      <c r="Q283" s="287"/>
      <c r="R283" s="287"/>
      <c r="S283" s="287"/>
      <c r="T283" s="28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9" t="s">
        <v>235</v>
      </c>
      <c r="AU283" s="289" t="s">
        <v>92</v>
      </c>
      <c r="AV283" s="15" t="s">
        <v>92</v>
      </c>
      <c r="AW283" s="15" t="s">
        <v>40</v>
      </c>
      <c r="AX283" s="15" t="s">
        <v>85</v>
      </c>
      <c r="AY283" s="289" t="s">
        <v>226</v>
      </c>
    </row>
    <row r="284" s="13" customFormat="1">
      <c r="A284" s="13"/>
      <c r="B284" s="243"/>
      <c r="C284" s="244"/>
      <c r="D284" s="245" t="s">
        <v>235</v>
      </c>
      <c r="E284" s="246" t="s">
        <v>1</v>
      </c>
      <c r="F284" s="247" t="s">
        <v>92</v>
      </c>
      <c r="G284" s="244"/>
      <c r="H284" s="248">
        <v>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235</v>
      </c>
      <c r="AU284" s="254" t="s">
        <v>92</v>
      </c>
      <c r="AV284" s="13" t="s">
        <v>94</v>
      </c>
      <c r="AW284" s="13" t="s">
        <v>40</v>
      </c>
      <c r="AX284" s="13" t="s">
        <v>92</v>
      </c>
      <c r="AY284" s="254" t="s">
        <v>226</v>
      </c>
    </row>
    <row r="285" s="2" customFormat="1" ht="16.5" customHeight="1">
      <c r="A285" s="41"/>
      <c r="B285" s="42"/>
      <c r="C285" s="230" t="s">
        <v>639</v>
      </c>
      <c r="D285" s="230" t="s">
        <v>228</v>
      </c>
      <c r="E285" s="231" t="s">
        <v>1557</v>
      </c>
      <c r="F285" s="232" t="s">
        <v>5999</v>
      </c>
      <c r="G285" s="233" t="s">
        <v>387</v>
      </c>
      <c r="H285" s="234">
        <v>1</v>
      </c>
      <c r="I285" s="235"/>
      <c r="J285" s="236">
        <f>ROUND(I285*H285,2)</f>
        <v>0</v>
      </c>
      <c r="K285" s="232" t="s">
        <v>1</v>
      </c>
      <c r="L285" s="47"/>
      <c r="M285" s="237" t="s">
        <v>1</v>
      </c>
      <c r="N285" s="238" t="s">
        <v>52</v>
      </c>
      <c r="O285" s="95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1" t="s">
        <v>233</v>
      </c>
      <c r="AT285" s="241" t="s">
        <v>228</v>
      </c>
      <c r="AU285" s="241" t="s">
        <v>92</v>
      </c>
      <c r="AY285" s="19" t="s">
        <v>226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233</v>
      </c>
      <c r="BK285" s="242">
        <f>ROUND(I285*H285,2)</f>
        <v>0</v>
      </c>
      <c r="BL285" s="19" t="s">
        <v>233</v>
      </c>
      <c r="BM285" s="241" t="s">
        <v>6000</v>
      </c>
    </row>
    <row r="286" s="15" customFormat="1">
      <c r="A286" s="15"/>
      <c r="B286" s="280"/>
      <c r="C286" s="281"/>
      <c r="D286" s="245" t="s">
        <v>235</v>
      </c>
      <c r="E286" s="282" t="s">
        <v>1</v>
      </c>
      <c r="F286" s="283" t="s">
        <v>3649</v>
      </c>
      <c r="G286" s="281"/>
      <c r="H286" s="282" t="s">
        <v>1</v>
      </c>
      <c r="I286" s="284"/>
      <c r="J286" s="281"/>
      <c r="K286" s="281"/>
      <c r="L286" s="285"/>
      <c r="M286" s="286"/>
      <c r="N286" s="287"/>
      <c r="O286" s="287"/>
      <c r="P286" s="287"/>
      <c r="Q286" s="287"/>
      <c r="R286" s="287"/>
      <c r="S286" s="287"/>
      <c r="T286" s="28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9" t="s">
        <v>235</v>
      </c>
      <c r="AU286" s="289" t="s">
        <v>92</v>
      </c>
      <c r="AV286" s="15" t="s">
        <v>92</v>
      </c>
      <c r="AW286" s="15" t="s">
        <v>40</v>
      </c>
      <c r="AX286" s="15" t="s">
        <v>85</v>
      </c>
      <c r="AY286" s="289" t="s">
        <v>226</v>
      </c>
    </row>
    <row r="287" s="15" customFormat="1">
      <c r="A287" s="15"/>
      <c r="B287" s="280"/>
      <c r="C287" s="281"/>
      <c r="D287" s="245" t="s">
        <v>235</v>
      </c>
      <c r="E287" s="282" t="s">
        <v>1</v>
      </c>
      <c r="F287" s="283" t="s">
        <v>3060</v>
      </c>
      <c r="G287" s="281"/>
      <c r="H287" s="282" t="s">
        <v>1</v>
      </c>
      <c r="I287" s="284"/>
      <c r="J287" s="281"/>
      <c r="K287" s="281"/>
      <c r="L287" s="285"/>
      <c r="M287" s="286"/>
      <c r="N287" s="287"/>
      <c r="O287" s="287"/>
      <c r="P287" s="287"/>
      <c r="Q287" s="287"/>
      <c r="R287" s="287"/>
      <c r="S287" s="287"/>
      <c r="T287" s="28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9" t="s">
        <v>235</v>
      </c>
      <c r="AU287" s="289" t="s">
        <v>92</v>
      </c>
      <c r="AV287" s="15" t="s">
        <v>92</v>
      </c>
      <c r="AW287" s="15" t="s">
        <v>40</v>
      </c>
      <c r="AX287" s="15" t="s">
        <v>85</v>
      </c>
      <c r="AY287" s="289" t="s">
        <v>226</v>
      </c>
    </row>
    <row r="288" s="15" customFormat="1">
      <c r="A288" s="15"/>
      <c r="B288" s="280"/>
      <c r="C288" s="281"/>
      <c r="D288" s="245" t="s">
        <v>235</v>
      </c>
      <c r="E288" s="282" t="s">
        <v>1</v>
      </c>
      <c r="F288" s="283" t="s">
        <v>3645</v>
      </c>
      <c r="G288" s="281"/>
      <c r="H288" s="282" t="s">
        <v>1</v>
      </c>
      <c r="I288" s="284"/>
      <c r="J288" s="281"/>
      <c r="K288" s="281"/>
      <c r="L288" s="285"/>
      <c r="M288" s="286"/>
      <c r="N288" s="287"/>
      <c r="O288" s="287"/>
      <c r="P288" s="287"/>
      <c r="Q288" s="287"/>
      <c r="R288" s="287"/>
      <c r="S288" s="287"/>
      <c r="T288" s="28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9" t="s">
        <v>235</v>
      </c>
      <c r="AU288" s="289" t="s">
        <v>92</v>
      </c>
      <c r="AV288" s="15" t="s">
        <v>92</v>
      </c>
      <c r="AW288" s="15" t="s">
        <v>40</v>
      </c>
      <c r="AX288" s="15" t="s">
        <v>85</v>
      </c>
      <c r="AY288" s="289" t="s">
        <v>226</v>
      </c>
    </row>
    <row r="289" s="15" customFormat="1">
      <c r="A289" s="15"/>
      <c r="B289" s="280"/>
      <c r="C289" s="281"/>
      <c r="D289" s="245" t="s">
        <v>235</v>
      </c>
      <c r="E289" s="282" t="s">
        <v>1</v>
      </c>
      <c r="F289" s="283" t="s">
        <v>5955</v>
      </c>
      <c r="G289" s="281"/>
      <c r="H289" s="282" t="s">
        <v>1</v>
      </c>
      <c r="I289" s="284"/>
      <c r="J289" s="281"/>
      <c r="K289" s="281"/>
      <c r="L289" s="285"/>
      <c r="M289" s="286"/>
      <c r="N289" s="287"/>
      <c r="O289" s="287"/>
      <c r="P289" s="287"/>
      <c r="Q289" s="287"/>
      <c r="R289" s="287"/>
      <c r="S289" s="287"/>
      <c r="T289" s="28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9" t="s">
        <v>235</v>
      </c>
      <c r="AU289" s="289" t="s">
        <v>92</v>
      </c>
      <c r="AV289" s="15" t="s">
        <v>92</v>
      </c>
      <c r="AW289" s="15" t="s">
        <v>40</v>
      </c>
      <c r="AX289" s="15" t="s">
        <v>85</v>
      </c>
      <c r="AY289" s="289" t="s">
        <v>226</v>
      </c>
    </row>
    <row r="290" s="13" customFormat="1">
      <c r="A290" s="13"/>
      <c r="B290" s="243"/>
      <c r="C290" s="244"/>
      <c r="D290" s="245" t="s">
        <v>235</v>
      </c>
      <c r="E290" s="246" t="s">
        <v>1</v>
      </c>
      <c r="F290" s="247" t="s">
        <v>92</v>
      </c>
      <c r="G290" s="244"/>
      <c r="H290" s="248">
        <v>1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235</v>
      </c>
      <c r="AU290" s="254" t="s">
        <v>92</v>
      </c>
      <c r="AV290" s="13" t="s">
        <v>94</v>
      </c>
      <c r="AW290" s="13" t="s">
        <v>40</v>
      </c>
      <c r="AX290" s="13" t="s">
        <v>92</v>
      </c>
      <c r="AY290" s="254" t="s">
        <v>226</v>
      </c>
    </row>
    <row r="291" s="12" customFormat="1" ht="25.92" customHeight="1">
      <c r="A291" s="12"/>
      <c r="B291" s="214"/>
      <c r="C291" s="215"/>
      <c r="D291" s="216" t="s">
        <v>84</v>
      </c>
      <c r="E291" s="217" t="s">
        <v>1606</v>
      </c>
      <c r="F291" s="217" t="s">
        <v>6001</v>
      </c>
      <c r="G291" s="215"/>
      <c r="H291" s="215"/>
      <c r="I291" s="218"/>
      <c r="J291" s="219">
        <f>BK291</f>
        <v>0</v>
      </c>
      <c r="K291" s="215"/>
      <c r="L291" s="220"/>
      <c r="M291" s="221"/>
      <c r="N291" s="222"/>
      <c r="O291" s="222"/>
      <c r="P291" s="223">
        <f>SUM(P292:P297)</f>
        <v>0</v>
      </c>
      <c r="Q291" s="222"/>
      <c r="R291" s="223">
        <f>SUM(R292:R297)</f>
        <v>0</v>
      </c>
      <c r="S291" s="222"/>
      <c r="T291" s="224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5" t="s">
        <v>92</v>
      </c>
      <c r="AT291" s="226" t="s">
        <v>84</v>
      </c>
      <c r="AU291" s="226" t="s">
        <v>85</v>
      </c>
      <c r="AY291" s="225" t="s">
        <v>226</v>
      </c>
      <c r="BK291" s="227">
        <f>SUM(BK292:BK297)</f>
        <v>0</v>
      </c>
    </row>
    <row r="292" s="2" customFormat="1" ht="16.5" customHeight="1">
      <c r="A292" s="41"/>
      <c r="B292" s="42"/>
      <c r="C292" s="230" t="s">
        <v>644</v>
      </c>
      <c r="D292" s="230" t="s">
        <v>228</v>
      </c>
      <c r="E292" s="231" t="s">
        <v>2992</v>
      </c>
      <c r="F292" s="232" t="s">
        <v>6002</v>
      </c>
      <c r="G292" s="233" t="s">
        <v>611</v>
      </c>
      <c r="H292" s="234">
        <v>1</v>
      </c>
      <c r="I292" s="235"/>
      <c r="J292" s="236">
        <f>ROUND(I292*H292,2)</f>
        <v>0</v>
      </c>
      <c r="K292" s="232" t="s">
        <v>1</v>
      </c>
      <c r="L292" s="47"/>
      <c r="M292" s="237" t="s">
        <v>1</v>
      </c>
      <c r="N292" s="238" t="s">
        <v>52</v>
      </c>
      <c r="O292" s="95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1" t="s">
        <v>233</v>
      </c>
      <c r="AT292" s="241" t="s">
        <v>228</v>
      </c>
      <c r="AU292" s="241" t="s">
        <v>92</v>
      </c>
      <c r="AY292" s="19" t="s">
        <v>226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233</v>
      </c>
      <c r="BK292" s="242">
        <f>ROUND(I292*H292,2)</f>
        <v>0</v>
      </c>
      <c r="BL292" s="19" t="s">
        <v>233</v>
      </c>
      <c r="BM292" s="241" t="s">
        <v>6003</v>
      </c>
    </row>
    <row r="293" s="2" customFormat="1" ht="16.5" customHeight="1">
      <c r="A293" s="41"/>
      <c r="B293" s="42"/>
      <c r="C293" s="230" t="s">
        <v>648</v>
      </c>
      <c r="D293" s="230" t="s">
        <v>228</v>
      </c>
      <c r="E293" s="231" t="s">
        <v>6004</v>
      </c>
      <c r="F293" s="232" t="s">
        <v>6005</v>
      </c>
      <c r="G293" s="233" t="s">
        <v>611</v>
      </c>
      <c r="H293" s="234">
        <v>11</v>
      </c>
      <c r="I293" s="235"/>
      <c r="J293" s="236">
        <f>ROUND(I293*H293,2)</f>
        <v>0</v>
      </c>
      <c r="K293" s="232" t="s">
        <v>1</v>
      </c>
      <c r="L293" s="47"/>
      <c r="M293" s="237" t="s">
        <v>1</v>
      </c>
      <c r="N293" s="238" t="s">
        <v>52</v>
      </c>
      <c r="O293" s="95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1" t="s">
        <v>233</v>
      </c>
      <c r="AT293" s="241" t="s">
        <v>228</v>
      </c>
      <c r="AU293" s="241" t="s">
        <v>92</v>
      </c>
      <c r="AY293" s="19" t="s">
        <v>226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9" t="s">
        <v>233</v>
      </c>
      <c r="BK293" s="242">
        <f>ROUND(I293*H293,2)</f>
        <v>0</v>
      </c>
      <c r="BL293" s="19" t="s">
        <v>233</v>
      </c>
      <c r="BM293" s="241" t="s">
        <v>6006</v>
      </c>
    </row>
    <row r="294" s="2" customFormat="1" ht="16.5" customHeight="1">
      <c r="A294" s="41"/>
      <c r="B294" s="42"/>
      <c r="C294" s="230" t="s">
        <v>653</v>
      </c>
      <c r="D294" s="230" t="s">
        <v>228</v>
      </c>
      <c r="E294" s="231" t="s">
        <v>6007</v>
      </c>
      <c r="F294" s="232" t="s">
        <v>6008</v>
      </c>
      <c r="G294" s="233" t="s">
        <v>611</v>
      </c>
      <c r="H294" s="234">
        <v>6</v>
      </c>
      <c r="I294" s="235"/>
      <c r="J294" s="236">
        <f>ROUND(I294*H294,2)</f>
        <v>0</v>
      </c>
      <c r="K294" s="232" t="s">
        <v>1</v>
      </c>
      <c r="L294" s="47"/>
      <c r="M294" s="237" t="s">
        <v>1</v>
      </c>
      <c r="N294" s="238" t="s">
        <v>52</v>
      </c>
      <c r="O294" s="95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1" t="s">
        <v>233</v>
      </c>
      <c r="AT294" s="241" t="s">
        <v>228</v>
      </c>
      <c r="AU294" s="241" t="s">
        <v>92</v>
      </c>
      <c r="AY294" s="19" t="s">
        <v>226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233</v>
      </c>
      <c r="BK294" s="242">
        <f>ROUND(I294*H294,2)</f>
        <v>0</v>
      </c>
      <c r="BL294" s="19" t="s">
        <v>233</v>
      </c>
      <c r="BM294" s="241" t="s">
        <v>6009</v>
      </c>
    </row>
    <row r="295" s="2" customFormat="1" ht="16.5" customHeight="1">
      <c r="A295" s="41"/>
      <c r="B295" s="42"/>
      <c r="C295" s="230" t="s">
        <v>657</v>
      </c>
      <c r="D295" s="230" t="s">
        <v>228</v>
      </c>
      <c r="E295" s="231" t="s">
        <v>3001</v>
      </c>
      <c r="F295" s="232" t="s">
        <v>3002</v>
      </c>
      <c r="G295" s="233" t="s">
        <v>611</v>
      </c>
      <c r="H295" s="234">
        <v>20</v>
      </c>
      <c r="I295" s="235"/>
      <c r="J295" s="236">
        <f>ROUND(I295*H295,2)</f>
        <v>0</v>
      </c>
      <c r="K295" s="232" t="s">
        <v>1</v>
      </c>
      <c r="L295" s="47"/>
      <c r="M295" s="237" t="s">
        <v>1</v>
      </c>
      <c r="N295" s="238" t="s">
        <v>52</v>
      </c>
      <c r="O295" s="95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1" t="s">
        <v>233</v>
      </c>
      <c r="AT295" s="241" t="s">
        <v>228</v>
      </c>
      <c r="AU295" s="241" t="s">
        <v>92</v>
      </c>
      <c r="AY295" s="19" t="s">
        <v>226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9" t="s">
        <v>233</v>
      </c>
      <c r="BK295" s="242">
        <f>ROUND(I295*H295,2)</f>
        <v>0</v>
      </c>
      <c r="BL295" s="19" t="s">
        <v>233</v>
      </c>
      <c r="BM295" s="241" t="s">
        <v>6010</v>
      </c>
    </row>
    <row r="296" s="2" customFormat="1" ht="16.5" customHeight="1">
      <c r="A296" s="41"/>
      <c r="B296" s="42"/>
      <c r="C296" s="230" t="s">
        <v>662</v>
      </c>
      <c r="D296" s="230" t="s">
        <v>228</v>
      </c>
      <c r="E296" s="231" t="s">
        <v>6011</v>
      </c>
      <c r="F296" s="232" t="s">
        <v>6012</v>
      </c>
      <c r="G296" s="233" t="s">
        <v>611</v>
      </c>
      <c r="H296" s="234">
        <v>1</v>
      </c>
      <c r="I296" s="235"/>
      <c r="J296" s="236">
        <f>ROUND(I296*H296,2)</f>
        <v>0</v>
      </c>
      <c r="K296" s="232" t="s">
        <v>1</v>
      </c>
      <c r="L296" s="47"/>
      <c r="M296" s="237" t="s">
        <v>1</v>
      </c>
      <c r="N296" s="238" t="s">
        <v>52</v>
      </c>
      <c r="O296" s="95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1" t="s">
        <v>233</v>
      </c>
      <c r="AT296" s="241" t="s">
        <v>228</v>
      </c>
      <c r="AU296" s="241" t="s">
        <v>92</v>
      </c>
      <c r="AY296" s="19" t="s">
        <v>226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233</v>
      </c>
      <c r="BK296" s="242">
        <f>ROUND(I296*H296,2)</f>
        <v>0</v>
      </c>
      <c r="BL296" s="19" t="s">
        <v>233</v>
      </c>
      <c r="BM296" s="241" t="s">
        <v>6013</v>
      </c>
    </row>
    <row r="297" s="2" customFormat="1" ht="16.5" customHeight="1">
      <c r="A297" s="41"/>
      <c r="B297" s="42"/>
      <c r="C297" s="230" t="s">
        <v>666</v>
      </c>
      <c r="D297" s="230" t="s">
        <v>228</v>
      </c>
      <c r="E297" s="231" t="s">
        <v>6014</v>
      </c>
      <c r="F297" s="232" t="s">
        <v>6015</v>
      </c>
      <c r="G297" s="233" t="s">
        <v>611</v>
      </c>
      <c r="H297" s="234">
        <v>2</v>
      </c>
      <c r="I297" s="235"/>
      <c r="J297" s="236">
        <f>ROUND(I297*H297,2)</f>
        <v>0</v>
      </c>
      <c r="K297" s="232" t="s">
        <v>1</v>
      </c>
      <c r="L297" s="47"/>
      <c r="M297" s="237" t="s">
        <v>1</v>
      </c>
      <c r="N297" s="238" t="s">
        <v>52</v>
      </c>
      <c r="O297" s="95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1" t="s">
        <v>233</v>
      </c>
      <c r="AT297" s="241" t="s">
        <v>228</v>
      </c>
      <c r="AU297" s="241" t="s">
        <v>92</v>
      </c>
      <c r="AY297" s="19" t="s">
        <v>226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9" t="s">
        <v>233</v>
      </c>
      <c r="BK297" s="242">
        <f>ROUND(I297*H297,2)</f>
        <v>0</v>
      </c>
      <c r="BL297" s="19" t="s">
        <v>233</v>
      </c>
      <c r="BM297" s="241" t="s">
        <v>6016</v>
      </c>
    </row>
    <row r="298" s="12" customFormat="1" ht="25.92" customHeight="1">
      <c r="A298" s="12"/>
      <c r="B298" s="214"/>
      <c r="C298" s="215"/>
      <c r="D298" s="216" t="s">
        <v>84</v>
      </c>
      <c r="E298" s="217" t="s">
        <v>1617</v>
      </c>
      <c r="F298" s="217" t="s">
        <v>6017</v>
      </c>
      <c r="G298" s="215"/>
      <c r="H298" s="215"/>
      <c r="I298" s="218"/>
      <c r="J298" s="219">
        <f>BK298</f>
        <v>0</v>
      </c>
      <c r="K298" s="215"/>
      <c r="L298" s="220"/>
      <c r="M298" s="221"/>
      <c r="N298" s="222"/>
      <c r="O298" s="222"/>
      <c r="P298" s="223">
        <f>SUM(P299:P300)</f>
        <v>0</v>
      </c>
      <c r="Q298" s="222"/>
      <c r="R298" s="223">
        <f>SUM(R299:R300)</f>
        <v>0</v>
      </c>
      <c r="S298" s="222"/>
      <c r="T298" s="224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5" t="s">
        <v>92</v>
      </c>
      <c r="AT298" s="226" t="s">
        <v>84</v>
      </c>
      <c r="AU298" s="226" t="s">
        <v>85</v>
      </c>
      <c r="AY298" s="225" t="s">
        <v>226</v>
      </c>
      <c r="BK298" s="227">
        <f>SUM(BK299:BK300)</f>
        <v>0</v>
      </c>
    </row>
    <row r="299" s="2" customFormat="1" ht="16.5" customHeight="1">
      <c r="A299" s="41"/>
      <c r="B299" s="42"/>
      <c r="C299" s="230" t="s">
        <v>670</v>
      </c>
      <c r="D299" s="230" t="s">
        <v>228</v>
      </c>
      <c r="E299" s="231" t="s">
        <v>1560</v>
      </c>
      <c r="F299" s="232" t="s">
        <v>6018</v>
      </c>
      <c r="G299" s="233" t="s">
        <v>611</v>
      </c>
      <c r="H299" s="234">
        <v>1</v>
      </c>
      <c r="I299" s="235"/>
      <c r="J299" s="236">
        <f>ROUND(I299*H299,2)</f>
        <v>0</v>
      </c>
      <c r="K299" s="232" t="s">
        <v>1</v>
      </c>
      <c r="L299" s="47"/>
      <c r="M299" s="237" t="s">
        <v>1</v>
      </c>
      <c r="N299" s="238" t="s">
        <v>52</v>
      </c>
      <c r="O299" s="95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1" t="s">
        <v>233</v>
      </c>
      <c r="AT299" s="241" t="s">
        <v>228</v>
      </c>
      <c r="AU299" s="241" t="s">
        <v>92</v>
      </c>
      <c r="AY299" s="19" t="s">
        <v>226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233</v>
      </c>
      <c r="BK299" s="242">
        <f>ROUND(I299*H299,2)</f>
        <v>0</v>
      </c>
      <c r="BL299" s="19" t="s">
        <v>233</v>
      </c>
      <c r="BM299" s="241" t="s">
        <v>6019</v>
      </c>
    </row>
    <row r="300" s="2" customFormat="1" ht="16.5" customHeight="1">
      <c r="A300" s="41"/>
      <c r="B300" s="42"/>
      <c r="C300" s="230" t="s">
        <v>675</v>
      </c>
      <c r="D300" s="230" t="s">
        <v>228</v>
      </c>
      <c r="E300" s="231" t="s">
        <v>1563</v>
      </c>
      <c r="F300" s="232" t="s">
        <v>6020</v>
      </c>
      <c r="G300" s="233" t="s">
        <v>611</v>
      </c>
      <c r="H300" s="234">
        <v>2</v>
      </c>
      <c r="I300" s="235"/>
      <c r="J300" s="236">
        <f>ROUND(I300*H300,2)</f>
        <v>0</v>
      </c>
      <c r="K300" s="232" t="s">
        <v>1</v>
      </c>
      <c r="L300" s="47"/>
      <c r="M300" s="237" t="s">
        <v>1</v>
      </c>
      <c r="N300" s="238" t="s">
        <v>52</v>
      </c>
      <c r="O300" s="95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1" t="s">
        <v>233</v>
      </c>
      <c r="AT300" s="241" t="s">
        <v>228</v>
      </c>
      <c r="AU300" s="241" t="s">
        <v>92</v>
      </c>
      <c r="AY300" s="19" t="s">
        <v>226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9" t="s">
        <v>233</v>
      </c>
      <c r="BK300" s="242">
        <f>ROUND(I300*H300,2)</f>
        <v>0</v>
      </c>
      <c r="BL300" s="19" t="s">
        <v>233</v>
      </c>
      <c r="BM300" s="241" t="s">
        <v>6021</v>
      </c>
    </row>
    <row r="301" s="12" customFormat="1" ht="25.92" customHeight="1">
      <c r="A301" s="12"/>
      <c r="B301" s="214"/>
      <c r="C301" s="215"/>
      <c r="D301" s="216" t="s">
        <v>84</v>
      </c>
      <c r="E301" s="217" t="s">
        <v>3067</v>
      </c>
      <c r="F301" s="217" t="s">
        <v>3062</v>
      </c>
      <c r="G301" s="215"/>
      <c r="H301" s="215"/>
      <c r="I301" s="218"/>
      <c r="J301" s="219">
        <f>BK301</f>
        <v>0</v>
      </c>
      <c r="K301" s="215"/>
      <c r="L301" s="220"/>
      <c r="M301" s="221"/>
      <c r="N301" s="222"/>
      <c r="O301" s="222"/>
      <c r="P301" s="223">
        <f>SUM(P302:P308)</f>
        <v>0</v>
      </c>
      <c r="Q301" s="222"/>
      <c r="R301" s="223">
        <f>SUM(R302:R308)</f>
        <v>0</v>
      </c>
      <c r="S301" s="222"/>
      <c r="T301" s="224">
        <f>SUM(T302:T308)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5" t="s">
        <v>92</v>
      </c>
      <c r="AT301" s="226" t="s">
        <v>84</v>
      </c>
      <c r="AU301" s="226" t="s">
        <v>85</v>
      </c>
      <c r="AY301" s="225" t="s">
        <v>226</v>
      </c>
      <c r="BK301" s="227">
        <f>SUM(BK302:BK308)</f>
        <v>0</v>
      </c>
    </row>
    <row r="302" s="2" customFormat="1" ht="16.5" customHeight="1">
      <c r="A302" s="41"/>
      <c r="B302" s="42"/>
      <c r="C302" s="230" t="s">
        <v>679</v>
      </c>
      <c r="D302" s="230" t="s">
        <v>228</v>
      </c>
      <c r="E302" s="231" t="s">
        <v>1571</v>
      </c>
      <c r="F302" s="232" t="s">
        <v>6022</v>
      </c>
      <c r="G302" s="233" t="s">
        <v>387</v>
      </c>
      <c r="H302" s="234">
        <v>1</v>
      </c>
      <c r="I302" s="235"/>
      <c r="J302" s="236">
        <f>ROUND(I302*H302,2)</f>
        <v>0</v>
      </c>
      <c r="K302" s="232" t="s">
        <v>1</v>
      </c>
      <c r="L302" s="47"/>
      <c r="M302" s="237" t="s">
        <v>1</v>
      </c>
      <c r="N302" s="238" t="s">
        <v>52</v>
      </c>
      <c r="O302" s="95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1" t="s">
        <v>233</v>
      </c>
      <c r="AT302" s="241" t="s">
        <v>228</v>
      </c>
      <c r="AU302" s="241" t="s">
        <v>92</v>
      </c>
      <c r="AY302" s="19" t="s">
        <v>226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9" t="s">
        <v>233</v>
      </c>
      <c r="BK302" s="242">
        <f>ROUND(I302*H302,2)</f>
        <v>0</v>
      </c>
      <c r="BL302" s="19" t="s">
        <v>233</v>
      </c>
      <c r="BM302" s="241" t="s">
        <v>6023</v>
      </c>
    </row>
    <row r="303" s="2" customFormat="1" ht="16.5" customHeight="1">
      <c r="A303" s="41"/>
      <c r="B303" s="42"/>
      <c r="C303" s="230" t="s">
        <v>685</v>
      </c>
      <c r="D303" s="230" t="s">
        <v>228</v>
      </c>
      <c r="E303" s="231" t="s">
        <v>1577</v>
      </c>
      <c r="F303" s="232" t="s">
        <v>6024</v>
      </c>
      <c r="G303" s="233" t="s">
        <v>387</v>
      </c>
      <c r="H303" s="234">
        <v>1</v>
      </c>
      <c r="I303" s="235"/>
      <c r="J303" s="236">
        <f>ROUND(I303*H303,2)</f>
        <v>0</v>
      </c>
      <c r="K303" s="232" t="s">
        <v>1</v>
      </c>
      <c r="L303" s="47"/>
      <c r="M303" s="237" t="s">
        <v>1</v>
      </c>
      <c r="N303" s="238" t="s">
        <v>52</v>
      </c>
      <c r="O303" s="95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1" t="s">
        <v>233</v>
      </c>
      <c r="AT303" s="241" t="s">
        <v>228</v>
      </c>
      <c r="AU303" s="241" t="s">
        <v>92</v>
      </c>
      <c r="AY303" s="19" t="s">
        <v>226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9" t="s">
        <v>233</v>
      </c>
      <c r="BK303" s="242">
        <f>ROUND(I303*H303,2)</f>
        <v>0</v>
      </c>
      <c r="BL303" s="19" t="s">
        <v>233</v>
      </c>
      <c r="BM303" s="241" t="s">
        <v>6025</v>
      </c>
    </row>
    <row r="304" s="2" customFormat="1" ht="16.5" customHeight="1">
      <c r="A304" s="41"/>
      <c r="B304" s="42"/>
      <c r="C304" s="230" t="s">
        <v>689</v>
      </c>
      <c r="D304" s="230" t="s">
        <v>228</v>
      </c>
      <c r="E304" s="231" t="s">
        <v>1581</v>
      </c>
      <c r="F304" s="232" t="s">
        <v>6026</v>
      </c>
      <c r="G304" s="233" t="s">
        <v>387</v>
      </c>
      <c r="H304" s="234">
        <v>1</v>
      </c>
      <c r="I304" s="235"/>
      <c r="J304" s="236">
        <f>ROUND(I304*H304,2)</f>
        <v>0</v>
      </c>
      <c r="K304" s="232" t="s">
        <v>1</v>
      </c>
      <c r="L304" s="47"/>
      <c r="M304" s="237" t="s">
        <v>1</v>
      </c>
      <c r="N304" s="238" t="s">
        <v>52</v>
      </c>
      <c r="O304" s="95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1" t="s">
        <v>233</v>
      </c>
      <c r="AT304" s="241" t="s">
        <v>228</v>
      </c>
      <c r="AU304" s="241" t="s">
        <v>92</v>
      </c>
      <c r="AY304" s="19" t="s">
        <v>226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9" t="s">
        <v>233</v>
      </c>
      <c r="BK304" s="242">
        <f>ROUND(I304*H304,2)</f>
        <v>0</v>
      </c>
      <c r="BL304" s="19" t="s">
        <v>233</v>
      </c>
      <c r="BM304" s="241" t="s">
        <v>6027</v>
      </c>
    </row>
    <row r="305" s="2" customFormat="1" ht="16.5" customHeight="1">
      <c r="A305" s="41"/>
      <c r="B305" s="42"/>
      <c r="C305" s="230" t="s">
        <v>693</v>
      </c>
      <c r="D305" s="230" t="s">
        <v>228</v>
      </c>
      <c r="E305" s="231" t="s">
        <v>1599</v>
      </c>
      <c r="F305" s="232" t="s">
        <v>6028</v>
      </c>
      <c r="G305" s="233" t="s">
        <v>387</v>
      </c>
      <c r="H305" s="234">
        <v>1</v>
      </c>
      <c r="I305" s="235"/>
      <c r="J305" s="236">
        <f>ROUND(I305*H305,2)</f>
        <v>0</v>
      </c>
      <c r="K305" s="232" t="s">
        <v>1</v>
      </c>
      <c r="L305" s="47"/>
      <c r="M305" s="237" t="s">
        <v>1</v>
      </c>
      <c r="N305" s="238" t="s">
        <v>52</v>
      </c>
      <c r="O305" s="95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1" t="s">
        <v>233</v>
      </c>
      <c r="AT305" s="241" t="s">
        <v>228</v>
      </c>
      <c r="AU305" s="241" t="s">
        <v>92</v>
      </c>
      <c r="AY305" s="19" t="s">
        <v>226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9" t="s">
        <v>233</v>
      </c>
      <c r="BK305" s="242">
        <f>ROUND(I305*H305,2)</f>
        <v>0</v>
      </c>
      <c r="BL305" s="19" t="s">
        <v>233</v>
      </c>
      <c r="BM305" s="241" t="s">
        <v>6029</v>
      </c>
    </row>
    <row r="306" s="2" customFormat="1" ht="16.5" customHeight="1">
      <c r="A306" s="41"/>
      <c r="B306" s="42"/>
      <c r="C306" s="230" t="s">
        <v>700</v>
      </c>
      <c r="D306" s="230" t="s">
        <v>228</v>
      </c>
      <c r="E306" s="231" t="s">
        <v>1614</v>
      </c>
      <c r="F306" s="232" t="s">
        <v>6030</v>
      </c>
      <c r="G306" s="233" t="s">
        <v>387</v>
      </c>
      <c r="H306" s="234">
        <v>1</v>
      </c>
      <c r="I306" s="235"/>
      <c r="J306" s="236">
        <f>ROUND(I306*H306,2)</f>
        <v>0</v>
      </c>
      <c r="K306" s="232" t="s">
        <v>1</v>
      </c>
      <c r="L306" s="47"/>
      <c r="M306" s="237" t="s">
        <v>1</v>
      </c>
      <c r="N306" s="238" t="s">
        <v>52</v>
      </c>
      <c r="O306" s="95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1" t="s">
        <v>233</v>
      </c>
      <c r="AT306" s="241" t="s">
        <v>228</v>
      </c>
      <c r="AU306" s="241" t="s">
        <v>92</v>
      </c>
      <c r="AY306" s="19" t="s">
        <v>226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233</v>
      </c>
      <c r="BK306" s="242">
        <f>ROUND(I306*H306,2)</f>
        <v>0</v>
      </c>
      <c r="BL306" s="19" t="s">
        <v>233</v>
      </c>
      <c r="BM306" s="241" t="s">
        <v>6031</v>
      </c>
    </row>
    <row r="307" s="2" customFormat="1" ht="16.5" customHeight="1">
      <c r="A307" s="41"/>
      <c r="B307" s="42"/>
      <c r="C307" s="230" t="s">
        <v>704</v>
      </c>
      <c r="D307" s="230" t="s">
        <v>228</v>
      </c>
      <c r="E307" s="231" t="s">
        <v>1618</v>
      </c>
      <c r="F307" s="232" t="s">
        <v>3065</v>
      </c>
      <c r="G307" s="233" t="s">
        <v>387</v>
      </c>
      <c r="H307" s="234">
        <v>1</v>
      </c>
      <c r="I307" s="235"/>
      <c r="J307" s="236">
        <f>ROUND(I307*H307,2)</f>
        <v>0</v>
      </c>
      <c r="K307" s="232" t="s">
        <v>1</v>
      </c>
      <c r="L307" s="47"/>
      <c r="M307" s="237" t="s">
        <v>1</v>
      </c>
      <c r="N307" s="238" t="s">
        <v>52</v>
      </c>
      <c r="O307" s="95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1" t="s">
        <v>233</v>
      </c>
      <c r="AT307" s="241" t="s">
        <v>228</v>
      </c>
      <c r="AU307" s="241" t="s">
        <v>92</v>
      </c>
      <c r="AY307" s="19" t="s">
        <v>226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233</v>
      </c>
      <c r="BK307" s="242">
        <f>ROUND(I307*H307,2)</f>
        <v>0</v>
      </c>
      <c r="BL307" s="19" t="s">
        <v>233</v>
      </c>
      <c r="BM307" s="241" t="s">
        <v>6032</v>
      </c>
    </row>
    <row r="308" s="2" customFormat="1" ht="16.5" customHeight="1">
      <c r="A308" s="41"/>
      <c r="B308" s="42"/>
      <c r="C308" s="230" t="s">
        <v>708</v>
      </c>
      <c r="D308" s="230" t="s">
        <v>228</v>
      </c>
      <c r="E308" s="231" t="s">
        <v>2252</v>
      </c>
      <c r="F308" s="232" t="s">
        <v>6033</v>
      </c>
      <c r="G308" s="233" t="s">
        <v>387</v>
      </c>
      <c r="H308" s="234">
        <v>1</v>
      </c>
      <c r="I308" s="235"/>
      <c r="J308" s="236">
        <f>ROUND(I308*H308,2)</f>
        <v>0</v>
      </c>
      <c r="K308" s="232" t="s">
        <v>1</v>
      </c>
      <c r="L308" s="47"/>
      <c r="M308" s="237" t="s">
        <v>1</v>
      </c>
      <c r="N308" s="238" t="s">
        <v>52</v>
      </c>
      <c r="O308" s="95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1" t="s">
        <v>233</v>
      </c>
      <c r="AT308" s="241" t="s">
        <v>228</v>
      </c>
      <c r="AU308" s="241" t="s">
        <v>92</v>
      </c>
      <c r="AY308" s="19" t="s">
        <v>226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233</v>
      </c>
      <c r="BK308" s="242">
        <f>ROUND(I308*H308,2)</f>
        <v>0</v>
      </c>
      <c r="BL308" s="19" t="s">
        <v>233</v>
      </c>
      <c r="BM308" s="241" t="s">
        <v>6034</v>
      </c>
    </row>
    <row r="309" s="12" customFormat="1" ht="25.92" customHeight="1">
      <c r="A309" s="12"/>
      <c r="B309" s="214"/>
      <c r="C309" s="215"/>
      <c r="D309" s="216" t="s">
        <v>84</v>
      </c>
      <c r="E309" s="217" t="s">
        <v>5219</v>
      </c>
      <c r="F309" s="217" t="s">
        <v>164</v>
      </c>
      <c r="G309" s="215"/>
      <c r="H309" s="215"/>
      <c r="I309" s="218"/>
      <c r="J309" s="219">
        <f>BK309</f>
        <v>0</v>
      </c>
      <c r="K309" s="215"/>
      <c r="L309" s="220"/>
      <c r="M309" s="221"/>
      <c r="N309" s="222"/>
      <c r="O309" s="222"/>
      <c r="P309" s="223">
        <f>SUM(P310:P314)</f>
        <v>0</v>
      </c>
      <c r="Q309" s="222"/>
      <c r="R309" s="223">
        <f>SUM(R310:R314)</f>
        <v>0</v>
      </c>
      <c r="S309" s="222"/>
      <c r="T309" s="224">
        <f>SUM(T310:T314)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5" t="s">
        <v>92</v>
      </c>
      <c r="AT309" s="226" t="s">
        <v>84</v>
      </c>
      <c r="AU309" s="226" t="s">
        <v>85</v>
      </c>
      <c r="AY309" s="225" t="s">
        <v>226</v>
      </c>
      <c r="BK309" s="227">
        <f>SUM(BK310:BK314)</f>
        <v>0</v>
      </c>
    </row>
    <row r="310" s="2" customFormat="1" ht="16.5" customHeight="1">
      <c r="A310" s="41"/>
      <c r="B310" s="42"/>
      <c r="C310" s="230" t="s">
        <v>716</v>
      </c>
      <c r="D310" s="230" t="s">
        <v>228</v>
      </c>
      <c r="E310" s="231" t="s">
        <v>1506</v>
      </c>
      <c r="F310" s="232" t="s">
        <v>3652</v>
      </c>
      <c r="G310" s="233" t="s">
        <v>387</v>
      </c>
      <c r="H310" s="234">
        <v>1</v>
      </c>
      <c r="I310" s="235"/>
      <c r="J310" s="236">
        <f>ROUND(I310*H310,2)</f>
        <v>0</v>
      </c>
      <c r="K310" s="232" t="s">
        <v>1</v>
      </c>
      <c r="L310" s="47"/>
      <c r="M310" s="237" t="s">
        <v>1</v>
      </c>
      <c r="N310" s="238" t="s">
        <v>52</v>
      </c>
      <c r="O310" s="95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1" t="s">
        <v>233</v>
      </c>
      <c r="AT310" s="241" t="s">
        <v>228</v>
      </c>
      <c r="AU310" s="241" t="s">
        <v>92</v>
      </c>
      <c r="AY310" s="19" t="s">
        <v>226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233</v>
      </c>
      <c r="BK310" s="242">
        <f>ROUND(I310*H310,2)</f>
        <v>0</v>
      </c>
      <c r="BL310" s="19" t="s">
        <v>233</v>
      </c>
      <c r="BM310" s="241" t="s">
        <v>6035</v>
      </c>
    </row>
    <row r="311" s="2" customFormat="1" ht="24.15" customHeight="1">
      <c r="A311" s="41"/>
      <c r="B311" s="42"/>
      <c r="C311" s="230" t="s">
        <v>722</v>
      </c>
      <c r="D311" s="230" t="s">
        <v>228</v>
      </c>
      <c r="E311" s="231" t="s">
        <v>1512</v>
      </c>
      <c r="F311" s="232" t="s">
        <v>3072</v>
      </c>
      <c r="G311" s="233" t="s">
        <v>387</v>
      </c>
      <c r="H311" s="234">
        <v>1</v>
      </c>
      <c r="I311" s="235"/>
      <c r="J311" s="236">
        <f>ROUND(I311*H311,2)</f>
        <v>0</v>
      </c>
      <c r="K311" s="232" t="s">
        <v>1</v>
      </c>
      <c r="L311" s="47"/>
      <c r="M311" s="237" t="s">
        <v>1</v>
      </c>
      <c r="N311" s="238" t="s">
        <v>52</v>
      </c>
      <c r="O311" s="95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1" t="s">
        <v>233</v>
      </c>
      <c r="AT311" s="241" t="s">
        <v>228</v>
      </c>
      <c r="AU311" s="241" t="s">
        <v>92</v>
      </c>
      <c r="AY311" s="19" t="s">
        <v>226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9" t="s">
        <v>233</v>
      </c>
      <c r="BK311" s="242">
        <f>ROUND(I311*H311,2)</f>
        <v>0</v>
      </c>
      <c r="BL311" s="19" t="s">
        <v>233</v>
      </c>
      <c r="BM311" s="241" t="s">
        <v>6036</v>
      </c>
    </row>
    <row r="312" s="2" customFormat="1" ht="24.15" customHeight="1">
      <c r="A312" s="41"/>
      <c r="B312" s="42"/>
      <c r="C312" s="230" t="s">
        <v>726</v>
      </c>
      <c r="D312" s="230" t="s">
        <v>228</v>
      </c>
      <c r="E312" s="231" t="s">
        <v>2258</v>
      </c>
      <c r="F312" s="232" t="s">
        <v>6037</v>
      </c>
      <c r="G312" s="233" t="s">
        <v>387</v>
      </c>
      <c r="H312" s="234">
        <v>5</v>
      </c>
      <c r="I312" s="235"/>
      <c r="J312" s="236">
        <f>ROUND(I312*H312,2)</f>
        <v>0</v>
      </c>
      <c r="K312" s="232" t="s">
        <v>1</v>
      </c>
      <c r="L312" s="47"/>
      <c r="M312" s="237" t="s">
        <v>1</v>
      </c>
      <c r="N312" s="238" t="s">
        <v>52</v>
      </c>
      <c r="O312" s="95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1" t="s">
        <v>233</v>
      </c>
      <c r="AT312" s="241" t="s">
        <v>228</v>
      </c>
      <c r="AU312" s="241" t="s">
        <v>92</v>
      </c>
      <c r="AY312" s="19" t="s">
        <v>226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9" t="s">
        <v>233</v>
      </c>
      <c r="BK312" s="242">
        <f>ROUND(I312*H312,2)</f>
        <v>0</v>
      </c>
      <c r="BL312" s="19" t="s">
        <v>233</v>
      </c>
      <c r="BM312" s="241" t="s">
        <v>6038</v>
      </c>
    </row>
    <row r="313" s="2" customFormat="1" ht="16.5" customHeight="1">
      <c r="A313" s="41"/>
      <c r="B313" s="42"/>
      <c r="C313" s="230" t="s">
        <v>731</v>
      </c>
      <c r="D313" s="230" t="s">
        <v>228</v>
      </c>
      <c r="E313" s="231" t="s">
        <v>2281</v>
      </c>
      <c r="F313" s="232" t="s">
        <v>6039</v>
      </c>
      <c r="G313" s="233" t="s">
        <v>387</v>
      </c>
      <c r="H313" s="234">
        <v>1</v>
      </c>
      <c r="I313" s="235"/>
      <c r="J313" s="236">
        <f>ROUND(I313*H313,2)</f>
        <v>0</v>
      </c>
      <c r="K313" s="232" t="s">
        <v>1</v>
      </c>
      <c r="L313" s="47"/>
      <c r="M313" s="237" t="s">
        <v>1</v>
      </c>
      <c r="N313" s="238" t="s">
        <v>52</v>
      </c>
      <c r="O313" s="95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1" t="s">
        <v>233</v>
      </c>
      <c r="AT313" s="241" t="s">
        <v>228</v>
      </c>
      <c r="AU313" s="241" t="s">
        <v>92</v>
      </c>
      <c r="AY313" s="19" t="s">
        <v>226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233</v>
      </c>
      <c r="BK313" s="242">
        <f>ROUND(I313*H313,2)</f>
        <v>0</v>
      </c>
      <c r="BL313" s="19" t="s">
        <v>233</v>
      </c>
      <c r="BM313" s="241" t="s">
        <v>6040</v>
      </c>
    </row>
    <row r="314" s="2" customFormat="1" ht="16.5" customHeight="1">
      <c r="A314" s="41"/>
      <c r="B314" s="42"/>
      <c r="C314" s="230" t="s">
        <v>738</v>
      </c>
      <c r="D314" s="230" t="s">
        <v>228</v>
      </c>
      <c r="E314" s="231" t="s">
        <v>2284</v>
      </c>
      <c r="F314" s="232" t="s">
        <v>3070</v>
      </c>
      <c r="G314" s="233" t="s">
        <v>387</v>
      </c>
      <c r="H314" s="234">
        <v>1</v>
      </c>
      <c r="I314" s="235"/>
      <c r="J314" s="236">
        <f>ROUND(I314*H314,2)</f>
        <v>0</v>
      </c>
      <c r="K314" s="232" t="s">
        <v>1</v>
      </c>
      <c r="L314" s="47"/>
      <c r="M314" s="308" t="s">
        <v>1</v>
      </c>
      <c r="N314" s="309" t="s">
        <v>52</v>
      </c>
      <c r="O314" s="310"/>
      <c r="P314" s="311">
        <f>O314*H314</f>
        <v>0</v>
      </c>
      <c r="Q314" s="311">
        <v>0</v>
      </c>
      <c r="R314" s="311">
        <f>Q314*H314</f>
        <v>0</v>
      </c>
      <c r="S314" s="311">
        <v>0</v>
      </c>
      <c r="T314" s="312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1" t="s">
        <v>233</v>
      </c>
      <c r="AT314" s="241" t="s">
        <v>228</v>
      </c>
      <c r="AU314" s="241" t="s">
        <v>92</v>
      </c>
      <c r="AY314" s="19" t="s">
        <v>226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9" t="s">
        <v>233</v>
      </c>
      <c r="BK314" s="242">
        <f>ROUND(I314*H314,2)</f>
        <v>0</v>
      </c>
      <c r="BL314" s="19" t="s">
        <v>233</v>
      </c>
      <c r="BM314" s="241" t="s">
        <v>6041</v>
      </c>
    </row>
    <row r="315" s="2" customFormat="1" ht="6.96" customHeight="1">
      <c r="A315" s="41"/>
      <c r="B315" s="70"/>
      <c r="C315" s="71"/>
      <c r="D315" s="71"/>
      <c r="E315" s="71"/>
      <c r="F315" s="71"/>
      <c r="G315" s="71"/>
      <c r="H315" s="71"/>
      <c r="I315" s="71"/>
      <c r="J315" s="71"/>
      <c r="K315" s="71"/>
      <c r="L315" s="47"/>
      <c r="M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</row>
  </sheetData>
  <sheetProtection sheet="1" autoFilter="0" formatColumns="0" formatRows="0" objects="1" scenarios="1" spinCount="100000" saltValue="LXnDugWk2RQ3/aHyXq+9Uvn/uGUdkyqh2bMNBocQ2fxWMU01YKa8cD2tBe9x+W5aYtKRBPcLijrOPeXKRA41Kw==" hashValue="m51Y3fKLFgNWH/JRWp7X1TSgeTIoDqEmmqO5WoZyVnSr3fHfxEImSFWQJGPwrejgwy4qvyz06vM+Cdfy8ZTrHA==" algorithmName="SHA-512" password="CF7A"/>
  <autoFilter ref="C124:K31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2" customFormat="1" ht="12" customHeight="1">
      <c r="A8" s="41"/>
      <c r="B8" s="47"/>
      <c r="C8" s="41"/>
      <c r="D8" s="154" t="s">
        <v>168</v>
      </c>
      <c r="E8" s="41"/>
      <c r="F8" s="41"/>
      <c r="G8" s="41"/>
      <c r="H8" s="41"/>
      <c r="I8" s="41"/>
      <c r="J8" s="41"/>
      <c r="K8" s="41"/>
      <c r="L8" s="6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hidden="1" s="2" customFormat="1" ht="16.5" customHeight="1">
      <c r="A9" s="41"/>
      <c r="B9" s="47"/>
      <c r="C9" s="41"/>
      <c r="D9" s="41"/>
      <c r="E9" s="156" t="s">
        <v>6042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2" customHeight="1">
      <c r="A11" s="41"/>
      <c r="B11" s="47"/>
      <c r="C11" s="41"/>
      <c r="D11" s="154" t="s">
        <v>18</v>
      </c>
      <c r="E11" s="41"/>
      <c r="F11" s="145" t="s">
        <v>1</v>
      </c>
      <c r="G11" s="41"/>
      <c r="H11" s="41"/>
      <c r="I11" s="154" t="s">
        <v>19</v>
      </c>
      <c r="J11" s="145" t="s">
        <v>1</v>
      </c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 ht="12" customHeight="1">
      <c r="A12" s="41"/>
      <c r="B12" s="47"/>
      <c r="C12" s="41"/>
      <c r="D12" s="154" t="s">
        <v>20</v>
      </c>
      <c r="E12" s="41"/>
      <c r="F12" s="145" t="s">
        <v>21</v>
      </c>
      <c r="G12" s="41"/>
      <c r="H12" s="41"/>
      <c r="I12" s="154" t="s">
        <v>22</v>
      </c>
      <c r="J12" s="157" t="str">
        <f>'Rekapitulace stavby'!AN8</f>
        <v>31. 8. 2021</v>
      </c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28</v>
      </c>
      <c r="E14" s="41"/>
      <c r="F14" s="41"/>
      <c r="G14" s="41"/>
      <c r="H14" s="41"/>
      <c r="I14" s="154" t="s">
        <v>29</v>
      </c>
      <c r="J14" s="145" t="s">
        <v>30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8" customHeight="1">
      <c r="A15" s="41"/>
      <c r="B15" s="47"/>
      <c r="C15" s="41"/>
      <c r="D15" s="41"/>
      <c r="E15" s="145" t="s">
        <v>31</v>
      </c>
      <c r="F15" s="41"/>
      <c r="G15" s="41"/>
      <c r="H15" s="41"/>
      <c r="I15" s="154" t="s">
        <v>32</v>
      </c>
      <c r="J15" s="145" t="s">
        <v>33</v>
      </c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2" customHeight="1">
      <c r="A17" s="41"/>
      <c r="B17" s="47"/>
      <c r="C17" s="41"/>
      <c r="D17" s="154" t="s">
        <v>34</v>
      </c>
      <c r="E17" s="41"/>
      <c r="F17" s="41"/>
      <c r="G17" s="41"/>
      <c r="H17" s="41"/>
      <c r="I17" s="154" t="s">
        <v>29</v>
      </c>
      <c r="J17" s="35" t="str">
        <f>'Rekapitulace stavby'!AN13</f>
        <v>Vyplň údaj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5"/>
      <c r="G18" s="145"/>
      <c r="H18" s="145"/>
      <c r="I18" s="154" t="s">
        <v>32</v>
      </c>
      <c r="J18" s="35" t="str">
        <f>'Rekapitulace stavby'!AN14</f>
        <v>Vyplň údaj</v>
      </c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2" customHeight="1">
      <c r="A20" s="41"/>
      <c r="B20" s="47"/>
      <c r="C20" s="41"/>
      <c r="D20" s="154" t="s">
        <v>36</v>
      </c>
      <c r="E20" s="41"/>
      <c r="F20" s="41"/>
      <c r="G20" s="41"/>
      <c r="H20" s="41"/>
      <c r="I20" s="154" t="s">
        <v>29</v>
      </c>
      <c r="J20" s="145" t="s">
        <v>37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18" customHeight="1">
      <c r="A21" s="41"/>
      <c r="B21" s="47"/>
      <c r="C21" s="41"/>
      <c r="D21" s="41"/>
      <c r="E21" s="145" t="s">
        <v>38</v>
      </c>
      <c r="F21" s="41"/>
      <c r="G21" s="41"/>
      <c r="H21" s="41"/>
      <c r="I21" s="154" t="s">
        <v>32</v>
      </c>
      <c r="J21" s="145" t="s">
        <v>39</v>
      </c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2" customHeight="1">
      <c r="A23" s="41"/>
      <c r="B23" s="47"/>
      <c r="C23" s="41"/>
      <c r="D23" s="154" t="s">
        <v>41</v>
      </c>
      <c r="E23" s="41"/>
      <c r="F23" s="41"/>
      <c r="G23" s="41"/>
      <c r="H23" s="41"/>
      <c r="I23" s="154" t="s">
        <v>29</v>
      </c>
      <c r="J23" s="145" t="str">
        <f>IF('Rekapitulace stavby'!AN19="","",'Rekapitulace stavby'!AN19)</f>
        <v/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18" customHeight="1">
      <c r="A24" s="41"/>
      <c r="B24" s="47"/>
      <c r="C24" s="41"/>
      <c r="D24" s="41"/>
      <c r="E24" s="145" t="str">
        <f>IF('Rekapitulace stavby'!E20="","",'Rekapitulace stavby'!E20)</f>
        <v xml:space="preserve"> </v>
      </c>
      <c r="F24" s="41"/>
      <c r="G24" s="41"/>
      <c r="H24" s="41"/>
      <c r="I24" s="154" t="s">
        <v>32</v>
      </c>
      <c r="J24" s="145" t="str">
        <f>IF('Rekapitulace stavby'!AN20="","",'Rekapitulace stavby'!AN20)</f>
        <v/>
      </c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2" customHeight="1">
      <c r="A26" s="41"/>
      <c r="B26" s="47"/>
      <c r="C26" s="41"/>
      <c r="D26" s="154" t="s">
        <v>43</v>
      </c>
      <c r="E26" s="41"/>
      <c r="F26" s="41"/>
      <c r="G26" s="41"/>
      <c r="H26" s="41"/>
      <c r="I26" s="41"/>
      <c r="J26" s="41"/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8" customFormat="1" ht="155.25" customHeight="1">
      <c r="A27" s="158"/>
      <c r="B27" s="159"/>
      <c r="C27" s="158"/>
      <c r="D27" s="158"/>
      <c r="E27" s="160" t="s">
        <v>172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hidden="1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2" customFormat="1" ht="6.96" customHeight="1">
      <c r="A29" s="41"/>
      <c r="B29" s="47"/>
      <c r="C29" s="41"/>
      <c r="D29" s="162"/>
      <c r="E29" s="162"/>
      <c r="F29" s="162"/>
      <c r="G29" s="162"/>
      <c r="H29" s="162"/>
      <c r="I29" s="162"/>
      <c r="J29" s="162"/>
      <c r="K29" s="162"/>
      <c r="L29" s="6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hidden="1" s="2" customFormat="1" ht="25.44" customHeight="1">
      <c r="A30" s="41"/>
      <c r="B30" s="47"/>
      <c r="C30" s="41"/>
      <c r="D30" s="163" t="s">
        <v>45</v>
      </c>
      <c r="E30" s="41"/>
      <c r="F30" s="41"/>
      <c r="G30" s="41"/>
      <c r="H30" s="41"/>
      <c r="I30" s="41"/>
      <c r="J30" s="164">
        <f>ROUND(J120, 2)</f>
        <v>0</v>
      </c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14.4" customHeight="1">
      <c r="A32" s="41"/>
      <c r="B32" s="47"/>
      <c r="C32" s="41"/>
      <c r="D32" s="41"/>
      <c r="E32" s="41"/>
      <c r="F32" s="165" t="s">
        <v>47</v>
      </c>
      <c r="G32" s="41"/>
      <c r="H32" s="41"/>
      <c r="I32" s="165" t="s">
        <v>46</v>
      </c>
      <c r="J32" s="165" t="s">
        <v>48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166" t="s">
        <v>49</v>
      </c>
      <c r="E33" s="154" t="s">
        <v>50</v>
      </c>
      <c r="F33" s="167">
        <f>ROUND((SUM(BE120:BE127)),  2)</f>
        <v>0</v>
      </c>
      <c r="G33" s="41"/>
      <c r="H33" s="41"/>
      <c r="I33" s="168">
        <v>0.20999999999999999</v>
      </c>
      <c r="J33" s="167">
        <f>ROUND(((SUM(BE120:BE127))*I33),  2)</f>
        <v>0</v>
      </c>
      <c r="K33" s="41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54" t="s">
        <v>51</v>
      </c>
      <c r="F34" s="167">
        <f>ROUND((SUM(BF120:BF127)),  2)</f>
        <v>0</v>
      </c>
      <c r="G34" s="41"/>
      <c r="H34" s="41"/>
      <c r="I34" s="168">
        <v>0.14999999999999999</v>
      </c>
      <c r="J34" s="167">
        <f>ROUND(((SUM(BF120:BF127))*I34),  2)</f>
        <v>0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54" t="s">
        <v>49</v>
      </c>
      <c r="E35" s="154" t="s">
        <v>52</v>
      </c>
      <c r="F35" s="167">
        <f>ROUND((SUM(BG120:BG127)),  2)</f>
        <v>0</v>
      </c>
      <c r="G35" s="41"/>
      <c r="H35" s="41"/>
      <c r="I35" s="168">
        <v>0.20999999999999999</v>
      </c>
      <c r="J35" s="167">
        <f>0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53</v>
      </c>
      <c r="F36" s="167">
        <f>ROUND((SUM(BH120:BH127)),  2)</f>
        <v>0</v>
      </c>
      <c r="G36" s="41"/>
      <c r="H36" s="41"/>
      <c r="I36" s="168">
        <v>0.14999999999999999</v>
      </c>
      <c r="J36" s="167">
        <f>0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4" t="s">
        <v>54</v>
      </c>
      <c r="F37" s="167">
        <f>ROUND((SUM(BI120:BI127)),  2)</f>
        <v>0</v>
      </c>
      <c r="G37" s="41"/>
      <c r="H37" s="41"/>
      <c r="I37" s="168">
        <v>0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25.44" customHeight="1">
      <c r="A39" s="41"/>
      <c r="B39" s="47"/>
      <c r="C39" s="169"/>
      <c r="D39" s="170" t="s">
        <v>55</v>
      </c>
      <c r="E39" s="171"/>
      <c r="F39" s="171"/>
      <c r="G39" s="172" t="s">
        <v>56</v>
      </c>
      <c r="H39" s="173" t="s">
        <v>57</v>
      </c>
      <c r="I39" s="171"/>
      <c r="J39" s="174">
        <f>SUM(J30:J37)</f>
        <v>0</v>
      </c>
      <c r="K39" s="175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1" customFormat="1" ht="14.4" customHeight="1">
      <c r="B41" s="22"/>
      <c r="L41" s="22"/>
    </row>
    <row r="42" hidden="1" s="1" customFormat="1" ht="14.4" customHeight="1">
      <c r="B42" s="22"/>
      <c r="L42" s="22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168</v>
      </c>
      <c r="D86" s="43"/>
      <c r="E86" s="43"/>
      <c r="F86" s="43"/>
      <c r="G86" s="43"/>
      <c r="H86" s="43"/>
      <c r="I86" s="43"/>
      <c r="J86" s="43"/>
      <c r="K86" s="43"/>
      <c r="L86" s="6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80" t="str">
        <f>E9</f>
        <v>VRN - Vedlejší rozpočtové náklady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20</v>
      </c>
      <c r="D89" s="43"/>
      <c r="E89" s="43"/>
      <c r="F89" s="29" t="str">
        <f>F12</f>
        <v>Areál úpravny vody Želivka, Hulice 106</v>
      </c>
      <c r="G89" s="43"/>
      <c r="H89" s="43"/>
      <c r="I89" s="34" t="s">
        <v>22</v>
      </c>
      <c r="J89" s="83" t="str">
        <f>IF(J12="","",J12)</f>
        <v>31. 8. 2021</v>
      </c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4" t="s">
        <v>28</v>
      </c>
      <c r="D91" s="43"/>
      <c r="E91" s="43"/>
      <c r="F91" s="29" t="str">
        <f>E15</f>
        <v>Úpravna vody Želivka, a.s.</v>
      </c>
      <c r="G91" s="43"/>
      <c r="H91" s="43"/>
      <c r="I91" s="34" t="s">
        <v>36</v>
      </c>
      <c r="J91" s="39" t="str">
        <f>E21</f>
        <v>ERMEX ENGINEERING, spol. s r.o.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8" t="s">
        <v>174</v>
      </c>
      <c r="D94" s="189"/>
      <c r="E94" s="189"/>
      <c r="F94" s="189"/>
      <c r="G94" s="189"/>
      <c r="H94" s="189"/>
      <c r="I94" s="189"/>
      <c r="J94" s="190" t="s">
        <v>175</v>
      </c>
      <c r="K94" s="189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1" t="s">
        <v>176</v>
      </c>
      <c r="D96" s="43"/>
      <c r="E96" s="43"/>
      <c r="F96" s="43"/>
      <c r="G96" s="43"/>
      <c r="H96" s="43"/>
      <c r="I96" s="43"/>
      <c r="J96" s="114">
        <f>J120</f>
        <v>0</v>
      </c>
      <c r="K96" s="43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177</v>
      </c>
    </row>
    <row r="97" s="9" customFormat="1" ht="24.96" customHeight="1">
      <c r="A97" s="9"/>
      <c r="B97" s="192"/>
      <c r="C97" s="193"/>
      <c r="D97" s="194" t="s">
        <v>6042</v>
      </c>
      <c r="E97" s="195"/>
      <c r="F97" s="195"/>
      <c r="G97" s="195"/>
      <c r="H97" s="195"/>
      <c r="I97" s="195"/>
      <c r="J97" s="196">
        <f>J121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7"/>
      <c r="D98" s="199" t="s">
        <v>6043</v>
      </c>
      <c r="E98" s="200"/>
      <c r="F98" s="200"/>
      <c r="G98" s="200"/>
      <c r="H98" s="200"/>
      <c r="I98" s="200"/>
      <c r="J98" s="201">
        <f>J122</f>
        <v>0</v>
      </c>
      <c r="K98" s="137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7"/>
      <c r="D99" s="199" t="s">
        <v>6044</v>
      </c>
      <c r="E99" s="200"/>
      <c r="F99" s="200"/>
      <c r="G99" s="200"/>
      <c r="H99" s="200"/>
      <c r="I99" s="200"/>
      <c r="J99" s="201">
        <f>J124</f>
        <v>0</v>
      </c>
      <c r="K99" s="137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7"/>
      <c r="D100" s="199" t="s">
        <v>6045</v>
      </c>
      <c r="E100" s="200"/>
      <c r="F100" s="200"/>
      <c r="G100" s="200"/>
      <c r="H100" s="200"/>
      <c r="I100" s="200"/>
      <c r="J100" s="201">
        <f>J126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6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70"/>
      <c r="C102" s="71"/>
      <c r="D102" s="71"/>
      <c r="E102" s="71"/>
      <c r="F102" s="71"/>
      <c r="G102" s="71"/>
      <c r="H102" s="71"/>
      <c r="I102" s="71"/>
      <c r="J102" s="71"/>
      <c r="K102" s="71"/>
      <c r="L102" s="6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6" s="2" customFormat="1" ht="6.96" customHeight="1">
      <c r="A106" s="41"/>
      <c r="B106" s="72"/>
      <c r="C106" s="73"/>
      <c r="D106" s="73"/>
      <c r="E106" s="73"/>
      <c r="F106" s="73"/>
      <c r="G106" s="73"/>
      <c r="H106" s="73"/>
      <c r="I106" s="73"/>
      <c r="J106" s="73"/>
      <c r="K106" s="73"/>
      <c r="L106" s="6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4.96" customHeight="1">
      <c r="A107" s="41"/>
      <c r="B107" s="42"/>
      <c r="C107" s="25" t="s">
        <v>211</v>
      </c>
      <c r="D107" s="43"/>
      <c r="E107" s="43"/>
      <c r="F107" s="43"/>
      <c r="G107" s="43"/>
      <c r="H107" s="43"/>
      <c r="I107" s="43"/>
      <c r="J107" s="43"/>
      <c r="K107" s="43"/>
      <c r="L107" s="6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2" customHeight="1">
      <c r="A109" s="41"/>
      <c r="B109" s="42"/>
      <c r="C109" s="34" t="s">
        <v>16</v>
      </c>
      <c r="D109" s="43"/>
      <c r="E109" s="43"/>
      <c r="F109" s="43"/>
      <c r="G109" s="43"/>
      <c r="H109" s="43"/>
      <c r="I109" s="43"/>
      <c r="J109" s="43"/>
      <c r="K109" s="43"/>
      <c r="L109" s="6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6.5" customHeight="1">
      <c r="A110" s="41"/>
      <c r="B110" s="42"/>
      <c r="C110" s="43"/>
      <c r="D110" s="43"/>
      <c r="E110" s="187" t="str">
        <f>E7</f>
        <v>Změna způsobu dezinfekce</v>
      </c>
      <c r="F110" s="34"/>
      <c r="G110" s="34"/>
      <c r="H110" s="34"/>
      <c r="I110" s="43"/>
      <c r="J110" s="43"/>
      <c r="K110" s="43"/>
      <c r="L110" s="6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168</v>
      </c>
      <c r="D111" s="43"/>
      <c r="E111" s="43"/>
      <c r="F111" s="43"/>
      <c r="G111" s="43"/>
      <c r="H111" s="43"/>
      <c r="I111" s="43"/>
      <c r="J111" s="43"/>
      <c r="K111" s="43"/>
      <c r="L111" s="6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6.5" customHeight="1">
      <c r="A112" s="41"/>
      <c r="B112" s="42"/>
      <c r="C112" s="43"/>
      <c r="D112" s="43"/>
      <c r="E112" s="80" t="str">
        <f>E9</f>
        <v>VRN - Vedlejší rozpočtové náklady</v>
      </c>
      <c r="F112" s="43"/>
      <c r="G112" s="43"/>
      <c r="H112" s="43"/>
      <c r="I112" s="43"/>
      <c r="J112" s="43"/>
      <c r="K112" s="43"/>
      <c r="L112" s="6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20</v>
      </c>
      <c r="D114" s="43"/>
      <c r="E114" s="43"/>
      <c r="F114" s="29" t="str">
        <f>F12</f>
        <v>Areál úpravny vody Želivka, Hulice 106</v>
      </c>
      <c r="G114" s="43"/>
      <c r="H114" s="43"/>
      <c r="I114" s="34" t="s">
        <v>22</v>
      </c>
      <c r="J114" s="83" t="str">
        <f>IF(J12="","",J12)</f>
        <v>31. 8. 2021</v>
      </c>
      <c r="K114" s="4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40.05" customHeight="1">
      <c r="A116" s="41"/>
      <c r="B116" s="42"/>
      <c r="C116" s="34" t="s">
        <v>28</v>
      </c>
      <c r="D116" s="43"/>
      <c r="E116" s="43"/>
      <c r="F116" s="29" t="str">
        <f>E15</f>
        <v>Úpravna vody Želivka, a.s.</v>
      </c>
      <c r="G116" s="43"/>
      <c r="H116" s="43"/>
      <c r="I116" s="34" t="s">
        <v>36</v>
      </c>
      <c r="J116" s="39" t="str">
        <f>E21</f>
        <v>ERMEX ENGINEERING, spol. s r.o.</v>
      </c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34</v>
      </c>
      <c r="D117" s="43"/>
      <c r="E117" s="43"/>
      <c r="F117" s="29" t="str">
        <f>IF(E18="","",E18)</f>
        <v>Vyplň údaj</v>
      </c>
      <c r="G117" s="43"/>
      <c r="H117" s="43"/>
      <c r="I117" s="34" t="s">
        <v>41</v>
      </c>
      <c r="J117" s="39" t="str">
        <f>E24</f>
        <v xml:space="preserve"> </v>
      </c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0.32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1" customFormat="1" ht="29.28" customHeight="1">
      <c r="A119" s="203"/>
      <c r="B119" s="204"/>
      <c r="C119" s="205" t="s">
        <v>212</v>
      </c>
      <c r="D119" s="206" t="s">
        <v>70</v>
      </c>
      <c r="E119" s="206" t="s">
        <v>66</v>
      </c>
      <c r="F119" s="206" t="s">
        <v>67</v>
      </c>
      <c r="G119" s="206" t="s">
        <v>213</v>
      </c>
      <c r="H119" s="206" t="s">
        <v>214</v>
      </c>
      <c r="I119" s="206" t="s">
        <v>215</v>
      </c>
      <c r="J119" s="206" t="s">
        <v>175</v>
      </c>
      <c r="K119" s="207" t="s">
        <v>216</v>
      </c>
      <c r="L119" s="208"/>
      <c r="M119" s="104" t="s">
        <v>1</v>
      </c>
      <c r="N119" s="105" t="s">
        <v>49</v>
      </c>
      <c r="O119" s="105" t="s">
        <v>217</v>
      </c>
      <c r="P119" s="105" t="s">
        <v>218</v>
      </c>
      <c r="Q119" s="105" t="s">
        <v>219</v>
      </c>
      <c r="R119" s="105" t="s">
        <v>220</v>
      </c>
      <c r="S119" s="105" t="s">
        <v>221</v>
      </c>
      <c r="T119" s="106" t="s">
        <v>222</v>
      </c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</row>
    <row r="120" s="2" customFormat="1" ht="22.8" customHeight="1">
      <c r="A120" s="41"/>
      <c r="B120" s="42"/>
      <c r="C120" s="111" t="s">
        <v>223</v>
      </c>
      <c r="D120" s="43"/>
      <c r="E120" s="43"/>
      <c r="F120" s="43"/>
      <c r="G120" s="43"/>
      <c r="H120" s="43"/>
      <c r="I120" s="43"/>
      <c r="J120" s="209">
        <f>BK120</f>
        <v>0</v>
      </c>
      <c r="K120" s="43"/>
      <c r="L120" s="47"/>
      <c r="M120" s="107"/>
      <c r="N120" s="210"/>
      <c r="O120" s="108"/>
      <c r="P120" s="211">
        <f>P121</f>
        <v>0</v>
      </c>
      <c r="Q120" s="108"/>
      <c r="R120" s="211">
        <f>R121</f>
        <v>0</v>
      </c>
      <c r="S120" s="108"/>
      <c r="T120" s="212">
        <f>T121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84</v>
      </c>
      <c r="AU120" s="19" t="s">
        <v>177</v>
      </c>
      <c r="BK120" s="213">
        <f>BK121</f>
        <v>0</v>
      </c>
    </row>
    <row r="121" s="12" customFormat="1" ht="25.92" customHeight="1">
      <c r="A121" s="12"/>
      <c r="B121" s="214"/>
      <c r="C121" s="215"/>
      <c r="D121" s="216" t="s">
        <v>84</v>
      </c>
      <c r="E121" s="217" t="s">
        <v>159</v>
      </c>
      <c r="F121" s="217" t="s">
        <v>160</v>
      </c>
      <c r="G121" s="215"/>
      <c r="H121" s="215"/>
      <c r="I121" s="218"/>
      <c r="J121" s="219">
        <f>BK121</f>
        <v>0</v>
      </c>
      <c r="K121" s="215"/>
      <c r="L121" s="220"/>
      <c r="M121" s="221"/>
      <c r="N121" s="222"/>
      <c r="O121" s="222"/>
      <c r="P121" s="223">
        <f>P122+P124+P126</f>
        <v>0</v>
      </c>
      <c r="Q121" s="222"/>
      <c r="R121" s="223">
        <f>R122+R124+R126</f>
        <v>0</v>
      </c>
      <c r="S121" s="222"/>
      <c r="T121" s="224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251</v>
      </c>
      <c r="AT121" s="226" t="s">
        <v>84</v>
      </c>
      <c r="AU121" s="226" t="s">
        <v>85</v>
      </c>
      <c r="AY121" s="225" t="s">
        <v>226</v>
      </c>
      <c r="BK121" s="227">
        <f>BK122+BK124+BK126</f>
        <v>0</v>
      </c>
    </row>
    <row r="122" s="12" customFormat="1" ht="22.8" customHeight="1">
      <c r="A122" s="12"/>
      <c r="B122" s="214"/>
      <c r="C122" s="215"/>
      <c r="D122" s="216" t="s">
        <v>84</v>
      </c>
      <c r="E122" s="228" t="s">
        <v>6046</v>
      </c>
      <c r="F122" s="228" t="s">
        <v>6047</v>
      </c>
      <c r="G122" s="215"/>
      <c r="H122" s="215"/>
      <c r="I122" s="218"/>
      <c r="J122" s="229">
        <f>BK122</f>
        <v>0</v>
      </c>
      <c r="K122" s="215"/>
      <c r="L122" s="220"/>
      <c r="M122" s="221"/>
      <c r="N122" s="222"/>
      <c r="O122" s="222"/>
      <c r="P122" s="223">
        <f>P123</f>
        <v>0</v>
      </c>
      <c r="Q122" s="222"/>
      <c r="R122" s="223">
        <f>R123</f>
        <v>0</v>
      </c>
      <c r="S122" s="222"/>
      <c r="T122" s="224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251</v>
      </c>
      <c r="AT122" s="226" t="s">
        <v>84</v>
      </c>
      <c r="AU122" s="226" t="s">
        <v>92</v>
      </c>
      <c r="AY122" s="225" t="s">
        <v>226</v>
      </c>
      <c r="BK122" s="227">
        <f>BK123</f>
        <v>0</v>
      </c>
    </row>
    <row r="123" s="2" customFormat="1" ht="16.5" customHeight="1">
      <c r="A123" s="41"/>
      <c r="B123" s="42"/>
      <c r="C123" s="230" t="s">
        <v>92</v>
      </c>
      <c r="D123" s="230" t="s">
        <v>228</v>
      </c>
      <c r="E123" s="231" t="s">
        <v>6048</v>
      </c>
      <c r="F123" s="232" t="s">
        <v>6047</v>
      </c>
      <c r="G123" s="233" t="s">
        <v>2552</v>
      </c>
      <c r="H123" s="313"/>
      <c r="I123" s="235"/>
      <c r="J123" s="236">
        <f>ROUND(I123*H123,2)</f>
        <v>0</v>
      </c>
      <c r="K123" s="232" t="s">
        <v>1</v>
      </c>
      <c r="L123" s="47"/>
      <c r="M123" s="237" t="s">
        <v>1</v>
      </c>
      <c r="N123" s="238" t="s">
        <v>52</v>
      </c>
      <c r="O123" s="95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1" t="s">
        <v>6049</v>
      </c>
      <c r="AT123" s="241" t="s">
        <v>228</v>
      </c>
      <c r="AU123" s="241" t="s">
        <v>94</v>
      </c>
      <c r="AY123" s="19" t="s">
        <v>226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9" t="s">
        <v>233</v>
      </c>
      <c r="BK123" s="242">
        <f>ROUND(I123*H123,2)</f>
        <v>0</v>
      </c>
      <c r="BL123" s="19" t="s">
        <v>6049</v>
      </c>
      <c r="BM123" s="241" t="s">
        <v>6050</v>
      </c>
    </row>
    <row r="124" s="12" customFormat="1" ht="22.8" customHeight="1">
      <c r="A124" s="12"/>
      <c r="B124" s="214"/>
      <c r="C124" s="215"/>
      <c r="D124" s="216" t="s">
        <v>84</v>
      </c>
      <c r="E124" s="228" t="s">
        <v>6051</v>
      </c>
      <c r="F124" s="228" t="s">
        <v>6052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P125</f>
        <v>0</v>
      </c>
      <c r="Q124" s="222"/>
      <c r="R124" s="223">
        <f>R125</f>
        <v>0</v>
      </c>
      <c r="S124" s="222"/>
      <c r="T124" s="224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251</v>
      </c>
      <c r="AT124" s="226" t="s">
        <v>84</v>
      </c>
      <c r="AU124" s="226" t="s">
        <v>92</v>
      </c>
      <c r="AY124" s="225" t="s">
        <v>226</v>
      </c>
      <c r="BK124" s="227">
        <f>BK125</f>
        <v>0</v>
      </c>
    </row>
    <row r="125" s="2" customFormat="1" ht="16.5" customHeight="1">
      <c r="A125" s="41"/>
      <c r="B125" s="42"/>
      <c r="C125" s="230" t="s">
        <v>94</v>
      </c>
      <c r="D125" s="230" t="s">
        <v>228</v>
      </c>
      <c r="E125" s="231" t="s">
        <v>6053</v>
      </c>
      <c r="F125" s="232" t="s">
        <v>6052</v>
      </c>
      <c r="G125" s="233" t="s">
        <v>2552</v>
      </c>
      <c r="H125" s="313"/>
      <c r="I125" s="235"/>
      <c r="J125" s="236">
        <f>ROUND(I125*H125,2)</f>
        <v>0</v>
      </c>
      <c r="K125" s="232" t="s">
        <v>1</v>
      </c>
      <c r="L125" s="47"/>
      <c r="M125" s="237" t="s">
        <v>1</v>
      </c>
      <c r="N125" s="238" t="s">
        <v>52</v>
      </c>
      <c r="O125" s="9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1" t="s">
        <v>6049</v>
      </c>
      <c r="AT125" s="241" t="s">
        <v>228</v>
      </c>
      <c r="AU125" s="241" t="s">
        <v>94</v>
      </c>
      <c r="AY125" s="19" t="s">
        <v>226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9" t="s">
        <v>233</v>
      </c>
      <c r="BK125" s="242">
        <f>ROUND(I125*H125,2)</f>
        <v>0</v>
      </c>
      <c r="BL125" s="19" t="s">
        <v>6049</v>
      </c>
      <c r="BM125" s="241" t="s">
        <v>6054</v>
      </c>
    </row>
    <row r="126" s="12" customFormat="1" ht="22.8" customHeight="1">
      <c r="A126" s="12"/>
      <c r="B126" s="214"/>
      <c r="C126" s="215"/>
      <c r="D126" s="216" t="s">
        <v>84</v>
      </c>
      <c r="E126" s="228" t="s">
        <v>6055</v>
      </c>
      <c r="F126" s="228" t="s">
        <v>6056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251</v>
      </c>
      <c r="AT126" s="226" t="s">
        <v>84</v>
      </c>
      <c r="AU126" s="226" t="s">
        <v>92</v>
      </c>
      <c r="AY126" s="225" t="s">
        <v>226</v>
      </c>
      <c r="BK126" s="227">
        <f>BK127</f>
        <v>0</v>
      </c>
    </row>
    <row r="127" s="2" customFormat="1" ht="16.5" customHeight="1">
      <c r="A127" s="41"/>
      <c r="B127" s="42"/>
      <c r="C127" s="230" t="s">
        <v>241</v>
      </c>
      <c r="D127" s="230" t="s">
        <v>228</v>
      </c>
      <c r="E127" s="231" t="s">
        <v>6057</v>
      </c>
      <c r="F127" s="232" t="s">
        <v>6056</v>
      </c>
      <c r="G127" s="233" t="s">
        <v>2552</v>
      </c>
      <c r="H127" s="313"/>
      <c r="I127" s="235"/>
      <c r="J127" s="236">
        <f>ROUND(I127*H127,2)</f>
        <v>0</v>
      </c>
      <c r="K127" s="232" t="s">
        <v>1</v>
      </c>
      <c r="L127" s="47"/>
      <c r="M127" s="308" t="s">
        <v>1</v>
      </c>
      <c r="N127" s="309" t="s">
        <v>52</v>
      </c>
      <c r="O127" s="310"/>
      <c r="P127" s="311">
        <f>O127*H127</f>
        <v>0</v>
      </c>
      <c r="Q127" s="311">
        <v>0</v>
      </c>
      <c r="R127" s="311">
        <f>Q127*H127</f>
        <v>0</v>
      </c>
      <c r="S127" s="311">
        <v>0</v>
      </c>
      <c r="T127" s="312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1" t="s">
        <v>6049</v>
      </c>
      <c r="AT127" s="241" t="s">
        <v>228</v>
      </c>
      <c r="AU127" s="241" t="s">
        <v>94</v>
      </c>
      <c r="AY127" s="19" t="s">
        <v>226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9" t="s">
        <v>233</v>
      </c>
      <c r="BK127" s="242">
        <f>ROUND(I127*H127,2)</f>
        <v>0</v>
      </c>
      <c r="BL127" s="19" t="s">
        <v>6049</v>
      </c>
      <c r="BM127" s="241" t="s">
        <v>6058</v>
      </c>
    </row>
    <row r="128" s="2" customFormat="1" ht="6.96" customHeight="1">
      <c r="A128" s="41"/>
      <c r="B128" s="70"/>
      <c r="C128" s="71"/>
      <c r="D128" s="71"/>
      <c r="E128" s="71"/>
      <c r="F128" s="71"/>
      <c r="G128" s="71"/>
      <c r="H128" s="71"/>
      <c r="I128" s="71"/>
      <c r="J128" s="71"/>
      <c r="K128" s="71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QcLRAqCa3SiWu6U/3xgfLqWR8q3t80Alk194HyeGVldOzp3uvZcOYHwdJo7Cci+l1e1X0h5fnXgD6VwWbxkfTw==" hashValue="BjTCABw2LFAJ6ITf2dbIJTHdYOW7b3JXO/ktNmzbE6E5SB4AcZGQOc9DmjpF28TOZu9VvIIsM2O/3Zn7Ro+qbw==" algorithmName="SHA-512" password="CF7A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hidden="1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22"/>
      <c r="AT3" s="19" t="s">
        <v>94</v>
      </c>
    </row>
    <row r="4" hidden="1" s="1" customFormat="1" ht="24.96" customHeight="1">
      <c r="B4" s="22"/>
      <c r="D4" s="152" t="s">
        <v>167</v>
      </c>
      <c r="L4" s="22"/>
      <c r="M4" s="153" t="s">
        <v>10</v>
      </c>
      <c r="AT4" s="19" t="s">
        <v>40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154" t="s">
        <v>16</v>
      </c>
      <c r="L6" s="22"/>
    </row>
    <row r="7" hidden="1" s="1" customFormat="1" ht="16.5" customHeight="1">
      <c r="B7" s="22"/>
      <c r="E7" s="155" t="str">
        <f>'Rekapitulace stavby'!K6</f>
        <v>Změna způsobu dezinfekce</v>
      </c>
      <c r="F7" s="154"/>
      <c r="G7" s="154"/>
      <c r="H7" s="154"/>
      <c r="L7" s="22"/>
    </row>
    <row r="8" hidden="1" s="2" customFormat="1" ht="12" customHeight="1">
      <c r="A8" s="41"/>
      <c r="B8" s="47"/>
      <c r="C8" s="41"/>
      <c r="D8" s="154" t="s">
        <v>168</v>
      </c>
      <c r="E8" s="41"/>
      <c r="F8" s="41"/>
      <c r="G8" s="41"/>
      <c r="H8" s="41"/>
      <c r="I8" s="41"/>
      <c r="J8" s="41"/>
      <c r="K8" s="41"/>
      <c r="L8" s="6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hidden="1" s="2" customFormat="1" ht="16.5" customHeight="1">
      <c r="A9" s="41"/>
      <c r="B9" s="47"/>
      <c r="C9" s="41"/>
      <c r="D9" s="41"/>
      <c r="E9" s="156" t="s">
        <v>6059</v>
      </c>
      <c r="F9" s="41"/>
      <c r="G9" s="41"/>
      <c r="H9" s="41"/>
      <c r="I9" s="41"/>
      <c r="J9" s="41"/>
      <c r="K9" s="41"/>
      <c r="L9" s="6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hidden="1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hidden="1" s="2" customFormat="1" ht="12" customHeight="1">
      <c r="A11" s="41"/>
      <c r="B11" s="47"/>
      <c r="C11" s="41"/>
      <c r="D11" s="154" t="s">
        <v>18</v>
      </c>
      <c r="E11" s="41"/>
      <c r="F11" s="145" t="s">
        <v>1</v>
      </c>
      <c r="G11" s="41"/>
      <c r="H11" s="41"/>
      <c r="I11" s="154" t="s">
        <v>19</v>
      </c>
      <c r="J11" s="145" t="s">
        <v>1</v>
      </c>
      <c r="K11" s="41"/>
      <c r="L11" s="6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hidden="1" s="2" customFormat="1" ht="12" customHeight="1">
      <c r="A12" s="41"/>
      <c r="B12" s="47"/>
      <c r="C12" s="41"/>
      <c r="D12" s="154" t="s">
        <v>20</v>
      </c>
      <c r="E12" s="41"/>
      <c r="F12" s="145" t="s">
        <v>21</v>
      </c>
      <c r="G12" s="41"/>
      <c r="H12" s="41"/>
      <c r="I12" s="154" t="s">
        <v>22</v>
      </c>
      <c r="J12" s="157" t="str">
        <f>'Rekapitulace stavby'!AN8</f>
        <v>31. 8. 2021</v>
      </c>
      <c r="K12" s="41"/>
      <c r="L12" s="6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idden="1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hidden="1" s="2" customFormat="1" ht="12" customHeight="1">
      <c r="A14" s="41"/>
      <c r="B14" s="47"/>
      <c r="C14" s="41"/>
      <c r="D14" s="154" t="s">
        <v>28</v>
      </c>
      <c r="E14" s="41"/>
      <c r="F14" s="41"/>
      <c r="G14" s="41"/>
      <c r="H14" s="41"/>
      <c r="I14" s="154" t="s">
        <v>29</v>
      </c>
      <c r="J14" s="145" t="s">
        <v>30</v>
      </c>
      <c r="K14" s="41"/>
      <c r="L14" s="6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hidden="1" s="2" customFormat="1" ht="18" customHeight="1">
      <c r="A15" s="41"/>
      <c r="B15" s="47"/>
      <c r="C15" s="41"/>
      <c r="D15" s="41"/>
      <c r="E15" s="145" t="s">
        <v>31</v>
      </c>
      <c r="F15" s="41"/>
      <c r="G15" s="41"/>
      <c r="H15" s="41"/>
      <c r="I15" s="154" t="s">
        <v>32</v>
      </c>
      <c r="J15" s="145" t="s">
        <v>33</v>
      </c>
      <c r="K15" s="41"/>
      <c r="L15" s="6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hidden="1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hidden="1" s="2" customFormat="1" ht="12" customHeight="1">
      <c r="A17" s="41"/>
      <c r="B17" s="47"/>
      <c r="C17" s="41"/>
      <c r="D17" s="154" t="s">
        <v>34</v>
      </c>
      <c r="E17" s="41"/>
      <c r="F17" s="41"/>
      <c r="G17" s="41"/>
      <c r="H17" s="41"/>
      <c r="I17" s="154" t="s">
        <v>29</v>
      </c>
      <c r="J17" s="35" t="str">
        <f>'Rekapitulace stavby'!AN13</f>
        <v>Vyplň údaj</v>
      </c>
      <c r="K17" s="41"/>
      <c r="L17" s="6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hidden="1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5"/>
      <c r="G18" s="145"/>
      <c r="H18" s="145"/>
      <c r="I18" s="154" t="s">
        <v>32</v>
      </c>
      <c r="J18" s="35" t="str">
        <f>'Rekapitulace stavby'!AN14</f>
        <v>Vyplň údaj</v>
      </c>
      <c r="K18" s="41"/>
      <c r="L18" s="6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hidden="1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hidden="1" s="2" customFormat="1" ht="12" customHeight="1">
      <c r="A20" s="41"/>
      <c r="B20" s="47"/>
      <c r="C20" s="41"/>
      <c r="D20" s="154" t="s">
        <v>36</v>
      </c>
      <c r="E20" s="41"/>
      <c r="F20" s="41"/>
      <c r="G20" s="41"/>
      <c r="H20" s="41"/>
      <c r="I20" s="154" t="s">
        <v>29</v>
      </c>
      <c r="J20" s="145" t="s">
        <v>37</v>
      </c>
      <c r="K20" s="41"/>
      <c r="L20" s="6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hidden="1" s="2" customFormat="1" ht="18" customHeight="1">
      <c r="A21" s="41"/>
      <c r="B21" s="47"/>
      <c r="C21" s="41"/>
      <c r="D21" s="41"/>
      <c r="E21" s="145" t="s">
        <v>38</v>
      </c>
      <c r="F21" s="41"/>
      <c r="G21" s="41"/>
      <c r="H21" s="41"/>
      <c r="I21" s="154" t="s">
        <v>32</v>
      </c>
      <c r="J21" s="145" t="s">
        <v>39</v>
      </c>
      <c r="K21" s="41"/>
      <c r="L21" s="6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hidden="1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hidden="1" s="2" customFormat="1" ht="12" customHeight="1">
      <c r="A23" s="41"/>
      <c r="B23" s="47"/>
      <c r="C23" s="41"/>
      <c r="D23" s="154" t="s">
        <v>41</v>
      </c>
      <c r="E23" s="41"/>
      <c r="F23" s="41"/>
      <c r="G23" s="41"/>
      <c r="H23" s="41"/>
      <c r="I23" s="154" t="s">
        <v>29</v>
      </c>
      <c r="J23" s="145" t="str">
        <f>IF('Rekapitulace stavby'!AN19="","",'Rekapitulace stavby'!AN19)</f>
        <v/>
      </c>
      <c r="K23" s="41"/>
      <c r="L23" s="6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hidden="1" s="2" customFormat="1" ht="18" customHeight="1">
      <c r="A24" s="41"/>
      <c r="B24" s="47"/>
      <c r="C24" s="41"/>
      <c r="D24" s="41"/>
      <c r="E24" s="145" t="str">
        <f>IF('Rekapitulace stavby'!E20="","",'Rekapitulace stavby'!E20)</f>
        <v xml:space="preserve"> </v>
      </c>
      <c r="F24" s="41"/>
      <c r="G24" s="41"/>
      <c r="H24" s="41"/>
      <c r="I24" s="154" t="s">
        <v>32</v>
      </c>
      <c r="J24" s="145" t="str">
        <f>IF('Rekapitulace stavby'!AN20="","",'Rekapitulace stavby'!AN20)</f>
        <v/>
      </c>
      <c r="K24" s="41"/>
      <c r="L24" s="6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hidden="1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idden="1" s="2" customFormat="1" ht="12" customHeight="1">
      <c r="A26" s="41"/>
      <c r="B26" s="47"/>
      <c r="C26" s="41"/>
      <c r="D26" s="154" t="s">
        <v>43</v>
      </c>
      <c r="E26" s="41"/>
      <c r="F26" s="41"/>
      <c r="G26" s="41"/>
      <c r="H26" s="41"/>
      <c r="I26" s="41"/>
      <c r="J26" s="41"/>
      <c r="K26" s="41"/>
      <c r="L26" s="6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hidden="1" s="8" customFormat="1" ht="155.25" customHeight="1">
      <c r="A27" s="158"/>
      <c r="B27" s="159"/>
      <c r="C27" s="158"/>
      <c r="D27" s="158"/>
      <c r="E27" s="160" t="s">
        <v>172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hidden="1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idden="1" s="2" customFormat="1" ht="6.96" customHeight="1">
      <c r="A29" s="41"/>
      <c r="B29" s="47"/>
      <c r="C29" s="41"/>
      <c r="D29" s="162"/>
      <c r="E29" s="162"/>
      <c r="F29" s="162"/>
      <c r="G29" s="162"/>
      <c r="H29" s="162"/>
      <c r="I29" s="162"/>
      <c r="J29" s="162"/>
      <c r="K29" s="162"/>
      <c r="L29" s="6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hidden="1" s="2" customFormat="1" ht="25.44" customHeight="1">
      <c r="A30" s="41"/>
      <c r="B30" s="47"/>
      <c r="C30" s="41"/>
      <c r="D30" s="163" t="s">
        <v>45</v>
      </c>
      <c r="E30" s="41"/>
      <c r="F30" s="41"/>
      <c r="G30" s="41"/>
      <c r="H30" s="41"/>
      <c r="I30" s="41"/>
      <c r="J30" s="164">
        <f>ROUND(J121, 2)</f>
        <v>0</v>
      </c>
      <c r="K30" s="41"/>
      <c r="L30" s="6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idden="1" s="2" customFormat="1" ht="6.96" customHeight="1">
      <c r="A31" s="41"/>
      <c r="B31" s="47"/>
      <c r="C31" s="41"/>
      <c r="D31" s="162"/>
      <c r="E31" s="162"/>
      <c r="F31" s="162"/>
      <c r="G31" s="162"/>
      <c r="H31" s="162"/>
      <c r="I31" s="162"/>
      <c r="J31" s="162"/>
      <c r="K31" s="162"/>
      <c r="L31" s="6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hidden="1" s="2" customFormat="1" ht="14.4" customHeight="1">
      <c r="A32" s="41"/>
      <c r="B32" s="47"/>
      <c r="C32" s="41"/>
      <c r="D32" s="41"/>
      <c r="E32" s="41"/>
      <c r="F32" s="165" t="s">
        <v>47</v>
      </c>
      <c r="G32" s="41"/>
      <c r="H32" s="41"/>
      <c r="I32" s="165" t="s">
        <v>46</v>
      </c>
      <c r="J32" s="165" t="s">
        <v>48</v>
      </c>
      <c r="K32" s="41"/>
      <c r="L32" s="6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166" t="s">
        <v>49</v>
      </c>
      <c r="E33" s="154" t="s">
        <v>50</v>
      </c>
      <c r="F33" s="167">
        <f>ROUND((SUM(BE121:BE140)),  2)</f>
        <v>0</v>
      </c>
      <c r="G33" s="41"/>
      <c r="H33" s="41"/>
      <c r="I33" s="168">
        <v>0.20999999999999999</v>
      </c>
      <c r="J33" s="167">
        <f>ROUND(((SUM(BE121:BE140))*I33),  2)</f>
        <v>0</v>
      </c>
      <c r="K33" s="41"/>
      <c r="L33" s="6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54" t="s">
        <v>51</v>
      </c>
      <c r="F34" s="167">
        <f>ROUND((SUM(BF121:BF140)),  2)</f>
        <v>0</v>
      </c>
      <c r="G34" s="41"/>
      <c r="H34" s="41"/>
      <c r="I34" s="168">
        <v>0.14999999999999999</v>
      </c>
      <c r="J34" s="167">
        <f>ROUND(((SUM(BF121:BF140))*I34),  2)</f>
        <v>0</v>
      </c>
      <c r="K34" s="41"/>
      <c r="L34" s="6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154" t="s">
        <v>49</v>
      </c>
      <c r="E35" s="154" t="s">
        <v>52</v>
      </c>
      <c r="F35" s="167">
        <f>ROUND((SUM(BG121:BG140)),  2)</f>
        <v>0</v>
      </c>
      <c r="G35" s="41"/>
      <c r="H35" s="41"/>
      <c r="I35" s="168">
        <v>0.20999999999999999</v>
      </c>
      <c r="J35" s="167">
        <f>0</f>
        <v>0</v>
      </c>
      <c r="K35" s="41"/>
      <c r="L35" s="6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4" t="s">
        <v>53</v>
      </c>
      <c r="F36" s="167">
        <f>ROUND((SUM(BH121:BH140)),  2)</f>
        <v>0</v>
      </c>
      <c r="G36" s="41"/>
      <c r="H36" s="41"/>
      <c r="I36" s="168">
        <v>0.14999999999999999</v>
      </c>
      <c r="J36" s="167">
        <f>0</f>
        <v>0</v>
      </c>
      <c r="K36" s="41"/>
      <c r="L36" s="6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4" t="s">
        <v>54</v>
      </c>
      <c r="F37" s="167">
        <f>ROUND((SUM(BI121:BI140)),  2)</f>
        <v>0</v>
      </c>
      <c r="G37" s="41"/>
      <c r="H37" s="41"/>
      <c r="I37" s="168">
        <v>0</v>
      </c>
      <c r="J37" s="167">
        <f>0</f>
        <v>0</v>
      </c>
      <c r="K37" s="41"/>
      <c r="L37" s="6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25.44" customHeight="1">
      <c r="A39" s="41"/>
      <c r="B39" s="47"/>
      <c r="C39" s="169"/>
      <c r="D39" s="170" t="s">
        <v>55</v>
      </c>
      <c r="E39" s="171"/>
      <c r="F39" s="171"/>
      <c r="G39" s="172" t="s">
        <v>56</v>
      </c>
      <c r="H39" s="173" t="s">
        <v>57</v>
      </c>
      <c r="I39" s="171"/>
      <c r="J39" s="174">
        <f>SUM(J30:J37)</f>
        <v>0</v>
      </c>
      <c r="K39" s="175"/>
      <c r="L39" s="6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1" customFormat="1" ht="14.4" customHeight="1">
      <c r="B41" s="22"/>
      <c r="L41" s="22"/>
    </row>
    <row r="42" hidden="1" s="1" customFormat="1" ht="14.4" customHeight="1">
      <c r="B42" s="22"/>
      <c r="L42" s="22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67"/>
      <c r="D50" s="176" t="s">
        <v>58</v>
      </c>
      <c r="E50" s="177"/>
      <c r="F50" s="177"/>
      <c r="G50" s="176" t="s">
        <v>59</v>
      </c>
      <c r="H50" s="177"/>
      <c r="I50" s="177"/>
      <c r="J50" s="177"/>
      <c r="K50" s="177"/>
      <c r="L50" s="67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41"/>
      <c r="B61" s="47"/>
      <c r="C61" s="41"/>
      <c r="D61" s="178" t="s">
        <v>60</v>
      </c>
      <c r="E61" s="179"/>
      <c r="F61" s="180" t="s">
        <v>61</v>
      </c>
      <c r="G61" s="178" t="s">
        <v>60</v>
      </c>
      <c r="H61" s="179"/>
      <c r="I61" s="179"/>
      <c r="J61" s="181" t="s">
        <v>61</v>
      </c>
      <c r="K61" s="179"/>
      <c r="L61" s="6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41"/>
      <c r="B65" s="47"/>
      <c r="C65" s="41"/>
      <c r="D65" s="176" t="s">
        <v>62</v>
      </c>
      <c r="E65" s="182"/>
      <c r="F65" s="182"/>
      <c r="G65" s="176" t="s">
        <v>63</v>
      </c>
      <c r="H65" s="182"/>
      <c r="I65" s="182"/>
      <c r="J65" s="182"/>
      <c r="K65" s="182"/>
      <c r="L65" s="6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41"/>
      <c r="B76" s="47"/>
      <c r="C76" s="41"/>
      <c r="D76" s="178" t="s">
        <v>60</v>
      </c>
      <c r="E76" s="179"/>
      <c r="F76" s="180" t="s">
        <v>61</v>
      </c>
      <c r="G76" s="178" t="s">
        <v>60</v>
      </c>
      <c r="H76" s="179"/>
      <c r="I76" s="179"/>
      <c r="J76" s="181" t="s">
        <v>61</v>
      </c>
      <c r="K76" s="179"/>
      <c r="L76" s="6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hidden="1" s="2" customFormat="1" ht="14.4" customHeight="1">
      <c r="A77" s="4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hidden="1"/>
    <row r="79" hidden="1"/>
    <row r="80" hidden="1"/>
    <row r="81" s="2" customFormat="1" ht="6.96" customHeight="1">
      <c r="A81" s="41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173</v>
      </c>
      <c r="D82" s="43"/>
      <c r="E82" s="43"/>
      <c r="F82" s="43"/>
      <c r="G82" s="43"/>
      <c r="H82" s="43"/>
      <c r="I82" s="43"/>
      <c r="J82" s="43"/>
      <c r="K82" s="43"/>
      <c r="L82" s="6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87" t="str">
        <f>E7</f>
        <v>Změna způsobu dezinfekce</v>
      </c>
      <c r="F85" s="34"/>
      <c r="G85" s="34"/>
      <c r="H85" s="34"/>
      <c r="I85" s="43"/>
      <c r="J85" s="43"/>
      <c r="K85" s="43"/>
      <c r="L85" s="6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168</v>
      </c>
      <c r="D86" s="43"/>
      <c r="E86" s="43"/>
      <c r="F86" s="43"/>
      <c r="G86" s="43"/>
      <c r="H86" s="43"/>
      <c r="I86" s="43"/>
      <c r="J86" s="43"/>
      <c r="K86" s="43"/>
      <c r="L86" s="6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80" t="str">
        <f>E9</f>
        <v>ON - Ostatní náklady</v>
      </c>
      <c r="F87" s="43"/>
      <c r="G87" s="43"/>
      <c r="H87" s="43"/>
      <c r="I87" s="43"/>
      <c r="J87" s="43"/>
      <c r="K87" s="43"/>
      <c r="L87" s="6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20</v>
      </c>
      <c r="D89" s="43"/>
      <c r="E89" s="43"/>
      <c r="F89" s="29" t="str">
        <f>F12</f>
        <v>Areál úpravny vody Želivka, Hulice 106</v>
      </c>
      <c r="G89" s="43"/>
      <c r="H89" s="43"/>
      <c r="I89" s="34" t="s">
        <v>22</v>
      </c>
      <c r="J89" s="83" t="str">
        <f>IF(J12="","",J12)</f>
        <v>31. 8. 2021</v>
      </c>
      <c r="K89" s="43"/>
      <c r="L89" s="6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4" t="s">
        <v>28</v>
      </c>
      <c r="D91" s="43"/>
      <c r="E91" s="43"/>
      <c r="F91" s="29" t="str">
        <f>E15</f>
        <v>Úpravna vody Želivka, a.s.</v>
      </c>
      <c r="G91" s="43"/>
      <c r="H91" s="43"/>
      <c r="I91" s="34" t="s">
        <v>36</v>
      </c>
      <c r="J91" s="39" t="str">
        <f>E21</f>
        <v>ERMEX ENGINEERING, spol. s r.o.</v>
      </c>
      <c r="K91" s="43"/>
      <c r="L91" s="6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8" t="s">
        <v>174</v>
      </c>
      <c r="D94" s="189"/>
      <c r="E94" s="189"/>
      <c r="F94" s="189"/>
      <c r="G94" s="189"/>
      <c r="H94" s="189"/>
      <c r="I94" s="189"/>
      <c r="J94" s="190" t="s">
        <v>175</v>
      </c>
      <c r="K94" s="189"/>
      <c r="L94" s="6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1" t="s">
        <v>176</v>
      </c>
      <c r="D96" s="43"/>
      <c r="E96" s="43"/>
      <c r="F96" s="43"/>
      <c r="G96" s="43"/>
      <c r="H96" s="43"/>
      <c r="I96" s="43"/>
      <c r="J96" s="114">
        <f>J121</f>
        <v>0</v>
      </c>
      <c r="K96" s="43"/>
      <c r="L96" s="6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177</v>
      </c>
    </row>
    <row r="97" s="9" customFormat="1" ht="24.96" customHeight="1">
      <c r="A97" s="9"/>
      <c r="B97" s="192"/>
      <c r="C97" s="193"/>
      <c r="D97" s="194" t="s">
        <v>6060</v>
      </c>
      <c r="E97" s="195"/>
      <c r="F97" s="195"/>
      <c r="G97" s="195"/>
      <c r="H97" s="195"/>
      <c r="I97" s="195"/>
      <c r="J97" s="196">
        <f>J122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7"/>
      <c r="D98" s="199" t="s">
        <v>6061</v>
      </c>
      <c r="E98" s="200"/>
      <c r="F98" s="200"/>
      <c r="G98" s="200"/>
      <c r="H98" s="200"/>
      <c r="I98" s="200"/>
      <c r="J98" s="201">
        <f>J123</f>
        <v>0</v>
      </c>
      <c r="K98" s="137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7"/>
      <c r="D99" s="199" t="s">
        <v>6062</v>
      </c>
      <c r="E99" s="200"/>
      <c r="F99" s="200"/>
      <c r="G99" s="200"/>
      <c r="H99" s="200"/>
      <c r="I99" s="200"/>
      <c r="J99" s="201">
        <f>J129</f>
        <v>0</v>
      </c>
      <c r="K99" s="137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7"/>
      <c r="D100" s="199" t="s">
        <v>6063</v>
      </c>
      <c r="E100" s="200"/>
      <c r="F100" s="200"/>
      <c r="G100" s="200"/>
      <c r="H100" s="200"/>
      <c r="I100" s="200"/>
      <c r="J100" s="201">
        <f>J133</f>
        <v>0</v>
      </c>
      <c r="K100" s="13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6064</v>
      </c>
      <c r="E101" s="200"/>
      <c r="F101" s="200"/>
      <c r="G101" s="200"/>
      <c r="H101" s="200"/>
      <c r="I101" s="200"/>
      <c r="J101" s="201">
        <f>J136</f>
        <v>0</v>
      </c>
      <c r="K101" s="13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2"/>
      <c r="C107" s="73"/>
      <c r="D107" s="73"/>
      <c r="E107" s="73"/>
      <c r="F107" s="73"/>
      <c r="G107" s="73"/>
      <c r="H107" s="73"/>
      <c r="I107" s="73"/>
      <c r="J107" s="73"/>
      <c r="K107" s="73"/>
      <c r="L107" s="6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211</v>
      </c>
      <c r="D108" s="43"/>
      <c r="E108" s="43"/>
      <c r="F108" s="43"/>
      <c r="G108" s="43"/>
      <c r="H108" s="43"/>
      <c r="I108" s="43"/>
      <c r="J108" s="43"/>
      <c r="K108" s="43"/>
      <c r="L108" s="6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6.5" customHeight="1">
      <c r="A111" s="41"/>
      <c r="B111" s="42"/>
      <c r="C111" s="43"/>
      <c r="D111" s="43"/>
      <c r="E111" s="187" t="str">
        <f>E7</f>
        <v>Změna způsobu dezinfekce</v>
      </c>
      <c r="F111" s="34"/>
      <c r="G111" s="34"/>
      <c r="H111" s="34"/>
      <c r="I111" s="43"/>
      <c r="J111" s="43"/>
      <c r="K111" s="43"/>
      <c r="L111" s="6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168</v>
      </c>
      <c r="D112" s="43"/>
      <c r="E112" s="43"/>
      <c r="F112" s="43"/>
      <c r="G112" s="43"/>
      <c r="H112" s="43"/>
      <c r="I112" s="43"/>
      <c r="J112" s="43"/>
      <c r="K112" s="43"/>
      <c r="L112" s="6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80" t="str">
        <f>E9</f>
        <v>ON - Ostatní náklady</v>
      </c>
      <c r="F113" s="43"/>
      <c r="G113" s="43"/>
      <c r="H113" s="43"/>
      <c r="I113" s="43"/>
      <c r="J113" s="43"/>
      <c r="K113" s="43"/>
      <c r="L113" s="6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20</v>
      </c>
      <c r="D115" s="43"/>
      <c r="E115" s="43"/>
      <c r="F115" s="29" t="str">
        <f>F12</f>
        <v>Areál úpravny vody Želivka, Hulice 106</v>
      </c>
      <c r="G115" s="43"/>
      <c r="H115" s="43"/>
      <c r="I115" s="34" t="s">
        <v>22</v>
      </c>
      <c r="J115" s="83" t="str">
        <f>IF(J12="","",J12)</f>
        <v>31. 8. 2021</v>
      </c>
      <c r="K115" s="43"/>
      <c r="L115" s="6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40.05" customHeight="1">
      <c r="A117" s="41"/>
      <c r="B117" s="42"/>
      <c r="C117" s="34" t="s">
        <v>28</v>
      </c>
      <c r="D117" s="43"/>
      <c r="E117" s="43"/>
      <c r="F117" s="29" t="str">
        <f>E15</f>
        <v>Úpravna vody Želivka, a.s.</v>
      </c>
      <c r="G117" s="43"/>
      <c r="H117" s="43"/>
      <c r="I117" s="34" t="s">
        <v>36</v>
      </c>
      <c r="J117" s="39" t="str">
        <f>E21</f>
        <v>ERMEX ENGINEERING, spol. s r.o.</v>
      </c>
      <c r="K117" s="43"/>
      <c r="L117" s="6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3"/>
      <c r="B120" s="204"/>
      <c r="C120" s="205" t="s">
        <v>212</v>
      </c>
      <c r="D120" s="206" t="s">
        <v>70</v>
      </c>
      <c r="E120" s="206" t="s">
        <v>66</v>
      </c>
      <c r="F120" s="206" t="s">
        <v>67</v>
      </c>
      <c r="G120" s="206" t="s">
        <v>213</v>
      </c>
      <c r="H120" s="206" t="s">
        <v>214</v>
      </c>
      <c r="I120" s="206" t="s">
        <v>215</v>
      </c>
      <c r="J120" s="206" t="s">
        <v>175</v>
      </c>
      <c r="K120" s="207" t="s">
        <v>216</v>
      </c>
      <c r="L120" s="208"/>
      <c r="M120" s="104" t="s">
        <v>1</v>
      </c>
      <c r="N120" s="105" t="s">
        <v>49</v>
      </c>
      <c r="O120" s="105" t="s">
        <v>217</v>
      </c>
      <c r="P120" s="105" t="s">
        <v>218</v>
      </c>
      <c r="Q120" s="105" t="s">
        <v>219</v>
      </c>
      <c r="R120" s="105" t="s">
        <v>220</v>
      </c>
      <c r="S120" s="105" t="s">
        <v>221</v>
      </c>
      <c r="T120" s="106" t="s">
        <v>222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</row>
    <row r="121" s="2" customFormat="1" ht="22.8" customHeight="1">
      <c r="A121" s="41"/>
      <c r="B121" s="42"/>
      <c r="C121" s="111" t="s">
        <v>223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7"/>
      <c r="N121" s="210"/>
      <c r="O121" s="108"/>
      <c r="P121" s="211">
        <f>P122</f>
        <v>0</v>
      </c>
      <c r="Q121" s="108"/>
      <c r="R121" s="211">
        <f>R122</f>
        <v>0</v>
      </c>
      <c r="S121" s="108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84</v>
      </c>
      <c r="AU121" s="19" t="s">
        <v>177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84</v>
      </c>
      <c r="E122" s="217" t="s">
        <v>2812</v>
      </c>
      <c r="F122" s="217" t="s">
        <v>164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P123+P129+P133+P136</f>
        <v>0</v>
      </c>
      <c r="Q122" s="222"/>
      <c r="R122" s="223">
        <f>R123+R129+R133+R136</f>
        <v>0</v>
      </c>
      <c r="S122" s="222"/>
      <c r="T122" s="224">
        <f>T123+T129+T133+T136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251</v>
      </c>
      <c r="AT122" s="226" t="s">
        <v>84</v>
      </c>
      <c r="AU122" s="226" t="s">
        <v>85</v>
      </c>
      <c r="AY122" s="225" t="s">
        <v>226</v>
      </c>
      <c r="BK122" s="227">
        <f>BK123+BK129+BK133+BK136</f>
        <v>0</v>
      </c>
    </row>
    <row r="123" s="12" customFormat="1" ht="22.8" customHeight="1">
      <c r="A123" s="12"/>
      <c r="B123" s="214"/>
      <c r="C123" s="215"/>
      <c r="D123" s="216" t="s">
        <v>84</v>
      </c>
      <c r="E123" s="228" t="s">
        <v>6065</v>
      </c>
      <c r="F123" s="228" t="s">
        <v>6066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SUM(P124:P128)</f>
        <v>0</v>
      </c>
      <c r="Q123" s="222"/>
      <c r="R123" s="223">
        <f>SUM(R124:R128)</f>
        <v>0</v>
      </c>
      <c r="S123" s="222"/>
      <c r="T123" s="224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251</v>
      </c>
      <c r="AT123" s="226" t="s">
        <v>84</v>
      </c>
      <c r="AU123" s="226" t="s">
        <v>92</v>
      </c>
      <c r="AY123" s="225" t="s">
        <v>226</v>
      </c>
      <c r="BK123" s="227">
        <f>SUM(BK124:BK128)</f>
        <v>0</v>
      </c>
    </row>
    <row r="124" s="2" customFormat="1" ht="16.5" customHeight="1">
      <c r="A124" s="41"/>
      <c r="B124" s="42"/>
      <c r="C124" s="230" t="s">
        <v>92</v>
      </c>
      <c r="D124" s="230" t="s">
        <v>228</v>
      </c>
      <c r="E124" s="231" t="s">
        <v>6067</v>
      </c>
      <c r="F124" s="232" t="s">
        <v>6068</v>
      </c>
      <c r="G124" s="233" t="s">
        <v>387</v>
      </c>
      <c r="H124" s="234">
        <v>1</v>
      </c>
      <c r="I124" s="235"/>
      <c r="J124" s="236">
        <f>ROUND(I124*H124,2)</f>
        <v>0</v>
      </c>
      <c r="K124" s="232" t="s">
        <v>1</v>
      </c>
      <c r="L124" s="47"/>
      <c r="M124" s="237" t="s">
        <v>1</v>
      </c>
      <c r="N124" s="238" t="s">
        <v>52</v>
      </c>
      <c r="O124" s="95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1" t="s">
        <v>6049</v>
      </c>
      <c r="AT124" s="241" t="s">
        <v>228</v>
      </c>
      <c r="AU124" s="241" t="s">
        <v>94</v>
      </c>
      <c r="AY124" s="19" t="s">
        <v>226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9" t="s">
        <v>233</v>
      </c>
      <c r="BK124" s="242">
        <f>ROUND(I124*H124,2)</f>
        <v>0</v>
      </c>
      <c r="BL124" s="19" t="s">
        <v>6049</v>
      </c>
      <c r="BM124" s="241" t="s">
        <v>6069</v>
      </c>
    </row>
    <row r="125" s="2" customFormat="1" ht="16.5" customHeight="1">
      <c r="A125" s="41"/>
      <c r="B125" s="42"/>
      <c r="C125" s="230" t="s">
        <v>94</v>
      </c>
      <c r="D125" s="230" t="s">
        <v>228</v>
      </c>
      <c r="E125" s="231" t="s">
        <v>6070</v>
      </c>
      <c r="F125" s="232" t="s">
        <v>6071</v>
      </c>
      <c r="G125" s="233" t="s">
        <v>387</v>
      </c>
      <c r="H125" s="234">
        <v>1</v>
      </c>
      <c r="I125" s="235"/>
      <c r="J125" s="236">
        <f>ROUND(I125*H125,2)</f>
        <v>0</v>
      </c>
      <c r="K125" s="232" t="s">
        <v>1</v>
      </c>
      <c r="L125" s="47"/>
      <c r="M125" s="237" t="s">
        <v>1</v>
      </c>
      <c r="N125" s="238" t="s">
        <v>52</v>
      </c>
      <c r="O125" s="9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1" t="s">
        <v>6049</v>
      </c>
      <c r="AT125" s="241" t="s">
        <v>228</v>
      </c>
      <c r="AU125" s="241" t="s">
        <v>94</v>
      </c>
      <c r="AY125" s="19" t="s">
        <v>226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9" t="s">
        <v>233</v>
      </c>
      <c r="BK125" s="242">
        <f>ROUND(I125*H125,2)</f>
        <v>0</v>
      </c>
      <c r="BL125" s="19" t="s">
        <v>6049</v>
      </c>
      <c r="BM125" s="241" t="s">
        <v>6072</v>
      </c>
    </row>
    <row r="126" s="2" customFormat="1" ht="16.5" customHeight="1">
      <c r="A126" s="41"/>
      <c r="B126" s="42"/>
      <c r="C126" s="230" t="s">
        <v>241</v>
      </c>
      <c r="D126" s="230" t="s">
        <v>228</v>
      </c>
      <c r="E126" s="231" t="s">
        <v>6073</v>
      </c>
      <c r="F126" s="232" t="s">
        <v>6074</v>
      </c>
      <c r="G126" s="233" t="s">
        <v>387</v>
      </c>
      <c r="H126" s="234">
        <v>1</v>
      </c>
      <c r="I126" s="235"/>
      <c r="J126" s="236">
        <f>ROUND(I126*H126,2)</f>
        <v>0</v>
      </c>
      <c r="K126" s="232" t="s">
        <v>1</v>
      </c>
      <c r="L126" s="47"/>
      <c r="M126" s="237" t="s">
        <v>1</v>
      </c>
      <c r="N126" s="238" t="s">
        <v>52</v>
      </c>
      <c r="O126" s="95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1" t="s">
        <v>6049</v>
      </c>
      <c r="AT126" s="241" t="s">
        <v>228</v>
      </c>
      <c r="AU126" s="241" t="s">
        <v>94</v>
      </c>
      <c r="AY126" s="19" t="s">
        <v>226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9" t="s">
        <v>233</v>
      </c>
      <c r="BK126" s="242">
        <f>ROUND(I126*H126,2)</f>
        <v>0</v>
      </c>
      <c r="BL126" s="19" t="s">
        <v>6049</v>
      </c>
      <c r="BM126" s="241" t="s">
        <v>6075</v>
      </c>
    </row>
    <row r="127" s="2" customFormat="1" ht="16.5" customHeight="1">
      <c r="A127" s="41"/>
      <c r="B127" s="42"/>
      <c r="C127" s="230" t="s">
        <v>233</v>
      </c>
      <c r="D127" s="230" t="s">
        <v>228</v>
      </c>
      <c r="E127" s="231" t="s">
        <v>6076</v>
      </c>
      <c r="F127" s="232" t="s">
        <v>6077</v>
      </c>
      <c r="G127" s="233" t="s">
        <v>387</v>
      </c>
      <c r="H127" s="234">
        <v>1</v>
      </c>
      <c r="I127" s="235"/>
      <c r="J127" s="236">
        <f>ROUND(I127*H127,2)</f>
        <v>0</v>
      </c>
      <c r="K127" s="232" t="s">
        <v>1</v>
      </c>
      <c r="L127" s="47"/>
      <c r="M127" s="237" t="s">
        <v>1</v>
      </c>
      <c r="N127" s="238" t="s">
        <v>52</v>
      </c>
      <c r="O127" s="95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1" t="s">
        <v>6049</v>
      </c>
      <c r="AT127" s="241" t="s">
        <v>228</v>
      </c>
      <c r="AU127" s="241" t="s">
        <v>94</v>
      </c>
      <c r="AY127" s="19" t="s">
        <v>226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9" t="s">
        <v>233</v>
      </c>
      <c r="BK127" s="242">
        <f>ROUND(I127*H127,2)</f>
        <v>0</v>
      </c>
      <c r="BL127" s="19" t="s">
        <v>6049</v>
      </c>
      <c r="BM127" s="241" t="s">
        <v>6078</v>
      </c>
    </row>
    <row r="128" s="2" customFormat="1" ht="16.5" customHeight="1">
      <c r="A128" s="41"/>
      <c r="B128" s="42"/>
      <c r="C128" s="230" t="s">
        <v>251</v>
      </c>
      <c r="D128" s="230" t="s">
        <v>228</v>
      </c>
      <c r="E128" s="231" t="s">
        <v>6079</v>
      </c>
      <c r="F128" s="232" t="s">
        <v>6080</v>
      </c>
      <c r="G128" s="233" t="s">
        <v>387</v>
      </c>
      <c r="H128" s="234">
        <v>1</v>
      </c>
      <c r="I128" s="235"/>
      <c r="J128" s="236">
        <f>ROUND(I128*H128,2)</f>
        <v>0</v>
      </c>
      <c r="K128" s="232" t="s">
        <v>1</v>
      </c>
      <c r="L128" s="47"/>
      <c r="M128" s="237" t="s">
        <v>1</v>
      </c>
      <c r="N128" s="238" t="s">
        <v>52</v>
      </c>
      <c r="O128" s="95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1" t="s">
        <v>6049</v>
      </c>
      <c r="AT128" s="241" t="s">
        <v>228</v>
      </c>
      <c r="AU128" s="241" t="s">
        <v>94</v>
      </c>
      <c r="AY128" s="19" t="s">
        <v>226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9" t="s">
        <v>233</v>
      </c>
      <c r="BK128" s="242">
        <f>ROUND(I128*H128,2)</f>
        <v>0</v>
      </c>
      <c r="BL128" s="19" t="s">
        <v>6049</v>
      </c>
      <c r="BM128" s="241" t="s">
        <v>6081</v>
      </c>
    </row>
    <row r="129" s="12" customFormat="1" ht="22.8" customHeight="1">
      <c r="A129" s="12"/>
      <c r="B129" s="214"/>
      <c r="C129" s="215"/>
      <c r="D129" s="216" t="s">
        <v>84</v>
      </c>
      <c r="E129" s="228" t="s">
        <v>6082</v>
      </c>
      <c r="F129" s="228" t="s">
        <v>6083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SUM(P130:P132)</f>
        <v>0</v>
      </c>
      <c r="Q129" s="222"/>
      <c r="R129" s="223">
        <f>SUM(R130:R132)</f>
        <v>0</v>
      </c>
      <c r="S129" s="222"/>
      <c r="T129" s="224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251</v>
      </c>
      <c r="AT129" s="226" t="s">
        <v>84</v>
      </c>
      <c r="AU129" s="226" t="s">
        <v>92</v>
      </c>
      <c r="AY129" s="225" t="s">
        <v>226</v>
      </c>
      <c r="BK129" s="227">
        <f>SUM(BK130:BK132)</f>
        <v>0</v>
      </c>
    </row>
    <row r="130" s="2" customFormat="1" ht="16.5" customHeight="1">
      <c r="A130" s="41"/>
      <c r="B130" s="42"/>
      <c r="C130" s="230" t="s">
        <v>256</v>
      </c>
      <c r="D130" s="230" t="s">
        <v>228</v>
      </c>
      <c r="E130" s="231" t="s">
        <v>6084</v>
      </c>
      <c r="F130" s="232" t="s">
        <v>6085</v>
      </c>
      <c r="G130" s="233" t="s">
        <v>387</v>
      </c>
      <c r="H130" s="234">
        <v>1</v>
      </c>
      <c r="I130" s="235"/>
      <c r="J130" s="236">
        <f>ROUND(I130*H130,2)</f>
        <v>0</v>
      </c>
      <c r="K130" s="232" t="s">
        <v>1</v>
      </c>
      <c r="L130" s="47"/>
      <c r="M130" s="237" t="s">
        <v>1</v>
      </c>
      <c r="N130" s="238" t="s">
        <v>52</v>
      </c>
      <c r="O130" s="95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1" t="s">
        <v>6049</v>
      </c>
      <c r="AT130" s="241" t="s">
        <v>228</v>
      </c>
      <c r="AU130" s="241" t="s">
        <v>94</v>
      </c>
      <c r="AY130" s="19" t="s">
        <v>226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9" t="s">
        <v>233</v>
      </c>
      <c r="BK130" s="242">
        <f>ROUND(I130*H130,2)</f>
        <v>0</v>
      </c>
      <c r="BL130" s="19" t="s">
        <v>6049</v>
      </c>
      <c r="BM130" s="241" t="s">
        <v>6086</v>
      </c>
    </row>
    <row r="131" s="2" customFormat="1" ht="16.5" customHeight="1">
      <c r="A131" s="41"/>
      <c r="B131" s="42"/>
      <c r="C131" s="230" t="s">
        <v>263</v>
      </c>
      <c r="D131" s="230" t="s">
        <v>228</v>
      </c>
      <c r="E131" s="231" t="s">
        <v>6087</v>
      </c>
      <c r="F131" s="232" t="s">
        <v>6088</v>
      </c>
      <c r="G131" s="233" t="s">
        <v>387</v>
      </c>
      <c r="H131" s="234">
        <v>1</v>
      </c>
      <c r="I131" s="235"/>
      <c r="J131" s="236">
        <f>ROUND(I131*H131,2)</f>
        <v>0</v>
      </c>
      <c r="K131" s="232" t="s">
        <v>1</v>
      </c>
      <c r="L131" s="47"/>
      <c r="M131" s="237" t="s">
        <v>1</v>
      </c>
      <c r="N131" s="238" t="s">
        <v>52</v>
      </c>
      <c r="O131" s="9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1" t="s">
        <v>6049</v>
      </c>
      <c r="AT131" s="241" t="s">
        <v>228</v>
      </c>
      <c r="AU131" s="241" t="s">
        <v>94</v>
      </c>
      <c r="AY131" s="19" t="s">
        <v>226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9" t="s">
        <v>233</v>
      </c>
      <c r="BK131" s="242">
        <f>ROUND(I131*H131,2)</f>
        <v>0</v>
      </c>
      <c r="BL131" s="19" t="s">
        <v>6049</v>
      </c>
      <c r="BM131" s="241" t="s">
        <v>6089</v>
      </c>
    </row>
    <row r="132" s="2" customFormat="1" ht="16.5" customHeight="1">
      <c r="A132" s="41"/>
      <c r="B132" s="42"/>
      <c r="C132" s="230" t="s">
        <v>266</v>
      </c>
      <c r="D132" s="230" t="s">
        <v>228</v>
      </c>
      <c r="E132" s="231" t="s">
        <v>6090</v>
      </c>
      <c r="F132" s="232" t="s">
        <v>6091</v>
      </c>
      <c r="G132" s="233" t="s">
        <v>387</v>
      </c>
      <c r="H132" s="234">
        <v>1</v>
      </c>
      <c r="I132" s="235"/>
      <c r="J132" s="236">
        <f>ROUND(I132*H132,2)</f>
        <v>0</v>
      </c>
      <c r="K132" s="232" t="s">
        <v>1</v>
      </c>
      <c r="L132" s="47"/>
      <c r="M132" s="237" t="s">
        <v>1</v>
      </c>
      <c r="N132" s="238" t="s">
        <v>52</v>
      </c>
      <c r="O132" s="9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1" t="s">
        <v>6049</v>
      </c>
      <c r="AT132" s="241" t="s">
        <v>228</v>
      </c>
      <c r="AU132" s="241" t="s">
        <v>94</v>
      </c>
      <c r="AY132" s="19" t="s">
        <v>226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9" t="s">
        <v>233</v>
      </c>
      <c r="BK132" s="242">
        <f>ROUND(I132*H132,2)</f>
        <v>0</v>
      </c>
      <c r="BL132" s="19" t="s">
        <v>6049</v>
      </c>
      <c r="BM132" s="241" t="s">
        <v>6092</v>
      </c>
    </row>
    <row r="133" s="12" customFormat="1" ht="22.8" customHeight="1">
      <c r="A133" s="12"/>
      <c r="B133" s="214"/>
      <c r="C133" s="215"/>
      <c r="D133" s="216" t="s">
        <v>84</v>
      </c>
      <c r="E133" s="228" t="s">
        <v>6093</v>
      </c>
      <c r="F133" s="228" t="s">
        <v>164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SUM(P134:P135)</f>
        <v>0</v>
      </c>
      <c r="Q133" s="222"/>
      <c r="R133" s="223">
        <f>SUM(R134:R135)</f>
        <v>0</v>
      </c>
      <c r="S133" s="222"/>
      <c r="T133" s="224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251</v>
      </c>
      <c r="AT133" s="226" t="s">
        <v>84</v>
      </c>
      <c r="AU133" s="226" t="s">
        <v>92</v>
      </c>
      <c r="AY133" s="225" t="s">
        <v>226</v>
      </c>
      <c r="BK133" s="227">
        <f>SUM(BK134:BK135)</f>
        <v>0</v>
      </c>
    </row>
    <row r="134" s="2" customFormat="1" ht="16.5" customHeight="1">
      <c r="A134" s="41"/>
      <c r="B134" s="42"/>
      <c r="C134" s="230" t="s">
        <v>271</v>
      </c>
      <c r="D134" s="230" t="s">
        <v>228</v>
      </c>
      <c r="E134" s="231" t="s">
        <v>6094</v>
      </c>
      <c r="F134" s="232" t="s">
        <v>6095</v>
      </c>
      <c r="G134" s="233" t="s">
        <v>387</v>
      </c>
      <c r="H134" s="234">
        <v>1</v>
      </c>
      <c r="I134" s="235"/>
      <c r="J134" s="236">
        <f>ROUND(I134*H134,2)</f>
        <v>0</v>
      </c>
      <c r="K134" s="232" t="s">
        <v>1</v>
      </c>
      <c r="L134" s="47"/>
      <c r="M134" s="237" t="s">
        <v>1</v>
      </c>
      <c r="N134" s="238" t="s">
        <v>52</v>
      </c>
      <c r="O134" s="95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1" t="s">
        <v>6049</v>
      </c>
      <c r="AT134" s="241" t="s">
        <v>228</v>
      </c>
      <c r="AU134" s="241" t="s">
        <v>94</v>
      </c>
      <c r="AY134" s="19" t="s">
        <v>226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233</v>
      </c>
      <c r="BK134" s="242">
        <f>ROUND(I134*H134,2)</f>
        <v>0</v>
      </c>
      <c r="BL134" s="19" t="s">
        <v>6049</v>
      </c>
      <c r="BM134" s="241" t="s">
        <v>6096</v>
      </c>
    </row>
    <row r="135" s="2" customFormat="1" ht="16.5" customHeight="1">
      <c r="A135" s="41"/>
      <c r="B135" s="42"/>
      <c r="C135" s="230" t="s">
        <v>275</v>
      </c>
      <c r="D135" s="230" t="s">
        <v>228</v>
      </c>
      <c r="E135" s="231" t="s">
        <v>6097</v>
      </c>
      <c r="F135" s="232" t="s">
        <v>6098</v>
      </c>
      <c r="G135" s="233" t="s">
        <v>387</v>
      </c>
      <c r="H135" s="234">
        <v>1</v>
      </c>
      <c r="I135" s="235"/>
      <c r="J135" s="236">
        <f>ROUND(I135*H135,2)</f>
        <v>0</v>
      </c>
      <c r="K135" s="232" t="s">
        <v>1</v>
      </c>
      <c r="L135" s="47"/>
      <c r="M135" s="237" t="s">
        <v>1</v>
      </c>
      <c r="N135" s="238" t="s">
        <v>52</v>
      </c>
      <c r="O135" s="9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1" t="s">
        <v>6049</v>
      </c>
      <c r="AT135" s="241" t="s">
        <v>228</v>
      </c>
      <c r="AU135" s="241" t="s">
        <v>94</v>
      </c>
      <c r="AY135" s="19" t="s">
        <v>226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9" t="s">
        <v>233</v>
      </c>
      <c r="BK135" s="242">
        <f>ROUND(I135*H135,2)</f>
        <v>0</v>
      </c>
      <c r="BL135" s="19" t="s">
        <v>6049</v>
      </c>
      <c r="BM135" s="241" t="s">
        <v>6099</v>
      </c>
    </row>
    <row r="136" s="12" customFormat="1" ht="22.8" customHeight="1">
      <c r="A136" s="12"/>
      <c r="B136" s="214"/>
      <c r="C136" s="215"/>
      <c r="D136" s="216" t="s">
        <v>84</v>
      </c>
      <c r="E136" s="228" t="s">
        <v>6100</v>
      </c>
      <c r="F136" s="228" t="s">
        <v>6101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SUM(P137:P140)</f>
        <v>0</v>
      </c>
      <c r="Q136" s="222"/>
      <c r="R136" s="223">
        <f>SUM(R137:R140)</f>
        <v>0</v>
      </c>
      <c r="S136" s="222"/>
      <c r="T136" s="224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251</v>
      </c>
      <c r="AT136" s="226" t="s">
        <v>84</v>
      </c>
      <c r="AU136" s="226" t="s">
        <v>92</v>
      </c>
      <c r="AY136" s="225" t="s">
        <v>226</v>
      </c>
      <c r="BK136" s="227">
        <f>SUM(BK137:BK140)</f>
        <v>0</v>
      </c>
    </row>
    <row r="137" s="2" customFormat="1" ht="16.5" customHeight="1">
      <c r="A137" s="41"/>
      <c r="B137" s="42"/>
      <c r="C137" s="230" t="s">
        <v>280</v>
      </c>
      <c r="D137" s="230" t="s">
        <v>228</v>
      </c>
      <c r="E137" s="231" t="s">
        <v>6102</v>
      </c>
      <c r="F137" s="232" t="s">
        <v>6103</v>
      </c>
      <c r="G137" s="233" t="s">
        <v>387</v>
      </c>
      <c r="H137" s="234">
        <v>1</v>
      </c>
      <c r="I137" s="235"/>
      <c r="J137" s="236">
        <f>ROUND(I137*H137,2)</f>
        <v>0</v>
      </c>
      <c r="K137" s="232" t="s">
        <v>1</v>
      </c>
      <c r="L137" s="47"/>
      <c r="M137" s="237" t="s">
        <v>1</v>
      </c>
      <c r="N137" s="238" t="s">
        <v>52</v>
      </c>
      <c r="O137" s="95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1" t="s">
        <v>233</v>
      </c>
      <c r="AT137" s="241" t="s">
        <v>228</v>
      </c>
      <c r="AU137" s="241" t="s">
        <v>94</v>
      </c>
      <c r="AY137" s="19" t="s">
        <v>226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233</v>
      </c>
      <c r="BK137" s="242">
        <f>ROUND(I137*H137,2)</f>
        <v>0</v>
      </c>
      <c r="BL137" s="19" t="s">
        <v>233</v>
      </c>
      <c r="BM137" s="241" t="s">
        <v>6104</v>
      </c>
    </row>
    <row r="138" s="2" customFormat="1" ht="16.5" customHeight="1">
      <c r="A138" s="41"/>
      <c r="B138" s="42"/>
      <c r="C138" s="230" t="s">
        <v>285</v>
      </c>
      <c r="D138" s="230" t="s">
        <v>228</v>
      </c>
      <c r="E138" s="231" t="s">
        <v>6105</v>
      </c>
      <c r="F138" s="232" t="s">
        <v>6106</v>
      </c>
      <c r="G138" s="233" t="s">
        <v>387</v>
      </c>
      <c r="H138" s="234">
        <v>1</v>
      </c>
      <c r="I138" s="235"/>
      <c r="J138" s="236">
        <f>ROUND(I138*H138,2)</f>
        <v>0</v>
      </c>
      <c r="K138" s="232" t="s">
        <v>1</v>
      </c>
      <c r="L138" s="47"/>
      <c r="M138" s="237" t="s">
        <v>1</v>
      </c>
      <c r="N138" s="238" t="s">
        <v>52</v>
      </c>
      <c r="O138" s="95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1" t="s">
        <v>233</v>
      </c>
      <c r="AT138" s="241" t="s">
        <v>228</v>
      </c>
      <c r="AU138" s="241" t="s">
        <v>94</v>
      </c>
      <c r="AY138" s="19" t="s">
        <v>226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233</v>
      </c>
      <c r="BK138" s="242">
        <f>ROUND(I138*H138,2)</f>
        <v>0</v>
      </c>
      <c r="BL138" s="19" t="s">
        <v>233</v>
      </c>
      <c r="BM138" s="241" t="s">
        <v>6107</v>
      </c>
    </row>
    <row r="139" s="2" customFormat="1" ht="16.5" customHeight="1">
      <c r="A139" s="41"/>
      <c r="B139" s="42"/>
      <c r="C139" s="230" t="s">
        <v>290</v>
      </c>
      <c r="D139" s="230" t="s">
        <v>228</v>
      </c>
      <c r="E139" s="231" t="s">
        <v>6108</v>
      </c>
      <c r="F139" s="232" t="s">
        <v>6109</v>
      </c>
      <c r="G139" s="233" t="s">
        <v>387</v>
      </c>
      <c r="H139" s="234">
        <v>1</v>
      </c>
      <c r="I139" s="235"/>
      <c r="J139" s="236">
        <f>ROUND(I139*H139,2)</f>
        <v>0</v>
      </c>
      <c r="K139" s="232" t="s">
        <v>1</v>
      </c>
      <c r="L139" s="47"/>
      <c r="M139" s="237" t="s">
        <v>1</v>
      </c>
      <c r="N139" s="238" t="s">
        <v>52</v>
      </c>
      <c r="O139" s="9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1" t="s">
        <v>233</v>
      </c>
      <c r="AT139" s="241" t="s">
        <v>228</v>
      </c>
      <c r="AU139" s="241" t="s">
        <v>94</v>
      </c>
      <c r="AY139" s="19" t="s">
        <v>226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233</v>
      </c>
      <c r="BK139" s="242">
        <f>ROUND(I139*H139,2)</f>
        <v>0</v>
      </c>
      <c r="BL139" s="19" t="s">
        <v>233</v>
      </c>
      <c r="BM139" s="241" t="s">
        <v>6110</v>
      </c>
    </row>
    <row r="140" s="2" customFormat="1" ht="16.5" customHeight="1">
      <c r="A140" s="41"/>
      <c r="B140" s="42"/>
      <c r="C140" s="230" t="s">
        <v>295</v>
      </c>
      <c r="D140" s="230" t="s">
        <v>228</v>
      </c>
      <c r="E140" s="231" t="s">
        <v>6111</v>
      </c>
      <c r="F140" s="232" t="s">
        <v>6112</v>
      </c>
      <c r="G140" s="233" t="s">
        <v>387</v>
      </c>
      <c r="H140" s="234">
        <v>1</v>
      </c>
      <c r="I140" s="235"/>
      <c r="J140" s="236">
        <f>ROUND(I140*H140,2)</f>
        <v>0</v>
      </c>
      <c r="K140" s="232" t="s">
        <v>1</v>
      </c>
      <c r="L140" s="47"/>
      <c r="M140" s="308" t="s">
        <v>1</v>
      </c>
      <c r="N140" s="309" t="s">
        <v>52</v>
      </c>
      <c r="O140" s="310"/>
      <c r="P140" s="311">
        <f>O140*H140</f>
        <v>0</v>
      </c>
      <c r="Q140" s="311">
        <v>0</v>
      </c>
      <c r="R140" s="311">
        <f>Q140*H140</f>
        <v>0</v>
      </c>
      <c r="S140" s="311">
        <v>0</v>
      </c>
      <c r="T140" s="312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1" t="s">
        <v>233</v>
      </c>
      <c r="AT140" s="241" t="s">
        <v>228</v>
      </c>
      <c r="AU140" s="241" t="s">
        <v>94</v>
      </c>
      <c r="AY140" s="19" t="s">
        <v>226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233</v>
      </c>
      <c r="BK140" s="242">
        <f>ROUND(I140*H140,2)</f>
        <v>0</v>
      </c>
      <c r="BL140" s="19" t="s">
        <v>233</v>
      </c>
      <c r="BM140" s="241" t="s">
        <v>6113</v>
      </c>
    </row>
    <row r="141" s="2" customFormat="1" ht="6.96" customHeight="1">
      <c r="A141" s="41"/>
      <c r="B141" s="70"/>
      <c r="C141" s="71"/>
      <c r="D141" s="71"/>
      <c r="E141" s="71"/>
      <c r="F141" s="71"/>
      <c r="G141" s="71"/>
      <c r="H141" s="71"/>
      <c r="I141" s="71"/>
      <c r="J141" s="71"/>
      <c r="K141" s="71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JTrKgQG7gtemKMieTfXBy1iMylWqpFfQbRLRm3M3zwy4YG1l+cq74kMaNmLaZVonxX/3HotU3OdoA3ge/pSBYw==" hashValue="hUBC1VlYLz3PNglJrw1goRKWPJdWuXTAbzWVE4C6Ms8oJ0dND63K0/6DNlOw3vhz7iIwF47Xf5hd5MjlrhWzuA==" algorithmName="SHA-512" password="CF7A"/>
  <autoFilter ref="C120:K14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50"/>
      <c r="C3" s="151"/>
      <c r="D3" s="151"/>
      <c r="E3" s="151"/>
      <c r="F3" s="151"/>
      <c r="G3" s="151"/>
      <c r="H3" s="22"/>
    </row>
    <row r="4" s="1" customFormat="1" ht="24.96" customHeight="1">
      <c r="B4" s="22"/>
      <c r="C4" s="152" t="s">
        <v>6114</v>
      </c>
      <c r="H4" s="22"/>
    </row>
    <row r="5" s="1" customFormat="1" ht="12" customHeight="1">
      <c r="B5" s="22"/>
      <c r="C5" s="329" t="s">
        <v>13</v>
      </c>
      <c r="D5" s="160" t="s">
        <v>14</v>
      </c>
      <c r="E5" s="1"/>
      <c r="F5" s="1"/>
      <c r="H5" s="22"/>
    </row>
    <row r="6" s="1" customFormat="1" ht="36.96" customHeight="1">
      <c r="B6" s="22"/>
      <c r="C6" s="330" t="s">
        <v>16</v>
      </c>
      <c r="D6" s="331" t="s">
        <v>17</v>
      </c>
      <c r="E6" s="1"/>
      <c r="F6" s="1"/>
      <c r="H6" s="22"/>
    </row>
    <row r="7" s="1" customFormat="1" ht="16.5" customHeight="1">
      <c r="B7" s="22"/>
      <c r="C7" s="154" t="s">
        <v>22</v>
      </c>
      <c r="D7" s="157" t="str">
        <f>'Rekapitulace stavby'!AN8</f>
        <v>31. 8. 2021</v>
      </c>
      <c r="H7" s="22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203"/>
      <c r="B9" s="332"/>
      <c r="C9" s="333" t="s">
        <v>66</v>
      </c>
      <c r="D9" s="334" t="s">
        <v>67</v>
      </c>
      <c r="E9" s="334" t="s">
        <v>213</v>
      </c>
      <c r="F9" s="335" t="s">
        <v>6115</v>
      </c>
      <c r="G9" s="203"/>
      <c r="H9" s="332"/>
    </row>
    <row r="10" s="2" customFormat="1" ht="26.4" customHeight="1">
      <c r="A10" s="41"/>
      <c r="B10" s="47"/>
      <c r="C10" s="336" t="s">
        <v>6116</v>
      </c>
      <c r="D10" s="336" t="s">
        <v>104</v>
      </c>
      <c r="E10" s="41"/>
      <c r="F10" s="41"/>
      <c r="G10" s="41"/>
      <c r="H10" s="47"/>
    </row>
    <row r="11" s="2" customFormat="1" ht="16.8" customHeight="1">
      <c r="A11" s="41"/>
      <c r="B11" s="47"/>
      <c r="C11" s="337" t="s">
        <v>6117</v>
      </c>
      <c r="D11" s="338" t="s">
        <v>1906</v>
      </c>
      <c r="E11" s="339" t="s">
        <v>231</v>
      </c>
      <c r="F11" s="340">
        <v>9.0999999999999996</v>
      </c>
      <c r="G11" s="41"/>
      <c r="H11" s="47"/>
    </row>
    <row r="12" s="2" customFormat="1" ht="16.8" customHeight="1">
      <c r="A12" s="41"/>
      <c r="B12" s="47"/>
      <c r="C12" s="341" t="s">
        <v>1</v>
      </c>
      <c r="D12" s="341" t="s">
        <v>1906</v>
      </c>
      <c r="E12" s="19" t="s">
        <v>1</v>
      </c>
      <c r="F12" s="342">
        <v>0</v>
      </c>
      <c r="G12" s="41"/>
      <c r="H12" s="47"/>
    </row>
    <row r="13" s="2" customFormat="1" ht="16.8" customHeight="1">
      <c r="A13" s="41"/>
      <c r="B13" s="47"/>
      <c r="C13" s="341" t="s">
        <v>6117</v>
      </c>
      <c r="D13" s="341" t="s">
        <v>1907</v>
      </c>
      <c r="E13" s="19" t="s">
        <v>1</v>
      </c>
      <c r="F13" s="342">
        <v>9.0999999999999996</v>
      </c>
      <c r="G13" s="41"/>
      <c r="H13" s="47"/>
    </row>
    <row r="14" s="2" customFormat="1" ht="16.8" customHeight="1">
      <c r="A14" s="41"/>
      <c r="B14" s="47"/>
      <c r="C14" s="337" t="s">
        <v>1635</v>
      </c>
      <c r="D14" s="338" t="s">
        <v>1636</v>
      </c>
      <c r="E14" s="339" t="s">
        <v>231</v>
      </c>
      <c r="F14" s="340">
        <v>75.915999999999997</v>
      </c>
      <c r="G14" s="41"/>
      <c r="H14" s="47"/>
    </row>
    <row r="15" s="2" customFormat="1" ht="16.8" customHeight="1">
      <c r="A15" s="41"/>
      <c r="B15" s="47"/>
      <c r="C15" s="341" t="s">
        <v>1635</v>
      </c>
      <c r="D15" s="341" t="s">
        <v>1908</v>
      </c>
      <c r="E15" s="19" t="s">
        <v>1</v>
      </c>
      <c r="F15" s="342">
        <v>75.915999999999997</v>
      </c>
      <c r="G15" s="41"/>
      <c r="H15" s="47"/>
    </row>
    <row r="16" s="2" customFormat="1" ht="16.8" customHeight="1">
      <c r="A16" s="41"/>
      <c r="B16" s="47"/>
      <c r="C16" s="343" t="s">
        <v>6118</v>
      </c>
      <c r="D16" s="41"/>
      <c r="E16" s="41"/>
      <c r="F16" s="41"/>
      <c r="G16" s="41"/>
      <c r="H16" s="47"/>
    </row>
    <row r="17" s="2" customFormat="1" ht="16.8" customHeight="1">
      <c r="A17" s="41"/>
      <c r="B17" s="47"/>
      <c r="C17" s="341" t="s">
        <v>1898</v>
      </c>
      <c r="D17" s="341" t="s">
        <v>1899</v>
      </c>
      <c r="E17" s="19" t="s">
        <v>231</v>
      </c>
      <c r="F17" s="342">
        <v>75.915999999999997</v>
      </c>
      <c r="G17" s="41"/>
      <c r="H17" s="47"/>
    </row>
    <row r="18" s="2" customFormat="1" ht="16.8" customHeight="1">
      <c r="A18" s="41"/>
      <c r="B18" s="47"/>
      <c r="C18" s="341" t="s">
        <v>1909</v>
      </c>
      <c r="D18" s="341" t="s">
        <v>1910</v>
      </c>
      <c r="E18" s="19" t="s">
        <v>231</v>
      </c>
      <c r="F18" s="342">
        <v>75.915999999999997</v>
      </c>
      <c r="G18" s="41"/>
      <c r="H18" s="47"/>
    </row>
    <row r="19" s="2" customFormat="1" ht="16.8" customHeight="1">
      <c r="A19" s="41"/>
      <c r="B19" s="47"/>
      <c r="C19" s="341" t="s">
        <v>1912</v>
      </c>
      <c r="D19" s="341" t="s">
        <v>1913</v>
      </c>
      <c r="E19" s="19" t="s">
        <v>231</v>
      </c>
      <c r="F19" s="342">
        <v>75.915999999999997</v>
      </c>
      <c r="G19" s="41"/>
      <c r="H19" s="47"/>
    </row>
    <row r="20" s="2" customFormat="1" ht="16.8" customHeight="1">
      <c r="A20" s="41"/>
      <c r="B20" s="47"/>
      <c r="C20" s="341" t="s">
        <v>1915</v>
      </c>
      <c r="D20" s="341" t="s">
        <v>1916</v>
      </c>
      <c r="E20" s="19" t="s">
        <v>231</v>
      </c>
      <c r="F20" s="342">
        <v>75.915999999999997</v>
      </c>
      <c r="G20" s="41"/>
      <c r="H20" s="47"/>
    </row>
    <row r="21" s="2" customFormat="1" ht="16.8" customHeight="1">
      <c r="A21" s="41"/>
      <c r="B21" s="47"/>
      <c r="C21" s="341" t="s">
        <v>1918</v>
      </c>
      <c r="D21" s="341" t="s">
        <v>1919</v>
      </c>
      <c r="E21" s="19" t="s">
        <v>231</v>
      </c>
      <c r="F21" s="342">
        <v>75.915999999999997</v>
      </c>
      <c r="G21" s="41"/>
      <c r="H21" s="47"/>
    </row>
    <row r="22" s="2" customFormat="1" ht="16.8" customHeight="1">
      <c r="A22" s="41"/>
      <c r="B22" s="47"/>
      <c r="C22" s="337" t="s">
        <v>1641</v>
      </c>
      <c r="D22" s="338" t="s">
        <v>1642</v>
      </c>
      <c r="E22" s="339" t="s">
        <v>244</v>
      </c>
      <c r="F22" s="340">
        <v>250.80000000000001</v>
      </c>
      <c r="G22" s="41"/>
      <c r="H22" s="47"/>
    </row>
    <row r="23" s="2" customFormat="1" ht="16.8" customHeight="1">
      <c r="A23" s="41"/>
      <c r="B23" s="47"/>
      <c r="C23" s="341" t="s">
        <v>1</v>
      </c>
      <c r="D23" s="341" t="s">
        <v>1872</v>
      </c>
      <c r="E23" s="19" t="s">
        <v>1</v>
      </c>
      <c r="F23" s="342">
        <v>0</v>
      </c>
      <c r="G23" s="41"/>
      <c r="H23" s="47"/>
    </row>
    <row r="24" s="2" customFormat="1" ht="16.8" customHeight="1">
      <c r="A24" s="41"/>
      <c r="B24" s="47"/>
      <c r="C24" s="341" t="s">
        <v>1</v>
      </c>
      <c r="D24" s="341" t="s">
        <v>476</v>
      </c>
      <c r="E24" s="19" t="s">
        <v>1</v>
      </c>
      <c r="F24" s="342">
        <v>48</v>
      </c>
      <c r="G24" s="41"/>
      <c r="H24" s="47"/>
    </row>
    <row r="25" s="2" customFormat="1" ht="16.8" customHeight="1">
      <c r="A25" s="41"/>
      <c r="B25" s="47"/>
      <c r="C25" s="341" t="s">
        <v>1</v>
      </c>
      <c r="D25" s="341" t="s">
        <v>1798</v>
      </c>
      <c r="E25" s="19" t="s">
        <v>1</v>
      </c>
      <c r="F25" s="342">
        <v>0</v>
      </c>
      <c r="G25" s="41"/>
      <c r="H25" s="47"/>
    </row>
    <row r="26" s="2" customFormat="1" ht="16.8" customHeight="1">
      <c r="A26" s="41"/>
      <c r="B26" s="47"/>
      <c r="C26" s="341" t="s">
        <v>1</v>
      </c>
      <c r="D26" s="341" t="s">
        <v>1149</v>
      </c>
      <c r="E26" s="19" t="s">
        <v>1</v>
      </c>
      <c r="F26" s="342">
        <v>180</v>
      </c>
      <c r="G26" s="41"/>
      <c r="H26" s="47"/>
    </row>
    <row r="27" s="2" customFormat="1" ht="16.8" customHeight="1">
      <c r="A27" s="41"/>
      <c r="B27" s="47"/>
      <c r="C27" s="341" t="s">
        <v>1</v>
      </c>
      <c r="D27" s="341" t="s">
        <v>1873</v>
      </c>
      <c r="E27" s="19" t="s">
        <v>1</v>
      </c>
      <c r="F27" s="342">
        <v>0</v>
      </c>
      <c r="G27" s="41"/>
      <c r="H27" s="47"/>
    </row>
    <row r="28" s="2" customFormat="1" ht="16.8" customHeight="1">
      <c r="A28" s="41"/>
      <c r="B28" s="47"/>
      <c r="C28" s="341" t="s">
        <v>1</v>
      </c>
      <c r="D28" s="341" t="s">
        <v>1874</v>
      </c>
      <c r="E28" s="19" t="s">
        <v>1</v>
      </c>
      <c r="F28" s="342">
        <v>22.800000000000001</v>
      </c>
      <c r="G28" s="41"/>
      <c r="H28" s="47"/>
    </row>
    <row r="29" s="2" customFormat="1" ht="16.8" customHeight="1">
      <c r="A29" s="41"/>
      <c r="B29" s="47"/>
      <c r="C29" s="341" t="s">
        <v>1641</v>
      </c>
      <c r="D29" s="341" t="s">
        <v>237</v>
      </c>
      <c r="E29" s="19" t="s">
        <v>1</v>
      </c>
      <c r="F29" s="342">
        <v>250.80000000000001</v>
      </c>
      <c r="G29" s="41"/>
      <c r="H29" s="47"/>
    </row>
    <row r="30" s="2" customFormat="1" ht="16.8" customHeight="1">
      <c r="A30" s="41"/>
      <c r="B30" s="47"/>
      <c r="C30" s="343" t="s">
        <v>6118</v>
      </c>
      <c r="D30" s="41"/>
      <c r="E30" s="41"/>
      <c r="F30" s="41"/>
      <c r="G30" s="41"/>
      <c r="H30" s="47"/>
    </row>
    <row r="31" s="2" customFormat="1" ht="16.8" customHeight="1">
      <c r="A31" s="41"/>
      <c r="B31" s="47"/>
      <c r="C31" s="341" t="s">
        <v>1869</v>
      </c>
      <c r="D31" s="341" t="s">
        <v>1870</v>
      </c>
      <c r="E31" s="19" t="s">
        <v>244</v>
      </c>
      <c r="F31" s="342">
        <v>250.80000000000001</v>
      </c>
      <c r="G31" s="41"/>
      <c r="H31" s="47"/>
    </row>
    <row r="32" s="2" customFormat="1" ht="16.8" customHeight="1">
      <c r="A32" s="41"/>
      <c r="B32" s="47"/>
      <c r="C32" s="341" t="s">
        <v>1875</v>
      </c>
      <c r="D32" s="341" t="s">
        <v>1876</v>
      </c>
      <c r="E32" s="19" t="s">
        <v>244</v>
      </c>
      <c r="F32" s="342">
        <v>250.80000000000001</v>
      </c>
      <c r="G32" s="41"/>
      <c r="H32" s="47"/>
    </row>
    <row r="33" s="2" customFormat="1" ht="16.8" customHeight="1">
      <c r="A33" s="41"/>
      <c r="B33" s="47"/>
      <c r="C33" s="337" t="s">
        <v>1638</v>
      </c>
      <c r="D33" s="338" t="s">
        <v>1639</v>
      </c>
      <c r="E33" s="339" t="s">
        <v>244</v>
      </c>
      <c r="F33" s="340">
        <v>189.19999999999999</v>
      </c>
      <c r="G33" s="41"/>
      <c r="H33" s="47"/>
    </row>
    <row r="34" s="2" customFormat="1" ht="16.8" customHeight="1">
      <c r="A34" s="41"/>
      <c r="B34" s="47"/>
      <c r="C34" s="341" t="s">
        <v>1</v>
      </c>
      <c r="D34" s="341" t="s">
        <v>1861</v>
      </c>
      <c r="E34" s="19" t="s">
        <v>1</v>
      </c>
      <c r="F34" s="342">
        <v>0</v>
      </c>
      <c r="G34" s="41"/>
      <c r="H34" s="47"/>
    </row>
    <row r="35" s="2" customFormat="1" ht="16.8" customHeight="1">
      <c r="A35" s="41"/>
      <c r="B35" s="47"/>
      <c r="C35" s="341" t="s">
        <v>1</v>
      </c>
      <c r="D35" s="341" t="s">
        <v>648</v>
      </c>
      <c r="E35" s="19" t="s">
        <v>1</v>
      </c>
      <c r="F35" s="342">
        <v>81</v>
      </c>
      <c r="G35" s="41"/>
      <c r="H35" s="47"/>
    </row>
    <row r="36" s="2" customFormat="1" ht="16.8" customHeight="1">
      <c r="A36" s="41"/>
      <c r="B36" s="47"/>
      <c r="C36" s="341" t="s">
        <v>1</v>
      </c>
      <c r="D36" s="341" t="s">
        <v>1862</v>
      </c>
      <c r="E36" s="19" t="s">
        <v>1</v>
      </c>
      <c r="F36" s="342">
        <v>0</v>
      </c>
      <c r="G36" s="41"/>
      <c r="H36" s="47"/>
    </row>
    <row r="37" s="2" customFormat="1" ht="16.8" customHeight="1">
      <c r="A37" s="41"/>
      <c r="B37" s="47"/>
      <c r="C37" s="341" t="s">
        <v>1</v>
      </c>
      <c r="D37" s="341" t="s">
        <v>1863</v>
      </c>
      <c r="E37" s="19" t="s">
        <v>1</v>
      </c>
      <c r="F37" s="342">
        <v>8.0999999999999996</v>
      </c>
      <c r="G37" s="41"/>
      <c r="H37" s="47"/>
    </row>
    <row r="38" s="2" customFormat="1" ht="16.8" customHeight="1">
      <c r="A38" s="41"/>
      <c r="B38" s="47"/>
      <c r="C38" s="341" t="s">
        <v>1</v>
      </c>
      <c r="D38" s="341" t="s">
        <v>1864</v>
      </c>
      <c r="E38" s="19" t="s">
        <v>1</v>
      </c>
      <c r="F38" s="342">
        <v>0</v>
      </c>
      <c r="G38" s="41"/>
      <c r="H38" s="47"/>
    </row>
    <row r="39" s="2" customFormat="1" ht="16.8" customHeight="1">
      <c r="A39" s="41"/>
      <c r="B39" s="47"/>
      <c r="C39" s="341" t="s">
        <v>1</v>
      </c>
      <c r="D39" s="341" t="s">
        <v>693</v>
      </c>
      <c r="E39" s="19" t="s">
        <v>1</v>
      </c>
      <c r="F39" s="342">
        <v>91</v>
      </c>
      <c r="G39" s="41"/>
      <c r="H39" s="47"/>
    </row>
    <row r="40" s="2" customFormat="1" ht="16.8" customHeight="1">
      <c r="A40" s="41"/>
      <c r="B40" s="47"/>
      <c r="C40" s="341" t="s">
        <v>1</v>
      </c>
      <c r="D40" s="341" t="s">
        <v>1862</v>
      </c>
      <c r="E40" s="19" t="s">
        <v>1</v>
      </c>
      <c r="F40" s="342">
        <v>0</v>
      </c>
      <c r="G40" s="41"/>
      <c r="H40" s="47"/>
    </row>
    <row r="41" s="2" customFormat="1" ht="16.8" customHeight="1">
      <c r="A41" s="41"/>
      <c r="B41" s="47"/>
      <c r="C41" s="341" t="s">
        <v>1</v>
      </c>
      <c r="D41" s="341" t="s">
        <v>1865</v>
      </c>
      <c r="E41" s="19" t="s">
        <v>1</v>
      </c>
      <c r="F41" s="342">
        <v>9.0999999999999996</v>
      </c>
      <c r="G41" s="41"/>
      <c r="H41" s="47"/>
    </row>
    <row r="42" s="2" customFormat="1" ht="16.8" customHeight="1">
      <c r="A42" s="41"/>
      <c r="B42" s="47"/>
      <c r="C42" s="341" t="s">
        <v>1638</v>
      </c>
      <c r="D42" s="341" t="s">
        <v>237</v>
      </c>
      <c r="E42" s="19" t="s">
        <v>1</v>
      </c>
      <c r="F42" s="342">
        <v>189.19999999999999</v>
      </c>
      <c r="G42" s="41"/>
      <c r="H42" s="47"/>
    </row>
    <row r="43" s="2" customFormat="1" ht="16.8" customHeight="1">
      <c r="A43" s="41"/>
      <c r="B43" s="47"/>
      <c r="C43" s="343" t="s">
        <v>6118</v>
      </c>
      <c r="D43" s="41"/>
      <c r="E43" s="41"/>
      <c r="F43" s="41"/>
      <c r="G43" s="41"/>
      <c r="H43" s="47"/>
    </row>
    <row r="44" s="2" customFormat="1" ht="16.8" customHeight="1">
      <c r="A44" s="41"/>
      <c r="B44" s="47"/>
      <c r="C44" s="341" t="s">
        <v>1858</v>
      </c>
      <c r="D44" s="341" t="s">
        <v>1859</v>
      </c>
      <c r="E44" s="19" t="s">
        <v>244</v>
      </c>
      <c r="F44" s="342">
        <v>189.19999999999999</v>
      </c>
      <c r="G44" s="41"/>
      <c r="H44" s="47"/>
    </row>
    <row r="45" s="2" customFormat="1" ht="16.8" customHeight="1">
      <c r="A45" s="41"/>
      <c r="B45" s="47"/>
      <c r="C45" s="341" t="s">
        <v>1879</v>
      </c>
      <c r="D45" s="341" t="s">
        <v>1880</v>
      </c>
      <c r="E45" s="19" t="s">
        <v>244</v>
      </c>
      <c r="F45" s="342">
        <v>189.19999999999999</v>
      </c>
      <c r="G45" s="41"/>
      <c r="H45" s="47"/>
    </row>
    <row r="46" s="2" customFormat="1" ht="26.4" customHeight="1">
      <c r="A46" s="41"/>
      <c r="B46" s="47"/>
      <c r="C46" s="336" t="s">
        <v>6119</v>
      </c>
      <c r="D46" s="336" t="s">
        <v>107</v>
      </c>
      <c r="E46" s="41"/>
      <c r="F46" s="41"/>
      <c r="G46" s="41"/>
      <c r="H46" s="47"/>
    </row>
    <row r="47" s="2" customFormat="1" ht="16.8" customHeight="1">
      <c r="A47" s="41"/>
      <c r="B47" s="47"/>
      <c r="C47" s="337" t="s">
        <v>1641</v>
      </c>
      <c r="D47" s="338" t="s">
        <v>1642</v>
      </c>
      <c r="E47" s="339" t="s">
        <v>244</v>
      </c>
      <c r="F47" s="340">
        <v>250.80000000000001</v>
      </c>
      <c r="G47" s="41"/>
      <c r="H47" s="47"/>
    </row>
    <row r="48" s="2" customFormat="1" ht="16.8" customHeight="1">
      <c r="A48" s="41"/>
      <c r="B48" s="47"/>
      <c r="C48" s="337" t="s">
        <v>1638</v>
      </c>
      <c r="D48" s="338" t="s">
        <v>1639</v>
      </c>
      <c r="E48" s="339" t="s">
        <v>244</v>
      </c>
      <c r="F48" s="340">
        <v>189.19999999999999</v>
      </c>
      <c r="G48" s="41"/>
      <c r="H48" s="47"/>
    </row>
    <row r="49" s="2" customFormat="1" ht="16.8" customHeight="1">
      <c r="A49" s="41"/>
      <c r="B49" s="47"/>
      <c r="C49" s="337" t="s">
        <v>1957</v>
      </c>
      <c r="D49" s="338" t="s">
        <v>1958</v>
      </c>
      <c r="E49" s="339" t="s">
        <v>244</v>
      </c>
      <c r="F49" s="340">
        <v>50.270000000000003</v>
      </c>
      <c r="G49" s="41"/>
      <c r="H49" s="47"/>
    </row>
    <row r="50" s="2" customFormat="1" ht="16.8" customHeight="1">
      <c r="A50" s="41"/>
      <c r="B50" s="47"/>
      <c r="C50" s="341" t="s">
        <v>1</v>
      </c>
      <c r="D50" s="341" t="s">
        <v>2125</v>
      </c>
      <c r="E50" s="19" t="s">
        <v>1</v>
      </c>
      <c r="F50" s="342">
        <v>0</v>
      </c>
      <c r="G50" s="41"/>
      <c r="H50" s="47"/>
    </row>
    <row r="51" s="2" customFormat="1" ht="16.8" customHeight="1">
      <c r="A51" s="41"/>
      <c r="B51" s="47"/>
      <c r="C51" s="341" t="s">
        <v>1</v>
      </c>
      <c r="D51" s="341" t="s">
        <v>2480</v>
      </c>
      <c r="E51" s="19" t="s">
        <v>1</v>
      </c>
      <c r="F51" s="342">
        <v>35.969999999999999</v>
      </c>
      <c r="G51" s="41"/>
      <c r="H51" s="47"/>
    </row>
    <row r="52" s="2" customFormat="1" ht="16.8" customHeight="1">
      <c r="A52" s="41"/>
      <c r="B52" s="47"/>
      <c r="C52" s="341" t="s">
        <v>1</v>
      </c>
      <c r="D52" s="341" t="s">
        <v>2123</v>
      </c>
      <c r="E52" s="19" t="s">
        <v>1</v>
      </c>
      <c r="F52" s="342">
        <v>0</v>
      </c>
      <c r="G52" s="41"/>
      <c r="H52" s="47"/>
    </row>
    <row r="53" s="2" customFormat="1" ht="16.8" customHeight="1">
      <c r="A53" s="41"/>
      <c r="B53" s="47"/>
      <c r="C53" s="341" t="s">
        <v>1</v>
      </c>
      <c r="D53" s="341" t="s">
        <v>2481</v>
      </c>
      <c r="E53" s="19" t="s">
        <v>1</v>
      </c>
      <c r="F53" s="342">
        <v>1.1000000000000001</v>
      </c>
      <c r="G53" s="41"/>
      <c r="H53" s="47"/>
    </row>
    <row r="54" s="2" customFormat="1" ht="16.8" customHeight="1">
      <c r="A54" s="41"/>
      <c r="B54" s="47"/>
      <c r="C54" s="341" t="s">
        <v>1</v>
      </c>
      <c r="D54" s="341" t="s">
        <v>2121</v>
      </c>
      <c r="E54" s="19" t="s">
        <v>1</v>
      </c>
      <c r="F54" s="342">
        <v>0</v>
      </c>
      <c r="G54" s="41"/>
      <c r="H54" s="47"/>
    </row>
    <row r="55" s="2" customFormat="1" ht="16.8" customHeight="1">
      <c r="A55" s="41"/>
      <c r="B55" s="47"/>
      <c r="C55" s="341" t="s">
        <v>1</v>
      </c>
      <c r="D55" s="341" t="s">
        <v>2482</v>
      </c>
      <c r="E55" s="19" t="s">
        <v>1</v>
      </c>
      <c r="F55" s="342">
        <v>13.199999999999999</v>
      </c>
      <c r="G55" s="41"/>
      <c r="H55" s="47"/>
    </row>
    <row r="56" s="2" customFormat="1" ht="16.8" customHeight="1">
      <c r="A56" s="41"/>
      <c r="B56" s="47"/>
      <c r="C56" s="341" t="s">
        <v>1957</v>
      </c>
      <c r="D56" s="341" t="s">
        <v>237</v>
      </c>
      <c r="E56" s="19" t="s">
        <v>1</v>
      </c>
      <c r="F56" s="342">
        <v>50.270000000000003</v>
      </c>
      <c r="G56" s="41"/>
      <c r="H56" s="47"/>
    </row>
    <row r="57" s="2" customFormat="1" ht="16.8" customHeight="1">
      <c r="A57" s="41"/>
      <c r="B57" s="47"/>
      <c r="C57" s="343" t="s">
        <v>6118</v>
      </c>
      <c r="D57" s="41"/>
      <c r="E57" s="41"/>
      <c r="F57" s="41"/>
      <c r="G57" s="41"/>
      <c r="H57" s="47"/>
    </row>
    <row r="58" s="2" customFormat="1" ht="16.8" customHeight="1">
      <c r="A58" s="41"/>
      <c r="B58" s="47"/>
      <c r="C58" s="341" t="s">
        <v>1858</v>
      </c>
      <c r="D58" s="341" t="s">
        <v>1859</v>
      </c>
      <c r="E58" s="19" t="s">
        <v>244</v>
      </c>
      <c r="F58" s="342">
        <v>50.270000000000003</v>
      </c>
      <c r="G58" s="41"/>
      <c r="H58" s="47"/>
    </row>
    <row r="59" s="2" customFormat="1" ht="16.8" customHeight="1">
      <c r="A59" s="41"/>
      <c r="B59" s="47"/>
      <c r="C59" s="341" t="s">
        <v>1875</v>
      </c>
      <c r="D59" s="341" t="s">
        <v>1876</v>
      </c>
      <c r="E59" s="19" t="s">
        <v>244</v>
      </c>
      <c r="F59" s="342">
        <v>50.270000000000003</v>
      </c>
      <c r="G59" s="41"/>
      <c r="H59" s="47"/>
    </row>
    <row r="60" s="2" customFormat="1" ht="26.4" customHeight="1">
      <c r="A60" s="41"/>
      <c r="B60" s="47"/>
      <c r="C60" s="336" t="s">
        <v>6120</v>
      </c>
      <c r="D60" s="336" t="s">
        <v>107</v>
      </c>
      <c r="E60" s="41"/>
      <c r="F60" s="41"/>
      <c r="G60" s="41"/>
      <c r="H60" s="47"/>
    </row>
    <row r="61" s="2" customFormat="1" ht="16.8" customHeight="1">
      <c r="A61" s="41"/>
      <c r="B61" s="47"/>
      <c r="C61" s="337" t="s">
        <v>2423</v>
      </c>
      <c r="D61" s="338" t="s">
        <v>3351</v>
      </c>
      <c r="E61" s="339" t="s">
        <v>244</v>
      </c>
      <c r="F61" s="340">
        <v>65.010000000000005</v>
      </c>
      <c r="G61" s="41"/>
      <c r="H61" s="47"/>
    </row>
    <row r="62" s="2" customFormat="1" ht="16.8" customHeight="1">
      <c r="A62" s="41"/>
      <c r="B62" s="47"/>
      <c r="C62" s="341" t="s">
        <v>1</v>
      </c>
      <c r="D62" s="341" t="s">
        <v>2112</v>
      </c>
      <c r="E62" s="19" t="s">
        <v>1</v>
      </c>
      <c r="F62" s="342">
        <v>0</v>
      </c>
      <c r="G62" s="41"/>
      <c r="H62" s="47"/>
    </row>
    <row r="63" s="2" customFormat="1" ht="16.8" customHeight="1">
      <c r="A63" s="41"/>
      <c r="B63" s="47"/>
      <c r="C63" s="341" t="s">
        <v>1</v>
      </c>
      <c r="D63" s="341" t="s">
        <v>2123</v>
      </c>
      <c r="E63" s="19" t="s">
        <v>1</v>
      </c>
      <c r="F63" s="342">
        <v>0</v>
      </c>
      <c r="G63" s="41"/>
      <c r="H63" s="47"/>
    </row>
    <row r="64" s="2" customFormat="1" ht="16.8" customHeight="1">
      <c r="A64" s="41"/>
      <c r="B64" s="47"/>
      <c r="C64" s="341" t="s">
        <v>1</v>
      </c>
      <c r="D64" s="341" t="s">
        <v>3568</v>
      </c>
      <c r="E64" s="19" t="s">
        <v>1</v>
      </c>
      <c r="F64" s="342">
        <v>38.609999999999999</v>
      </c>
      <c r="G64" s="41"/>
      <c r="H64" s="47"/>
    </row>
    <row r="65" s="2" customFormat="1" ht="16.8" customHeight="1">
      <c r="A65" s="41"/>
      <c r="B65" s="47"/>
      <c r="C65" s="341" t="s">
        <v>1</v>
      </c>
      <c r="D65" s="341" t="s">
        <v>3427</v>
      </c>
      <c r="E65" s="19" t="s">
        <v>1</v>
      </c>
      <c r="F65" s="342">
        <v>0</v>
      </c>
      <c r="G65" s="41"/>
      <c r="H65" s="47"/>
    </row>
    <row r="66" s="2" customFormat="1" ht="16.8" customHeight="1">
      <c r="A66" s="41"/>
      <c r="B66" s="47"/>
      <c r="C66" s="341" t="s">
        <v>1</v>
      </c>
      <c r="D66" s="341" t="s">
        <v>2482</v>
      </c>
      <c r="E66" s="19" t="s">
        <v>1</v>
      </c>
      <c r="F66" s="342">
        <v>13.199999999999999</v>
      </c>
      <c r="G66" s="41"/>
      <c r="H66" s="47"/>
    </row>
    <row r="67" s="2" customFormat="1" ht="16.8" customHeight="1">
      <c r="A67" s="41"/>
      <c r="B67" s="47"/>
      <c r="C67" s="341" t="s">
        <v>1</v>
      </c>
      <c r="D67" s="341" t="s">
        <v>3526</v>
      </c>
      <c r="E67" s="19" t="s">
        <v>1</v>
      </c>
      <c r="F67" s="342">
        <v>0</v>
      </c>
      <c r="G67" s="41"/>
      <c r="H67" s="47"/>
    </row>
    <row r="68" s="2" customFormat="1" ht="16.8" customHeight="1">
      <c r="A68" s="41"/>
      <c r="B68" s="47"/>
      <c r="C68" s="341" t="s">
        <v>1</v>
      </c>
      <c r="D68" s="341" t="s">
        <v>2482</v>
      </c>
      <c r="E68" s="19" t="s">
        <v>1</v>
      </c>
      <c r="F68" s="342">
        <v>13.199999999999999</v>
      </c>
      <c r="G68" s="41"/>
      <c r="H68" s="47"/>
    </row>
    <row r="69" s="2" customFormat="1" ht="16.8" customHeight="1">
      <c r="A69" s="41"/>
      <c r="B69" s="47"/>
      <c r="C69" s="341" t="s">
        <v>2423</v>
      </c>
      <c r="D69" s="341" t="s">
        <v>237</v>
      </c>
      <c r="E69" s="19" t="s">
        <v>1</v>
      </c>
      <c r="F69" s="342">
        <v>65.010000000000005</v>
      </c>
      <c r="G69" s="41"/>
      <c r="H69" s="47"/>
    </row>
    <row r="70" s="2" customFormat="1" ht="16.8" customHeight="1">
      <c r="A70" s="41"/>
      <c r="B70" s="47"/>
      <c r="C70" s="343" t="s">
        <v>6118</v>
      </c>
      <c r="D70" s="41"/>
      <c r="E70" s="41"/>
      <c r="F70" s="41"/>
      <c r="G70" s="41"/>
      <c r="H70" s="47"/>
    </row>
    <row r="71" s="2" customFormat="1" ht="16.8" customHeight="1">
      <c r="A71" s="41"/>
      <c r="B71" s="47"/>
      <c r="C71" s="341" t="s">
        <v>1875</v>
      </c>
      <c r="D71" s="341" t="s">
        <v>1876</v>
      </c>
      <c r="E71" s="19" t="s">
        <v>244</v>
      </c>
      <c r="F71" s="342">
        <v>65.010000000000005</v>
      </c>
      <c r="G71" s="41"/>
      <c r="H71" s="47"/>
    </row>
    <row r="72" s="2" customFormat="1" ht="16.8" customHeight="1">
      <c r="A72" s="41"/>
      <c r="B72" s="47"/>
      <c r="C72" s="341" t="s">
        <v>1858</v>
      </c>
      <c r="D72" s="341" t="s">
        <v>1859</v>
      </c>
      <c r="E72" s="19" t="s">
        <v>244</v>
      </c>
      <c r="F72" s="342">
        <v>67.409999999999997</v>
      </c>
      <c r="G72" s="41"/>
      <c r="H72" s="47"/>
    </row>
    <row r="73" s="2" customFormat="1" ht="16.8" customHeight="1">
      <c r="A73" s="41"/>
      <c r="B73" s="47"/>
      <c r="C73" s="337" t="s">
        <v>2422</v>
      </c>
      <c r="D73" s="338" t="s">
        <v>3353</v>
      </c>
      <c r="E73" s="339" t="s">
        <v>244</v>
      </c>
      <c r="F73" s="340">
        <v>2.3999999999999999</v>
      </c>
      <c r="G73" s="41"/>
      <c r="H73" s="47"/>
    </row>
    <row r="74" s="2" customFormat="1" ht="16.8" customHeight="1">
      <c r="A74" s="41"/>
      <c r="B74" s="47"/>
      <c r="C74" s="341" t="s">
        <v>1</v>
      </c>
      <c r="D74" s="341" t="s">
        <v>2280</v>
      </c>
      <c r="E74" s="19" t="s">
        <v>1</v>
      </c>
      <c r="F74" s="342">
        <v>0</v>
      </c>
      <c r="G74" s="41"/>
      <c r="H74" s="47"/>
    </row>
    <row r="75" s="2" customFormat="1" ht="16.8" customHeight="1">
      <c r="A75" s="41"/>
      <c r="B75" s="47"/>
      <c r="C75" s="341" t="s">
        <v>1</v>
      </c>
      <c r="D75" s="341" t="s">
        <v>2285</v>
      </c>
      <c r="E75" s="19" t="s">
        <v>1</v>
      </c>
      <c r="F75" s="342">
        <v>0</v>
      </c>
      <c r="G75" s="41"/>
      <c r="H75" s="47"/>
    </row>
    <row r="76" s="2" customFormat="1" ht="16.8" customHeight="1">
      <c r="A76" s="41"/>
      <c r="B76" s="47"/>
      <c r="C76" s="341" t="s">
        <v>2422</v>
      </c>
      <c r="D76" s="341" t="s">
        <v>3570</v>
      </c>
      <c r="E76" s="19" t="s">
        <v>1</v>
      </c>
      <c r="F76" s="342">
        <v>2.3999999999999999</v>
      </c>
      <c r="G76" s="41"/>
      <c r="H76" s="47"/>
    </row>
    <row r="77" s="2" customFormat="1" ht="16.8" customHeight="1">
      <c r="A77" s="41"/>
      <c r="B77" s="47"/>
      <c r="C77" s="343" t="s">
        <v>6118</v>
      </c>
      <c r="D77" s="41"/>
      <c r="E77" s="41"/>
      <c r="F77" s="41"/>
      <c r="G77" s="41"/>
      <c r="H77" s="47"/>
    </row>
    <row r="78" s="2" customFormat="1" ht="16.8" customHeight="1">
      <c r="A78" s="41"/>
      <c r="B78" s="47"/>
      <c r="C78" s="341" t="s">
        <v>2490</v>
      </c>
      <c r="D78" s="341" t="s">
        <v>2491</v>
      </c>
      <c r="E78" s="19" t="s">
        <v>244</v>
      </c>
      <c r="F78" s="342">
        <v>2.3999999999999999</v>
      </c>
      <c r="G78" s="41"/>
      <c r="H78" s="47"/>
    </row>
    <row r="79" s="2" customFormat="1" ht="16.8" customHeight="1">
      <c r="A79" s="41"/>
      <c r="B79" s="47"/>
      <c r="C79" s="341" t="s">
        <v>1858</v>
      </c>
      <c r="D79" s="341" t="s">
        <v>1859</v>
      </c>
      <c r="E79" s="19" t="s">
        <v>244</v>
      </c>
      <c r="F79" s="342">
        <v>67.409999999999997</v>
      </c>
      <c r="G79" s="41"/>
      <c r="H79" s="47"/>
    </row>
    <row r="80" s="2" customFormat="1" ht="16.8" customHeight="1">
      <c r="A80" s="41"/>
      <c r="B80" s="47"/>
      <c r="C80" s="337" t="s">
        <v>2429</v>
      </c>
      <c r="D80" s="338" t="s">
        <v>3355</v>
      </c>
      <c r="E80" s="339" t="s">
        <v>244</v>
      </c>
      <c r="F80" s="340">
        <v>74.656999999999996</v>
      </c>
      <c r="G80" s="41"/>
      <c r="H80" s="47"/>
    </row>
    <row r="81" s="2" customFormat="1" ht="16.8" customHeight="1">
      <c r="A81" s="41"/>
      <c r="B81" s="47"/>
      <c r="C81" s="341" t="s">
        <v>1</v>
      </c>
      <c r="D81" s="341" t="s">
        <v>3425</v>
      </c>
      <c r="E81" s="19" t="s">
        <v>1</v>
      </c>
      <c r="F81" s="342">
        <v>0</v>
      </c>
      <c r="G81" s="41"/>
      <c r="H81" s="47"/>
    </row>
    <row r="82" s="2" customFormat="1" ht="16.8" customHeight="1">
      <c r="A82" s="41"/>
      <c r="B82" s="47"/>
      <c r="C82" s="341" t="s">
        <v>1</v>
      </c>
      <c r="D82" s="341" t="s">
        <v>3572</v>
      </c>
      <c r="E82" s="19" t="s">
        <v>1</v>
      </c>
      <c r="F82" s="342">
        <v>42.899999999999999</v>
      </c>
      <c r="G82" s="41"/>
      <c r="H82" s="47"/>
    </row>
    <row r="83" s="2" customFormat="1" ht="16.8" customHeight="1">
      <c r="A83" s="41"/>
      <c r="B83" s="47"/>
      <c r="C83" s="341" t="s">
        <v>1</v>
      </c>
      <c r="D83" s="341" t="s">
        <v>2280</v>
      </c>
      <c r="E83" s="19" t="s">
        <v>1</v>
      </c>
      <c r="F83" s="342">
        <v>0</v>
      </c>
      <c r="G83" s="41"/>
      <c r="H83" s="47"/>
    </row>
    <row r="84" s="2" customFormat="1" ht="16.8" customHeight="1">
      <c r="A84" s="41"/>
      <c r="B84" s="47"/>
      <c r="C84" s="341" t="s">
        <v>1</v>
      </c>
      <c r="D84" s="341" t="s">
        <v>3467</v>
      </c>
      <c r="E84" s="19" t="s">
        <v>1</v>
      </c>
      <c r="F84" s="342">
        <v>0</v>
      </c>
      <c r="G84" s="41"/>
      <c r="H84" s="47"/>
    </row>
    <row r="85" s="2" customFormat="1" ht="16.8" customHeight="1">
      <c r="A85" s="41"/>
      <c r="B85" s="47"/>
      <c r="C85" s="341" t="s">
        <v>1</v>
      </c>
      <c r="D85" s="341" t="s">
        <v>3573</v>
      </c>
      <c r="E85" s="19" t="s">
        <v>1</v>
      </c>
      <c r="F85" s="342">
        <v>31.757000000000001</v>
      </c>
      <c r="G85" s="41"/>
      <c r="H85" s="47"/>
    </row>
    <row r="86" s="2" customFormat="1" ht="16.8" customHeight="1">
      <c r="A86" s="41"/>
      <c r="B86" s="47"/>
      <c r="C86" s="341" t="s">
        <v>2429</v>
      </c>
      <c r="D86" s="341" t="s">
        <v>237</v>
      </c>
      <c r="E86" s="19" t="s">
        <v>1</v>
      </c>
      <c r="F86" s="342">
        <v>74.656999999999996</v>
      </c>
      <c r="G86" s="41"/>
      <c r="H86" s="47"/>
    </row>
    <row r="87" s="2" customFormat="1" ht="16.8" customHeight="1">
      <c r="A87" s="41"/>
      <c r="B87" s="47"/>
      <c r="C87" s="343" t="s">
        <v>6118</v>
      </c>
      <c r="D87" s="41"/>
      <c r="E87" s="41"/>
      <c r="F87" s="41"/>
      <c r="G87" s="41"/>
      <c r="H87" s="47"/>
    </row>
    <row r="88" s="2" customFormat="1" ht="16.8" customHeight="1">
      <c r="A88" s="41"/>
      <c r="B88" s="47"/>
      <c r="C88" s="341" t="s">
        <v>1879</v>
      </c>
      <c r="D88" s="341" t="s">
        <v>1880</v>
      </c>
      <c r="E88" s="19" t="s">
        <v>244</v>
      </c>
      <c r="F88" s="342">
        <v>74.656999999999996</v>
      </c>
      <c r="G88" s="41"/>
      <c r="H88" s="47"/>
    </row>
    <row r="89" s="2" customFormat="1" ht="16.8" customHeight="1">
      <c r="A89" s="41"/>
      <c r="B89" s="47"/>
      <c r="C89" s="341" t="s">
        <v>1869</v>
      </c>
      <c r="D89" s="341" t="s">
        <v>1870</v>
      </c>
      <c r="E89" s="19" t="s">
        <v>244</v>
      </c>
      <c r="F89" s="342">
        <v>74.656999999999996</v>
      </c>
      <c r="G89" s="41"/>
      <c r="H89" s="47"/>
    </row>
    <row r="90" s="2" customFormat="1" ht="16.8" customHeight="1">
      <c r="A90" s="41"/>
      <c r="B90" s="47"/>
      <c r="C90" s="337" t="s">
        <v>1957</v>
      </c>
      <c r="D90" s="338" t="s">
        <v>1958</v>
      </c>
      <c r="E90" s="339" t="s">
        <v>244</v>
      </c>
      <c r="F90" s="340">
        <v>50.270000000000003</v>
      </c>
      <c r="G90" s="41"/>
      <c r="H90" s="47"/>
    </row>
    <row r="91" s="2" customFormat="1" ht="26.4" customHeight="1">
      <c r="A91" s="41"/>
      <c r="B91" s="47"/>
      <c r="C91" s="336" t="s">
        <v>6121</v>
      </c>
      <c r="D91" s="336" t="s">
        <v>142</v>
      </c>
      <c r="E91" s="41"/>
      <c r="F91" s="41"/>
      <c r="G91" s="41"/>
      <c r="H91" s="47"/>
    </row>
    <row r="92" s="2" customFormat="1" ht="16.8" customHeight="1">
      <c r="A92" s="41"/>
      <c r="B92" s="47"/>
      <c r="C92" s="337" t="s">
        <v>6122</v>
      </c>
      <c r="D92" s="338" t="s">
        <v>6123</v>
      </c>
      <c r="E92" s="339" t="s">
        <v>611</v>
      </c>
      <c r="F92" s="340">
        <v>27</v>
      </c>
      <c r="G92" s="41"/>
      <c r="H92" s="47"/>
    </row>
    <row r="93" s="2" customFormat="1" ht="16.8" customHeight="1">
      <c r="A93" s="41"/>
      <c r="B93" s="47"/>
      <c r="C93" s="341" t="s">
        <v>6122</v>
      </c>
      <c r="D93" s="341" t="s">
        <v>6124</v>
      </c>
      <c r="E93" s="19" t="s">
        <v>1</v>
      </c>
      <c r="F93" s="342">
        <v>27</v>
      </c>
      <c r="G93" s="41"/>
      <c r="H93" s="47"/>
    </row>
    <row r="94" s="2" customFormat="1" ht="16.8" customHeight="1">
      <c r="A94" s="41"/>
      <c r="B94" s="47"/>
      <c r="C94" s="337" t="s">
        <v>6125</v>
      </c>
      <c r="D94" s="338" t="s">
        <v>6126</v>
      </c>
      <c r="E94" s="339" t="s">
        <v>611</v>
      </c>
      <c r="F94" s="340">
        <v>36</v>
      </c>
      <c r="G94" s="41"/>
      <c r="H94" s="47"/>
    </row>
    <row r="95" s="2" customFormat="1" ht="16.8" customHeight="1">
      <c r="A95" s="41"/>
      <c r="B95" s="47"/>
      <c r="C95" s="341" t="s">
        <v>6125</v>
      </c>
      <c r="D95" s="341" t="s">
        <v>6127</v>
      </c>
      <c r="E95" s="19" t="s">
        <v>1</v>
      </c>
      <c r="F95" s="342">
        <v>36</v>
      </c>
      <c r="G95" s="41"/>
      <c r="H95" s="47"/>
    </row>
    <row r="96" s="2" customFormat="1" ht="16.8" customHeight="1">
      <c r="A96" s="41"/>
      <c r="B96" s="47"/>
      <c r="C96" s="337" t="s">
        <v>2424</v>
      </c>
      <c r="D96" s="338" t="s">
        <v>6128</v>
      </c>
      <c r="E96" s="339" t="s">
        <v>611</v>
      </c>
      <c r="F96" s="340">
        <v>21</v>
      </c>
      <c r="G96" s="41"/>
      <c r="H96" s="47"/>
    </row>
    <row r="97" s="2" customFormat="1" ht="16.8" customHeight="1">
      <c r="A97" s="41"/>
      <c r="B97" s="47"/>
      <c r="C97" s="341" t="s">
        <v>2424</v>
      </c>
      <c r="D97" s="341" t="s">
        <v>6129</v>
      </c>
      <c r="E97" s="19" t="s">
        <v>1</v>
      </c>
      <c r="F97" s="342">
        <v>21</v>
      </c>
      <c r="G97" s="41"/>
      <c r="H97" s="47"/>
    </row>
    <row r="98" s="2" customFormat="1" ht="16.8" customHeight="1">
      <c r="A98" s="41"/>
      <c r="B98" s="47"/>
      <c r="C98" s="337" t="s">
        <v>2429</v>
      </c>
      <c r="D98" s="338" t="s">
        <v>6130</v>
      </c>
      <c r="E98" s="339" t="s">
        <v>611</v>
      </c>
      <c r="F98" s="340">
        <v>11</v>
      </c>
      <c r="G98" s="41"/>
      <c r="H98" s="47"/>
    </row>
    <row r="99" s="2" customFormat="1" ht="16.8" customHeight="1">
      <c r="A99" s="41"/>
      <c r="B99" s="47"/>
      <c r="C99" s="341" t="s">
        <v>2429</v>
      </c>
      <c r="D99" s="341" t="s">
        <v>6131</v>
      </c>
      <c r="E99" s="19" t="s">
        <v>1</v>
      </c>
      <c r="F99" s="342">
        <v>11</v>
      </c>
      <c r="G99" s="41"/>
      <c r="H99" s="47"/>
    </row>
    <row r="100" s="2" customFormat="1" ht="16.8" customHeight="1">
      <c r="A100" s="41"/>
      <c r="B100" s="47"/>
      <c r="C100" s="337" t="s">
        <v>6132</v>
      </c>
      <c r="D100" s="338" t="s">
        <v>6133</v>
      </c>
      <c r="E100" s="339" t="s">
        <v>611</v>
      </c>
      <c r="F100" s="340">
        <v>1</v>
      </c>
      <c r="G100" s="41"/>
      <c r="H100" s="47"/>
    </row>
    <row r="101" s="2" customFormat="1" ht="16.8" customHeight="1">
      <c r="A101" s="41"/>
      <c r="B101" s="47"/>
      <c r="C101" s="341" t="s">
        <v>6132</v>
      </c>
      <c r="D101" s="341" t="s">
        <v>6134</v>
      </c>
      <c r="E101" s="19" t="s">
        <v>1</v>
      </c>
      <c r="F101" s="342">
        <v>1</v>
      </c>
      <c r="G101" s="41"/>
      <c r="H101" s="47"/>
    </row>
    <row r="102" s="2" customFormat="1" ht="16.8" customHeight="1">
      <c r="A102" s="41"/>
      <c r="B102" s="47"/>
      <c r="C102" s="337" t="s">
        <v>4322</v>
      </c>
      <c r="D102" s="338" t="s">
        <v>4323</v>
      </c>
      <c r="E102" s="339" t="s">
        <v>611</v>
      </c>
      <c r="F102" s="340">
        <v>6</v>
      </c>
      <c r="G102" s="41"/>
      <c r="H102" s="47"/>
    </row>
    <row r="103" s="2" customFormat="1" ht="16.8" customHeight="1">
      <c r="A103" s="41"/>
      <c r="B103" s="47"/>
      <c r="C103" s="341" t="s">
        <v>1</v>
      </c>
      <c r="D103" s="341" t="s">
        <v>4400</v>
      </c>
      <c r="E103" s="19" t="s">
        <v>1</v>
      </c>
      <c r="F103" s="342">
        <v>0</v>
      </c>
      <c r="G103" s="41"/>
      <c r="H103" s="47"/>
    </row>
    <row r="104" s="2" customFormat="1" ht="16.8" customHeight="1">
      <c r="A104" s="41"/>
      <c r="B104" s="47"/>
      <c r="C104" s="341" t="s">
        <v>4322</v>
      </c>
      <c r="D104" s="341" t="s">
        <v>256</v>
      </c>
      <c r="E104" s="19" t="s">
        <v>1</v>
      </c>
      <c r="F104" s="342">
        <v>6</v>
      </c>
      <c r="G104" s="41"/>
      <c r="H104" s="47"/>
    </row>
    <row r="105" s="2" customFormat="1" ht="16.8" customHeight="1">
      <c r="A105" s="41"/>
      <c r="B105" s="47"/>
      <c r="C105" s="343" t="s">
        <v>6118</v>
      </c>
      <c r="D105" s="41"/>
      <c r="E105" s="41"/>
      <c r="F105" s="41"/>
      <c r="G105" s="41"/>
      <c r="H105" s="47"/>
    </row>
    <row r="106" s="2" customFormat="1" ht="16.8" customHeight="1">
      <c r="A106" s="41"/>
      <c r="B106" s="47"/>
      <c r="C106" s="341" t="s">
        <v>4395</v>
      </c>
      <c r="D106" s="341" t="s">
        <v>4396</v>
      </c>
      <c r="E106" s="19" t="s">
        <v>369</v>
      </c>
      <c r="F106" s="342">
        <v>6</v>
      </c>
      <c r="G106" s="41"/>
      <c r="H106" s="47"/>
    </row>
    <row r="107" s="2" customFormat="1" ht="16.8" customHeight="1">
      <c r="A107" s="41"/>
      <c r="B107" s="47"/>
      <c r="C107" s="341" t="s">
        <v>4420</v>
      </c>
      <c r="D107" s="341" t="s">
        <v>4421</v>
      </c>
      <c r="E107" s="19" t="s">
        <v>369</v>
      </c>
      <c r="F107" s="342">
        <v>6</v>
      </c>
      <c r="G107" s="41"/>
      <c r="H107" s="47"/>
    </row>
    <row r="108" s="2" customFormat="1" ht="16.8" customHeight="1">
      <c r="A108" s="41"/>
      <c r="B108" s="47"/>
      <c r="C108" s="337" t="s">
        <v>4328</v>
      </c>
      <c r="D108" s="338" t="s">
        <v>4329</v>
      </c>
      <c r="E108" s="339" t="s">
        <v>611</v>
      </c>
      <c r="F108" s="340">
        <v>14</v>
      </c>
      <c r="G108" s="41"/>
      <c r="H108" s="47"/>
    </row>
    <row r="109" s="2" customFormat="1" ht="16.8" customHeight="1">
      <c r="A109" s="41"/>
      <c r="B109" s="47"/>
      <c r="C109" s="341" t="s">
        <v>1</v>
      </c>
      <c r="D109" s="341" t="s">
        <v>4400</v>
      </c>
      <c r="E109" s="19" t="s">
        <v>1</v>
      </c>
      <c r="F109" s="342">
        <v>0</v>
      </c>
      <c r="G109" s="41"/>
      <c r="H109" s="47"/>
    </row>
    <row r="110" s="2" customFormat="1" ht="16.8" customHeight="1">
      <c r="A110" s="41"/>
      <c r="B110" s="47"/>
      <c r="C110" s="341" t="s">
        <v>4328</v>
      </c>
      <c r="D110" s="341" t="s">
        <v>295</v>
      </c>
      <c r="E110" s="19" t="s">
        <v>1</v>
      </c>
      <c r="F110" s="342">
        <v>14</v>
      </c>
      <c r="G110" s="41"/>
      <c r="H110" s="47"/>
    </row>
    <row r="111" s="2" customFormat="1" ht="16.8" customHeight="1">
      <c r="A111" s="41"/>
      <c r="B111" s="47"/>
      <c r="C111" s="343" t="s">
        <v>6118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341" t="s">
        <v>4410</v>
      </c>
      <c r="D112" s="341" t="s">
        <v>4411</v>
      </c>
      <c r="E112" s="19" t="s">
        <v>369</v>
      </c>
      <c r="F112" s="342">
        <v>14</v>
      </c>
      <c r="G112" s="41"/>
      <c r="H112" s="47"/>
    </row>
    <row r="113" s="2" customFormat="1" ht="16.8" customHeight="1">
      <c r="A113" s="41"/>
      <c r="B113" s="47"/>
      <c r="C113" s="341" t="s">
        <v>4417</v>
      </c>
      <c r="D113" s="341" t="s">
        <v>4418</v>
      </c>
      <c r="E113" s="19" t="s">
        <v>369</v>
      </c>
      <c r="F113" s="342">
        <v>26</v>
      </c>
      <c r="G113" s="41"/>
      <c r="H113" s="47"/>
    </row>
    <row r="114" s="2" customFormat="1" ht="16.8" customHeight="1">
      <c r="A114" s="41"/>
      <c r="B114" s="47"/>
      <c r="C114" s="337" t="s">
        <v>4326</v>
      </c>
      <c r="D114" s="338" t="s">
        <v>4327</v>
      </c>
      <c r="E114" s="339" t="s">
        <v>1</v>
      </c>
      <c r="F114" s="340">
        <v>4</v>
      </c>
      <c r="G114" s="41"/>
      <c r="H114" s="47"/>
    </row>
    <row r="115" s="2" customFormat="1" ht="16.8" customHeight="1">
      <c r="A115" s="41"/>
      <c r="B115" s="47"/>
      <c r="C115" s="341" t="s">
        <v>1</v>
      </c>
      <c r="D115" s="341" t="s">
        <v>4400</v>
      </c>
      <c r="E115" s="19" t="s">
        <v>1</v>
      </c>
      <c r="F115" s="342">
        <v>0</v>
      </c>
      <c r="G115" s="41"/>
      <c r="H115" s="47"/>
    </row>
    <row r="116" s="2" customFormat="1" ht="16.8" customHeight="1">
      <c r="A116" s="41"/>
      <c r="B116" s="47"/>
      <c r="C116" s="341" t="s">
        <v>4326</v>
      </c>
      <c r="D116" s="341" t="s">
        <v>233</v>
      </c>
      <c r="E116" s="19" t="s">
        <v>1</v>
      </c>
      <c r="F116" s="342">
        <v>4</v>
      </c>
      <c r="G116" s="41"/>
      <c r="H116" s="47"/>
    </row>
    <row r="117" s="2" customFormat="1" ht="16.8" customHeight="1">
      <c r="A117" s="41"/>
      <c r="B117" s="47"/>
      <c r="C117" s="343" t="s">
        <v>6118</v>
      </c>
      <c r="D117" s="41"/>
      <c r="E117" s="41"/>
      <c r="F117" s="41"/>
      <c r="G117" s="41"/>
      <c r="H117" s="47"/>
    </row>
    <row r="118" s="2" customFormat="1" ht="16.8" customHeight="1">
      <c r="A118" s="41"/>
      <c r="B118" s="47"/>
      <c r="C118" s="341" t="s">
        <v>4406</v>
      </c>
      <c r="D118" s="341" t="s">
        <v>4407</v>
      </c>
      <c r="E118" s="19" t="s">
        <v>369</v>
      </c>
      <c r="F118" s="342">
        <v>4</v>
      </c>
      <c r="G118" s="41"/>
      <c r="H118" s="47"/>
    </row>
    <row r="119" s="2" customFormat="1" ht="16.8" customHeight="1">
      <c r="A119" s="41"/>
      <c r="B119" s="47"/>
      <c r="C119" s="341" t="s">
        <v>4417</v>
      </c>
      <c r="D119" s="341" t="s">
        <v>4418</v>
      </c>
      <c r="E119" s="19" t="s">
        <v>369</v>
      </c>
      <c r="F119" s="342">
        <v>26</v>
      </c>
      <c r="G119" s="41"/>
      <c r="H119" s="47"/>
    </row>
    <row r="120" s="2" customFormat="1" ht="16.8" customHeight="1">
      <c r="A120" s="41"/>
      <c r="B120" s="47"/>
      <c r="C120" s="337" t="s">
        <v>4324</v>
      </c>
      <c r="D120" s="338" t="s">
        <v>4325</v>
      </c>
      <c r="E120" s="339" t="s">
        <v>1</v>
      </c>
      <c r="F120" s="340">
        <v>4</v>
      </c>
      <c r="G120" s="41"/>
      <c r="H120" s="47"/>
    </row>
    <row r="121" s="2" customFormat="1" ht="16.8" customHeight="1">
      <c r="A121" s="41"/>
      <c r="B121" s="47"/>
      <c r="C121" s="341" t="s">
        <v>1</v>
      </c>
      <c r="D121" s="341" t="s">
        <v>4400</v>
      </c>
      <c r="E121" s="19" t="s">
        <v>1</v>
      </c>
      <c r="F121" s="342">
        <v>0</v>
      </c>
      <c r="G121" s="41"/>
      <c r="H121" s="47"/>
    </row>
    <row r="122" s="2" customFormat="1" ht="16.8" customHeight="1">
      <c r="A122" s="41"/>
      <c r="B122" s="47"/>
      <c r="C122" s="341" t="s">
        <v>4324</v>
      </c>
      <c r="D122" s="341" t="s">
        <v>233</v>
      </c>
      <c r="E122" s="19" t="s">
        <v>1</v>
      </c>
      <c r="F122" s="342">
        <v>4</v>
      </c>
      <c r="G122" s="41"/>
      <c r="H122" s="47"/>
    </row>
    <row r="123" s="2" customFormat="1" ht="16.8" customHeight="1">
      <c r="A123" s="41"/>
      <c r="B123" s="47"/>
      <c r="C123" s="343" t="s">
        <v>6118</v>
      </c>
      <c r="D123" s="41"/>
      <c r="E123" s="41"/>
      <c r="F123" s="41"/>
      <c r="G123" s="41"/>
      <c r="H123" s="47"/>
    </row>
    <row r="124" s="2" customFormat="1" ht="16.8" customHeight="1">
      <c r="A124" s="41"/>
      <c r="B124" s="47"/>
      <c r="C124" s="341" t="s">
        <v>4401</v>
      </c>
      <c r="D124" s="341" t="s">
        <v>4402</v>
      </c>
      <c r="E124" s="19" t="s">
        <v>369</v>
      </c>
      <c r="F124" s="342">
        <v>4</v>
      </c>
      <c r="G124" s="41"/>
      <c r="H124" s="47"/>
    </row>
    <row r="125" s="2" customFormat="1" ht="16.8" customHeight="1">
      <c r="A125" s="41"/>
      <c r="B125" s="47"/>
      <c r="C125" s="341" t="s">
        <v>4417</v>
      </c>
      <c r="D125" s="341" t="s">
        <v>4418</v>
      </c>
      <c r="E125" s="19" t="s">
        <v>369</v>
      </c>
      <c r="F125" s="342">
        <v>26</v>
      </c>
      <c r="G125" s="41"/>
      <c r="H125" s="47"/>
    </row>
    <row r="126" s="2" customFormat="1" ht="16.8" customHeight="1">
      <c r="A126" s="41"/>
      <c r="B126" s="47"/>
      <c r="C126" s="337" t="s">
        <v>6135</v>
      </c>
      <c r="D126" s="338" t="s">
        <v>6136</v>
      </c>
      <c r="E126" s="339" t="s">
        <v>244</v>
      </c>
      <c r="F126" s="340">
        <v>11.01</v>
      </c>
      <c r="G126" s="41"/>
      <c r="H126" s="47"/>
    </row>
    <row r="127" s="2" customFormat="1" ht="16.8" customHeight="1">
      <c r="A127" s="41"/>
      <c r="B127" s="47"/>
      <c r="C127" s="341" t="s">
        <v>1</v>
      </c>
      <c r="D127" s="341" t="s">
        <v>6137</v>
      </c>
      <c r="E127" s="19" t="s">
        <v>1</v>
      </c>
      <c r="F127" s="342">
        <v>0</v>
      </c>
      <c r="G127" s="41"/>
      <c r="H127" s="47"/>
    </row>
    <row r="128" s="2" customFormat="1" ht="16.8" customHeight="1">
      <c r="A128" s="41"/>
      <c r="B128" s="47"/>
      <c r="C128" s="341" t="s">
        <v>1</v>
      </c>
      <c r="D128" s="341" t="s">
        <v>6138</v>
      </c>
      <c r="E128" s="19" t="s">
        <v>1</v>
      </c>
      <c r="F128" s="342">
        <v>0</v>
      </c>
      <c r="G128" s="41"/>
      <c r="H128" s="47"/>
    </row>
    <row r="129" s="2" customFormat="1" ht="16.8" customHeight="1">
      <c r="A129" s="41"/>
      <c r="B129" s="47"/>
      <c r="C129" s="341" t="s">
        <v>1</v>
      </c>
      <c r="D129" s="341" t="s">
        <v>6139</v>
      </c>
      <c r="E129" s="19" t="s">
        <v>1</v>
      </c>
      <c r="F129" s="342">
        <v>0.65000000000000002</v>
      </c>
      <c r="G129" s="41"/>
      <c r="H129" s="47"/>
    </row>
    <row r="130" s="2" customFormat="1" ht="16.8" customHeight="1">
      <c r="A130" s="41"/>
      <c r="B130" s="47"/>
      <c r="C130" s="341" t="s">
        <v>1</v>
      </c>
      <c r="D130" s="341" t="s">
        <v>6140</v>
      </c>
      <c r="E130" s="19" t="s">
        <v>1</v>
      </c>
      <c r="F130" s="342">
        <v>0</v>
      </c>
      <c r="G130" s="41"/>
      <c r="H130" s="47"/>
    </row>
    <row r="131" s="2" customFormat="1" ht="16.8" customHeight="1">
      <c r="A131" s="41"/>
      <c r="B131" s="47"/>
      <c r="C131" s="341" t="s">
        <v>1</v>
      </c>
      <c r="D131" s="341" t="s">
        <v>6141</v>
      </c>
      <c r="E131" s="19" t="s">
        <v>1</v>
      </c>
      <c r="F131" s="342">
        <v>0</v>
      </c>
      <c r="G131" s="41"/>
      <c r="H131" s="47"/>
    </row>
    <row r="132" s="2" customFormat="1" ht="16.8" customHeight="1">
      <c r="A132" s="41"/>
      <c r="B132" s="47"/>
      <c r="C132" s="341" t="s">
        <v>1</v>
      </c>
      <c r="D132" s="341" t="s">
        <v>6142</v>
      </c>
      <c r="E132" s="19" t="s">
        <v>1</v>
      </c>
      <c r="F132" s="342">
        <v>2.2000000000000002</v>
      </c>
      <c r="G132" s="41"/>
      <c r="H132" s="47"/>
    </row>
    <row r="133" s="2" customFormat="1" ht="16.8" customHeight="1">
      <c r="A133" s="41"/>
      <c r="B133" s="47"/>
      <c r="C133" s="341" t="s">
        <v>1</v>
      </c>
      <c r="D133" s="341" t="s">
        <v>6143</v>
      </c>
      <c r="E133" s="19" t="s">
        <v>1</v>
      </c>
      <c r="F133" s="342">
        <v>0</v>
      </c>
      <c r="G133" s="41"/>
      <c r="H133" s="47"/>
    </row>
    <row r="134" s="2" customFormat="1" ht="16.8" customHeight="1">
      <c r="A134" s="41"/>
      <c r="B134" s="47"/>
      <c r="C134" s="341" t="s">
        <v>1</v>
      </c>
      <c r="D134" s="341" t="s">
        <v>6144</v>
      </c>
      <c r="E134" s="19" t="s">
        <v>1</v>
      </c>
      <c r="F134" s="342">
        <v>0</v>
      </c>
      <c r="G134" s="41"/>
      <c r="H134" s="47"/>
    </row>
    <row r="135" s="2" customFormat="1" ht="16.8" customHeight="1">
      <c r="A135" s="41"/>
      <c r="B135" s="47"/>
      <c r="C135" s="341" t="s">
        <v>1</v>
      </c>
      <c r="D135" s="341" t="s">
        <v>6145</v>
      </c>
      <c r="E135" s="19" t="s">
        <v>1</v>
      </c>
      <c r="F135" s="342">
        <v>0.20999999999999999</v>
      </c>
      <c r="G135" s="41"/>
      <c r="H135" s="47"/>
    </row>
    <row r="136" s="2" customFormat="1" ht="16.8" customHeight="1">
      <c r="A136" s="41"/>
      <c r="B136" s="47"/>
      <c r="C136" s="341" t="s">
        <v>1</v>
      </c>
      <c r="D136" s="341" t="s">
        <v>6146</v>
      </c>
      <c r="E136" s="19" t="s">
        <v>1</v>
      </c>
      <c r="F136" s="342">
        <v>0</v>
      </c>
      <c r="G136" s="41"/>
      <c r="H136" s="47"/>
    </row>
    <row r="137" s="2" customFormat="1" ht="16.8" customHeight="1">
      <c r="A137" s="41"/>
      <c r="B137" s="47"/>
      <c r="C137" s="341" t="s">
        <v>1</v>
      </c>
      <c r="D137" s="341" t="s">
        <v>6147</v>
      </c>
      <c r="E137" s="19" t="s">
        <v>1</v>
      </c>
      <c r="F137" s="342">
        <v>0</v>
      </c>
      <c r="G137" s="41"/>
      <c r="H137" s="47"/>
    </row>
    <row r="138" s="2" customFormat="1" ht="16.8" customHeight="1">
      <c r="A138" s="41"/>
      <c r="B138" s="47"/>
      <c r="C138" s="341" t="s">
        <v>1</v>
      </c>
      <c r="D138" s="341" t="s">
        <v>6148</v>
      </c>
      <c r="E138" s="19" t="s">
        <v>1</v>
      </c>
      <c r="F138" s="342">
        <v>3.5</v>
      </c>
      <c r="G138" s="41"/>
      <c r="H138" s="47"/>
    </row>
    <row r="139" s="2" customFormat="1" ht="16.8" customHeight="1">
      <c r="A139" s="41"/>
      <c r="B139" s="47"/>
      <c r="C139" s="341" t="s">
        <v>1</v>
      </c>
      <c r="D139" s="341" t="s">
        <v>6149</v>
      </c>
      <c r="E139" s="19" t="s">
        <v>1</v>
      </c>
      <c r="F139" s="342">
        <v>0</v>
      </c>
      <c r="G139" s="41"/>
      <c r="H139" s="47"/>
    </row>
    <row r="140" s="2" customFormat="1" ht="16.8" customHeight="1">
      <c r="A140" s="41"/>
      <c r="B140" s="47"/>
      <c r="C140" s="341" t="s">
        <v>1</v>
      </c>
      <c r="D140" s="341" t="s">
        <v>6150</v>
      </c>
      <c r="E140" s="19" t="s">
        <v>1</v>
      </c>
      <c r="F140" s="342">
        <v>0</v>
      </c>
      <c r="G140" s="41"/>
      <c r="H140" s="47"/>
    </row>
    <row r="141" s="2" customFormat="1" ht="16.8" customHeight="1">
      <c r="A141" s="41"/>
      <c r="B141" s="47"/>
      <c r="C141" s="341" t="s">
        <v>1</v>
      </c>
      <c r="D141" s="341" t="s">
        <v>6151</v>
      </c>
      <c r="E141" s="19" t="s">
        <v>1</v>
      </c>
      <c r="F141" s="342">
        <v>1.25</v>
      </c>
      <c r="G141" s="41"/>
      <c r="H141" s="47"/>
    </row>
    <row r="142" s="2" customFormat="1" ht="16.8" customHeight="1">
      <c r="A142" s="41"/>
      <c r="B142" s="47"/>
      <c r="C142" s="341" t="s">
        <v>1</v>
      </c>
      <c r="D142" s="341" t="s">
        <v>6152</v>
      </c>
      <c r="E142" s="19" t="s">
        <v>1</v>
      </c>
      <c r="F142" s="342">
        <v>0</v>
      </c>
      <c r="G142" s="41"/>
      <c r="H142" s="47"/>
    </row>
    <row r="143" s="2" customFormat="1" ht="16.8" customHeight="1">
      <c r="A143" s="41"/>
      <c r="B143" s="47"/>
      <c r="C143" s="341" t="s">
        <v>1</v>
      </c>
      <c r="D143" s="341" t="s">
        <v>6153</v>
      </c>
      <c r="E143" s="19" t="s">
        <v>1</v>
      </c>
      <c r="F143" s="342">
        <v>0</v>
      </c>
      <c r="G143" s="41"/>
      <c r="H143" s="47"/>
    </row>
    <row r="144" s="2" customFormat="1" ht="16.8" customHeight="1">
      <c r="A144" s="41"/>
      <c r="B144" s="47"/>
      <c r="C144" s="341" t="s">
        <v>1</v>
      </c>
      <c r="D144" s="341" t="s">
        <v>6154</v>
      </c>
      <c r="E144" s="19" t="s">
        <v>1</v>
      </c>
      <c r="F144" s="342">
        <v>3.2000000000000002</v>
      </c>
      <c r="G144" s="41"/>
      <c r="H144" s="47"/>
    </row>
    <row r="145" s="2" customFormat="1" ht="16.8" customHeight="1">
      <c r="A145" s="41"/>
      <c r="B145" s="47"/>
      <c r="C145" s="341" t="s">
        <v>6135</v>
      </c>
      <c r="D145" s="341" t="s">
        <v>237</v>
      </c>
      <c r="E145" s="19" t="s">
        <v>1</v>
      </c>
      <c r="F145" s="342">
        <v>11.01</v>
      </c>
      <c r="G145" s="41"/>
      <c r="H145" s="47"/>
    </row>
    <row r="146" s="2" customFormat="1" ht="16.8" customHeight="1">
      <c r="A146" s="41"/>
      <c r="B146" s="47"/>
      <c r="C146" s="337" t="s">
        <v>6155</v>
      </c>
      <c r="D146" s="338" t="s">
        <v>6156</v>
      </c>
      <c r="E146" s="339" t="s">
        <v>244</v>
      </c>
      <c r="F146" s="340">
        <v>5.4000000000000004</v>
      </c>
      <c r="G146" s="41"/>
      <c r="H146" s="47"/>
    </row>
    <row r="147" s="2" customFormat="1" ht="16.8" customHeight="1">
      <c r="A147" s="41"/>
      <c r="B147" s="47"/>
      <c r="C147" s="343" t="s">
        <v>6118</v>
      </c>
      <c r="D147" s="41"/>
      <c r="E147" s="41"/>
      <c r="F147" s="41"/>
      <c r="G147" s="41"/>
      <c r="H147" s="47"/>
    </row>
    <row r="148" s="2" customFormat="1" ht="16.8" customHeight="1">
      <c r="A148" s="41"/>
      <c r="B148" s="47"/>
      <c r="C148" s="341" t="s">
        <v>4812</v>
      </c>
      <c r="D148" s="341" t="s">
        <v>4813</v>
      </c>
      <c r="E148" s="19" t="s">
        <v>1630</v>
      </c>
      <c r="F148" s="342">
        <v>3</v>
      </c>
      <c r="G148" s="41"/>
      <c r="H148" s="47"/>
    </row>
    <row r="149" s="2" customFormat="1" ht="16.8" customHeight="1">
      <c r="A149" s="41"/>
      <c r="B149" s="47"/>
      <c r="C149" s="337" t="s">
        <v>4330</v>
      </c>
      <c r="D149" s="338" t="s">
        <v>4331</v>
      </c>
      <c r="E149" s="339" t="s">
        <v>231</v>
      </c>
      <c r="F149" s="340">
        <v>5</v>
      </c>
      <c r="G149" s="41"/>
      <c r="H149" s="47"/>
    </row>
    <row r="150" s="2" customFormat="1" ht="16.8" customHeight="1">
      <c r="A150" s="41"/>
      <c r="B150" s="47"/>
      <c r="C150" s="341" t="s">
        <v>1</v>
      </c>
      <c r="D150" s="341" t="s">
        <v>4715</v>
      </c>
      <c r="E150" s="19" t="s">
        <v>1</v>
      </c>
      <c r="F150" s="342">
        <v>0</v>
      </c>
      <c r="G150" s="41"/>
      <c r="H150" s="47"/>
    </row>
    <row r="151" s="2" customFormat="1" ht="16.8" customHeight="1">
      <c r="A151" s="41"/>
      <c r="B151" s="47"/>
      <c r="C151" s="341" t="s">
        <v>4330</v>
      </c>
      <c r="D151" s="341" t="s">
        <v>4716</v>
      </c>
      <c r="E151" s="19" t="s">
        <v>1</v>
      </c>
      <c r="F151" s="342">
        <v>5</v>
      </c>
      <c r="G151" s="41"/>
      <c r="H151" s="47"/>
    </row>
    <row r="152" s="2" customFormat="1" ht="16.8" customHeight="1">
      <c r="A152" s="41"/>
      <c r="B152" s="47"/>
      <c r="C152" s="343" t="s">
        <v>6118</v>
      </c>
      <c r="D152" s="41"/>
      <c r="E152" s="41"/>
      <c r="F152" s="41"/>
      <c r="G152" s="41"/>
      <c r="H152" s="47"/>
    </row>
    <row r="153" s="2" customFormat="1" ht="16.8" customHeight="1">
      <c r="A153" s="41"/>
      <c r="B153" s="47"/>
      <c r="C153" s="341" t="s">
        <v>4712</v>
      </c>
      <c r="D153" s="341" t="s">
        <v>4713</v>
      </c>
      <c r="E153" s="19" t="s">
        <v>231</v>
      </c>
      <c r="F153" s="342">
        <v>5</v>
      </c>
      <c r="G153" s="41"/>
      <c r="H153" s="47"/>
    </row>
    <row r="154" s="2" customFormat="1" ht="16.8" customHeight="1">
      <c r="A154" s="41"/>
      <c r="B154" s="47"/>
      <c r="C154" s="341" t="s">
        <v>4744</v>
      </c>
      <c r="D154" s="341" t="s">
        <v>4745</v>
      </c>
      <c r="E154" s="19" t="s">
        <v>231</v>
      </c>
      <c r="F154" s="342">
        <v>5</v>
      </c>
      <c r="G154" s="41"/>
      <c r="H154" s="47"/>
    </row>
    <row r="155" s="2" customFormat="1" ht="16.8" customHeight="1">
      <c r="A155" s="41"/>
      <c r="B155" s="47"/>
      <c r="C155" s="341" t="s">
        <v>4747</v>
      </c>
      <c r="D155" s="341" t="s">
        <v>4748</v>
      </c>
      <c r="E155" s="19" t="s">
        <v>231</v>
      </c>
      <c r="F155" s="342">
        <v>5</v>
      </c>
      <c r="G155" s="41"/>
      <c r="H155" s="47"/>
    </row>
    <row r="156" s="2" customFormat="1" ht="16.8" customHeight="1">
      <c r="A156" s="41"/>
      <c r="B156" s="47"/>
      <c r="C156" s="341" t="s">
        <v>4750</v>
      </c>
      <c r="D156" s="341" t="s">
        <v>4751</v>
      </c>
      <c r="E156" s="19" t="s">
        <v>231</v>
      </c>
      <c r="F156" s="342">
        <v>5</v>
      </c>
      <c r="G156" s="41"/>
      <c r="H156" s="47"/>
    </row>
    <row r="157" s="2" customFormat="1" ht="16.8" customHeight="1">
      <c r="A157" s="41"/>
      <c r="B157" s="47"/>
      <c r="C157" s="341" t="s">
        <v>4721</v>
      </c>
      <c r="D157" s="341" t="s">
        <v>4722</v>
      </c>
      <c r="E157" s="19" t="s">
        <v>231</v>
      </c>
      <c r="F157" s="342">
        <v>5</v>
      </c>
      <c r="G157" s="41"/>
      <c r="H157" s="47"/>
    </row>
    <row r="158" s="2" customFormat="1" ht="16.8" customHeight="1">
      <c r="A158" s="41"/>
      <c r="B158" s="47"/>
      <c r="C158" s="341" t="s">
        <v>4724</v>
      </c>
      <c r="D158" s="341" t="s">
        <v>4725</v>
      </c>
      <c r="E158" s="19" t="s">
        <v>231</v>
      </c>
      <c r="F158" s="342">
        <v>5</v>
      </c>
      <c r="G158" s="41"/>
      <c r="H158" s="47"/>
    </row>
    <row r="159" s="2" customFormat="1" ht="16.8" customHeight="1">
      <c r="A159" s="41"/>
      <c r="B159" s="47"/>
      <c r="C159" s="341" t="s">
        <v>4727</v>
      </c>
      <c r="D159" s="341" t="s">
        <v>4728</v>
      </c>
      <c r="E159" s="19" t="s">
        <v>231</v>
      </c>
      <c r="F159" s="342">
        <v>5</v>
      </c>
      <c r="G159" s="41"/>
      <c r="H159" s="47"/>
    </row>
    <row r="160" s="2" customFormat="1" ht="16.8" customHeight="1">
      <c r="A160" s="41"/>
      <c r="B160" s="47"/>
      <c r="C160" s="341" t="s">
        <v>4717</v>
      </c>
      <c r="D160" s="341" t="s">
        <v>4718</v>
      </c>
      <c r="E160" s="19" t="s">
        <v>231</v>
      </c>
      <c r="F160" s="342">
        <v>5</v>
      </c>
      <c r="G160" s="41"/>
      <c r="H160" s="47"/>
    </row>
    <row r="161" s="2" customFormat="1" ht="16.8" customHeight="1">
      <c r="A161" s="41"/>
      <c r="B161" s="47"/>
      <c r="C161" s="341" t="s">
        <v>4730</v>
      </c>
      <c r="D161" s="341" t="s">
        <v>4731</v>
      </c>
      <c r="E161" s="19" t="s">
        <v>231</v>
      </c>
      <c r="F161" s="342">
        <v>5</v>
      </c>
      <c r="G161" s="41"/>
      <c r="H161" s="47"/>
    </row>
    <row r="162" s="2" customFormat="1" ht="16.8" customHeight="1">
      <c r="A162" s="41"/>
      <c r="B162" s="47"/>
      <c r="C162" s="341" t="s">
        <v>4733</v>
      </c>
      <c r="D162" s="341" t="s">
        <v>4734</v>
      </c>
      <c r="E162" s="19" t="s">
        <v>231</v>
      </c>
      <c r="F162" s="342">
        <v>5</v>
      </c>
      <c r="G162" s="41"/>
      <c r="H162" s="47"/>
    </row>
    <row r="163" s="2" customFormat="1" ht="16.8" customHeight="1">
      <c r="A163" s="41"/>
      <c r="B163" s="47"/>
      <c r="C163" s="341" t="s">
        <v>4736</v>
      </c>
      <c r="D163" s="341" t="s">
        <v>4737</v>
      </c>
      <c r="E163" s="19" t="s">
        <v>231</v>
      </c>
      <c r="F163" s="342">
        <v>5</v>
      </c>
      <c r="G163" s="41"/>
      <c r="H163" s="47"/>
    </row>
    <row r="164" s="2" customFormat="1" ht="26.4" customHeight="1">
      <c r="A164" s="41"/>
      <c r="B164" s="47"/>
      <c r="C164" s="336" t="s">
        <v>6157</v>
      </c>
      <c r="D164" s="336" t="s">
        <v>145</v>
      </c>
      <c r="E164" s="41"/>
      <c r="F164" s="41"/>
      <c r="G164" s="41"/>
      <c r="H164" s="47"/>
    </row>
    <row r="165" s="2" customFormat="1" ht="16.8" customHeight="1">
      <c r="A165" s="41"/>
      <c r="B165" s="47"/>
      <c r="C165" s="337" t="s">
        <v>4847</v>
      </c>
      <c r="D165" s="338" t="s">
        <v>4848</v>
      </c>
      <c r="E165" s="339" t="s">
        <v>611</v>
      </c>
      <c r="F165" s="340">
        <v>19</v>
      </c>
      <c r="G165" s="41"/>
      <c r="H165" s="47"/>
    </row>
    <row r="166" s="2" customFormat="1" ht="16.8" customHeight="1">
      <c r="A166" s="41"/>
      <c r="B166" s="47"/>
      <c r="C166" s="341" t="s">
        <v>1</v>
      </c>
      <c r="D166" s="341" t="s">
        <v>4963</v>
      </c>
      <c r="E166" s="19" t="s">
        <v>1</v>
      </c>
      <c r="F166" s="342">
        <v>0</v>
      </c>
      <c r="G166" s="41"/>
      <c r="H166" s="47"/>
    </row>
    <row r="167" s="2" customFormat="1" ht="16.8" customHeight="1">
      <c r="A167" s="41"/>
      <c r="B167" s="47"/>
      <c r="C167" s="341" t="s">
        <v>1</v>
      </c>
      <c r="D167" s="341" t="s">
        <v>251</v>
      </c>
      <c r="E167" s="19" t="s">
        <v>1</v>
      </c>
      <c r="F167" s="342">
        <v>5</v>
      </c>
      <c r="G167" s="41"/>
      <c r="H167" s="47"/>
    </row>
    <row r="168" s="2" customFormat="1" ht="16.8" customHeight="1">
      <c r="A168" s="41"/>
      <c r="B168" s="47"/>
      <c r="C168" s="341" t="s">
        <v>1</v>
      </c>
      <c r="D168" s="341" t="s">
        <v>4966</v>
      </c>
      <c r="E168" s="19" t="s">
        <v>1</v>
      </c>
      <c r="F168" s="342">
        <v>0</v>
      </c>
      <c r="G168" s="41"/>
      <c r="H168" s="47"/>
    </row>
    <row r="169" s="2" customFormat="1" ht="16.8" customHeight="1">
      <c r="A169" s="41"/>
      <c r="B169" s="47"/>
      <c r="C169" s="341" t="s">
        <v>1</v>
      </c>
      <c r="D169" s="341" t="s">
        <v>1792</v>
      </c>
      <c r="E169" s="19" t="s">
        <v>1</v>
      </c>
      <c r="F169" s="342">
        <v>4</v>
      </c>
      <c r="G169" s="41"/>
      <c r="H169" s="47"/>
    </row>
    <row r="170" s="2" customFormat="1" ht="16.8" customHeight="1">
      <c r="A170" s="41"/>
      <c r="B170" s="47"/>
      <c r="C170" s="341" t="s">
        <v>1</v>
      </c>
      <c r="D170" s="341" t="s">
        <v>4976</v>
      </c>
      <c r="E170" s="19" t="s">
        <v>1</v>
      </c>
      <c r="F170" s="342">
        <v>0</v>
      </c>
      <c r="G170" s="41"/>
      <c r="H170" s="47"/>
    </row>
    <row r="171" s="2" customFormat="1" ht="16.8" customHeight="1">
      <c r="A171" s="41"/>
      <c r="B171" s="47"/>
      <c r="C171" s="341" t="s">
        <v>1</v>
      </c>
      <c r="D171" s="341" t="s">
        <v>92</v>
      </c>
      <c r="E171" s="19" t="s">
        <v>1</v>
      </c>
      <c r="F171" s="342">
        <v>1</v>
      </c>
      <c r="G171" s="41"/>
      <c r="H171" s="47"/>
    </row>
    <row r="172" s="2" customFormat="1" ht="16.8" customHeight="1">
      <c r="A172" s="41"/>
      <c r="B172" s="47"/>
      <c r="C172" s="341" t="s">
        <v>1</v>
      </c>
      <c r="D172" s="341" t="s">
        <v>4979</v>
      </c>
      <c r="E172" s="19" t="s">
        <v>1</v>
      </c>
      <c r="F172" s="342">
        <v>0</v>
      </c>
      <c r="G172" s="41"/>
      <c r="H172" s="47"/>
    </row>
    <row r="173" s="2" customFormat="1" ht="16.8" customHeight="1">
      <c r="A173" s="41"/>
      <c r="B173" s="47"/>
      <c r="C173" s="341" t="s">
        <v>1</v>
      </c>
      <c r="D173" s="341" t="s">
        <v>1792</v>
      </c>
      <c r="E173" s="19" t="s">
        <v>1</v>
      </c>
      <c r="F173" s="342">
        <v>4</v>
      </c>
      <c r="G173" s="41"/>
      <c r="H173" s="47"/>
    </row>
    <row r="174" s="2" customFormat="1" ht="16.8" customHeight="1">
      <c r="A174" s="41"/>
      <c r="B174" s="47"/>
      <c r="C174" s="341" t="s">
        <v>1</v>
      </c>
      <c r="D174" s="341" t="s">
        <v>4982</v>
      </c>
      <c r="E174" s="19" t="s">
        <v>1</v>
      </c>
      <c r="F174" s="342">
        <v>0</v>
      </c>
      <c r="G174" s="41"/>
      <c r="H174" s="47"/>
    </row>
    <row r="175" s="2" customFormat="1" ht="16.8" customHeight="1">
      <c r="A175" s="41"/>
      <c r="B175" s="47"/>
      <c r="C175" s="341" t="s">
        <v>1</v>
      </c>
      <c r="D175" s="341" t="s">
        <v>1661</v>
      </c>
      <c r="E175" s="19" t="s">
        <v>1</v>
      </c>
      <c r="F175" s="342">
        <v>2</v>
      </c>
      <c r="G175" s="41"/>
      <c r="H175" s="47"/>
    </row>
    <row r="176" s="2" customFormat="1" ht="16.8" customHeight="1">
      <c r="A176" s="41"/>
      <c r="B176" s="47"/>
      <c r="C176" s="341" t="s">
        <v>1</v>
      </c>
      <c r="D176" s="341" t="s">
        <v>4970</v>
      </c>
      <c r="E176" s="19" t="s">
        <v>1</v>
      </c>
      <c r="F176" s="342">
        <v>0</v>
      </c>
      <c r="G176" s="41"/>
      <c r="H176" s="47"/>
    </row>
    <row r="177" s="2" customFormat="1" ht="16.8" customHeight="1">
      <c r="A177" s="41"/>
      <c r="B177" s="47"/>
      <c r="C177" s="341" t="s">
        <v>1</v>
      </c>
      <c r="D177" s="341" t="s">
        <v>4558</v>
      </c>
      <c r="E177" s="19" t="s">
        <v>1</v>
      </c>
      <c r="F177" s="342">
        <v>0</v>
      </c>
      <c r="G177" s="41"/>
      <c r="H177" s="47"/>
    </row>
    <row r="178" s="2" customFormat="1" ht="16.8" customHeight="1">
      <c r="A178" s="41"/>
      <c r="B178" s="47"/>
      <c r="C178" s="341" t="s">
        <v>1</v>
      </c>
      <c r="D178" s="341" t="s">
        <v>4365</v>
      </c>
      <c r="E178" s="19" t="s">
        <v>1</v>
      </c>
      <c r="F178" s="342">
        <v>3</v>
      </c>
      <c r="G178" s="41"/>
      <c r="H178" s="47"/>
    </row>
    <row r="179" s="2" customFormat="1" ht="16.8" customHeight="1">
      <c r="A179" s="41"/>
      <c r="B179" s="47"/>
      <c r="C179" s="341" t="s">
        <v>4847</v>
      </c>
      <c r="D179" s="341" t="s">
        <v>237</v>
      </c>
      <c r="E179" s="19" t="s">
        <v>1</v>
      </c>
      <c r="F179" s="342">
        <v>19</v>
      </c>
      <c r="G179" s="41"/>
      <c r="H179" s="47"/>
    </row>
    <row r="180" s="2" customFormat="1" ht="16.8" customHeight="1">
      <c r="A180" s="41"/>
      <c r="B180" s="47"/>
      <c r="C180" s="343" t="s">
        <v>6118</v>
      </c>
      <c r="D180" s="41"/>
      <c r="E180" s="41"/>
      <c r="F180" s="41"/>
      <c r="G180" s="41"/>
      <c r="H180" s="47"/>
    </row>
    <row r="181" s="2" customFormat="1" ht="16.8" customHeight="1">
      <c r="A181" s="41"/>
      <c r="B181" s="47"/>
      <c r="C181" s="341" t="s">
        <v>4986</v>
      </c>
      <c r="D181" s="341" t="s">
        <v>4987</v>
      </c>
      <c r="E181" s="19" t="s">
        <v>369</v>
      </c>
      <c r="F181" s="342">
        <v>19</v>
      </c>
      <c r="G181" s="41"/>
      <c r="H181" s="47"/>
    </row>
    <row r="182" s="2" customFormat="1" ht="16.8" customHeight="1">
      <c r="A182" s="41"/>
      <c r="B182" s="47"/>
      <c r="C182" s="341" t="s">
        <v>4996</v>
      </c>
      <c r="D182" s="341" t="s">
        <v>4997</v>
      </c>
      <c r="E182" s="19" t="s">
        <v>369</v>
      </c>
      <c r="F182" s="342">
        <v>19</v>
      </c>
      <c r="G182" s="41"/>
      <c r="H182" s="47"/>
    </row>
    <row r="183" s="2" customFormat="1" ht="16.8" customHeight="1">
      <c r="A183" s="41"/>
      <c r="B183" s="47"/>
      <c r="C183" s="341" t="s">
        <v>5036</v>
      </c>
      <c r="D183" s="341" t="s">
        <v>5037</v>
      </c>
      <c r="E183" s="19" t="s">
        <v>611</v>
      </c>
      <c r="F183" s="342">
        <v>19</v>
      </c>
      <c r="G183" s="41"/>
      <c r="H183" s="47"/>
    </row>
    <row r="184" s="2" customFormat="1" ht="16.8" customHeight="1">
      <c r="A184" s="41"/>
      <c r="B184" s="47"/>
      <c r="C184" s="337" t="s">
        <v>4845</v>
      </c>
      <c r="D184" s="338" t="s">
        <v>4846</v>
      </c>
      <c r="E184" s="339" t="s">
        <v>611</v>
      </c>
      <c r="F184" s="340">
        <v>14</v>
      </c>
      <c r="G184" s="41"/>
      <c r="H184" s="47"/>
    </row>
    <row r="185" s="2" customFormat="1" ht="16.8" customHeight="1">
      <c r="A185" s="41"/>
      <c r="B185" s="47"/>
      <c r="C185" s="341" t="s">
        <v>1</v>
      </c>
      <c r="D185" s="341" t="s">
        <v>4532</v>
      </c>
      <c r="E185" s="19" t="s">
        <v>1</v>
      </c>
      <c r="F185" s="342">
        <v>0</v>
      </c>
      <c r="G185" s="41"/>
      <c r="H185" s="47"/>
    </row>
    <row r="186" s="2" customFormat="1" ht="16.8" customHeight="1">
      <c r="A186" s="41"/>
      <c r="B186" s="47"/>
      <c r="C186" s="341" t="s">
        <v>1</v>
      </c>
      <c r="D186" s="341" t="s">
        <v>94</v>
      </c>
      <c r="E186" s="19" t="s">
        <v>1</v>
      </c>
      <c r="F186" s="342">
        <v>2</v>
      </c>
      <c r="G186" s="41"/>
      <c r="H186" s="47"/>
    </row>
    <row r="187" s="2" customFormat="1" ht="16.8" customHeight="1">
      <c r="A187" s="41"/>
      <c r="B187" s="47"/>
      <c r="C187" s="341" t="s">
        <v>1</v>
      </c>
      <c r="D187" s="341" t="s">
        <v>4966</v>
      </c>
      <c r="E187" s="19" t="s">
        <v>1</v>
      </c>
      <c r="F187" s="342">
        <v>0</v>
      </c>
      <c r="G187" s="41"/>
      <c r="H187" s="47"/>
    </row>
    <row r="188" s="2" customFormat="1" ht="16.8" customHeight="1">
      <c r="A188" s="41"/>
      <c r="B188" s="47"/>
      <c r="C188" s="341" t="s">
        <v>1</v>
      </c>
      <c r="D188" s="341" t="s">
        <v>1661</v>
      </c>
      <c r="E188" s="19" t="s">
        <v>1</v>
      </c>
      <c r="F188" s="342">
        <v>2</v>
      </c>
      <c r="G188" s="41"/>
      <c r="H188" s="47"/>
    </row>
    <row r="189" s="2" customFormat="1" ht="16.8" customHeight="1">
      <c r="A189" s="41"/>
      <c r="B189" s="47"/>
      <c r="C189" s="341" t="s">
        <v>1</v>
      </c>
      <c r="D189" s="341" t="s">
        <v>4968</v>
      </c>
      <c r="E189" s="19" t="s">
        <v>1</v>
      </c>
      <c r="F189" s="342">
        <v>0</v>
      </c>
      <c r="G189" s="41"/>
      <c r="H189" s="47"/>
    </row>
    <row r="190" s="2" customFormat="1" ht="16.8" customHeight="1">
      <c r="A190" s="41"/>
      <c r="B190" s="47"/>
      <c r="C190" s="341" t="s">
        <v>1</v>
      </c>
      <c r="D190" s="341" t="s">
        <v>94</v>
      </c>
      <c r="E190" s="19" t="s">
        <v>1</v>
      </c>
      <c r="F190" s="342">
        <v>2</v>
      </c>
      <c r="G190" s="41"/>
      <c r="H190" s="47"/>
    </row>
    <row r="191" s="2" customFormat="1" ht="16.8" customHeight="1">
      <c r="A191" s="41"/>
      <c r="B191" s="47"/>
      <c r="C191" s="341" t="s">
        <v>1</v>
      </c>
      <c r="D191" s="341" t="s">
        <v>4542</v>
      </c>
      <c r="E191" s="19" t="s">
        <v>1</v>
      </c>
      <c r="F191" s="342">
        <v>0</v>
      </c>
      <c r="G191" s="41"/>
      <c r="H191" s="47"/>
    </row>
    <row r="192" s="2" customFormat="1" ht="16.8" customHeight="1">
      <c r="A192" s="41"/>
      <c r="B192" s="47"/>
      <c r="C192" s="341" t="s">
        <v>1</v>
      </c>
      <c r="D192" s="341" t="s">
        <v>4985</v>
      </c>
      <c r="E192" s="19" t="s">
        <v>1</v>
      </c>
      <c r="F192" s="342">
        <v>0</v>
      </c>
      <c r="G192" s="41"/>
      <c r="H192" s="47"/>
    </row>
    <row r="193" s="2" customFormat="1" ht="16.8" customHeight="1">
      <c r="A193" s="41"/>
      <c r="B193" s="47"/>
      <c r="C193" s="341" t="s">
        <v>1</v>
      </c>
      <c r="D193" s="341" t="s">
        <v>1789</v>
      </c>
      <c r="E193" s="19" t="s">
        <v>1</v>
      </c>
      <c r="F193" s="342">
        <v>8</v>
      </c>
      <c r="G193" s="41"/>
      <c r="H193" s="47"/>
    </row>
    <row r="194" s="2" customFormat="1" ht="16.8" customHeight="1">
      <c r="A194" s="41"/>
      <c r="B194" s="47"/>
      <c r="C194" s="341" t="s">
        <v>4845</v>
      </c>
      <c r="D194" s="341" t="s">
        <v>237</v>
      </c>
      <c r="E194" s="19" t="s">
        <v>1</v>
      </c>
      <c r="F194" s="342">
        <v>14</v>
      </c>
      <c r="G194" s="41"/>
      <c r="H194" s="47"/>
    </row>
    <row r="195" s="2" customFormat="1" ht="16.8" customHeight="1">
      <c r="A195" s="41"/>
      <c r="B195" s="47"/>
      <c r="C195" s="343" t="s">
        <v>6118</v>
      </c>
      <c r="D195" s="41"/>
      <c r="E195" s="41"/>
      <c r="F195" s="41"/>
      <c r="G195" s="41"/>
      <c r="H195" s="47"/>
    </row>
    <row r="196" s="2" customFormat="1" ht="16.8" customHeight="1">
      <c r="A196" s="41"/>
      <c r="B196" s="47"/>
      <c r="C196" s="341" t="s">
        <v>4550</v>
      </c>
      <c r="D196" s="341" t="s">
        <v>4551</v>
      </c>
      <c r="E196" s="19" t="s">
        <v>369</v>
      </c>
      <c r="F196" s="342">
        <v>14</v>
      </c>
      <c r="G196" s="41"/>
      <c r="H196" s="47"/>
    </row>
    <row r="197" s="2" customFormat="1" ht="16.8" customHeight="1">
      <c r="A197" s="41"/>
      <c r="B197" s="47"/>
      <c r="C197" s="341" t="s">
        <v>4562</v>
      </c>
      <c r="D197" s="341" t="s">
        <v>4563</v>
      </c>
      <c r="E197" s="19" t="s">
        <v>369</v>
      </c>
      <c r="F197" s="342">
        <v>14</v>
      </c>
      <c r="G197" s="41"/>
      <c r="H197" s="47"/>
    </row>
    <row r="198" s="2" customFormat="1" ht="16.8" customHeight="1">
      <c r="A198" s="41"/>
      <c r="B198" s="47"/>
      <c r="C198" s="341" t="s">
        <v>4788</v>
      </c>
      <c r="D198" s="341" t="s">
        <v>4789</v>
      </c>
      <c r="E198" s="19" t="s">
        <v>611</v>
      </c>
      <c r="F198" s="342">
        <v>14</v>
      </c>
      <c r="G198" s="41"/>
      <c r="H198" s="47"/>
    </row>
    <row r="199" s="2" customFormat="1" ht="16.8" customHeight="1">
      <c r="A199" s="41"/>
      <c r="B199" s="47"/>
      <c r="C199" s="337" t="s">
        <v>6155</v>
      </c>
      <c r="D199" s="338" t="s">
        <v>6156</v>
      </c>
      <c r="E199" s="339" t="s">
        <v>244</v>
      </c>
      <c r="F199" s="340">
        <v>5.4000000000000004</v>
      </c>
      <c r="G199" s="41"/>
      <c r="H199" s="47"/>
    </row>
    <row r="200" s="2" customFormat="1" ht="16.8" customHeight="1">
      <c r="A200" s="41"/>
      <c r="B200" s="47"/>
      <c r="C200" s="343" t="s">
        <v>6118</v>
      </c>
      <c r="D200" s="41"/>
      <c r="E200" s="41"/>
      <c r="F200" s="41"/>
      <c r="G200" s="41"/>
      <c r="H200" s="47"/>
    </row>
    <row r="201" s="2" customFormat="1" ht="16.8" customHeight="1">
      <c r="A201" s="41"/>
      <c r="B201" s="47"/>
      <c r="C201" s="341" t="s">
        <v>4812</v>
      </c>
      <c r="D201" s="341" t="s">
        <v>4813</v>
      </c>
      <c r="E201" s="19" t="s">
        <v>1630</v>
      </c>
      <c r="F201" s="342">
        <v>3</v>
      </c>
      <c r="G201" s="41"/>
      <c r="H201" s="47"/>
    </row>
    <row r="202" s="2" customFormat="1" ht="26.4" customHeight="1">
      <c r="A202" s="41"/>
      <c r="B202" s="47"/>
      <c r="C202" s="336" t="s">
        <v>6158</v>
      </c>
      <c r="D202" s="336" t="s">
        <v>148</v>
      </c>
      <c r="E202" s="41"/>
      <c r="F202" s="41"/>
      <c r="G202" s="41"/>
      <c r="H202" s="47"/>
    </row>
    <row r="203" s="2" customFormat="1" ht="16.8" customHeight="1">
      <c r="A203" s="41"/>
      <c r="B203" s="47"/>
      <c r="C203" s="337" t="s">
        <v>5066</v>
      </c>
      <c r="D203" s="338" t="s">
        <v>5067</v>
      </c>
      <c r="E203" s="339" t="s">
        <v>611</v>
      </c>
      <c r="F203" s="340">
        <v>14</v>
      </c>
      <c r="G203" s="41"/>
      <c r="H203" s="47"/>
    </row>
    <row r="204" s="2" customFormat="1" ht="16.8" customHeight="1">
      <c r="A204" s="41"/>
      <c r="B204" s="47"/>
      <c r="C204" s="343" t="s">
        <v>6118</v>
      </c>
      <c r="D204" s="41"/>
      <c r="E204" s="41"/>
      <c r="F204" s="41"/>
      <c r="G204" s="41"/>
      <c r="H204" s="47"/>
    </row>
    <row r="205" s="2" customFormat="1" ht="16.8" customHeight="1">
      <c r="A205" s="41"/>
      <c r="B205" s="47"/>
      <c r="C205" s="341" t="s">
        <v>5094</v>
      </c>
      <c r="D205" s="341" t="s">
        <v>5095</v>
      </c>
      <c r="E205" s="19" t="s">
        <v>369</v>
      </c>
      <c r="F205" s="342">
        <v>20</v>
      </c>
      <c r="G205" s="41"/>
      <c r="H205" s="47"/>
    </row>
    <row r="206" s="2" customFormat="1" ht="16.8" customHeight="1">
      <c r="A206" s="41"/>
      <c r="B206" s="47"/>
      <c r="C206" s="341" t="s">
        <v>3686</v>
      </c>
      <c r="D206" s="341" t="s">
        <v>3687</v>
      </c>
      <c r="E206" s="19" t="s">
        <v>244</v>
      </c>
      <c r="F206" s="342">
        <v>28.800000000000001</v>
      </c>
      <c r="G206" s="41"/>
      <c r="H206" s="47"/>
    </row>
    <row r="207" s="2" customFormat="1" ht="16.8" customHeight="1">
      <c r="A207" s="41"/>
      <c r="B207" s="47"/>
      <c r="C207" s="341" t="s">
        <v>4417</v>
      </c>
      <c r="D207" s="341" t="s">
        <v>4418</v>
      </c>
      <c r="E207" s="19" t="s">
        <v>369</v>
      </c>
      <c r="F207" s="342">
        <v>17</v>
      </c>
      <c r="G207" s="41"/>
      <c r="H207" s="47"/>
    </row>
    <row r="208" s="2" customFormat="1" ht="16.8" customHeight="1">
      <c r="A208" s="41"/>
      <c r="B208" s="47"/>
      <c r="C208" s="337" t="s">
        <v>5064</v>
      </c>
      <c r="D208" s="338" t="s">
        <v>5065</v>
      </c>
      <c r="E208" s="339" t="s">
        <v>611</v>
      </c>
      <c r="F208" s="340">
        <v>20</v>
      </c>
      <c r="G208" s="41"/>
      <c r="H208" s="47"/>
    </row>
    <row r="209" s="2" customFormat="1" ht="16.8" customHeight="1">
      <c r="A209" s="41"/>
      <c r="B209" s="47"/>
      <c r="C209" s="341" t="s">
        <v>1</v>
      </c>
      <c r="D209" s="341" t="s">
        <v>5091</v>
      </c>
      <c r="E209" s="19" t="s">
        <v>1</v>
      </c>
      <c r="F209" s="342">
        <v>0</v>
      </c>
      <c r="G209" s="41"/>
      <c r="H209" s="47"/>
    </row>
    <row r="210" s="2" customFormat="1" ht="16.8" customHeight="1">
      <c r="A210" s="41"/>
      <c r="B210" s="47"/>
      <c r="C210" s="341" t="s">
        <v>1</v>
      </c>
      <c r="D210" s="341" t="s">
        <v>5097</v>
      </c>
      <c r="E210" s="19" t="s">
        <v>1</v>
      </c>
      <c r="F210" s="342">
        <v>0</v>
      </c>
      <c r="G210" s="41"/>
      <c r="H210" s="47"/>
    </row>
    <row r="211" s="2" customFormat="1" ht="16.8" customHeight="1">
      <c r="A211" s="41"/>
      <c r="B211" s="47"/>
      <c r="C211" s="341" t="s">
        <v>5064</v>
      </c>
      <c r="D211" s="341" t="s">
        <v>5098</v>
      </c>
      <c r="E211" s="19" t="s">
        <v>1</v>
      </c>
      <c r="F211" s="342">
        <v>20</v>
      </c>
      <c r="G211" s="41"/>
      <c r="H211" s="47"/>
    </row>
    <row r="212" s="2" customFormat="1" ht="16.8" customHeight="1">
      <c r="A212" s="41"/>
      <c r="B212" s="47"/>
      <c r="C212" s="343" t="s">
        <v>6118</v>
      </c>
      <c r="D212" s="41"/>
      <c r="E212" s="41"/>
      <c r="F212" s="41"/>
      <c r="G212" s="41"/>
      <c r="H212" s="47"/>
    </row>
    <row r="213" s="2" customFormat="1" ht="16.8" customHeight="1">
      <c r="A213" s="41"/>
      <c r="B213" s="47"/>
      <c r="C213" s="341" t="s">
        <v>5094</v>
      </c>
      <c r="D213" s="341" t="s">
        <v>5095</v>
      </c>
      <c r="E213" s="19" t="s">
        <v>369</v>
      </c>
      <c r="F213" s="342">
        <v>20</v>
      </c>
      <c r="G213" s="41"/>
      <c r="H213" s="47"/>
    </row>
    <row r="214" s="2" customFormat="1" ht="16.8" customHeight="1">
      <c r="A214" s="41"/>
      <c r="B214" s="47"/>
      <c r="C214" s="341" t="s">
        <v>4417</v>
      </c>
      <c r="D214" s="341" t="s">
        <v>4418</v>
      </c>
      <c r="E214" s="19" t="s">
        <v>369</v>
      </c>
      <c r="F214" s="342">
        <v>17</v>
      </c>
      <c r="G214" s="41"/>
      <c r="H214" s="47"/>
    </row>
    <row r="215" s="2" customFormat="1" ht="16.8" customHeight="1">
      <c r="A215" s="41"/>
      <c r="B215" s="47"/>
      <c r="C215" s="337" t="s">
        <v>4322</v>
      </c>
      <c r="D215" s="338" t="s">
        <v>4323</v>
      </c>
      <c r="E215" s="339" t="s">
        <v>611</v>
      </c>
      <c r="F215" s="340">
        <v>6</v>
      </c>
      <c r="G215" s="41"/>
      <c r="H215" s="47"/>
    </row>
    <row r="216" s="2" customFormat="1" ht="16.8" customHeight="1">
      <c r="A216" s="41"/>
      <c r="B216" s="47"/>
      <c r="C216" s="341" t="s">
        <v>1</v>
      </c>
      <c r="D216" s="341" t="s">
        <v>4400</v>
      </c>
      <c r="E216" s="19" t="s">
        <v>1</v>
      </c>
      <c r="F216" s="342">
        <v>0</v>
      </c>
      <c r="G216" s="41"/>
      <c r="H216" s="47"/>
    </row>
    <row r="217" s="2" customFormat="1" ht="16.8" customHeight="1">
      <c r="A217" s="41"/>
      <c r="B217" s="47"/>
      <c r="C217" s="341" t="s">
        <v>4322</v>
      </c>
      <c r="D217" s="341" t="s">
        <v>256</v>
      </c>
      <c r="E217" s="19" t="s">
        <v>1</v>
      </c>
      <c r="F217" s="342">
        <v>6</v>
      </c>
      <c r="G217" s="41"/>
      <c r="H217" s="47"/>
    </row>
    <row r="218" s="2" customFormat="1" ht="16.8" customHeight="1">
      <c r="A218" s="41"/>
      <c r="B218" s="47"/>
      <c r="C218" s="337" t="s">
        <v>4328</v>
      </c>
      <c r="D218" s="338" t="s">
        <v>4329</v>
      </c>
      <c r="E218" s="339" t="s">
        <v>611</v>
      </c>
      <c r="F218" s="340">
        <v>14</v>
      </c>
      <c r="G218" s="41"/>
      <c r="H218" s="47"/>
    </row>
    <row r="219" s="2" customFormat="1" ht="16.8" customHeight="1">
      <c r="A219" s="41"/>
      <c r="B219" s="47"/>
      <c r="C219" s="341" t="s">
        <v>1</v>
      </c>
      <c r="D219" s="341" t="s">
        <v>4400</v>
      </c>
      <c r="E219" s="19" t="s">
        <v>1</v>
      </c>
      <c r="F219" s="342">
        <v>0</v>
      </c>
      <c r="G219" s="41"/>
      <c r="H219" s="47"/>
    </row>
    <row r="220" s="2" customFormat="1" ht="16.8" customHeight="1">
      <c r="A220" s="41"/>
      <c r="B220" s="47"/>
      <c r="C220" s="341" t="s">
        <v>4328</v>
      </c>
      <c r="D220" s="341" t="s">
        <v>295</v>
      </c>
      <c r="E220" s="19" t="s">
        <v>1</v>
      </c>
      <c r="F220" s="342">
        <v>14</v>
      </c>
      <c r="G220" s="41"/>
      <c r="H220" s="47"/>
    </row>
    <row r="221" s="2" customFormat="1" ht="16.8" customHeight="1">
      <c r="A221" s="41"/>
      <c r="B221" s="47"/>
      <c r="C221" s="337" t="s">
        <v>4326</v>
      </c>
      <c r="D221" s="338" t="s">
        <v>4327</v>
      </c>
      <c r="E221" s="339" t="s">
        <v>1</v>
      </c>
      <c r="F221" s="340">
        <v>4</v>
      </c>
      <c r="G221" s="41"/>
      <c r="H221" s="47"/>
    </row>
    <row r="222" s="2" customFormat="1" ht="16.8" customHeight="1">
      <c r="A222" s="41"/>
      <c r="B222" s="47"/>
      <c r="C222" s="341" t="s">
        <v>1</v>
      </c>
      <c r="D222" s="341" t="s">
        <v>4400</v>
      </c>
      <c r="E222" s="19" t="s">
        <v>1</v>
      </c>
      <c r="F222" s="342">
        <v>0</v>
      </c>
      <c r="G222" s="41"/>
      <c r="H222" s="47"/>
    </row>
    <row r="223" s="2" customFormat="1" ht="16.8" customHeight="1">
      <c r="A223" s="41"/>
      <c r="B223" s="47"/>
      <c r="C223" s="341" t="s">
        <v>4326</v>
      </c>
      <c r="D223" s="341" t="s">
        <v>233</v>
      </c>
      <c r="E223" s="19" t="s">
        <v>1</v>
      </c>
      <c r="F223" s="342">
        <v>4</v>
      </c>
      <c r="G223" s="41"/>
      <c r="H223" s="47"/>
    </row>
    <row r="224" s="2" customFormat="1" ht="16.8" customHeight="1">
      <c r="A224" s="41"/>
      <c r="B224" s="47"/>
      <c r="C224" s="337" t="s">
        <v>4324</v>
      </c>
      <c r="D224" s="338" t="s">
        <v>4325</v>
      </c>
      <c r="E224" s="339" t="s">
        <v>1</v>
      </c>
      <c r="F224" s="340">
        <v>4</v>
      </c>
      <c r="G224" s="41"/>
      <c r="H224" s="47"/>
    </row>
    <row r="225" s="2" customFormat="1" ht="16.8" customHeight="1">
      <c r="A225" s="41"/>
      <c r="B225" s="47"/>
      <c r="C225" s="341" t="s">
        <v>1</v>
      </c>
      <c r="D225" s="341" t="s">
        <v>4400</v>
      </c>
      <c r="E225" s="19" t="s">
        <v>1</v>
      </c>
      <c r="F225" s="342">
        <v>0</v>
      </c>
      <c r="G225" s="41"/>
      <c r="H225" s="47"/>
    </row>
    <row r="226" s="2" customFormat="1" ht="16.8" customHeight="1">
      <c r="A226" s="41"/>
      <c r="B226" s="47"/>
      <c r="C226" s="341" t="s">
        <v>4324</v>
      </c>
      <c r="D226" s="341" t="s">
        <v>233</v>
      </c>
      <c r="E226" s="19" t="s">
        <v>1</v>
      </c>
      <c r="F226" s="342">
        <v>4</v>
      </c>
      <c r="G226" s="41"/>
      <c r="H226" s="47"/>
    </row>
    <row r="227" s="2" customFormat="1" ht="16.8" customHeight="1">
      <c r="A227" s="41"/>
      <c r="B227" s="47"/>
      <c r="C227" s="337" t="s">
        <v>6155</v>
      </c>
      <c r="D227" s="338" t="s">
        <v>6156</v>
      </c>
      <c r="E227" s="339" t="s">
        <v>244</v>
      </c>
      <c r="F227" s="340">
        <v>5.4000000000000004</v>
      </c>
      <c r="G227" s="41"/>
      <c r="H227" s="47"/>
    </row>
    <row r="228" s="2" customFormat="1" ht="26.4" customHeight="1">
      <c r="A228" s="41"/>
      <c r="B228" s="47"/>
      <c r="C228" s="336" t="s">
        <v>6159</v>
      </c>
      <c r="D228" s="336" t="s">
        <v>154</v>
      </c>
      <c r="E228" s="41"/>
      <c r="F228" s="41"/>
      <c r="G228" s="41"/>
      <c r="H228" s="47"/>
    </row>
    <row r="229" s="2" customFormat="1" ht="16.8" customHeight="1">
      <c r="A229" s="41"/>
      <c r="B229" s="47"/>
      <c r="C229" s="337" t="s">
        <v>5598</v>
      </c>
      <c r="D229" s="338" t="s">
        <v>5599</v>
      </c>
      <c r="E229" s="339" t="s">
        <v>1</v>
      </c>
      <c r="F229" s="340">
        <v>83.640000000000001</v>
      </c>
      <c r="G229" s="41"/>
      <c r="H229" s="47"/>
    </row>
    <row r="230" s="2" customFormat="1" ht="16.8" customHeight="1">
      <c r="A230" s="41"/>
      <c r="B230" s="47"/>
      <c r="C230" s="341" t="s">
        <v>5598</v>
      </c>
      <c r="D230" s="341" t="s">
        <v>5730</v>
      </c>
      <c r="E230" s="19" t="s">
        <v>1</v>
      </c>
      <c r="F230" s="342">
        <v>83.640000000000001</v>
      </c>
      <c r="G230" s="41"/>
      <c r="H230" s="47"/>
    </row>
    <row r="231" s="2" customFormat="1" ht="16.8" customHeight="1">
      <c r="A231" s="41"/>
      <c r="B231" s="47"/>
      <c r="C231" s="343" t="s">
        <v>6118</v>
      </c>
      <c r="D231" s="41"/>
      <c r="E231" s="41"/>
      <c r="F231" s="41"/>
      <c r="G231" s="41"/>
      <c r="H231" s="47"/>
    </row>
    <row r="232" s="2" customFormat="1" ht="16.8" customHeight="1">
      <c r="A232" s="41"/>
      <c r="B232" s="47"/>
      <c r="C232" s="341" t="s">
        <v>5727</v>
      </c>
      <c r="D232" s="341" t="s">
        <v>5728</v>
      </c>
      <c r="E232" s="19" t="s">
        <v>231</v>
      </c>
      <c r="F232" s="342">
        <v>83.640000000000001</v>
      </c>
      <c r="G232" s="41"/>
      <c r="H232" s="47"/>
    </row>
    <row r="233" s="2" customFormat="1" ht="16.8" customHeight="1">
      <c r="A233" s="41"/>
      <c r="B233" s="47"/>
      <c r="C233" s="341" t="s">
        <v>5731</v>
      </c>
      <c r="D233" s="341" t="s">
        <v>5732</v>
      </c>
      <c r="E233" s="19" t="s">
        <v>231</v>
      </c>
      <c r="F233" s="342">
        <v>83.640000000000001</v>
      </c>
      <c r="G233" s="41"/>
      <c r="H233" s="47"/>
    </row>
    <row r="234" s="2" customFormat="1" ht="16.8" customHeight="1">
      <c r="A234" s="41"/>
      <c r="B234" s="47"/>
      <c r="C234" s="341" t="s">
        <v>5734</v>
      </c>
      <c r="D234" s="341" t="s">
        <v>5735</v>
      </c>
      <c r="E234" s="19" t="s">
        <v>231</v>
      </c>
      <c r="F234" s="342">
        <v>83.640000000000001</v>
      </c>
      <c r="G234" s="41"/>
      <c r="H234" s="47"/>
    </row>
    <row r="235" s="2" customFormat="1" ht="16.8" customHeight="1">
      <c r="A235" s="41"/>
      <c r="B235" s="47"/>
      <c r="C235" s="341" t="s">
        <v>5744</v>
      </c>
      <c r="D235" s="341" t="s">
        <v>5745</v>
      </c>
      <c r="E235" s="19" t="s">
        <v>231</v>
      </c>
      <c r="F235" s="342">
        <v>83.640000000000001</v>
      </c>
      <c r="G235" s="41"/>
      <c r="H235" s="47"/>
    </row>
    <row r="236" s="2" customFormat="1" ht="16.8" customHeight="1">
      <c r="A236" s="41"/>
      <c r="B236" s="47"/>
      <c r="C236" s="341" t="s">
        <v>5747</v>
      </c>
      <c r="D236" s="341" t="s">
        <v>5748</v>
      </c>
      <c r="E236" s="19" t="s">
        <v>231</v>
      </c>
      <c r="F236" s="342">
        <v>83.640000000000001</v>
      </c>
      <c r="G236" s="41"/>
      <c r="H236" s="47"/>
    </row>
    <row r="237" s="2" customFormat="1" ht="16.8" customHeight="1">
      <c r="A237" s="41"/>
      <c r="B237" s="47"/>
      <c r="C237" s="337" t="s">
        <v>6155</v>
      </c>
      <c r="D237" s="338" t="s">
        <v>6156</v>
      </c>
      <c r="E237" s="339" t="s">
        <v>244</v>
      </c>
      <c r="F237" s="340">
        <v>5.4000000000000004</v>
      </c>
      <c r="G237" s="41"/>
      <c r="H237" s="47"/>
    </row>
    <row r="238" s="2" customFormat="1" ht="16.8" customHeight="1">
      <c r="A238" s="41"/>
      <c r="B238" s="47"/>
      <c r="C238" s="337" t="s">
        <v>5762</v>
      </c>
      <c r="D238" s="338" t="s">
        <v>1</v>
      </c>
      <c r="E238" s="339" t="s">
        <v>1</v>
      </c>
      <c r="F238" s="340">
        <v>30.800000000000001</v>
      </c>
      <c r="G238" s="41"/>
      <c r="H238" s="47"/>
    </row>
    <row r="239" s="2" customFormat="1" ht="16.8" customHeight="1">
      <c r="A239" s="41"/>
      <c r="B239" s="47"/>
      <c r="C239" s="341" t="s">
        <v>1</v>
      </c>
      <c r="D239" s="341" t="s">
        <v>4831</v>
      </c>
      <c r="E239" s="19" t="s">
        <v>1</v>
      </c>
      <c r="F239" s="342">
        <v>0</v>
      </c>
      <c r="G239" s="41"/>
      <c r="H239" s="47"/>
    </row>
    <row r="240" s="2" customFormat="1" ht="16.8" customHeight="1">
      <c r="A240" s="41"/>
      <c r="B240" s="47"/>
      <c r="C240" s="341" t="s">
        <v>1</v>
      </c>
      <c r="D240" s="341" t="s">
        <v>5760</v>
      </c>
      <c r="E240" s="19" t="s">
        <v>1</v>
      </c>
      <c r="F240" s="342">
        <v>10.800000000000001</v>
      </c>
      <c r="G240" s="41"/>
      <c r="H240" s="47"/>
    </row>
    <row r="241" s="2" customFormat="1" ht="16.8" customHeight="1">
      <c r="A241" s="41"/>
      <c r="B241" s="47"/>
      <c r="C241" s="341" t="s">
        <v>1</v>
      </c>
      <c r="D241" s="341" t="s">
        <v>5761</v>
      </c>
      <c r="E241" s="19" t="s">
        <v>1</v>
      </c>
      <c r="F241" s="342">
        <v>0</v>
      </c>
      <c r="G241" s="41"/>
      <c r="H241" s="47"/>
    </row>
    <row r="242" s="2" customFormat="1" ht="16.8" customHeight="1">
      <c r="A242" s="41"/>
      <c r="B242" s="47"/>
      <c r="C242" s="341" t="s">
        <v>1</v>
      </c>
      <c r="D242" s="341" t="s">
        <v>324</v>
      </c>
      <c r="E242" s="19" t="s">
        <v>1</v>
      </c>
      <c r="F242" s="342">
        <v>20</v>
      </c>
      <c r="G242" s="41"/>
      <c r="H242" s="47"/>
    </row>
    <row r="243" s="2" customFormat="1" ht="16.8" customHeight="1">
      <c r="A243" s="41"/>
      <c r="B243" s="47"/>
      <c r="C243" s="341" t="s">
        <v>5762</v>
      </c>
      <c r="D243" s="341" t="s">
        <v>237</v>
      </c>
      <c r="E243" s="19" t="s">
        <v>1</v>
      </c>
      <c r="F243" s="342">
        <v>30.800000000000001</v>
      </c>
      <c r="G243" s="41"/>
      <c r="H243" s="47"/>
    </row>
    <row r="244" s="2" customFormat="1" ht="7.44" customHeight="1">
      <c r="A244" s="41"/>
      <c r="B244" s="183"/>
      <c r="C244" s="184"/>
      <c r="D244" s="184"/>
      <c r="E244" s="184"/>
      <c r="F244" s="184"/>
      <c r="G244" s="184"/>
      <c r="H244" s="47"/>
    </row>
    <row r="245" s="2" customFormat="1">
      <c r="A245" s="41"/>
      <c r="B245" s="41"/>
      <c r="C245" s="41"/>
      <c r="D245" s="41"/>
      <c r="E245" s="41"/>
      <c r="F245" s="41"/>
      <c r="G245" s="41"/>
      <c r="H245" s="41"/>
    </row>
  </sheetData>
  <sheetProtection sheet="1" formatColumns="0" formatRows="0" objects="1" scenarios="1" spinCount="100000" saltValue="HoFhxco7QfGVeM4/egZ5Qn2xjK6a/9j8mzHeJIWVLrlhEr2PJ0qcxBh38nHVCZ4jkGXDFCGACFjV2sHn+GM4/w==" hashValue="/EEnKYLKpgQ77qdNiczEDnKmEfJE91hk6qYMWV1MfIieDX89HTXox+MaE1u/OKyRwgiMEtEbA8F5xoEJAr6muw==" algorithmName="SHA-512" password="CF7A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2021-08-31T08:39:38Z</dcterms:created>
  <dcterms:modified xsi:type="dcterms:W3CDTF">2021-08-31T08:40:22Z</dcterms:modified>
</cp:coreProperties>
</file>