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elivskaprovozni-my.sharepoint.com/personal/ladislava_cerna_vodazelivka_cz/Documents/FVE_a_BESS/VZ_podklady/"/>
    </mc:Choice>
  </mc:AlternateContent>
  <xr:revisionPtr revIDLastSave="362" documentId="8_{4C3D15C6-4B6A-482B-BC20-31A86C4D6CDE}" xr6:coauthVersionLast="47" xr6:coauthVersionMax="47" xr10:uidLastSave="{63EADF3C-23C7-47BD-B527-EDB32AD007E3}"/>
  <bookViews>
    <workbookView xWindow="21285" yWindow="2670" windowWidth="16575" windowHeight="17595" xr2:uid="{159373B6-EC7C-4E39-9CF7-F648874CA157}"/>
  </bookViews>
  <sheets>
    <sheet name="Výpočet LCOE_LC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H33" i="1"/>
  <c r="L33" i="1" s="1"/>
  <c r="M33" i="1" s="1"/>
  <c r="H34" i="1"/>
  <c r="L34" i="1" s="1"/>
  <c r="M34" i="1" s="1"/>
  <c r="H35" i="1"/>
  <c r="L35" i="1" s="1"/>
  <c r="M35" i="1" s="1"/>
  <c r="H36" i="1"/>
  <c r="L36" i="1" s="1"/>
  <c r="M36" i="1" s="1"/>
  <c r="H37" i="1"/>
  <c r="L37" i="1" s="1"/>
  <c r="M37" i="1" s="1"/>
  <c r="H38" i="1"/>
  <c r="L38" i="1" s="1"/>
  <c r="M38" i="1" s="1"/>
  <c r="H39" i="1"/>
  <c r="L39" i="1" s="1"/>
  <c r="M39" i="1" s="1"/>
  <c r="H40" i="1"/>
  <c r="L40" i="1" s="1"/>
  <c r="M40" i="1" s="1"/>
  <c r="H41" i="1"/>
  <c r="L41" i="1" s="1"/>
  <c r="M41" i="1" s="1"/>
  <c r="H42" i="1"/>
  <c r="H43" i="1"/>
  <c r="L43" i="1" s="1"/>
  <c r="M43" i="1" s="1"/>
  <c r="H44" i="1"/>
  <c r="L44" i="1" s="1"/>
  <c r="M44" i="1" s="1"/>
  <c r="H45" i="1"/>
  <c r="L45" i="1" s="1"/>
  <c r="M45" i="1" s="1"/>
  <c r="H46" i="1"/>
  <c r="L46" i="1" s="1"/>
  <c r="M46" i="1" s="1"/>
  <c r="H47" i="1"/>
  <c r="L47" i="1" s="1"/>
  <c r="M47" i="1" s="1"/>
  <c r="H48" i="1"/>
  <c r="L48" i="1" s="1"/>
  <c r="M48" i="1" s="1"/>
  <c r="H49" i="1"/>
  <c r="L49" i="1" s="1"/>
  <c r="M49" i="1" s="1"/>
  <c r="H50" i="1"/>
  <c r="L50" i="1" s="1"/>
  <c r="M50" i="1" s="1"/>
  <c r="H51" i="1"/>
  <c r="L51" i="1" s="1"/>
  <c r="M51" i="1" s="1"/>
  <c r="H52" i="1"/>
  <c r="L52" i="1" s="1"/>
  <c r="M52" i="1" s="1"/>
  <c r="H53" i="1"/>
  <c r="L53" i="1" s="1"/>
  <c r="M53" i="1" s="1"/>
  <c r="H54" i="1"/>
  <c r="L54" i="1" s="1"/>
  <c r="M54" i="1" s="1"/>
  <c r="H55" i="1"/>
  <c r="L55" i="1" s="1"/>
  <c r="M55" i="1" s="1"/>
  <c r="H56" i="1"/>
  <c r="L56" i="1" s="1"/>
  <c r="M56" i="1" s="1"/>
  <c r="H32" i="1"/>
  <c r="L32" i="1" s="1"/>
  <c r="M32" i="1" s="1"/>
  <c r="B15" i="1"/>
  <c r="L31" i="1"/>
  <c r="L42" i="1"/>
  <c r="M42" i="1" s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31" i="1"/>
  <c r="M31" i="1" l="1"/>
  <c r="L5" i="1"/>
  <c r="M5" i="1" s="1"/>
  <c r="L6" i="1"/>
  <c r="L7" i="1"/>
  <c r="M7" i="1" s="1"/>
  <c r="L8" i="1"/>
  <c r="M8" i="1" s="1"/>
  <c r="L9" i="1"/>
  <c r="M9" i="1" s="1"/>
  <c r="L10" i="1"/>
  <c r="M10" i="1" s="1"/>
  <c r="L11" i="1"/>
  <c r="L12" i="1"/>
  <c r="L13" i="1"/>
  <c r="L14" i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L23" i="1"/>
  <c r="M23" i="1" s="1"/>
  <c r="L24" i="1"/>
  <c r="L25" i="1"/>
  <c r="L26" i="1"/>
  <c r="M26" i="1" s="1"/>
  <c r="L27" i="1"/>
  <c r="M27" i="1" s="1"/>
  <c r="L28" i="1"/>
  <c r="M28" i="1" s="1"/>
  <c r="L4" i="1"/>
  <c r="M4" i="1" s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4" i="1"/>
  <c r="I16" i="1" l="1"/>
  <c r="I33" i="1"/>
  <c r="I49" i="1"/>
  <c r="I34" i="1"/>
  <c r="I50" i="1"/>
  <c r="I35" i="1"/>
  <c r="I51" i="1"/>
  <c r="I36" i="1"/>
  <c r="I52" i="1"/>
  <c r="I37" i="1"/>
  <c r="I53" i="1"/>
  <c r="I38" i="1"/>
  <c r="I54" i="1"/>
  <c r="I48" i="1"/>
  <c r="I39" i="1"/>
  <c r="I55" i="1"/>
  <c r="I40" i="1"/>
  <c r="I56" i="1"/>
  <c r="I41" i="1"/>
  <c r="I45" i="1"/>
  <c r="I42" i="1"/>
  <c r="I43" i="1"/>
  <c r="I44" i="1"/>
  <c r="I46" i="1"/>
  <c r="I47" i="1"/>
  <c r="I4" i="1"/>
  <c r="N8" i="1"/>
  <c r="M25" i="1"/>
  <c r="N25" i="1" s="1"/>
  <c r="N23" i="1"/>
  <c r="N9" i="1"/>
  <c r="M24" i="1"/>
  <c r="N24" i="1" s="1"/>
  <c r="M11" i="1"/>
  <c r="N11" i="1" s="1"/>
  <c r="M14" i="1"/>
  <c r="N14" i="1" s="1"/>
  <c r="N10" i="1"/>
  <c r="M12" i="1"/>
  <c r="N12" i="1" s="1"/>
  <c r="M13" i="1"/>
  <c r="N13" i="1" s="1"/>
  <c r="N7" i="1"/>
  <c r="M6" i="1"/>
  <c r="N6" i="1" s="1"/>
  <c r="M22" i="1"/>
  <c r="N22" i="1" s="1"/>
  <c r="I20" i="1"/>
  <c r="N21" i="1"/>
  <c r="N5" i="1"/>
  <c r="N18" i="1"/>
  <c r="N27" i="1"/>
  <c r="N4" i="1"/>
  <c r="N28" i="1"/>
  <c r="N26" i="1"/>
  <c r="N16" i="1"/>
  <c r="N20" i="1"/>
  <c r="N19" i="1"/>
  <c r="N17" i="1"/>
  <c r="N15" i="1"/>
  <c r="I17" i="1"/>
  <c r="I13" i="1"/>
  <c r="I10" i="1"/>
  <c r="I12" i="1"/>
  <c r="I25" i="1"/>
  <c r="I15" i="1"/>
  <c r="I14" i="1"/>
  <c r="I11" i="1"/>
  <c r="I24" i="1"/>
  <c r="I28" i="1"/>
  <c r="I8" i="1"/>
  <c r="I9" i="1"/>
  <c r="I27" i="1"/>
  <c r="I26" i="1"/>
  <c r="I6" i="1"/>
  <c r="I5" i="1"/>
  <c r="I7" i="1"/>
  <c r="I22" i="1"/>
  <c r="I21" i="1"/>
  <c r="I19" i="1"/>
  <c r="I18" i="1"/>
  <c r="I23" i="1"/>
  <c r="N3" i="1" l="1"/>
  <c r="I31" i="1"/>
  <c r="E18" i="1" s="1"/>
  <c r="I3" i="1"/>
  <c r="B18" i="1" l="1"/>
  <c r="E21" i="1"/>
</calcChain>
</file>

<file path=xl/sharedStrings.xml><?xml version="1.0" encoding="utf-8"?>
<sst xmlns="http://schemas.openxmlformats.org/spreadsheetml/2006/main" count="39" uniqueCount="32">
  <si>
    <t>(1+r)^t</t>
  </si>
  <si>
    <t>LCOE</t>
  </si>
  <si>
    <t>LCOS</t>
  </si>
  <si>
    <t>Údaje z nabídky</t>
  </si>
  <si>
    <t>Nominální kapacita BESS (kWh)</t>
  </si>
  <si>
    <t>CAPEX BESS (Kč)</t>
  </si>
  <si>
    <t>OPEX BESS (Kč/rok)</t>
  </si>
  <si>
    <t>Round-Trip-Efficiency RTE (%/100)</t>
  </si>
  <si>
    <t>Hloubka vybití DoD (%/100)</t>
  </si>
  <si>
    <t>Diskont r (%/100)</t>
  </si>
  <si>
    <t>Doba provozu (roky)</t>
  </si>
  <si>
    <t>Diskontovaná výroba FVE</t>
  </si>
  <si>
    <t>Výpočet LCOS</t>
  </si>
  <si>
    <t>Stanovené údaje</t>
  </si>
  <si>
    <t>Cena energie vložené do baterie (Kč)</t>
  </si>
  <si>
    <t>CAPEX FVE (Kč)</t>
  </si>
  <si>
    <t>CAPEX EMS (Kč)</t>
  </si>
  <si>
    <t>OPEX PV (Kč/rok)</t>
  </si>
  <si>
    <t>OPEX EMS (Kč/rok)</t>
  </si>
  <si>
    <t>Výroba v 1. roce provozu (kWh/rok)</t>
  </si>
  <si>
    <t>Degradace (%/rok/100)</t>
  </si>
  <si>
    <t>Zohlednění degradace</t>
  </si>
  <si>
    <t>rok t</t>
  </si>
  <si>
    <t>Výroba FVE v letech</t>
  </si>
  <si>
    <t>Instalovaný výkon FVE (kWp)</t>
  </si>
  <si>
    <t>Výpočet LCOE</t>
  </si>
  <si>
    <t>Výpočet nákladů životního cyklu</t>
  </si>
  <si>
    <t>Diskontované OPEX PV+EMS</t>
  </si>
  <si>
    <t>Diskontované OPEX BESS</t>
  </si>
  <si>
    <t>Diskontovaná dodaná energie z BESS</t>
  </si>
  <si>
    <t>Výše nakladů životního cyklu hodnocené nabídky (průměr LCOE a LCOS)</t>
  </si>
  <si>
    <t>pole určená k doplnění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</si>
</sst>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0.000"/>
  </numFmts>
  <fonts count="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 vertical="center"/>
    </xf>
    <xf numFmtId="44" fontId="0" fillId="2" borderId="7" xfId="1" applyFont="1" applyFill="1" applyBorder="1" applyAlignment="1">
      <alignment horizontal="center" vertical="center"/>
    </xf>
    <xf numFmtId="4" fontId="0" fillId="2" borderId="7" xfId="0" applyNumberForma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Alignment="1">
      <alignment wrapText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4" fontId="0" fillId="2" borderId="7" xfId="0" applyNumberFormat="1" applyFill="1" applyBorder="1" applyAlignment="1">
      <alignment vertical="center"/>
    </xf>
    <xf numFmtId="0" fontId="0" fillId="3" borderId="8" xfId="0" applyFill="1" applyBorder="1"/>
    <xf numFmtId="0" fontId="0" fillId="3" borderId="9" xfId="0" applyFill="1" applyBorder="1"/>
    <xf numFmtId="0" fontId="3" fillId="4" borderId="5" xfId="0" applyFont="1" applyFill="1" applyBorder="1"/>
    <xf numFmtId="44" fontId="3" fillId="4" borderId="7" xfId="0" applyNumberFormat="1" applyFont="1" applyFill="1" applyBorder="1"/>
    <xf numFmtId="0" fontId="2" fillId="3" borderId="8" xfId="0" applyFont="1" applyFill="1" applyBorder="1"/>
    <xf numFmtId="0" fontId="0" fillId="3" borderId="8" xfId="0" applyFill="1" applyBorder="1" applyAlignment="1">
      <alignment horizontal="left" indent="1"/>
    </xf>
    <xf numFmtId="4" fontId="0" fillId="5" borderId="9" xfId="0" applyNumberFormat="1" applyFill="1" applyBorder="1" applyProtection="1">
      <protection locked="0"/>
    </xf>
    <xf numFmtId="44" fontId="0" fillId="5" borderId="9" xfId="1" applyFont="1" applyFill="1" applyBorder="1" applyProtection="1">
      <protection locked="0"/>
    </xf>
    <xf numFmtId="44" fontId="0" fillId="5" borderId="9" xfId="0" applyNumberFormat="1" applyFill="1" applyBorder="1" applyProtection="1">
      <protection locked="0"/>
    </xf>
    <xf numFmtId="0" fontId="0" fillId="5" borderId="9" xfId="0" applyFill="1" applyBorder="1" applyProtection="1">
      <protection locked="0"/>
    </xf>
    <xf numFmtId="2" fontId="0" fillId="3" borderId="1" xfId="0" applyNumberFormat="1" applyFill="1" applyBorder="1"/>
    <xf numFmtId="2" fontId="0" fillId="3" borderId="1" xfId="1" applyNumberFormat="1" applyFont="1" applyFill="1" applyBorder="1"/>
    <xf numFmtId="164" fontId="0" fillId="3" borderId="1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wrapText="1"/>
    </xf>
    <xf numFmtId="2" fontId="0" fillId="3" borderId="1" xfId="0" applyNumberFormat="1" applyFill="1" applyBorder="1" applyAlignment="1">
      <alignment vertical="center"/>
    </xf>
    <xf numFmtId="4" fontId="0" fillId="3" borderId="9" xfId="0" applyNumberFormat="1" applyFill="1" applyBorder="1"/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3" borderId="2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5" fillId="3" borderId="0" xfId="0" applyFont="1" applyFill="1" applyAlignment="1">
      <alignment horizontal="center" vertical="center"/>
    </xf>
    <xf numFmtId="44" fontId="4" fillId="0" borderId="13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2" fillId="5" borderId="0" xfId="0" applyFont="1" applyFill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29</xdr:row>
      <xdr:rowOff>19050</xdr:rowOff>
    </xdr:from>
    <xdr:to>
      <xdr:col>3</xdr:col>
      <xdr:colOff>990600</xdr:colOff>
      <xdr:row>33</xdr:row>
      <xdr:rowOff>95250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1189C494-0BE6-0BAF-B288-F2B4C6F1E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753100"/>
          <a:ext cx="41910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304800</xdr:colOff>
      <xdr:row>24</xdr:row>
      <xdr:rowOff>104775</xdr:rowOff>
    </xdr:from>
    <xdr:to>
      <xdr:col>3</xdr:col>
      <xdr:colOff>1247775</xdr:colOff>
      <xdr:row>27</xdr:row>
      <xdr:rowOff>180975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3693C2B0-FD0F-B2F2-1604-C471613DD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886325"/>
          <a:ext cx="443865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AEFC0-0D87-4207-9FA1-C0886062E738}">
  <dimension ref="A1:W57"/>
  <sheetViews>
    <sheetView tabSelected="1" workbookViewId="0">
      <selection activeCell="A11" sqref="A11"/>
    </sheetView>
  </sheetViews>
  <sheetFormatPr defaultColWidth="0" defaultRowHeight="15" zeroHeight="1" x14ac:dyDescent="0.25"/>
  <cols>
    <col min="1" max="1" width="33.28515625" style="4" bestFit="1" customWidth="1"/>
    <col min="2" max="2" width="16.5703125" style="4" bestFit="1" customWidth="1"/>
    <col min="3" max="3" width="2.5703125" style="4" customWidth="1"/>
    <col min="4" max="4" width="33.28515625" style="4" bestFit="1" customWidth="1"/>
    <col min="5" max="5" width="16.5703125" style="4" bestFit="1" customWidth="1"/>
    <col min="6" max="6" width="3.28515625" style="4" customWidth="1"/>
    <col min="7" max="7" width="7.140625" style="4" customWidth="1"/>
    <col min="8" max="8" width="7.7109375" style="4" customWidth="1"/>
    <col min="9" max="9" width="16.5703125" style="4" bestFit="1" customWidth="1"/>
    <col min="10" max="10" width="3" style="4" customWidth="1"/>
    <col min="11" max="11" width="7.140625" style="5" customWidth="1"/>
    <col min="12" max="12" width="11.85546875" style="5" customWidth="1"/>
    <col min="13" max="14" width="13.140625" style="5" customWidth="1"/>
    <col min="15" max="15" width="4.5703125" style="4" customWidth="1"/>
    <col min="16" max="17" width="9.140625" hidden="1" customWidth="1"/>
    <col min="18" max="18" width="16.5703125" hidden="1" customWidth="1"/>
    <col min="19" max="21" width="9.140625" hidden="1" customWidth="1"/>
    <col min="22" max="22" width="12.42578125" hidden="1" customWidth="1"/>
    <col min="23" max="16384" width="9.140625" hidden="1"/>
  </cols>
  <sheetData>
    <row r="1" spans="1:23" ht="15" customHeight="1" x14ac:dyDescent="0.25">
      <c r="A1" s="49" t="s">
        <v>31</v>
      </c>
      <c r="B1" s="48"/>
      <c r="C1" s="48"/>
      <c r="D1" s="48"/>
      <c r="E1" s="48"/>
    </row>
    <row r="2" spans="1:23" ht="15" customHeight="1" x14ac:dyDescent="0.25">
      <c r="A2" s="39" t="s">
        <v>26</v>
      </c>
      <c r="B2" s="39"/>
      <c r="C2" s="39"/>
      <c r="D2" s="39"/>
      <c r="E2" s="39"/>
      <c r="G2" s="31" t="s">
        <v>27</v>
      </c>
      <c r="H2" s="32"/>
      <c r="I2" s="33"/>
      <c r="K2" s="36" t="s">
        <v>11</v>
      </c>
      <c r="L2" s="37"/>
      <c r="M2" s="37"/>
      <c r="N2" s="38"/>
    </row>
    <row r="3" spans="1:23" ht="30" x14ac:dyDescent="0.25">
      <c r="A3" s="39"/>
      <c r="B3" s="39"/>
      <c r="C3" s="39"/>
      <c r="D3" s="39"/>
      <c r="E3" s="39"/>
      <c r="G3" s="6" t="s">
        <v>22</v>
      </c>
      <c r="H3" s="7" t="s">
        <v>0</v>
      </c>
      <c r="I3" s="2">
        <f>SUM(I4:I28)</f>
        <v>0</v>
      </c>
      <c r="J3" s="8"/>
      <c r="K3" s="9" t="s">
        <v>22</v>
      </c>
      <c r="L3" s="10" t="s">
        <v>21</v>
      </c>
      <c r="M3" s="10" t="s">
        <v>23</v>
      </c>
      <c r="N3" s="3">
        <f>SUM(N4:N28)</f>
        <v>0</v>
      </c>
      <c r="O3" s="8"/>
      <c r="W3" s="1"/>
    </row>
    <row r="4" spans="1:23" x14ac:dyDescent="0.25">
      <c r="A4" s="34" t="s">
        <v>25</v>
      </c>
      <c r="B4" s="35"/>
      <c r="D4" s="34" t="s">
        <v>12</v>
      </c>
      <c r="E4" s="35"/>
      <c r="G4" s="11">
        <v>1</v>
      </c>
      <c r="H4" s="26">
        <f t="shared" ref="H4:H28" si="0">(1+$B$13)^G4</f>
        <v>1.04</v>
      </c>
      <c r="I4" s="24">
        <f t="shared" ref="I4:I28" si="1">($B$9+$B$10)/H4</f>
        <v>0</v>
      </c>
      <c r="K4" s="12">
        <v>1</v>
      </c>
      <c r="L4" s="27">
        <f t="shared" ref="L4:L28" si="2">(1-$B$16)^G4</f>
        <v>0.99399999999999999</v>
      </c>
      <c r="M4" s="28">
        <f t="shared" ref="M4:M28" si="3">$B$15*L4</f>
        <v>0</v>
      </c>
      <c r="N4" s="28">
        <f>M4/H4</f>
        <v>0</v>
      </c>
    </row>
    <row r="5" spans="1:23" x14ac:dyDescent="0.25">
      <c r="A5" s="18" t="s">
        <v>3</v>
      </c>
      <c r="B5" s="15"/>
      <c r="D5" s="18" t="s">
        <v>3</v>
      </c>
      <c r="E5" s="15"/>
      <c r="G5" s="11">
        <v>2</v>
      </c>
      <c r="H5" s="26">
        <f t="shared" si="0"/>
        <v>1.0816000000000001</v>
      </c>
      <c r="I5" s="24">
        <f t="shared" si="1"/>
        <v>0</v>
      </c>
      <c r="K5" s="12">
        <v>2</v>
      </c>
      <c r="L5" s="27">
        <f t="shared" si="2"/>
        <v>0.98803600000000003</v>
      </c>
      <c r="M5" s="28">
        <f t="shared" si="3"/>
        <v>0</v>
      </c>
      <c r="N5" s="28">
        <f t="shared" ref="N5:N28" si="4">M5/H5</f>
        <v>0</v>
      </c>
    </row>
    <row r="6" spans="1:23" x14ac:dyDescent="0.25">
      <c r="A6" s="19" t="s">
        <v>24</v>
      </c>
      <c r="B6" s="20"/>
      <c r="D6" s="19" t="s">
        <v>4</v>
      </c>
      <c r="E6" s="20"/>
      <c r="G6" s="11">
        <v>3</v>
      </c>
      <c r="H6" s="26">
        <f t="shared" si="0"/>
        <v>1.1248640000000001</v>
      </c>
      <c r="I6" s="24">
        <f t="shared" si="1"/>
        <v>0</v>
      </c>
      <c r="K6" s="12">
        <v>3</v>
      </c>
      <c r="L6" s="27">
        <f t="shared" si="2"/>
        <v>0.98210778399999998</v>
      </c>
      <c r="M6" s="28">
        <f t="shared" si="3"/>
        <v>0</v>
      </c>
      <c r="N6" s="28">
        <f t="shared" si="4"/>
        <v>0</v>
      </c>
    </row>
    <row r="7" spans="1:23" x14ac:dyDescent="0.25">
      <c r="A7" s="19" t="s">
        <v>15</v>
      </c>
      <c r="B7" s="21"/>
      <c r="D7" s="19" t="s">
        <v>5</v>
      </c>
      <c r="E7" s="21"/>
      <c r="G7" s="11">
        <v>4</v>
      </c>
      <c r="H7" s="26">
        <f t="shared" si="0"/>
        <v>1.1698585600000002</v>
      </c>
      <c r="I7" s="24">
        <f t="shared" si="1"/>
        <v>0</v>
      </c>
      <c r="K7" s="12">
        <v>4</v>
      </c>
      <c r="L7" s="27">
        <f t="shared" si="2"/>
        <v>0.97621513729600007</v>
      </c>
      <c r="M7" s="28">
        <f t="shared" si="3"/>
        <v>0</v>
      </c>
      <c r="N7" s="28">
        <f t="shared" si="4"/>
        <v>0</v>
      </c>
    </row>
    <row r="8" spans="1:23" x14ac:dyDescent="0.25">
      <c r="A8" s="19" t="s">
        <v>16</v>
      </c>
      <c r="B8" s="21"/>
      <c r="D8" s="19" t="s">
        <v>6</v>
      </c>
      <c r="E8" s="22"/>
      <c r="G8" s="11">
        <v>5</v>
      </c>
      <c r="H8" s="26">
        <f t="shared" si="0"/>
        <v>1.2166529024000003</v>
      </c>
      <c r="I8" s="24">
        <f t="shared" si="1"/>
        <v>0</v>
      </c>
      <c r="K8" s="12">
        <v>5</v>
      </c>
      <c r="L8" s="27">
        <f t="shared" si="2"/>
        <v>0.97035784647222412</v>
      </c>
      <c r="M8" s="28">
        <f t="shared" si="3"/>
        <v>0</v>
      </c>
      <c r="N8" s="28">
        <f t="shared" si="4"/>
        <v>0</v>
      </c>
    </row>
    <row r="9" spans="1:23" x14ac:dyDescent="0.25">
      <c r="A9" s="19" t="s">
        <v>17</v>
      </c>
      <c r="B9" s="21"/>
      <c r="D9" s="19" t="s">
        <v>7</v>
      </c>
      <c r="E9" s="23"/>
      <c r="G9" s="11">
        <v>6</v>
      </c>
      <c r="H9" s="26">
        <f t="shared" si="0"/>
        <v>1.2653190184960004</v>
      </c>
      <c r="I9" s="24">
        <f t="shared" si="1"/>
        <v>0</v>
      </c>
      <c r="K9" s="12">
        <v>6</v>
      </c>
      <c r="L9" s="27">
        <f t="shared" si="2"/>
        <v>0.96453569939339079</v>
      </c>
      <c r="M9" s="28">
        <f t="shared" si="3"/>
        <v>0</v>
      </c>
      <c r="N9" s="28">
        <f t="shared" si="4"/>
        <v>0</v>
      </c>
    </row>
    <row r="10" spans="1:23" x14ac:dyDescent="0.25">
      <c r="A10" s="19" t="s">
        <v>18</v>
      </c>
      <c r="B10" s="21"/>
      <c r="D10" s="14"/>
      <c r="E10" s="15"/>
      <c r="G10" s="11">
        <v>7</v>
      </c>
      <c r="H10" s="26">
        <f t="shared" si="0"/>
        <v>1.3159317792358403</v>
      </c>
      <c r="I10" s="24">
        <f t="shared" si="1"/>
        <v>0</v>
      </c>
      <c r="K10" s="12">
        <v>7</v>
      </c>
      <c r="L10" s="27">
        <f t="shared" si="2"/>
        <v>0.95874848519703038</v>
      </c>
      <c r="M10" s="28">
        <f t="shared" si="3"/>
        <v>0</v>
      </c>
      <c r="N10" s="28">
        <f t="shared" si="4"/>
        <v>0</v>
      </c>
    </row>
    <row r="11" spans="1:23" x14ac:dyDescent="0.25">
      <c r="A11" s="14"/>
      <c r="B11" s="15"/>
      <c r="D11" s="14"/>
      <c r="E11" s="15"/>
      <c r="G11" s="11">
        <v>8</v>
      </c>
      <c r="H11" s="26">
        <f t="shared" si="0"/>
        <v>1.3685690504052741</v>
      </c>
      <c r="I11" s="24">
        <f t="shared" si="1"/>
        <v>0</v>
      </c>
      <c r="K11" s="12">
        <v>8</v>
      </c>
      <c r="L11" s="27">
        <f t="shared" si="2"/>
        <v>0.95299599428584825</v>
      </c>
      <c r="M11" s="28">
        <f t="shared" si="3"/>
        <v>0</v>
      </c>
      <c r="N11" s="28">
        <f t="shared" si="4"/>
        <v>0</v>
      </c>
    </row>
    <row r="12" spans="1:23" x14ac:dyDescent="0.25">
      <c r="A12" s="18" t="s">
        <v>13</v>
      </c>
      <c r="B12" s="15"/>
      <c r="D12" s="18" t="s">
        <v>13</v>
      </c>
      <c r="E12" s="15"/>
      <c r="G12" s="11">
        <v>9</v>
      </c>
      <c r="H12" s="26">
        <f t="shared" si="0"/>
        <v>1.4233118124214852</v>
      </c>
      <c r="I12" s="24">
        <f t="shared" si="1"/>
        <v>0</v>
      </c>
      <c r="K12" s="12">
        <v>9</v>
      </c>
      <c r="L12" s="27">
        <f t="shared" si="2"/>
        <v>0.94727801832013314</v>
      </c>
      <c r="M12" s="28">
        <f t="shared" si="3"/>
        <v>0</v>
      </c>
      <c r="N12" s="28">
        <f t="shared" si="4"/>
        <v>0</v>
      </c>
    </row>
    <row r="13" spans="1:23" x14ac:dyDescent="0.25">
      <c r="A13" s="19" t="s">
        <v>9</v>
      </c>
      <c r="B13" s="15">
        <v>0.04</v>
      </c>
      <c r="D13" s="19" t="s">
        <v>9</v>
      </c>
      <c r="E13" s="15">
        <v>0.04</v>
      </c>
      <c r="G13" s="11">
        <v>10</v>
      </c>
      <c r="H13" s="26">
        <f t="shared" si="0"/>
        <v>1.4802442849183446</v>
      </c>
      <c r="I13" s="24">
        <f t="shared" si="1"/>
        <v>0</v>
      </c>
      <c r="K13" s="12">
        <v>10</v>
      </c>
      <c r="L13" s="27">
        <f t="shared" si="2"/>
        <v>0.94159435021021243</v>
      </c>
      <c r="M13" s="28">
        <f t="shared" si="3"/>
        <v>0</v>
      </c>
      <c r="N13" s="28">
        <f t="shared" si="4"/>
        <v>0</v>
      </c>
    </row>
    <row r="14" spans="1:23" x14ac:dyDescent="0.25">
      <c r="A14" s="19" t="s">
        <v>10</v>
      </c>
      <c r="B14" s="15">
        <v>25</v>
      </c>
      <c r="D14" s="19" t="s">
        <v>10</v>
      </c>
      <c r="E14" s="15">
        <v>25</v>
      </c>
      <c r="G14" s="11">
        <v>11</v>
      </c>
      <c r="H14" s="26">
        <f t="shared" si="0"/>
        <v>1.5394540563150783</v>
      </c>
      <c r="I14" s="24">
        <f t="shared" si="1"/>
        <v>0</v>
      </c>
      <c r="K14" s="12">
        <v>11</v>
      </c>
      <c r="L14" s="27">
        <f t="shared" si="2"/>
        <v>0.9359447841089511</v>
      </c>
      <c r="M14" s="28">
        <f t="shared" si="3"/>
        <v>0</v>
      </c>
      <c r="N14" s="28">
        <f t="shared" si="4"/>
        <v>0</v>
      </c>
    </row>
    <row r="15" spans="1:23" x14ac:dyDescent="0.25">
      <c r="A15" s="19" t="s">
        <v>19</v>
      </c>
      <c r="B15" s="30">
        <f>1000*B6</f>
        <v>0</v>
      </c>
      <c r="D15" s="19" t="s">
        <v>14</v>
      </c>
      <c r="E15" s="15">
        <v>1</v>
      </c>
      <c r="G15" s="11">
        <v>12</v>
      </c>
      <c r="H15" s="26">
        <f t="shared" si="0"/>
        <v>1.6010322185676817</v>
      </c>
      <c r="I15" s="24">
        <f t="shared" si="1"/>
        <v>0</v>
      </c>
      <c r="K15" s="12">
        <v>12</v>
      </c>
      <c r="L15" s="27">
        <f t="shared" si="2"/>
        <v>0.93032911540429741</v>
      </c>
      <c r="M15" s="28">
        <f t="shared" si="3"/>
        <v>0</v>
      </c>
      <c r="N15" s="28">
        <f t="shared" si="4"/>
        <v>0</v>
      </c>
    </row>
    <row r="16" spans="1:23" x14ac:dyDescent="0.25">
      <c r="A16" s="19" t="s">
        <v>20</v>
      </c>
      <c r="B16" s="15">
        <v>6.0000000000000001E-3</v>
      </c>
      <c r="D16" s="19" t="s">
        <v>8</v>
      </c>
      <c r="E16" s="15">
        <v>0.7</v>
      </c>
      <c r="G16" s="11">
        <v>13</v>
      </c>
      <c r="H16" s="26">
        <f t="shared" si="0"/>
        <v>1.6650735073103891</v>
      </c>
      <c r="I16" s="24">
        <f t="shared" si="1"/>
        <v>0</v>
      </c>
      <c r="K16" s="12">
        <v>13</v>
      </c>
      <c r="L16" s="27">
        <f t="shared" si="2"/>
        <v>0.9247471407118717</v>
      </c>
      <c r="M16" s="28">
        <f t="shared" si="3"/>
        <v>0</v>
      </c>
      <c r="N16" s="28">
        <f t="shared" si="4"/>
        <v>0</v>
      </c>
    </row>
    <row r="17" spans="1:14" x14ac:dyDescent="0.25">
      <c r="A17" s="14"/>
      <c r="B17" s="15"/>
      <c r="D17" s="14"/>
      <c r="E17" s="15"/>
      <c r="G17" s="11">
        <v>14</v>
      </c>
      <c r="H17" s="26">
        <f t="shared" si="0"/>
        <v>1.7316764476028046</v>
      </c>
      <c r="I17" s="24">
        <f t="shared" si="1"/>
        <v>0</v>
      </c>
      <c r="K17" s="12">
        <v>14</v>
      </c>
      <c r="L17" s="27">
        <f t="shared" si="2"/>
        <v>0.91919865786760047</v>
      </c>
      <c r="M17" s="28">
        <f t="shared" si="3"/>
        <v>0</v>
      </c>
      <c r="N17" s="28">
        <f t="shared" si="4"/>
        <v>0</v>
      </c>
    </row>
    <row r="18" spans="1:14" ht="15.75" x14ac:dyDescent="0.25">
      <c r="A18" s="16" t="s">
        <v>1</v>
      </c>
      <c r="B18" s="17" t="e">
        <f>(B7+B8+I3)/N3</f>
        <v>#DIV/0!</v>
      </c>
      <c r="D18" s="16" t="s">
        <v>2</v>
      </c>
      <c r="E18" s="17" t="e">
        <f>(E7+I31)/M31</f>
        <v>#DIV/0!</v>
      </c>
      <c r="G18" s="11">
        <v>15</v>
      </c>
      <c r="H18" s="26">
        <f t="shared" si="0"/>
        <v>1.8009435055069167</v>
      </c>
      <c r="I18" s="24">
        <f t="shared" si="1"/>
        <v>0</v>
      </c>
      <c r="K18" s="12">
        <v>15</v>
      </c>
      <c r="L18" s="27">
        <f t="shared" si="2"/>
        <v>0.91368346592039484</v>
      </c>
      <c r="M18" s="28">
        <f t="shared" si="3"/>
        <v>0</v>
      </c>
      <c r="N18" s="28">
        <f t="shared" si="4"/>
        <v>0</v>
      </c>
    </row>
    <row r="19" spans="1:14" x14ac:dyDescent="0.25">
      <c r="G19" s="11">
        <v>16</v>
      </c>
      <c r="H19" s="26">
        <f t="shared" si="0"/>
        <v>1.8729812457271937</v>
      </c>
      <c r="I19" s="24">
        <f t="shared" si="1"/>
        <v>0</v>
      </c>
      <c r="K19" s="12">
        <v>16</v>
      </c>
      <c r="L19" s="27">
        <f t="shared" si="2"/>
        <v>0.90820136512487248</v>
      </c>
      <c r="M19" s="28">
        <f t="shared" si="3"/>
        <v>0</v>
      </c>
      <c r="N19" s="28">
        <f t="shared" si="4"/>
        <v>0</v>
      </c>
    </row>
    <row r="20" spans="1:14" ht="15.75" thickBot="1" x14ac:dyDescent="0.3">
      <c r="G20" s="11">
        <v>17</v>
      </c>
      <c r="H20" s="26">
        <f t="shared" si="0"/>
        <v>1.9479004955562815</v>
      </c>
      <c r="I20" s="24">
        <f t="shared" si="1"/>
        <v>0</v>
      </c>
      <c r="K20" s="12">
        <v>17</v>
      </c>
      <c r="L20" s="27">
        <f t="shared" si="2"/>
        <v>0.90275215693412325</v>
      </c>
      <c r="M20" s="28">
        <f t="shared" si="3"/>
        <v>0</v>
      </c>
      <c r="N20" s="28">
        <f t="shared" si="4"/>
        <v>0</v>
      </c>
    </row>
    <row r="21" spans="1:14" ht="15" customHeight="1" x14ac:dyDescent="0.25">
      <c r="A21" s="42" t="s">
        <v>30</v>
      </c>
      <c r="B21" s="43"/>
      <c r="C21" s="43"/>
      <c r="D21" s="44"/>
      <c r="E21" s="40" t="e">
        <f>AVERAGE(B18,E18)</f>
        <v>#DIV/0!</v>
      </c>
      <c r="G21" s="11">
        <v>18</v>
      </c>
      <c r="H21" s="26">
        <f t="shared" si="0"/>
        <v>2.025816515378533</v>
      </c>
      <c r="I21" s="24">
        <f t="shared" si="1"/>
        <v>0</v>
      </c>
      <c r="K21" s="12">
        <v>18</v>
      </c>
      <c r="L21" s="27">
        <f t="shared" si="2"/>
        <v>0.89733564399251853</v>
      </c>
      <c r="M21" s="28">
        <f t="shared" si="3"/>
        <v>0</v>
      </c>
      <c r="N21" s="28">
        <f t="shared" si="4"/>
        <v>0</v>
      </c>
    </row>
    <row r="22" spans="1:14" ht="15" customHeight="1" thickBot="1" x14ac:dyDescent="0.3">
      <c r="A22" s="45"/>
      <c r="B22" s="46"/>
      <c r="C22" s="46"/>
      <c r="D22" s="47"/>
      <c r="E22" s="41"/>
      <c r="G22" s="11">
        <v>19</v>
      </c>
      <c r="H22" s="26">
        <f t="shared" si="0"/>
        <v>2.1068491759936743</v>
      </c>
      <c r="I22" s="24">
        <f t="shared" si="1"/>
        <v>0</v>
      </c>
      <c r="K22" s="12">
        <v>19</v>
      </c>
      <c r="L22" s="27">
        <f t="shared" si="2"/>
        <v>0.89195163012856338</v>
      </c>
      <c r="M22" s="28">
        <f t="shared" si="3"/>
        <v>0</v>
      </c>
      <c r="N22" s="28">
        <f t="shared" si="4"/>
        <v>0</v>
      </c>
    </row>
    <row r="23" spans="1:14" x14ac:dyDescent="0.25">
      <c r="G23" s="11">
        <v>20</v>
      </c>
      <c r="H23" s="26">
        <f t="shared" si="0"/>
        <v>2.1911231430334213</v>
      </c>
      <c r="I23" s="24">
        <f t="shared" si="1"/>
        <v>0</v>
      </c>
      <c r="K23" s="12">
        <v>20</v>
      </c>
      <c r="L23" s="27">
        <f t="shared" si="2"/>
        <v>0.88659992034779211</v>
      </c>
      <c r="M23" s="28">
        <f t="shared" si="3"/>
        <v>0</v>
      </c>
      <c r="N23" s="28">
        <f t="shared" si="4"/>
        <v>0</v>
      </c>
    </row>
    <row r="24" spans="1:14" x14ac:dyDescent="0.25">
      <c r="G24" s="11">
        <v>21</v>
      </c>
      <c r="H24" s="26">
        <f t="shared" si="0"/>
        <v>2.2787680687547587</v>
      </c>
      <c r="I24" s="24">
        <f t="shared" si="1"/>
        <v>0</v>
      </c>
      <c r="K24" s="12">
        <v>21</v>
      </c>
      <c r="L24" s="27">
        <f t="shared" si="2"/>
        <v>0.8812803208257054</v>
      </c>
      <c r="M24" s="28">
        <f t="shared" si="3"/>
        <v>0</v>
      </c>
      <c r="N24" s="28">
        <f t="shared" si="4"/>
        <v>0</v>
      </c>
    </row>
    <row r="25" spans="1:14" x14ac:dyDescent="0.25">
      <c r="G25" s="11">
        <v>22</v>
      </c>
      <c r="H25" s="26">
        <f t="shared" si="0"/>
        <v>2.3699187915049489</v>
      </c>
      <c r="I25" s="24">
        <f t="shared" si="1"/>
        <v>0</v>
      </c>
      <c r="K25" s="12">
        <v>22</v>
      </c>
      <c r="L25" s="27">
        <f t="shared" si="2"/>
        <v>0.87599263890075119</v>
      </c>
      <c r="M25" s="28">
        <f t="shared" si="3"/>
        <v>0</v>
      </c>
      <c r="N25" s="28">
        <f t="shared" si="4"/>
        <v>0</v>
      </c>
    </row>
    <row r="26" spans="1:14" x14ac:dyDescent="0.25">
      <c r="G26" s="11">
        <v>23</v>
      </c>
      <c r="H26" s="26">
        <f t="shared" si="0"/>
        <v>2.4647155431651466</v>
      </c>
      <c r="I26" s="24">
        <f t="shared" si="1"/>
        <v>0</v>
      </c>
      <c r="K26" s="12">
        <v>23</v>
      </c>
      <c r="L26" s="27">
        <f t="shared" si="2"/>
        <v>0.87073668306734664</v>
      </c>
      <c r="M26" s="28">
        <f t="shared" si="3"/>
        <v>0</v>
      </c>
      <c r="N26" s="28">
        <f t="shared" si="4"/>
        <v>0</v>
      </c>
    </row>
    <row r="27" spans="1:14" x14ac:dyDescent="0.25">
      <c r="G27" s="11">
        <v>24</v>
      </c>
      <c r="H27" s="26">
        <f t="shared" si="0"/>
        <v>2.5633041648917527</v>
      </c>
      <c r="I27" s="24">
        <f t="shared" si="1"/>
        <v>0</v>
      </c>
      <c r="K27" s="12">
        <v>24</v>
      </c>
      <c r="L27" s="27">
        <f t="shared" si="2"/>
        <v>0.86551226296894257</v>
      </c>
      <c r="M27" s="28">
        <f t="shared" si="3"/>
        <v>0</v>
      </c>
      <c r="N27" s="28">
        <f t="shared" si="4"/>
        <v>0</v>
      </c>
    </row>
    <row r="28" spans="1:14" x14ac:dyDescent="0.25">
      <c r="G28" s="11">
        <v>25</v>
      </c>
      <c r="H28" s="26">
        <f t="shared" si="0"/>
        <v>2.6658363314874234</v>
      </c>
      <c r="I28" s="24">
        <f t="shared" si="1"/>
        <v>0</v>
      </c>
      <c r="K28" s="12">
        <v>25</v>
      </c>
      <c r="L28" s="27">
        <f t="shared" si="2"/>
        <v>0.86031918939112884</v>
      </c>
      <c r="M28" s="28">
        <f t="shared" si="3"/>
        <v>0</v>
      </c>
      <c r="N28" s="28">
        <f t="shared" si="4"/>
        <v>0</v>
      </c>
    </row>
    <row r="29" spans="1:14" x14ac:dyDescent="0.25"/>
    <row r="30" spans="1:14" x14ac:dyDescent="0.25">
      <c r="G30" s="31" t="s">
        <v>28</v>
      </c>
      <c r="H30" s="32"/>
      <c r="I30" s="33"/>
      <c r="K30" s="31" t="s">
        <v>29</v>
      </c>
      <c r="L30" s="32"/>
      <c r="M30" s="33"/>
    </row>
    <row r="31" spans="1:14" x14ac:dyDescent="0.25">
      <c r="G31" s="9" t="s">
        <v>22</v>
      </c>
      <c r="H31" s="7" t="s">
        <v>0</v>
      </c>
      <c r="I31" s="2" t="e">
        <f>SUM(I32:I56)</f>
        <v>#DIV/0!</v>
      </c>
      <c r="J31" s="8"/>
      <c r="K31" s="6" t="str">
        <f>G31</f>
        <v>rok t</v>
      </c>
      <c r="L31" s="7" t="str">
        <f>H31</f>
        <v>(1+r)^t</v>
      </c>
      <c r="M31" s="13">
        <f>SUM(M32:M56)</f>
        <v>0</v>
      </c>
    </row>
    <row r="32" spans="1:14" x14ac:dyDescent="0.25">
      <c r="E32"/>
      <c r="G32" s="11">
        <v>1</v>
      </c>
      <c r="H32" s="26">
        <f t="shared" ref="H32:H56" si="5">(1+$E$13)^G32</f>
        <v>1.04</v>
      </c>
      <c r="I32" s="25" t="e">
        <f t="shared" ref="I32:I56" si="6">($E$8+($E$15/$E$9*$E$6*$E$16*365))/H32</f>
        <v>#DIV/0!</v>
      </c>
      <c r="K32" s="11">
        <f t="shared" ref="K32:L56" si="7">G32</f>
        <v>1</v>
      </c>
      <c r="L32" s="26">
        <f t="shared" si="7"/>
        <v>1.04</v>
      </c>
      <c r="M32" s="29">
        <f t="shared" ref="M32:M56" si="8">($E$6*$E$16*365)/L32</f>
        <v>0</v>
      </c>
    </row>
    <row r="33" spans="4:13" x14ac:dyDescent="0.25">
      <c r="G33" s="11">
        <v>2</v>
      </c>
      <c r="H33" s="26">
        <f t="shared" si="5"/>
        <v>1.0816000000000001</v>
      </c>
      <c r="I33" s="25" t="e">
        <f t="shared" si="6"/>
        <v>#DIV/0!</v>
      </c>
      <c r="K33" s="11">
        <f t="shared" si="7"/>
        <v>2</v>
      </c>
      <c r="L33" s="26">
        <f t="shared" si="7"/>
        <v>1.0816000000000001</v>
      </c>
      <c r="M33" s="29">
        <f t="shared" si="8"/>
        <v>0</v>
      </c>
    </row>
    <row r="34" spans="4:13" x14ac:dyDescent="0.25">
      <c r="G34" s="11">
        <v>3</v>
      </c>
      <c r="H34" s="26">
        <f t="shared" si="5"/>
        <v>1.1248640000000001</v>
      </c>
      <c r="I34" s="25" t="e">
        <f t="shared" si="6"/>
        <v>#DIV/0!</v>
      </c>
      <c r="K34" s="11">
        <f t="shared" si="7"/>
        <v>3</v>
      </c>
      <c r="L34" s="26">
        <f t="shared" si="7"/>
        <v>1.1248640000000001</v>
      </c>
      <c r="M34" s="29">
        <f t="shared" si="8"/>
        <v>0</v>
      </c>
    </row>
    <row r="35" spans="4:13" x14ac:dyDescent="0.25">
      <c r="D35"/>
      <c r="G35" s="11">
        <v>4</v>
      </c>
      <c r="H35" s="26">
        <f t="shared" si="5"/>
        <v>1.1698585600000002</v>
      </c>
      <c r="I35" s="25" t="e">
        <f t="shared" si="6"/>
        <v>#DIV/0!</v>
      </c>
      <c r="K35" s="11">
        <f t="shared" si="7"/>
        <v>4</v>
      </c>
      <c r="L35" s="26">
        <f t="shared" si="7"/>
        <v>1.1698585600000002</v>
      </c>
      <c r="M35" s="29">
        <f t="shared" si="8"/>
        <v>0</v>
      </c>
    </row>
    <row r="36" spans="4:13" x14ac:dyDescent="0.25">
      <c r="G36" s="11">
        <v>5</v>
      </c>
      <c r="H36" s="26">
        <f t="shared" si="5"/>
        <v>1.2166529024000003</v>
      </c>
      <c r="I36" s="25" t="e">
        <f t="shared" si="6"/>
        <v>#DIV/0!</v>
      </c>
      <c r="K36" s="11">
        <f t="shared" si="7"/>
        <v>5</v>
      </c>
      <c r="L36" s="26">
        <f t="shared" si="7"/>
        <v>1.2166529024000003</v>
      </c>
      <c r="M36" s="29">
        <f t="shared" si="8"/>
        <v>0</v>
      </c>
    </row>
    <row r="37" spans="4:13" x14ac:dyDescent="0.25">
      <c r="G37" s="11">
        <v>6</v>
      </c>
      <c r="H37" s="26">
        <f t="shared" si="5"/>
        <v>1.2653190184960004</v>
      </c>
      <c r="I37" s="25" t="e">
        <f t="shared" si="6"/>
        <v>#DIV/0!</v>
      </c>
      <c r="K37" s="11">
        <f t="shared" si="7"/>
        <v>6</v>
      </c>
      <c r="L37" s="26">
        <f t="shared" si="7"/>
        <v>1.2653190184960004</v>
      </c>
      <c r="M37" s="29">
        <f t="shared" si="8"/>
        <v>0</v>
      </c>
    </row>
    <row r="38" spans="4:13" x14ac:dyDescent="0.25">
      <c r="D38"/>
      <c r="G38" s="11">
        <v>7</v>
      </c>
      <c r="H38" s="26">
        <f t="shared" si="5"/>
        <v>1.3159317792358403</v>
      </c>
      <c r="I38" s="25" t="e">
        <f t="shared" si="6"/>
        <v>#DIV/0!</v>
      </c>
      <c r="K38" s="11">
        <f t="shared" si="7"/>
        <v>7</v>
      </c>
      <c r="L38" s="26">
        <f t="shared" si="7"/>
        <v>1.3159317792358403</v>
      </c>
      <c r="M38" s="29">
        <f t="shared" si="8"/>
        <v>0</v>
      </c>
    </row>
    <row r="39" spans="4:13" x14ac:dyDescent="0.25">
      <c r="G39" s="11">
        <v>8</v>
      </c>
      <c r="H39" s="26">
        <f t="shared" si="5"/>
        <v>1.3685690504052741</v>
      </c>
      <c r="I39" s="25" t="e">
        <f t="shared" si="6"/>
        <v>#DIV/0!</v>
      </c>
      <c r="K39" s="11">
        <f t="shared" si="7"/>
        <v>8</v>
      </c>
      <c r="L39" s="26">
        <f t="shared" si="7"/>
        <v>1.3685690504052741</v>
      </c>
      <c r="M39" s="29">
        <f t="shared" si="8"/>
        <v>0</v>
      </c>
    </row>
    <row r="40" spans="4:13" x14ac:dyDescent="0.25">
      <c r="G40" s="11">
        <v>9</v>
      </c>
      <c r="H40" s="26">
        <f t="shared" si="5"/>
        <v>1.4233118124214852</v>
      </c>
      <c r="I40" s="25" t="e">
        <f t="shared" si="6"/>
        <v>#DIV/0!</v>
      </c>
      <c r="K40" s="11">
        <f t="shared" si="7"/>
        <v>9</v>
      </c>
      <c r="L40" s="26">
        <f t="shared" si="7"/>
        <v>1.4233118124214852</v>
      </c>
      <c r="M40" s="29">
        <f t="shared" si="8"/>
        <v>0</v>
      </c>
    </row>
    <row r="41" spans="4:13" x14ac:dyDescent="0.25">
      <c r="G41" s="11">
        <v>10</v>
      </c>
      <c r="H41" s="26">
        <f t="shared" si="5"/>
        <v>1.4802442849183446</v>
      </c>
      <c r="I41" s="25" t="e">
        <f t="shared" si="6"/>
        <v>#DIV/0!</v>
      </c>
      <c r="K41" s="11">
        <f t="shared" si="7"/>
        <v>10</v>
      </c>
      <c r="L41" s="26">
        <f t="shared" si="7"/>
        <v>1.4802442849183446</v>
      </c>
      <c r="M41" s="29">
        <f t="shared" si="8"/>
        <v>0</v>
      </c>
    </row>
    <row r="42" spans="4:13" x14ac:dyDescent="0.25">
      <c r="G42" s="11">
        <v>11</v>
      </c>
      <c r="H42" s="26">
        <f t="shared" si="5"/>
        <v>1.5394540563150783</v>
      </c>
      <c r="I42" s="25" t="e">
        <f t="shared" si="6"/>
        <v>#DIV/0!</v>
      </c>
      <c r="K42" s="11">
        <f t="shared" si="7"/>
        <v>11</v>
      </c>
      <c r="L42" s="26">
        <f t="shared" si="7"/>
        <v>1.5394540563150783</v>
      </c>
      <c r="M42" s="29">
        <f t="shared" si="8"/>
        <v>0</v>
      </c>
    </row>
    <row r="43" spans="4:13" x14ac:dyDescent="0.25">
      <c r="G43" s="11">
        <v>12</v>
      </c>
      <c r="H43" s="26">
        <f t="shared" si="5"/>
        <v>1.6010322185676817</v>
      </c>
      <c r="I43" s="25" t="e">
        <f t="shared" si="6"/>
        <v>#DIV/0!</v>
      </c>
      <c r="K43" s="11">
        <f t="shared" si="7"/>
        <v>12</v>
      </c>
      <c r="L43" s="26">
        <f t="shared" si="7"/>
        <v>1.6010322185676817</v>
      </c>
      <c r="M43" s="29">
        <f t="shared" si="8"/>
        <v>0</v>
      </c>
    </row>
    <row r="44" spans="4:13" x14ac:dyDescent="0.25">
      <c r="G44" s="11">
        <v>13</v>
      </c>
      <c r="H44" s="26">
        <f t="shared" si="5"/>
        <v>1.6650735073103891</v>
      </c>
      <c r="I44" s="25" t="e">
        <f t="shared" si="6"/>
        <v>#DIV/0!</v>
      </c>
      <c r="K44" s="11">
        <f t="shared" si="7"/>
        <v>13</v>
      </c>
      <c r="L44" s="26">
        <f t="shared" si="7"/>
        <v>1.6650735073103891</v>
      </c>
      <c r="M44" s="29">
        <f t="shared" si="8"/>
        <v>0</v>
      </c>
    </row>
    <row r="45" spans="4:13" x14ac:dyDescent="0.25">
      <c r="G45" s="11">
        <v>14</v>
      </c>
      <c r="H45" s="26">
        <f t="shared" si="5"/>
        <v>1.7316764476028046</v>
      </c>
      <c r="I45" s="25" t="e">
        <f t="shared" si="6"/>
        <v>#DIV/0!</v>
      </c>
      <c r="K45" s="11">
        <f t="shared" si="7"/>
        <v>14</v>
      </c>
      <c r="L45" s="26">
        <f t="shared" si="7"/>
        <v>1.7316764476028046</v>
      </c>
      <c r="M45" s="29">
        <f t="shared" si="8"/>
        <v>0</v>
      </c>
    </row>
    <row r="46" spans="4:13" x14ac:dyDescent="0.25">
      <c r="G46" s="11">
        <v>15</v>
      </c>
      <c r="H46" s="26">
        <f t="shared" si="5"/>
        <v>1.8009435055069167</v>
      </c>
      <c r="I46" s="25" t="e">
        <f t="shared" si="6"/>
        <v>#DIV/0!</v>
      </c>
      <c r="K46" s="11">
        <f t="shared" si="7"/>
        <v>15</v>
      </c>
      <c r="L46" s="26">
        <f t="shared" si="7"/>
        <v>1.8009435055069167</v>
      </c>
      <c r="M46" s="29">
        <f t="shared" si="8"/>
        <v>0</v>
      </c>
    </row>
    <row r="47" spans="4:13" x14ac:dyDescent="0.25">
      <c r="G47" s="11">
        <v>16</v>
      </c>
      <c r="H47" s="26">
        <f t="shared" si="5"/>
        <v>1.8729812457271937</v>
      </c>
      <c r="I47" s="25" t="e">
        <f t="shared" si="6"/>
        <v>#DIV/0!</v>
      </c>
      <c r="K47" s="11">
        <f t="shared" si="7"/>
        <v>16</v>
      </c>
      <c r="L47" s="26">
        <f t="shared" si="7"/>
        <v>1.8729812457271937</v>
      </c>
      <c r="M47" s="29">
        <f t="shared" si="8"/>
        <v>0</v>
      </c>
    </row>
    <row r="48" spans="4:13" x14ac:dyDescent="0.25">
      <c r="G48" s="11">
        <v>17</v>
      </c>
      <c r="H48" s="26">
        <f t="shared" si="5"/>
        <v>1.9479004955562815</v>
      </c>
      <c r="I48" s="25" t="e">
        <f t="shared" si="6"/>
        <v>#DIV/0!</v>
      </c>
      <c r="K48" s="11">
        <f t="shared" si="7"/>
        <v>17</v>
      </c>
      <c r="L48" s="26">
        <f t="shared" si="7"/>
        <v>1.9479004955562815</v>
      </c>
      <c r="M48" s="29">
        <f t="shared" si="8"/>
        <v>0</v>
      </c>
    </row>
    <row r="49" spans="7:13" x14ac:dyDescent="0.25">
      <c r="G49" s="11">
        <v>18</v>
      </c>
      <c r="H49" s="26">
        <f t="shared" si="5"/>
        <v>2.025816515378533</v>
      </c>
      <c r="I49" s="25" t="e">
        <f t="shared" si="6"/>
        <v>#DIV/0!</v>
      </c>
      <c r="K49" s="11">
        <f t="shared" si="7"/>
        <v>18</v>
      </c>
      <c r="L49" s="26">
        <f t="shared" si="7"/>
        <v>2.025816515378533</v>
      </c>
      <c r="M49" s="29">
        <f t="shared" si="8"/>
        <v>0</v>
      </c>
    </row>
    <row r="50" spans="7:13" x14ac:dyDescent="0.25">
      <c r="G50" s="11">
        <v>19</v>
      </c>
      <c r="H50" s="26">
        <f t="shared" si="5"/>
        <v>2.1068491759936743</v>
      </c>
      <c r="I50" s="25" t="e">
        <f t="shared" si="6"/>
        <v>#DIV/0!</v>
      </c>
      <c r="K50" s="11">
        <f t="shared" si="7"/>
        <v>19</v>
      </c>
      <c r="L50" s="26">
        <f t="shared" si="7"/>
        <v>2.1068491759936743</v>
      </c>
      <c r="M50" s="29">
        <f t="shared" si="8"/>
        <v>0</v>
      </c>
    </row>
    <row r="51" spans="7:13" x14ac:dyDescent="0.25">
      <c r="G51" s="11">
        <v>20</v>
      </c>
      <c r="H51" s="26">
        <f t="shared" si="5"/>
        <v>2.1911231430334213</v>
      </c>
      <c r="I51" s="25" t="e">
        <f t="shared" si="6"/>
        <v>#DIV/0!</v>
      </c>
      <c r="K51" s="11">
        <f t="shared" si="7"/>
        <v>20</v>
      </c>
      <c r="L51" s="26">
        <f t="shared" si="7"/>
        <v>2.1911231430334213</v>
      </c>
      <c r="M51" s="29">
        <f t="shared" si="8"/>
        <v>0</v>
      </c>
    </row>
    <row r="52" spans="7:13" x14ac:dyDescent="0.25">
      <c r="G52" s="11">
        <v>21</v>
      </c>
      <c r="H52" s="26">
        <f t="shared" si="5"/>
        <v>2.2787680687547587</v>
      </c>
      <c r="I52" s="25" t="e">
        <f t="shared" si="6"/>
        <v>#DIV/0!</v>
      </c>
      <c r="K52" s="11">
        <f t="shared" si="7"/>
        <v>21</v>
      </c>
      <c r="L52" s="26">
        <f t="shared" si="7"/>
        <v>2.2787680687547587</v>
      </c>
      <c r="M52" s="29">
        <f t="shared" si="8"/>
        <v>0</v>
      </c>
    </row>
    <row r="53" spans="7:13" x14ac:dyDescent="0.25">
      <c r="G53" s="11">
        <v>22</v>
      </c>
      <c r="H53" s="26">
        <f t="shared" si="5"/>
        <v>2.3699187915049489</v>
      </c>
      <c r="I53" s="25" t="e">
        <f t="shared" si="6"/>
        <v>#DIV/0!</v>
      </c>
      <c r="K53" s="11">
        <f t="shared" si="7"/>
        <v>22</v>
      </c>
      <c r="L53" s="26">
        <f t="shared" si="7"/>
        <v>2.3699187915049489</v>
      </c>
      <c r="M53" s="29">
        <f t="shared" si="8"/>
        <v>0</v>
      </c>
    </row>
    <row r="54" spans="7:13" x14ac:dyDescent="0.25">
      <c r="G54" s="11">
        <v>23</v>
      </c>
      <c r="H54" s="26">
        <f t="shared" si="5"/>
        <v>2.4647155431651466</v>
      </c>
      <c r="I54" s="25" t="e">
        <f t="shared" si="6"/>
        <v>#DIV/0!</v>
      </c>
      <c r="K54" s="11">
        <f t="shared" si="7"/>
        <v>23</v>
      </c>
      <c r="L54" s="26">
        <f t="shared" si="7"/>
        <v>2.4647155431651466</v>
      </c>
      <c r="M54" s="29">
        <f t="shared" si="8"/>
        <v>0</v>
      </c>
    </row>
    <row r="55" spans="7:13" x14ac:dyDescent="0.25">
      <c r="G55" s="11">
        <v>24</v>
      </c>
      <c r="H55" s="26">
        <f t="shared" si="5"/>
        <v>2.5633041648917527</v>
      </c>
      <c r="I55" s="25" t="e">
        <f t="shared" si="6"/>
        <v>#DIV/0!</v>
      </c>
      <c r="K55" s="11">
        <f t="shared" si="7"/>
        <v>24</v>
      </c>
      <c r="L55" s="26">
        <f t="shared" si="7"/>
        <v>2.5633041648917527</v>
      </c>
      <c r="M55" s="29">
        <f t="shared" si="8"/>
        <v>0</v>
      </c>
    </row>
    <row r="56" spans="7:13" x14ac:dyDescent="0.25">
      <c r="G56" s="11">
        <v>25</v>
      </c>
      <c r="H56" s="26">
        <f t="shared" si="5"/>
        <v>2.6658363314874234</v>
      </c>
      <c r="I56" s="25" t="e">
        <f t="shared" si="6"/>
        <v>#DIV/0!</v>
      </c>
      <c r="K56" s="11">
        <f t="shared" si="7"/>
        <v>25</v>
      </c>
      <c r="L56" s="26">
        <f t="shared" si="7"/>
        <v>2.6658363314874234</v>
      </c>
      <c r="M56" s="29">
        <f t="shared" si="8"/>
        <v>0</v>
      </c>
    </row>
    <row r="57" spans="7:13" x14ac:dyDescent="0.25"/>
  </sheetData>
  <sheetProtection sheet="1" objects="1" scenarios="1"/>
  <mergeCells count="9">
    <mergeCell ref="G2:I2"/>
    <mergeCell ref="G30:I30"/>
    <mergeCell ref="D4:E4"/>
    <mergeCell ref="A4:B4"/>
    <mergeCell ref="K2:N2"/>
    <mergeCell ref="E21:E22"/>
    <mergeCell ref="A21:D22"/>
    <mergeCell ref="K30:M30"/>
    <mergeCell ref="A2:E3"/>
  </mergeCells>
  <pageMargins left="0.7" right="0.7" top="0.78740157499999996" bottom="0.7874015749999999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Výpočet LCOE_LCOS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Ladislava Černá</dc:creator>
  <cp:lastModifiedBy>Ladislava Černá</cp:lastModifiedBy>
  <dcterms:created xsi:type="dcterms:W3CDTF">2026-03-24T14:51:31Z</dcterms:created>
  <dcterms:modified xsi:type="dcterms:W3CDTF">2026-03-25T11:54:03Z</dcterms:modified>
</cp:coreProperties>
</file>