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Pavel\Desktop\"/>
    </mc:Choice>
  </mc:AlternateContent>
  <bookViews>
    <workbookView xWindow="0" yWindow="0" windowWidth="38400" windowHeight="17904" activeTab="1"/>
  </bookViews>
  <sheets>
    <sheet name="Rekapitulace stavby" sheetId="1" r:id="rId1"/>
    <sheet name="SO 01 - Regulační vodojem 2" sheetId="2" r:id="rId2"/>
    <sheet name="VN a ON - Vedlejší náklad..." sheetId="3" r:id="rId3"/>
    <sheet name="Pokyny pro vyplnění" sheetId="4" r:id="rId4"/>
  </sheets>
  <definedNames>
    <definedName name="_xlnm._FilterDatabase" localSheetId="1" hidden="1">'SO 01 - Regulační vodojem 2'!$C$92:$K$695</definedName>
    <definedName name="_xlnm._FilterDatabase" localSheetId="2" hidden="1">'VN a ON - Vedlejší náklad...'!$C$84:$K$115</definedName>
    <definedName name="_xlnm.Print_Titles" localSheetId="0">'Rekapitulace stavby'!$52:$52</definedName>
    <definedName name="_xlnm.Print_Titles" localSheetId="1">'SO 01 - Regulační vodojem 2'!$92:$92</definedName>
    <definedName name="_xlnm.Print_Titles" localSheetId="2">'VN a ON - Vedlejší náklad...'!$84:$84</definedName>
    <definedName name="_xlnm.Print_Area" localSheetId="3">'Pokyny pro vyplnění'!$B$2:$K$71,'Pokyny pro vyplnění'!$B$74:$K$118,'Pokyny pro vyplnění'!$B$121:$K$161,'Pokyny pro vyplnění'!$B$164:$K$219</definedName>
    <definedName name="_xlnm.Print_Area" localSheetId="0">'Rekapitulace stavby'!$D$4:$AO$36,'Rekapitulace stavby'!$C$42:$AQ$57</definedName>
    <definedName name="_xlnm.Print_Area" localSheetId="1">'SO 01 - Regulační vodojem 2'!$C$4:$J$39,'SO 01 - Regulační vodojem 2'!$C$45:$J$74,'SO 01 - Regulační vodojem 2'!$C$80:$K$695</definedName>
    <definedName name="_xlnm.Print_Area" localSheetId="2">'VN a ON - Vedlejší náklad...'!$C$4:$J$39,'VN a ON - Vedlejší náklad...'!$C$45:$J$66,'VN a ON - Vedlejší náklad...'!$C$72:$K$115</definedName>
  </definedNames>
  <calcPr calcId="152511"/>
</workbook>
</file>

<file path=xl/calcChain.xml><?xml version="1.0" encoding="utf-8"?>
<calcChain xmlns="http://schemas.openxmlformats.org/spreadsheetml/2006/main">
  <c r="J37" i="3" l="1"/>
  <c r="J36" i="3"/>
  <c r="AY56" i="1"/>
  <c r="J35" i="3"/>
  <c r="AX56" i="1"/>
  <c r="BI112" i="3"/>
  <c r="BH112" i="3"/>
  <c r="BF112" i="3"/>
  <c r="BE112" i="3"/>
  <c r="T112" i="3"/>
  <c r="T111" i="3" s="1"/>
  <c r="R112" i="3"/>
  <c r="R111" i="3"/>
  <c r="P112" i="3"/>
  <c r="P111" i="3" s="1"/>
  <c r="BI107" i="3"/>
  <c r="BH107" i="3"/>
  <c r="BF107" i="3"/>
  <c r="BE107" i="3"/>
  <c r="T107" i="3"/>
  <c r="T106" i="3"/>
  <c r="R107" i="3"/>
  <c r="R106" i="3"/>
  <c r="P107" i="3"/>
  <c r="P106" i="3" s="1"/>
  <c r="BI102" i="3"/>
  <c r="BH102" i="3"/>
  <c r="BF102" i="3"/>
  <c r="BE102" i="3"/>
  <c r="T102" i="3"/>
  <c r="T101" i="3" s="1"/>
  <c r="R102" i="3"/>
  <c r="R101" i="3" s="1"/>
  <c r="P102" i="3"/>
  <c r="P101" i="3"/>
  <c r="BI97" i="3"/>
  <c r="BH97" i="3"/>
  <c r="BF97" i="3"/>
  <c r="BE97" i="3"/>
  <c r="T97" i="3"/>
  <c r="T96" i="3" s="1"/>
  <c r="R97" i="3"/>
  <c r="R96" i="3" s="1"/>
  <c r="P97" i="3"/>
  <c r="P96" i="3"/>
  <c r="BI92" i="3"/>
  <c r="BH92" i="3"/>
  <c r="BF92" i="3"/>
  <c r="BE92" i="3"/>
  <c r="T92" i="3"/>
  <c r="R92" i="3"/>
  <c r="P92" i="3"/>
  <c r="BI88" i="3"/>
  <c r="BH88" i="3"/>
  <c r="BF88" i="3"/>
  <c r="BE88" i="3"/>
  <c r="T88" i="3"/>
  <c r="R88" i="3"/>
  <c r="P88" i="3"/>
  <c r="J81" i="3"/>
  <c r="F81" i="3"/>
  <c r="F79" i="3"/>
  <c r="E77" i="3"/>
  <c r="J54" i="3"/>
  <c r="F54" i="3"/>
  <c r="F52" i="3"/>
  <c r="E50" i="3"/>
  <c r="J24" i="3"/>
  <c r="E24" i="3"/>
  <c r="J82" i="3" s="1"/>
  <c r="J23" i="3"/>
  <c r="J18" i="3"/>
  <c r="E18" i="3"/>
  <c r="F55" i="3"/>
  <c r="J17" i="3"/>
  <c r="J12" i="3"/>
  <c r="J79" i="3"/>
  <c r="E7" i="3"/>
  <c r="E48" i="3" s="1"/>
  <c r="J37" i="2"/>
  <c r="J36" i="2"/>
  <c r="AY55" i="1"/>
  <c r="J35" i="2"/>
  <c r="AX55" i="1" s="1"/>
  <c r="BI692" i="2"/>
  <c r="BH692" i="2"/>
  <c r="BF692" i="2"/>
  <c r="BE692" i="2"/>
  <c r="T692" i="2"/>
  <c r="T691" i="2"/>
  <c r="R692" i="2"/>
  <c r="R691" i="2" s="1"/>
  <c r="P692" i="2"/>
  <c r="P691" i="2" s="1"/>
  <c r="BI685" i="2"/>
  <c r="BH685" i="2"/>
  <c r="BF685" i="2"/>
  <c r="BE685" i="2"/>
  <c r="T685" i="2"/>
  <c r="T684" i="2" s="1"/>
  <c r="R685" i="2"/>
  <c r="R684" i="2" s="1"/>
  <c r="P685" i="2"/>
  <c r="P684" i="2"/>
  <c r="BI681" i="2"/>
  <c r="BH681" i="2"/>
  <c r="BF681" i="2"/>
  <c r="BE681" i="2"/>
  <c r="T681" i="2"/>
  <c r="R681" i="2"/>
  <c r="P681" i="2"/>
  <c r="BI675" i="2"/>
  <c r="BH675" i="2"/>
  <c r="BF675" i="2"/>
  <c r="BE675" i="2"/>
  <c r="T675" i="2"/>
  <c r="R675" i="2"/>
  <c r="P675" i="2"/>
  <c r="BI667" i="2"/>
  <c r="BH667" i="2"/>
  <c r="BF667" i="2"/>
  <c r="BE667" i="2"/>
  <c r="T667" i="2"/>
  <c r="R667" i="2"/>
  <c r="P667" i="2"/>
  <c r="BI663" i="2"/>
  <c r="BH663" i="2"/>
  <c r="BF663" i="2"/>
  <c r="BE663" i="2"/>
  <c r="T663" i="2"/>
  <c r="R663" i="2"/>
  <c r="P663" i="2"/>
  <c r="BI659" i="2"/>
  <c r="BH659" i="2"/>
  <c r="BF659" i="2"/>
  <c r="BE659" i="2"/>
  <c r="T659" i="2"/>
  <c r="R659" i="2"/>
  <c r="P659" i="2"/>
  <c r="BI655" i="2"/>
  <c r="BH655" i="2"/>
  <c r="BF655" i="2"/>
  <c r="BE655" i="2"/>
  <c r="T655" i="2"/>
  <c r="R655" i="2"/>
  <c r="P655" i="2"/>
  <c r="BI652" i="2"/>
  <c r="BH652" i="2"/>
  <c r="BF652" i="2"/>
  <c r="BE652" i="2"/>
  <c r="T652" i="2"/>
  <c r="R652" i="2"/>
  <c r="P652" i="2"/>
  <c r="BI646" i="2"/>
  <c r="BH646" i="2"/>
  <c r="BF646" i="2"/>
  <c r="BE646" i="2"/>
  <c r="T646" i="2"/>
  <c r="R646" i="2"/>
  <c r="P646" i="2"/>
  <c r="BI641" i="2"/>
  <c r="BH641" i="2"/>
  <c r="BF641" i="2"/>
  <c r="BE641" i="2"/>
  <c r="T641" i="2"/>
  <c r="R641" i="2"/>
  <c r="P641" i="2"/>
  <c r="BI636" i="2"/>
  <c r="BH636" i="2"/>
  <c r="BF636" i="2"/>
  <c r="BE636" i="2"/>
  <c r="T636" i="2"/>
  <c r="R636" i="2"/>
  <c r="P636" i="2"/>
  <c r="BI629" i="2"/>
  <c r="BH629" i="2"/>
  <c r="BF629" i="2"/>
  <c r="BE629" i="2"/>
  <c r="T629" i="2"/>
  <c r="R629" i="2"/>
  <c r="P629" i="2"/>
  <c r="BI621" i="2"/>
  <c r="BH621" i="2"/>
  <c r="BF621" i="2"/>
  <c r="BE621" i="2"/>
  <c r="T621" i="2"/>
  <c r="R621" i="2"/>
  <c r="P621" i="2"/>
  <c r="BI614" i="2"/>
  <c r="BH614" i="2"/>
  <c r="BF614" i="2"/>
  <c r="BE614" i="2"/>
  <c r="T614" i="2"/>
  <c r="R614" i="2"/>
  <c r="P614" i="2"/>
  <c r="BI608" i="2"/>
  <c r="BH608" i="2"/>
  <c r="BF608" i="2"/>
  <c r="BE608" i="2"/>
  <c r="T608" i="2"/>
  <c r="R608" i="2"/>
  <c r="P608" i="2"/>
  <c r="BI604" i="2"/>
  <c r="BH604" i="2"/>
  <c r="BF604" i="2"/>
  <c r="BE604" i="2"/>
  <c r="T604" i="2"/>
  <c r="R604" i="2"/>
  <c r="P604" i="2"/>
  <c r="BI596" i="2"/>
  <c r="BH596" i="2"/>
  <c r="BF596" i="2"/>
  <c r="BE596" i="2"/>
  <c r="T596" i="2"/>
  <c r="R596" i="2"/>
  <c r="P596" i="2"/>
  <c r="BI579" i="2"/>
  <c r="BH579" i="2"/>
  <c r="BF579" i="2"/>
  <c r="BE579" i="2"/>
  <c r="T579" i="2"/>
  <c r="R579" i="2"/>
  <c r="P579" i="2"/>
  <c r="BI571" i="2"/>
  <c r="BH571" i="2"/>
  <c r="BF571" i="2"/>
  <c r="BE571" i="2"/>
  <c r="T571" i="2"/>
  <c r="R571" i="2"/>
  <c r="P571" i="2"/>
  <c r="BI562" i="2"/>
  <c r="BH562" i="2"/>
  <c r="BF562" i="2"/>
  <c r="BE562" i="2"/>
  <c r="T562" i="2"/>
  <c r="R562" i="2"/>
  <c r="P562" i="2"/>
  <c r="BI558" i="2"/>
  <c r="BH558" i="2"/>
  <c r="BF558" i="2"/>
  <c r="BE558" i="2"/>
  <c r="T558" i="2"/>
  <c r="R558" i="2"/>
  <c r="P558" i="2"/>
  <c r="BI551" i="2"/>
  <c r="BH551" i="2"/>
  <c r="BF551" i="2"/>
  <c r="BE551" i="2"/>
  <c r="T551" i="2"/>
  <c r="R551" i="2"/>
  <c r="P551" i="2"/>
  <c r="BI542" i="2"/>
  <c r="BH542" i="2"/>
  <c r="BF542" i="2"/>
  <c r="BE542" i="2"/>
  <c r="T542" i="2"/>
  <c r="R542" i="2"/>
  <c r="P542" i="2"/>
  <c r="BI528" i="2"/>
  <c r="BH528" i="2"/>
  <c r="BF528" i="2"/>
  <c r="BE528" i="2"/>
  <c r="T528" i="2"/>
  <c r="R528" i="2"/>
  <c r="P528" i="2"/>
  <c r="BI514" i="2"/>
  <c r="BH514" i="2"/>
  <c r="BF514" i="2"/>
  <c r="BE514" i="2"/>
  <c r="T514" i="2"/>
  <c r="R514" i="2"/>
  <c r="P514" i="2"/>
  <c r="BI486" i="2"/>
  <c r="BH486" i="2"/>
  <c r="BF486" i="2"/>
  <c r="BE486" i="2"/>
  <c r="T486" i="2"/>
  <c r="R486" i="2"/>
  <c r="P486" i="2"/>
  <c r="BI479" i="2"/>
  <c r="BH479" i="2"/>
  <c r="BF479" i="2"/>
  <c r="BE479" i="2"/>
  <c r="T479" i="2"/>
  <c r="R479" i="2"/>
  <c r="P479" i="2"/>
  <c r="BI467" i="2"/>
  <c r="BH467" i="2"/>
  <c r="BF467" i="2"/>
  <c r="BE467" i="2"/>
  <c r="T467" i="2"/>
  <c r="R467" i="2"/>
  <c r="P467" i="2"/>
  <c r="BI453" i="2"/>
  <c r="BH453" i="2"/>
  <c r="BF453" i="2"/>
  <c r="BE453" i="2"/>
  <c r="T453" i="2"/>
  <c r="R453" i="2"/>
  <c r="P453" i="2"/>
  <c r="BI445" i="2"/>
  <c r="BH445" i="2"/>
  <c r="BF445" i="2"/>
  <c r="BE445" i="2"/>
  <c r="T445" i="2"/>
  <c r="R445" i="2"/>
  <c r="P445" i="2"/>
  <c r="BI440" i="2"/>
  <c r="BH440" i="2"/>
  <c r="BF440" i="2"/>
  <c r="BE440" i="2"/>
  <c r="T440" i="2"/>
  <c r="T439" i="2" s="1"/>
  <c r="R440" i="2"/>
  <c r="R439" i="2"/>
  <c r="P440" i="2"/>
  <c r="P439" i="2"/>
  <c r="BI434" i="2"/>
  <c r="BH434" i="2"/>
  <c r="BF434" i="2"/>
  <c r="BE434" i="2"/>
  <c r="T434" i="2"/>
  <c r="R434" i="2"/>
  <c r="P434" i="2"/>
  <c r="BI429" i="2"/>
  <c r="BH429" i="2"/>
  <c r="BF429" i="2"/>
  <c r="BE429" i="2"/>
  <c r="T429" i="2"/>
  <c r="R429" i="2"/>
  <c r="P429" i="2"/>
  <c r="BI423" i="2"/>
  <c r="BH423" i="2"/>
  <c r="BF423" i="2"/>
  <c r="BE423" i="2"/>
  <c r="T423" i="2"/>
  <c r="R423" i="2"/>
  <c r="P423" i="2"/>
  <c r="BI418" i="2"/>
  <c r="BH418" i="2"/>
  <c r="BF418" i="2"/>
  <c r="BE418" i="2"/>
  <c r="T418" i="2"/>
  <c r="R418" i="2"/>
  <c r="P418" i="2"/>
  <c r="BI413" i="2"/>
  <c r="BH413" i="2"/>
  <c r="BF413" i="2"/>
  <c r="BE413" i="2"/>
  <c r="T413" i="2"/>
  <c r="R413" i="2"/>
  <c r="P413" i="2"/>
  <c r="BI410" i="2"/>
  <c r="BH410" i="2"/>
  <c r="BF410" i="2"/>
  <c r="BE410" i="2"/>
  <c r="T410" i="2"/>
  <c r="R410" i="2"/>
  <c r="P410" i="2"/>
  <c r="BI407" i="2"/>
  <c r="BH407" i="2"/>
  <c r="BF407" i="2"/>
  <c r="BE407" i="2"/>
  <c r="T407" i="2"/>
  <c r="R407" i="2"/>
  <c r="P407" i="2"/>
  <c r="BI398" i="2"/>
  <c r="BH398" i="2"/>
  <c r="BF398" i="2"/>
  <c r="BE398" i="2"/>
  <c r="T398" i="2"/>
  <c r="R398" i="2"/>
  <c r="P398" i="2"/>
  <c r="BI389" i="2"/>
  <c r="BH389" i="2"/>
  <c r="BF389" i="2"/>
  <c r="BE389" i="2"/>
  <c r="T389" i="2"/>
  <c r="R389" i="2"/>
  <c r="P389" i="2"/>
  <c r="BI380" i="2"/>
  <c r="BH380" i="2"/>
  <c r="BF380" i="2"/>
  <c r="BE380" i="2"/>
  <c r="T380" i="2"/>
  <c r="R380" i="2"/>
  <c r="P380" i="2"/>
  <c r="BI371" i="2"/>
  <c r="BH371" i="2"/>
  <c r="BF371" i="2"/>
  <c r="BE371" i="2"/>
  <c r="T371" i="2"/>
  <c r="R371" i="2"/>
  <c r="P371" i="2"/>
  <c r="BI366" i="2"/>
  <c r="BH366" i="2"/>
  <c r="BF366" i="2"/>
  <c r="BE366" i="2"/>
  <c r="T366" i="2"/>
  <c r="R366" i="2"/>
  <c r="P366" i="2"/>
  <c r="BI357" i="2"/>
  <c r="BH357" i="2"/>
  <c r="BF357" i="2"/>
  <c r="BE357" i="2"/>
  <c r="T357" i="2"/>
  <c r="R357" i="2"/>
  <c r="P357" i="2"/>
  <c r="BI348" i="2"/>
  <c r="BH348" i="2"/>
  <c r="BF348" i="2"/>
  <c r="BE348" i="2"/>
  <c r="T348" i="2"/>
  <c r="R348" i="2"/>
  <c r="P348" i="2"/>
  <c r="BI343" i="2"/>
  <c r="BH343" i="2"/>
  <c r="BF343" i="2"/>
  <c r="BE343" i="2"/>
  <c r="T343" i="2"/>
  <c r="R343" i="2"/>
  <c r="P343" i="2"/>
  <c r="BI337" i="2"/>
  <c r="BH337" i="2"/>
  <c r="BF337" i="2"/>
  <c r="BE337" i="2"/>
  <c r="T337" i="2"/>
  <c r="R337" i="2"/>
  <c r="P337" i="2"/>
  <c r="BI332" i="2"/>
  <c r="BH332" i="2"/>
  <c r="BF332" i="2"/>
  <c r="BE332" i="2"/>
  <c r="T332" i="2"/>
  <c r="R332" i="2"/>
  <c r="P332" i="2"/>
  <c r="BI326" i="2"/>
  <c r="BH326" i="2"/>
  <c r="BF326" i="2"/>
  <c r="BE326" i="2"/>
  <c r="T326" i="2"/>
  <c r="R326" i="2"/>
  <c r="P326" i="2"/>
  <c r="BI321" i="2"/>
  <c r="BH321" i="2"/>
  <c r="BF321" i="2"/>
  <c r="BE321" i="2"/>
  <c r="T321" i="2"/>
  <c r="R321" i="2"/>
  <c r="P321" i="2"/>
  <c r="BI317" i="2"/>
  <c r="BH317" i="2"/>
  <c r="BF317" i="2"/>
  <c r="BE317" i="2"/>
  <c r="T317" i="2"/>
  <c r="R317" i="2"/>
  <c r="P317" i="2"/>
  <c r="BI311" i="2"/>
  <c r="BH311" i="2"/>
  <c r="BF311" i="2"/>
  <c r="BE311" i="2"/>
  <c r="T311" i="2"/>
  <c r="R311" i="2"/>
  <c r="P311" i="2"/>
  <c r="BI305" i="2"/>
  <c r="BH305" i="2"/>
  <c r="BF305" i="2"/>
  <c r="BE305" i="2"/>
  <c r="T305" i="2"/>
  <c r="R305" i="2"/>
  <c r="P305" i="2"/>
  <c r="BI297" i="2"/>
  <c r="BH297" i="2"/>
  <c r="BF297" i="2"/>
  <c r="BE297" i="2"/>
  <c r="T297" i="2"/>
  <c r="R297" i="2"/>
  <c r="P297" i="2"/>
  <c r="BI289" i="2"/>
  <c r="BH289" i="2"/>
  <c r="BF289" i="2"/>
  <c r="BE289" i="2"/>
  <c r="T289" i="2"/>
  <c r="R289" i="2"/>
  <c r="P289" i="2"/>
  <c r="BI280" i="2"/>
  <c r="BH280" i="2"/>
  <c r="BF280" i="2"/>
  <c r="BE280" i="2"/>
  <c r="T280" i="2"/>
  <c r="R280" i="2"/>
  <c r="P280" i="2"/>
  <c r="BI265" i="2"/>
  <c r="BH265" i="2"/>
  <c r="BF265" i="2"/>
  <c r="BE265" i="2"/>
  <c r="T265" i="2"/>
  <c r="R265" i="2"/>
  <c r="P265" i="2"/>
  <c r="BI257" i="2"/>
  <c r="BH257" i="2"/>
  <c r="BF257" i="2"/>
  <c r="BE257" i="2"/>
  <c r="T257" i="2"/>
  <c r="R257" i="2"/>
  <c r="P257" i="2"/>
  <c r="BI250" i="2"/>
  <c r="BH250" i="2"/>
  <c r="BF250" i="2"/>
  <c r="BE250" i="2"/>
  <c r="T250" i="2"/>
  <c r="R250" i="2"/>
  <c r="P250" i="2"/>
  <c r="BI241" i="2"/>
  <c r="BH241" i="2"/>
  <c r="BF241" i="2"/>
  <c r="BE241" i="2"/>
  <c r="T241" i="2"/>
  <c r="R241" i="2"/>
  <c r="P241" i="2"/>
  <c r="BI233" i="2"/>
  <c r="BH233" i="2"/>
  <c r="BF233" i="2"/>
  <c r="BE233" i="2"/>
  <c r="T233" i="2"/>
  <c r="R233" i="2"/>
  <c r="P233" i="2"/>
  <c r="BI228" i="2"/>
  <c r="BH228" i="2"/>
  <c r="BF228" i="2"/>
  <c r="BE228" i="2"/>
  <c r="T228" i="2"/>
  <c r="R228" i="2"/>
  <c r="P228" i="2"/>
  <c r="BI222" i="2"/>
  <c r="BH222" i="2"/>
  <c r="BF222" i="2"/>
  <c r="BE222" i="2"/>
  <c r="T222" i="2"/>
  <c r="R222" i="2"/>
  <c r="P222" i="2"/>
  <c r="BI214" i="2"/>
  <c r="BH214" i="2"/>
  <c r="BF214" i="2"/>
  <c r="BE214" i="2"/>
  <c r="T214" i="2"/>
  <c r="R214" i="2"/>
  <c r="P214" i="2"/>
  <c r="BI206" i="2"/>
  <c r="BH206" i="2"/>
  <c r="BF206" i="2"/>
  <c r="BE206" i="2"/>
  <c r="T206" i="2"/>
  <c r="R206" i="2"/>
  <c r="P206" i="2"/>
  <c r="BI191" i="2"/>
  <c r="BH191" i="2"/>
  <c r="BF191" i="2"/>
  <c r="BE191" i="2"/>
  <c r="T191" i="2"/>
  <c r="R191" i="2"/>
  <c r="P191" i="2"/>
  <c r="BI184" i="2"/>
  <c r="BH184" i="2"/>
  <c r="BF184" i="2"/>
  <c r="BE184" i="2"/>
  <c r="T184" i="2"/>
  <c r="R184" i="2"/>
  <c r="P184" i="2"/>
  <c r="BI177" i="2"/>
  <c r="BH177" i="2"/>
  <c r="BF177" i="2"/>
  <c r="BE177" i="2"/>
  <c r="T177" i="2"/>
  <c r="R177" i="2"/>
  <c r="P177" i="2"/>
  <c r="BI170" i="2"/>
  <c r="BH170" i="2"/>
  <c r="BF170" i="2"/>
  <c r="BE170" i="2"/>
  <c r="T170" i="2"/>
  <c r="R170" i="2"/>
  <c r="P170" i="2"/>
  <c r="BI164" i="2"/>
  <c r="BH164" i="2"/>
  <c r="BF164" i="2"/>
  <c r="BE164" i="2"/>
  <c r="T164" i="2"/>
  <c r="R164" i="2"/>
  <c r="P164" i="2"/>
  <c r="BI160" i="2"/>
  <c r="BH160" i="2"/>
  <c r="BF160" i="2"/>
  <c r="BE160" i="2"/>
  <c r="T160" i="2"/>
  <c r="R160" i="2"/>
  <c r="P160" i="2"/>
  <c r="BI155" i="2"/>
  <c r="BH155" i="2"/>
  <c r="BF155" i="2"/>
  <c r="BE155" i="2"/>
  <c r="T155" i="2"/>
  <c r="R155" i="2"/>
  <c r="P155" i="2"/>
  <c r="BI150" i="2"/>
  <c r="BH150" i="2"/>
  <c r="BF150" i="2"/>
  <c r="BE150" i="2"/>
  <c r="T150" i="2"/>
  <c r="R150" i="2"/>
  <c r="P150" i="2"/>
  <c r="BI145" i="2"/>
  <c r="BH145" i="2"/>
  <c r="BF145" i="2"/>
  <c r="BE145" i="2"/>
  <c r="T145" i="2"/>
  <c r="R145" i="2"/>
  <c r="P145" i="2"/>
  <c r="BI140" i="2"/>
  <c r="BH140" i="2"/>
  <c r="BF140" i="2"/>
  <c r="BE140" i="2"/>
  <c r="T140" i="2"/>
  <c r="R140" i="2"/>
  <c r="P140" i="2"/>
  <c r="BI135" i="2"/>
  <c r="BH135" i="2"/>
  <c r="BF135" i="2"/>
  <c r="BE135" i="2"/>
  <c r="T135" i="2"/>
  <c r="R135" i="2"/>
  <c r="P135" i="2"/>
  <c r="BI129" i="2"/>
  <c r="BH129" i="2"/>
  <c r="BF129" i="2"/>
  <c r="BE129" i="2"/>
  <c r="T129" i="2"/>
  <c r="R129" i="2"/>
  <c r="P129" i="2"/>
  <c r="BI120" i="2"/>
  <c r="BH120" i="2"/>
  <c r="BF120" i="2"/>
  <c r="BE120" i="2"/>
  <c r="T120" i="2"/>
  <c r="R120" i="2"/>
  <c r="P120" i="2"/>
  <c r="BI111" i="2"/>
  <c r="BH111" i="2"/>
  <c r="BF111" i="2"/>
  <c r="BE111" i="2"/>
  <c r="T111" i="2"/>
  <c r="R111" i="2"/>
  <c r="P111" i="2"/>
  <c r="BI105" i="2"/>
  <c r="BH105" i="2"/>
  <c r="BF105" i="2"/>
  <c r="BE105" i="2"/>
  <c r="T105" i="2"/>
  <c r="R105" i="2"/>
  <c r="P105" i="2"/>
  <c r="BI96" i="2"/>
  <c r="BH96" i="2"/>
  <c r="BF96" i="2"/>
  <c r="BE96" i="2"/>
  <c r="T96" i="2"/>
  <c r="R96" i="2"/>
  <c r="P96" i="2"/>
  <c r="J89" i="2"/>
  <c r="F89" i="2"/>
  <c r="F87" i="2"/>
  <c r="E85" i="2"/>
  <c r="J54" i="2"/>
  <c r="F54" i="2"/>
  <c r="F52" i="2"/>
  <c r="E50" i="2"/>
  <c r="J24" i="2"/>
  <c r="E24" i="2"/>
  <c r="J90" i="2" s="1"/>
  <c r="J23" i="2"/>
  <c r="J18" i="2"/>
  <c r="E18" i="2"/>
  <c r="F90" i="2"/>
  <c r="J17" i="2"/>
  <c r="J12" i="2"/>
  <c r="J87" i="2"/>
  <c r="E7" i="2"/>
  <c r="E83" i="2" s="1"/>
  <c r="L50" i="1"/>
  <c r="AM50" i="1"/>
  <c r="AM49" i="1"/>
  <c r="L49" i="1"/>
  <c r="AM47" i="1"/>
  <c r="L47" i="1"/>
  <c r="L45" i="1"/>
  <c r="L44" i="1"/>
  <c r="BK96" i="2"/>
  <c r="BK667" i="2"/>
  <c r="J214" i="2"/>
  <c r="BK233" i="2"/>
  <c r="J177" i="2"/>
  <c r="BK389" i="2"/>
  <c r="J685" i="2"/>
  <c r="J140" i="2"/>
  <c r="BK652" i="2"/>
  <c r="BK289" i="2"/>
  <c r="BK343" i="2"/>
  <c r="J332" i="2"/>
  <c r="J692" i="2"/>
  <c r="BK407" i="2"/>
  <c r="BK366" i="2"/>
  <c r="BK297" i="2"/>
  <c r="J184" i="2"/>
  <c r="BK659" i="2"/>
  <c r="BK681" i="2"/>
  <c r="BK317" i="2"/>
  <c r="BK410" i="2"/>
  <c r="BK191" i="2"/>
  <c r="BK413" i="2"/>
  <c r="BK562" i="2"/>
  <c r="BK150" i="2"/>
  <c r="BK663" i="2"/>
  <c r="J348" i="2"/>
  <c r="BK265" i="2"/>
  <c r="J297" i="2"/>
  <c r="J135" i="2"/>
  <c r="J357" i="2"/>
  <c r="J371" i="2"/>
  <c r="BK102" i="3"/>
  <c r="J206" i="2"/>
  <c r="BK164" i="2"/>
  <c r="J596" i="2"/>
  <c r="BK337" i="2"/>
  <c r="BK111" i="2"/>
  <c r="J112" i="3"/>
  <c r="J663" i="2"/>
  <c r="BK206" i="2"/>
  <c r="J479" i="2"/>
  <c r="J604" i="2"/>
  <c r="J305" i="2"/>
  <c r="BK112" i="3"/>
  <c r="J434" i="2"/>
  <c r="BK214" i="2"/>
  <c r="BK614" i="2"/>
  <c r="J453" i="2"/>
  <c r="BK321" i="2"/>
  <c r="J88" i="3"/>
  <c r="J160" i="2"/>
  <c r="BK145" i="2"/>
  <c r="BK398" i="2"/>
  <c r="BK453" i="2"/>
  <c r="J241" i="2"/>
  <c r="J129" i="2"/>
  <c r="BK222" i="2"/>
  <c r="BK332" i="2"/>
  <c r="J608" i="2"/>
  <c r="J681" i="2"/>
  <c r="J228" i="2"/>
  <c r="J311" i="2"/>
  <c r="J528" i="2"/>
  <c r="J629" i="2"/>
  <c r="BK357" i="2"/>
  <c r="BK596" i="2"/>
  <c r="BK514" i="2"/>
  <c r="BK479" i="2"/>
  <c r="BK371" i="2"/>
  <c r="J440" i="2"/>
  <c r="J343" i="2"/>
  <c r="J145" i="2"/>
  <c r="J389" i="2"/>
  <c r="J659" i="2"/>
  <c r="J413" i="2"/>
  <c r="BK97" i="3"/>
  <c r="BK646" i="2"/>
  <c r="BK467" i="2"/>
  <c r="BK423" i="2"/>
  <c r="BK558" i="2"/>
  <c r="BK241" i="2"/>
  <c r="J150" i="2"/>
  <c r="BK257" i="2"/>
  <c r="J410" i="2"/>
  <c r="BK528" i="2"/>
  <c r="BK129" i="2"/>
  <c r="J429" i="2"/>
  <c r="J562" i="2"/>
  <c r="BK88" i="3"/>
  <c r="BK675" i="2"/>
  <c r="BK135" i="2"/>
  <c r="J641" i="2"/>
  <c r="J97" i="3"/>
  <c r="BK305" i="2"/>
  <c r="BK636" i="2"/>
  <c r="BK486" i="2"/>
  <c r="BK551" i="2"/>
  <c r="BK604" i="2"/>
  <c r="J445" i="2"/>
  <c r="J222" i="2"/>
  <c r="BK445" i="2"/>
  <c r="J675" i="2"/>
  <c r="J321" i="2"/>
  <c r="J120" i="2"/>
  <c r="J250" i="2"/>
  <c r="BK542" i="2"/>
  <c r="BK655" i="2"/>
  <c r="BK380" i="2"/>
  <c r="BK692" i="2"/>
  <c r="BK105" i="2"/>
  <c r="J170" i="2"/>
  <c r="BK177" i="2"/>
  <c r="J398" i="2"/>
  <c r="J265" i="2"/>
  <c r="J257" i="2"/>
  <c r="BK629" i="2"/>
  <c r="J667" i="2"/>
  <c r="J155" i="2"/>
  <c r="BK608" i="2"/>
  <c r="BK641" i="2"/>
  <c r="J551" i="2"/>
  <c r="BK92" i="3"/>
  <c r="BK685" i="2"/>
  <c r="BK155" i="2"/>
  <c r="J423" i="2"/>
  <c r="J107" i="3"/>
  <c r="BK120" i="2"/>
  <c r="J467" i="2"/>
  <c r="J542" i="2"/>
  <c r="J636" i="2"/>
  <c r="J571" i="2"/>
  <c r="J233" i="2"/>
  <c r="BK348" i="2"/>
  <c r="BK107" i="3"/>
  <c r="BK184" i="2"/>
  <c r="J621" i="2"/>
  <c r="J655" i="2"/>
  <c r="J317" i="2"/>
  <c r="J289" i="2"/>
  <c r="J92" i="3"/>
  <c r="J111" i="2"/>
  <c r="BK228" i="2"/>
  <c r="BK140" i="2"/>
  <c r="J418" i="2"/>
  <c r="J652" i="2"/>
  <c r="J366" i="2"/>
  <c r="BK280" i="2"/>
  <c r="J96" i="2"/>
  <c r="J646" i="2"/>
  <c r="J579" i="2"/>
  <c r="J514" i="2"/>
  <c r="BK311" i="2"/>
  <c r="J105" i="2"/>
  <c r="BK579" i="2"/>
  <c r="BK621" i="2"/>
  <c r="J280" i="2"/>
  <c r="J558" i="2"/>
  <c r="J102" i="3"/>
  <c r="BK160" i="2"/>
  <c r="J380" i="2"/>
  <c r="BK326" i="2"/>
  <c r="J614" i="2"/>
  <c r="BK434" i="2"/>
  <c r="BK250" i="2"/>
  <c r="BK418" i="2"/>
  <c r="BK170" i="2"/>
  <c r="BK440" i="2"/>
  <c r="J486" i="2"/>
  <c r="J191" i="2"/>
  <c r="J164" i="2"/>
  <c r="J337" i="2"/>
  <c r="J407" i="2"/>
  <c r="AS54" i="1"/>
  <c r="J326" i="2"/>
  <c r="BK429" i="2"/>
  <c r="BK571" i="2"/>
  <c r="T205" i="2" l="1"/>
  <c r="T169" i="2"/>
  <c r="P406" i="2"/>
  <c r="T561" i="2"/>
  <c r="R169" i="2"/>
  <c r="BK406" i="2"/>
  <c r="J406" i="2"/>
  <c r="J65" i="2"/>
  <c r="R561" i="2"/>
  <c r="P95" i="2"/>
  <c r="R444" i="2"/>
  <c r="P666" i="2"/>
  <c r="BK169" i="2"/>
  <c r="J169" i="2"/>
  <c r="J62" i="2"/>
  <c r="T406" i="2"/>
  <c r="BK607" i="2"/>
  <c r="J607" i="2"/>
  <c r="J70" i="2"/>
  <c r="P205" i="2"/>
  <c r="R95" i="2"/>
  <c r="T444" i="2"/>
  <c r="BK666" i="2"/>
  <c r="J666" i="2"/>
  <c r="J71" i="2"/>
  <c r="P87" i="3"/>
  <c r="P86" i="3"/>
  <c r="P85" i="3"/>
  <c r="AU56" i="1"/>
  <c r="BK205" i="2"/>
  <c r="J205" i="2" s="1"/>
  <c r="J63" i="2" s="1"/>
  <c r="R205" i="2"/>
  <c r="BK95" i="2"/>
  <c r="BK444" i="2"/>
  <c r="J444" i="2" s="1"/>
  <c r="J68" i="2" s="1"/>
  <c r="BK561" i="2"/>
  <c r="J561" i="2" s="1"/>
  <c r="J69" i="2" s="1"/>
  <c r="R666" i="2"/>
  <c r="BK310" i="2"/>
  <c r="J310" i="2"/>
  <c r="J64" i="2" s="1"/>
  <c r="T310" i="2"/>
  <c r="P607" i="2"/>
  <c r="T95" i="2"/>
  <c r="P444" i="2"/>
  <c r="P561" i="2"/>
  <c r="T666" i="2"/>
  <c r="BK87" i="3"/>
  <c r="J87" i="3"/>
  <c r="J61" i="3"/>
  <c r="P169" i="2"/>
  <c r="R406" i="2"/>
  <c r="T607" i="2"/>
  <c r="T87" i="3"/>
  <c r="T86" i="3"/>
  <c r="T85" i="3"/>
  <c r="P310" i="2"/>
  <c r="R87" i="3"/>
  <c r="R86" i="3"/>
  <c r="R85" i="3"/>
  <c r="R310" i="2"/>
  <c r="R607" i="2"/>
  <c r="BK691" i="2"/>
  <c r="J691" i="2" s="1"/>
  <c r="J73" i="2" s="1"/>
  <c r="BK106" i="3"/>
  <c r="J106" i="3" s="1"/>
  <c r="J64" i="3" s="1"/>
  <c r="BK96" i="3"/>
  <c r="J96" i="3" s="1"/>
  <c r="J62" i="3" s="1"/>
  <c r="BK101" i="3"/>
  <c r="J101" i="3"/>
  <c r="J63" i="3"/>
  <c r="BK111" i="3"/>
  <c r="J111" i="3"/>
  <c r="J65" i="3"/>
  <c r="BK684" i="2"/>
  <c r="J684" i="2"/>
  <c r="J72" i="2" s="1"/>
  <c r="BK439" i="2"/>
  <c r="J439" i="2"/>
  <c r="J66" i="2" s="1"/>
  <c r="J55" i="3"/>
  <c r="BG92" i="3"/>
  <c r="F82" i="3"/>
  <c r="BG107" i="3"/>
  <c r="BG112" i="3"/>
  <c r="BG88" i="3"/>
  <c r="J52" i="3"/>
  <c r="E75" i="3"/>
  <c r="J95" i="2"/>
  <c r="J61" i="2"/>
  <c r="BG97" i="3"/>
  <c r="BG102" i="3"/>
  <c r="BG418" i="2"/>
  <c r="BG467" i="2"/>
  <c r="F55" i="2"/>
  <c r="BG145" i="2"/>
  <c r="BG164" i="2"/>
  <c r="BG191" i="2"/>
  <c r="BG542" i="2"/>
  <c r="J52" i="2"/>
  <c r="BG289" i="2"/>
  <c r="BG652" i="2"/>
  <c r="J55" i="2"/>
  <c r="BG120" i="2"/>
  <c r="BG170" i="2"/>
  <c r="BG214" i="2"/>
  <c r="BG233" i="2"/>
  <c r="BG265" i="2"/>
  <c r="BG297" i="2"/>
  <c r="BG311" i="2"/>
  <c r="BG321" i="2"/>
  <c r="BG348" i="2"/>
  <c r="BG357" i="2"/>
  <c r="BG410" i="2"/>
  <c r="BG440" i="2"/>
  <c r="BG453" i="2"/>
  <c r="BG663" i="2"/>
  <c r="BG280" i="2"/>
  <c r="BG366" i="2"/>
  <c r="BG389" i="2"/>
  <c r="BG551" i="2"/>
  <c r="BG558" i="2"/>
  <c r="BG579" i="2"/>
  <c r="BG681" i="2"/>
  <c r="BG692" i="2"/>
  <c r="BG140" i="2"/>
  <c r="BG150" i="2"/>
  <c r="BG184" i="2"/>
  <c r="BG250" i="2"/>
  <c r="BG343" i="2"/>
  <c r="BG429" i="2"/>
  <c r="BG596" i="2"/>
  <c r="BG636" i="2"/>
  <c r="BG675" i="2"/>
  <c r="E48" i="2"/>
  <c r="BG105" i="2"/>
  <c r="BG129" i="2"/>
  <c r="BG326" i="2"/>
  <c r="BG445" i="2"/>
  <c r="BG479" i="2"/>
  <c r="BG528" i="2"/>
  <c r="BG608" i="2"/>
  <c r="BG621" i="2"/>
  <c r="BG646" i="2"/>
  <c r="BG655" i="2"/>
  <c r="BG685" i="2"/>
  <c r="BG96" i="2"/>
  <c r="BG177" i="2"/>
  <c r="BG257" i="2"/>
  <c r="BG305" i="2"/>
  <c r="BG514" i="2"/>
  <c r="BG571" i="2"/>
  <c r="BG604" i="2"/>
  <c r="BG629" i="2"/>
  <c r="BG111" i="2"/>
  <c r="BG135" i="2"/>
  <c r="BG155" i="2"/>
  <c r="BG160" i="2"/>
  <c r="BG206" i="2"/>
  <c r="BG228" i="2"/>
  <c r="BG241" i="2"/>
  <c r="BG317" i="2"/>
  <c r="BG332" i="2"/>
  <c r="BG337" i="2"/>
  <c r="BG371" i="2"/>
  <c r="BG407" i="2"/>
  <c r="BG413" i="2"/>
  <c r="BG423" i="2"/>
  <c r="BG434" i="2"/>
  <c r="BG562" i="2"/>
  <c r="BG641" i="2"/>
  <c r="BG222" i="2"/>
  <c r="BG380" i="2"/>
  <c r="BG398" i="2"/>
  <c r="BG486" i="2"/>
  <c r="BG614" i="2"/>
  <c r="BG659" i="2"/>
  <c r="BG667" i="2"/>
  <c r="J33" i="3"/>
  <c r="AV56" i="1"/>
  <c r="J33" i="2"/>
  <c r="AV55" i="1" s="1"/>
  <c r="J34" i="3"/>
  <c r="AW56" i="1"/>
  <c r="F36" i="2"/>
  <c r="BC55" i="1" s="1"/>
  <c r="F36" i="3"/>
  <c r="BC56" i="1"/>
  <c r="F34" i="2"/>
  <c r="BA55" i="1" s="1"/>
  <c r="F33" i="3"/>
  <c r="AZ56" i="1"/>
  <c r="F37" i="3"/>
  <c r="BD56" i="1"/>
  <c r="J34" i="2"/>
  <c r="AW55" i="1" s="1"/>
  <c r="F34" i="3"/>
  <c r="BA56" i="1"/>
  <c r="F37" i="2"/>
  <c r="BD55" i="1" s="1"/>
  <c r="F33" i="2"/>
  <c r="AZ55" i="1" s="1"/>
  <c r="P443" i="2" l="1"/>
  <c r="T94" i="2"/>
  <c r="R94" i="2"/>
  <c r="R443" i="2"/>
  <c r="BK94" i="2"/>
  <c r="P94" i="2"/>
  <c r="P93" i="2"/>
  <c r="AU55" i="1"/>
  <c r="AU54" i="1" s="1"/>
  <c r="T443" i="2"/>
  <c r="BK443" i="2"/>
  <c r="J443" i="2"/>
  <c r="J67" i="2"/>
  <c r="BK86" i="3"/>
  <c r="J86" i="3"/>
  <c r="J60" i="3"/>
  <c r="AT55" i="1"/>
  <c r="BD54" i="1"/>
  <c r="W33" i="1"/>
  <c r="F35" i="2"/>
  <c r="BB55" i="1" s="1"/>
  <c r="BC54" i="1"/>
  <c r="W32" i="1" s="1"/>
  <c r="BA54" i="1"/>
  <c r="W30" i="1" s="1"/>
  <c r="AZ54" i="1"/>
  <c r="W29" i="1"/>
  <c r="F35" i="3"/>
  <c r="BB56" i="1"/>
  <c r="AT56" i="1"/>
  <c r="R93" i="2" l="1"/>
  <c r="BK93" i="2"/>
  <c r="J93" i="2"/>
  <c r="T93" i="2"/>
  <c r="J94" i="2"/>
  <c r="J60" i="2"/>
  <c r="BK85" i="3"/>
  <c r="J85" i="3"/>
  <c r="J59" i="3"/>
  <c r="J30" i="2"/>
  <c r="AG55" i="1"/>
  <c r="AN55" i="1"/>
  <c r="BB54" i="1"/>
  <c r="W31" i="1"/>
  <c r="AV54" i="1"/>
  <c r="AK29" i="1"/>
  <c r="AW54" i="1"/>
  <c r="AK30" i="1"/>
  <c r="AY54" i="1"/>
  <c r="J59" i="2" l="1"/>
  <c r="J39" i="2"/>
  <c r="AX54" i="1"/>
  <c r="J30" i="3"/>
  <c r="AG56" i="1" s="1"/>
  <c r="AN56" i="1" s="1"/>
  <c r="AT54" i="1"/>
  <c r="J39" i="3" l="1"/>
  <c r="AG54" i="1"/>
  <c r="AK26" i="1"/>
  <c r="AK35" i="1"/>
  <c r="AN54" i="1" l="1"/>
</calcChain>
</file>

<file path=xl/sharedStrings.xml><?xml version="1.0" encoding="utf-8"?>
<sst xmlns="http://schemas.openxmlformats.org/spreadsheetml/2006/main" count="6226" uniqueCount="1031">
  <si>
    <t>Export Komplet</t>
  </si>
  <si>
    <t>VZ</t>
  </si>
  <si>
    <t>2.0</t>
  </si>
  <si>
    <t>ZAMOK</t>
  </si>
  <si>
    <t>False</t>
  </si>
  <si>
    <t>{54e562a5-f667-4c6c-b3f1-d66a0c980e85}</t>
  </si>
  <si>
    <t>0,01</t>
  </si>
  <si>
    <t>21</t>
  </si>
  <si>
    <t>12</t>
  </si>
  <si>
    <t>REKAPITULACE STAVBY</t>
  </si>
  <si>
    <t>v ---  níže se nacházejí doplnkové a pomocné údaje k sestavám  --- v</t>
  </si>
  <si>
    <t>Návod na vyplnění</t>
  </si>
  <si>
    <t>0,001</t>
  </si>
  <si>
    <t>Kód:</t>
  </si>
  <si>
    <t>757</t>
  </si>
  <si>
    <t>Měnit lze pouze buňky se žlutým podbarvením!_x000D_
_x000D_
1) v Rekapitulaci stavby vyplňte údaje o Uchazeči (přenesou se do ostatních sestav i v jiných listech)_x000D_
_x000D_
2) na vybraných listech vyplňte v sestavě Soupis prací ceny u položek</t>
  </si>
  <si>
    <t>Stavba:</t>
  </si>
  <si>
    <t>PI24009 Vnější sanace regulačního vodojemu 2</t>
  </si>
  <si>
    <t>KSO:</t>
  </si>
  <si>
    <t/>
  </si>
  <si>
    <t>CC-CZ:</t>
  </si>
  <si>
    <t>Místo:</t>
  </si>
  <si>
    <t>Hulice</t>
  </si>
  <si>
    <t>Datum:</t>
  </si>
  <si>
    <t>5. 6. 2024</t>
  </si>
  <si>
    <t>Zadavatel:</t>
  </si>
  <si>
    <t>IČ:</t>
  </si>
  <si>
    <t>26496224</t>
  </si>
  <si>
    <t xml:space="preserve">VODA Želivka, a.s., K Horkám 16/23, 102 00 Praha </t>
  </si>
  <si>
    <t>DIČ:</t>
  </si>
  <si>
    <t>CZ26496224</t>
  </si>
  <si>
    <t>Uchazeč:</t>
  </si>
  <si>
    <t>Vyplň údaj</t>
  </si>
  <si>
    <t>Projektant:</t>
  </si>
  <si>
    <t>03482146</t>
  </si>
  <si>
    <t>Ing. Ladislav Vejsada, Děkančice 15, 396 01</t>
  </si>
  <si>
    <t>True</t>
  </si>
  <si>
    <t>Zpracovatel:</t>
  </si>
  <si>
    <t xml:space="preserve"> </t>
  </si>
  <si>
    <t>Poznámka:</t>
  </si>
  <si>
    <t>Soupis prací je sestaven s využitím Cenové soustavy ÚRS. Položky, které pochází z této cenové soustavy, jsou ve sloupci 'Cenová soustava' označeny popisem 'CS ÚRS' a úrovní příslušného kalendářního pololetí. Veškeré další informace vymezující popis a podmínky použití těchto položek z Cenové soustavy, které nejsou uvedeny přímo v soupisu prací, jsou neomezeně dálkově k dispozici na webu podminky.urs.cz.</t>
  </si>
  <si>
    <t>Cena bez DPH</t>
  </si>
  <si>
    <t>Sazba daně</t>
  </si>
  <si>
    <t>Základ daně</t>
  </si>
  <si>
    <t>Výše daně</t>
  </si>
  <si>
    <t>DPH</t>
  </si>
  <si>
    <t>základní</t>
  </si>
  <si>
    <t>snížená</t>
  </si>
  <si>
    <t>zákl. přenesená</t>
  </si>
  <si>
    <t>sníž. přenesená</t>
  </si>
  <si>
    <t>nulová</t>
  </si>
  <si>
    <t>Cena s DPH</t>
  </si>
  <si>
    <t>v</t>
  </si>
  <si>
    <t>CZK</t>
  </si>
  <si>
    <t>REKAPITULACE OBJEKTŮ STAVBY A SOUPISŮ PRACÍ</t>
  </si>
  <si>
    <t>Informatívní údaje z listů zakázek</t>
  </si>
  <si>
    <t>Kód</t>
  </si>
  <si>
    <t>Popis</t>
  </si>
  <si>
    <t>Cena bez DPH [CZK]</t>
  </si>
  <si>
    <t>Cena s DPH [CZK]</t>
  </si>
  <si>
    <t>Typ</t>
  </si>
  <si>
    <t>z toho Ostat._x000D_
náklady [CZK]</t>
  </si>
  <si>
    <t>DPH [CZK]</t>
  </si>
  <si>
    <t>Normohodiny [h]</t>
  </si>
  <si>
    <t>DPH základní [CZK]</t>
  </si>
  <si>
    <t>DPH snížená [CZK]</t>
  </si>
  <si>
    <t>DPH základní přenesená_x000D_
[CZK]</t>
  </si>
  <si>
    <t>DPH snížená přenesená_x000D_
[CZK]</t>
  </si>
  <si>
    <t>Základna_x000D_
DPH základní</t>
  </si>
  <si>
    <t>Základna_x000D_
DPH snížená</t>
  </si>
  <si>
    <t>Základna_x000D_
DPH zákl. přenesená</t>
  </si>
  <si>
    <t>Základna_x000D_
DPH sníž. přenesená</t>
  </si>
  <si>
    <t>Základna_x000D_
DPH nulová</t>
  </si>
  <si>
    <t>Náklady stavby celkem</t>
  </si>
  <si>
    <t>D</t>
  </si>
  <si>
    <t>0</t>
  </si>
  <si>
    <t>###NOIMPORT###</t>
  </si>
  <si>
    <t>IMPORT</t>
  </si>
  <si>
    <t>{00000000-0000-0000-0000-000000000000}</t>
  </si>
  <si>
    <t>/</t>
  </si>
  <si>
    <t>SO 01</t>
  </si>
  <si>
    <t>Regulační vodojem 2</t>
  </si>
  <si>
    <t>STA</t>
  </si>
  <si>
    <t>1</t>
  </si>
  <si>
    <t>{ca69e946-2f9d-4e84-86a3-e444e4cea954}</t>
  </si>
  <si>
    <t>2</t>
  </si>
  <si>
    <t>VN a ON</t>
  </si>
  <si>
    <t>Vedlejší náklady a ostatní náklady</t>
  </si>
  <si>
    <t>{bc1ede47-c3a7-42ba-b3b4-b915f93e22ff}</t>
  </si>
  <si>
    <t>KRYCÍ LIST SOUPISU PRACÍ</t>
  </si>
  <si>
    <t>Objekt:</t>
  </si>
  <si>
    <t>SO 01 - Regulační vodojem 2</t>
  </si>
  <si>
    <t>REKAPITULACE ČLENĚNÍ SOUPISU PRACÍ</t>
  </si>
  <si>
    <t>Kód dílu - Popis</t>
  </si>
  <si>
    <t>Cena celkem [CZK]</t>
  </si>
  <si>
    <t>-1</t>
  </si>
  <si>
    <t>HSV - Práce a dodávky HSV</t>
  </si>
  <si>
    <t xml:space="preserve">    1 - Zemní práce</t>
  </si>
  <si>
    <t xml:space="preserve">    4 - Vodorovné konstrukce</t>
  </si>
  <si>
    <t xml:space="preserve">    6 - Úpravy povrchů, podlahy a osazování výplní</t>
  </si>
  <si>
    <t xml:space="preserve">    9 - Ostatní konstrukce a práce, bourání</t>
  </si>
  <si>
    <t xml:space="preserve">    997 - Přesun sutě</t>
  </si>
  <si>
    <t xml:space="preserve">    998 - Přesun hmot</t>
  </si>
  <si>
    <t>PSV - Práce a dodávky PSV</t>
  </si>
  <si>
    <t xml:space="preserve">    712 - Povlakové krytiny</t>
  </si>
  <si>
    <t xml:space="preserve">    713 - Izolace tepelné</t>
  </si>
  <si>
    <t xml:space="preserve">    764 - Konstrukce klempířské</t>
  </si>
  <si>
    <t xml:space="preserve">    766 - Konstrukce truhlářské</t>
  </si>
  <si>
    <t xml:space="preserve">    783 - Dokončovací práce - nátěry</t>
  </si>
  <si>
    <t xml:space="preserve">    789 - Povrchové úpravy ocelových konstrukcí a technologických zařízení</t>
  </si>
  <si>
    <t>SOUPIS PRACÍ</t>
  </si>
  <si>
    <t>PČ</t>
  </si>
  <si>
    <t>MJ</t>
  </si>
  <si>
    <t>Množství</t>
  </si>
  <si>
    <t>J.cena [CZK]</t>
  </si>
  <si>
    <t>Cenová soustava</t>
  </si>
  <si>
    <t>J. Nh [h]</t>
  </si>
  <si>
    <t>Nh celkem [h]</t>
  </si>
  <si>
    <t>J. hmotnost [t]</t>
  </si>
  <si>
    <t>Hmotnost celkem [t]</t>
  </si>
  <si>
    <t>J. suť [t]</t>
  </si>
  <si>
    <t>Suť Celkem [t]</t>
  </si>
  <si>
    <t>Náklady soupisu celkem</t>
  </si>
  <si>
    <t>HSV</t>
  </si>
  <si>
    <t>Práce a dodávky HSV</t>
  </si>
  <si>
    <t>ROZPOCET</t>
  </si>
  <si>
    <t>Zemní práce</t>
  </si>
  <si>
    <t>K</t>
  </si>
  <si>
    <t>113311121</t>
  </si>
  <si>
    <t>Odstranění geotextilií v komunikacích</t>
  </si>
  <si>
    <t>m2</t>
  </si>
  <si>
    <t>CS ÚRS 2024 01</t>
  </si>
  <si>
    <t>4</t>
  </si>
  <si>
    <t>-910240445</t>
  </si>
  <si>
    <t>PP</t>
  </si>
  <si>
    <t>Odstranění geosyntetik s uložením na vzdálenost do 20 m nebo naložením na dopravní prostředek geotextilie</t>
  </si>
  <si>
    <t>Online PSC</t>
  </si>
  <si>
    <t>https://podminky.urs.cz/item/CS_URS_2024_01/113311121</t>
  </si>
  <si>
    <t>P</t>
  </si>
  <si>
    <t>Poznámka k položce:_x000D_
jedná se o odstranění geotextilie pod demontovanou betonovou dlažbou</t>
  </si>
  <si>
    <t>VV</t>
  </si>
  <si>
    <t>"demontáž geotextilie pod demontovanou dlažbou - detail 1-1" (1,005+0,15)*72,92</t>
  </si>
  <si>
    <t>"demontáž geotextilie pod demontovanou dlažbou - detail 2-2" (1,005+0,15)*67,09</t>
  </si>
  <si>
    <t>"demontáž geotextilie pod demontovanou dlažbou - detail 3-3" (0,905+0,15)*6,56</t>
  </si>
  <si>
    <t>"demontáž geotextilie pod demontovanou dlažbou - detail 4-4" 1,505*95,88</t>
  </si>
  <si>
    <t>Součet</t>
  </si>
  <si>
    <t>121151123</t>
  </si>
  <si>
    <t>Sejmutí ornice plochy přes 500 m2 tl vrstvy do 200 mm strojně</t>
  </si>
  <si>
    <t>626972478</t>
  </si>
  <si>
    <t>Sejmutí ornice strojně při souvislé ploše přes 500 m2, tl. vrstvy do 200 mm</t>
  </si>
  <si>
    <t>https://podminky.urs.cz/item/CS_URS_2024_01/121151123</t>
  </si>
  <si>
    <t>Poznámka k položce:_x000D_
položka zahrnuje naložení ornice na auto</t>
  </si>
  <si>
    <t>"viz celkový půdorys" (52,27+72,92+57+67,1)*5</t>
  </si>
  <si>
    <t>3</t>
  </si>
  <si>
    <t>132212131</t>
  </si>
  <si>
    <t>Hloubení nezapažených rýh šířky do 800 mm v soudržných horninách třídy těžitelnosti I skupiny 3 ručně</t>
  </si>
  <si>
    <t>m3</t>
  </si>
  <si>
    <t>1085774794</t>
  </si>
  <si>
    <t>Hloubení nezapažených rýh šířky do 800 mm ručně s urovnáním dna do předepsaného profilu a spádu v hornině třídy těžitelnosti I skupiny 3 soudržných</t>
  </si>
  <si>
    <t>https://podminky.urs.cz/item/CS_URS_2024_01/132212131</t>
  </si>
  <si>
    <t>Poznámka k položce:_x000D_
včetně naložení na auto</t>
  </si>
  <si>
    <t>"25% z celkového výkopu pro okapový chodníček a pro žlabovky"</t>
  </si>
  <si>
    <t>"pro žlabovky  - detail 1-1" 72,92*0,8*0,3*0,25</t>
  </si>
  <si>
    <t>"pro okapový chodníček- detail 2-2" 67,09*0,6*0,225*0,25</t>
  </si>
  <si>
    <t>"pro žlabovky po vybourání stáv. žlabovek - detail 4-4" 95,88*(0,8*0,3-0,6*0,2)*0,25</t>
  </si>
  <si>
    <t>132251101</t>
  </si>
  <si>
    <t>Hloubení rýh nezapažených š do 800 mm v hornině třídy těžitelnosti I skupiny 3 objem do 20 m3 strojně</t>
  </si>
  <si>
    <t>-1440583330</t>
  </si>
  <si>
    <t>Hloubení nezapažených rýh šířky do 800 mm strojně s urovnáním dna do předepsaného profilu a spádu v hornině třídy těžitelnosti I skupiny 3 do 20 m3</t>
  </si>
  <si>
    <t>https://podminky.urs.cz/item/CS_URS_2024_01/132251101</t>
  </si>
  <si>
    <t>"75% z celkového výkopu pro okapový chodníček a pro žlabovky"</t>
  </si>
  <si>
    <t>"pro žlabovky  - detail 1-1" 72,92*0,8*0,3*0,75</t>
  </si>
  <si>
    <t>"pro okapový chodníček- detail 2-2" 67,09*0,6*0,225*0,75</t>
  </si>
  <si>
    <t>"pro žlabovky po vybourání stáv. žlabovek - detail 4-4" 95,88*(0,8*0,3-0,6*0,2)*0,75</t>
  </si>
  <si>
    <t>5</t>
  </si>
  <si>
    <t>162206111</t>
  </si>
  <si>
    <t>Vodorovné přemístění do 20 m bez naložení výkopku ze zemin schopných zúrodnění</t>
  </si>
  <si>
    <t>504245203</t>
  </si>
  <si>
    <t>Vodorovné přemístění výkopku bez naložení, avšak se složením zemin schopných zúrodnění, na vzdálenost do 20 m</t>
  </si>
  <si>
    <t>https://podminky.urs.cz/item/CS_URS_2024_01/162206111</t>
  </si>
  <si>
    <t>"viz celkový půdorys - doprava na mezideponii" (52,27+72,92+57+67,1)*5*0,2</t>
  </si>
  <si>
    <t>"viz celkový půdorys - doprava z mezideponie zpět na rozhrnutí" (52,27+72,92+57+67,1)*5*0,2</t>
  </si>
  <si>
    <t>6</t>
  </si>
  <si>
    <t>162751117</t>
  </si>
  <si>
    <t>Vodorovné přemístění přes 9 000 do 10000 m výkopku/sypaniny z horniny třídy těžitelnosti I skupiny 1 až 3</t>
  </si>
  <si>
    <t>1623638016</t>
  </si>
  <si>
    <t>Vodorovné přemístění výkopku nebo sypaniny po suchu na obvyklém dopravním prostředku, bez naložení výkopku, avšak se složením bez rozhrnutí z horniny třídy těžitelnosti I skupiny 1 až 3 na vzdálenost přes 9 000 do 10 000 m</t>
  </si>
  <si>
    <t>https://podminky.urs.cz/item/CS_URS_2024_01/162751117</t>
  </si>
  <si>
    <t>"odvoz přebytečné zeminy ze zemních prací přímo na skládku - viz položky zemních prací" 9,515+28,548</t>
  </si>
  <si>
    <t>7</t>
  </si>
  <si>
    <t>167103101</t>
  </si>
  <si>
    <t>Nakládání výkopku ze zemin schopných zúrodnění</t>
  </si>
  <si>
    <t>-1000641955</t>
  </si>
  <si>
    <t>Nakládání neulehlého výkopku z hromad zeminy schopné zúrodnění</t>
  </si>
  <si>
    <t>https://podminky.urs.cz/item/CS_URS_2024_01/167103101</t>
  </si>
  <si>
    <t>"viz celkový půdorys - pro dopravu z mezideponie zpět na rozhrnutí" (52,27+72,92+57+67,1)*5*0,2</t>
  </si>
  <si>
    <t>8</t>
  </si>
  <si>
    <t>171201221</t>
  </si>
  <si>
    <t>Poplatek za uložení na skládce (skládkovné) zeminy a kamení kód odpadu 17 05 04</t>
  </si>
  <si>
    <t>t</t>
  </si>
  <si>
    <t>1367007988</t>
  </si>
  <si>
    <t>Poplatek za uložení stavebního odpadu na skládce (skládkovné) zeminy a kamení zatříděného do Katalogu odpadů pod kódem 17 05 04</t>
  </si>
  <si>
    <t>https://podminky.urs.cz/item/CS_URS_2024_01/171201221</t>
  </si>
  <si>
    <t>"odvoz přebytečné zeminy ze zemních prací přímo na skládku - viz položky zemních prací" (9,515+28,548)*1,65</t>
  </si>
  <si>
    <t>9</t>
  </si>
  <si>
    <t>181351103</t>
  </si>
  <si>
    <t>Rozprostření ornice tl vrstvy do 200 mm pl přes 100 do 500 m2 v rovině nebo ve svahu do 1:5 strojně</t>
  </si>
  <si>
    <t>-1296417467</t>
  </si>
  <si>
    <t>Rozprostření a urovnání ornice v rovině nebo ve svahu sklonu do 1:5 strojně při souvislé ploše přes 100 do 500 m2, tl. vrstvy do 200 mm</t>
  </si>
  <si>
    <t>https://podminky.urs.cz/item/CS_URS_2024_01/181351103</t>
  </si>
  <si>
    <t>10</t>
  </si>
  <si>
    <t>181451311</t>
  </si>
  <si>
    <t>Založení trávníku strojně v jedné operaci v rovině nebo na svahu do 1:5</t>
  </si>
  <si>
    <t>1768004750</t>
  </si>
  <si>
    <t>Založení trávníku strojně výsevem včetně utažení na ploše v rovině nebo na svahu do 1:5</t>
  </si>
  <si>
    <t>https://podminky.urs.cz/item/CS_URS_2024_01/181451311</t>
  </si>
  <si>
    <t>11</t>
  </si>
  <si>
    <t>M</t>
  </si>
  <si>
    <t>00572410</t>
  </si>
  <si>
    <t>osivo směs travní parková</t>
  </si>
  <si>
    <t>kg</t>
  </si>
  <si>
    <t>-1480663423</t>
  </si>
  <si>
    <t>"viz celkový půdorys" (52,27+72,92+57+67,1)*5*0,025</t>
  </si>
  <si>
    <t>183403161</t>
  </si>
  <si>
    <t>Obdělání půdy válením v rovině a svahu do 1:5</t>
  </si>
  <si>
    <t>-872070286</t>
  </si>
  <si>
    <t>Obdělání půdy válením v rovině nebo na svahu do 1:5</t>
  </si>
  <si>
    <t>https://podminky.urs.cz/item/CS_URS_2024_01/183403161</t>
  </si>
  <si>
    <t>Vodorovné konstrukce</t>
  </si>
  <si>
    <t>13</t>
  </si>
  <si>
    <t>417321515</t>
  </si>
  <si>
    <t>Ztužující pásy a věnce ze ŽB tř. C 25/30</t>
  </si>
  <si>
    <t>813154023</t>
  </si>
  <si>
    <t>Ztužující pásy a věnce z betonu železového (bez výztuže) tř. C 25/30</t>
  </si>
  <si>
    <t>https://podminky.urs.cz/item/CS_URS_2024_01/417321515</t>
  </si>
  <si>
    <t>"věnec na atice - detail 1-1" 72,92*0,3*0,1</t>
  </si>
  <si>
    <t>"věnec na atice - detail 2-2" 67,09*0,3*0,1</t>
  </si>
  <si>
    <t>"věnec na atice- detail 3-3" 6,56*0,25*0,1</t>
  </si>
  <si>
    <t>14</t>
  </si>
  <si>
    <t>417351115</t>
  </si>
  <si>
    <t>Zřízení bednění ztužujících věnců</t>
  </si>
  <si>
    <t>123218958</t>
  </si>
  <si>
    <t>Bednění bočnic ztužujících pásů a věnců včetně vzpěr zřízení</t>
  </si>
  <si>
    <t>https://podminky.urs.cz/item/CS_URS_2024_01/417351115</t>
  </si>
  <si>
    <t>"věnec na atice - detail 1-1" 72,92*0,1*2</t>
  </si>
  <si>
    <t>"věnec na atice - detail 2-2" 67,09*0,1*2</t>
  </si>
  <si>
    <t>"věnec na atice- detail 3-3" 6,56*0,1</t>
  </si>
  <si>
    <t>15</t>
  </si>
  <si>
    <t>417351116</t>
  </si>
  <si>
    <t>Odstranění bednění ztužujících věnců</t>
  </si>
  <si>
    <t>71651043</t>
  </si>
  <si>
    <t>Bednění bočnic ztužujících pásů a věnců včetně vzpěr odstranění</t>
  </si>
  <si>
    <t>https://podminky.urs.cz/item/CS_URS_2024_01/417351116</t>
  </si>
  <si>
    <t>16</t>
  </si>
  <si>
    <t>417361821</t>
  </si>
  <si>
    <t>Výztuž ztužujících pásů a věnců betonářskou ocelí 10 505</t>
  </si>
  <si>
    <t>2123804654</t>
  </si>
  <si>
    <t>Výztuž ztužujících pásů a věnců z betonářské oceli 10 505 (R) nebo BSt 500</t>
  </si>
  <si>
    <t>https://podminky.urs.cz/item/CS_URS_2024_01/417361821</t>
  </si>
  <si>
    <t>"hlavní výztuž 2xR12"</t>
  </si>
  <si>
    <t>"věnec na atice - detail 1-1" 72,92*2*0,888*0,001*1,1</t>
  </si>
  <si>
    <t>"věnec na atice - detail 2-2" 67,09*2*0,888*0,001*1,1</t>
  </si>
  <si>
    <t>"věnec na atice- detail 3-3" 6,56*2*0,888*0,001*1,1</t>
  </si>
  <si>
    <t>Mezisoučet</t>
  </si>
  <si>
    <t xml:space="preserve">"třmínky R6 á 300 mm" </t>
  </si>
  <si>
    <t>"věnec na atice - detail 1-1" 72,92/0,3*0,55*0,222*0,001*1,1</t>
  </si>
  <si>
    <t>"věnec na atice - detail 2-2" 67,09/0,3*0,55*0,222*0,001*1,1</t>
  </si>
  <si>
    <t>"věnec na atice- detail 3-3" 6,56/0,3*0,55*0,222*0,001*1,1</t>
  </si>
  <si>
    <t>Úpravy povrchů, podlahy a osazování výplní</t>
  </si>
  <si>
    <t>17</t>
  </si>
  <si>
    <t>622135002</t>
  </si>
  <si>
    <t>Vyrovnání podkladu vnějších stěn maltou cementovou tl do 10 mm</t>
  </si>
  <si>
    <t>-431781423</t>
  </si>
  <si>
    <t>Vyrovnání nerovností podkladu vnějších omítaných ploch maltou, tloušťky do 10 mm cementovou stěn</t>
  </si>
  <si>
    <t>https://podminky.urs.cz/item/CS_URS_2024_01/622135002</t>
  </si>
  <si>
    <t>"omytí fasády, která bude zateplena - plocha převzata z PD - S" 34</t>
  </si>
  <si>
    <t>"omytí fasády, která bude zateplena - plocha převzata z PD - V" 85</t>
  </si>
  <si>
    <t>"omytí fasády, která bude zateplena - plocha převzata z PD - J" 33</t>
  </si>
  <si>
    <t>"omytí fasády, která bude zateplena - plocha převzata z PD - Z" 73</t>
  </si>
  <si>
    <t>18</t>
  </si>
  <si>
    <t>622135092</t>
  </si>
  <si>
    <t>Příplatek k vyrovnání vnějších stěn maltou cementovou za každých dalších 5 mm tl</t>
  </si>
  <si>
    <t>-5488569</t>
  </si>
  <si>
    <t>Vyrovnání nerovností podkladu vnějších omítaných ploch tmelem, tloušťky do 2 mm Příplatek k ceně za každých dalších 5 mm tloušťky podkladní vrstvy přes 10 mm maltou cementovou stěn</t>
  </si>
  <si>
    <t>https://podminky.urs.cz/item/CS_URS_2024_01/622135092</t>
  </si>
  <si>
    <t>"omytí fasády, která bude zateplena - plocha převzata z PD - S" 34*4</t>
  </si>
  <si>
    <t>"omytí fasády, která bude zateplena - plocha převzata z PD - V" 85*4</t>
  </si>
  <si>
    <t>"omytí fasády, která bude zateplena - plocha převzata z PD - J" 33*4</t>
  </si>
  <si>
    <t>"omytí fasády, která bude zateplena - plocha převzata z PD - Z" 73*4</t>
  </si>
  <si>
    <t>19</t>
  </si>
  <si>
    <t>622143003</t>
  </si>
  <si>
    <t>Montáž omítkových plastových nebo pozinkovaných rohových profilů</t>
  </si>
  <si>
    <t>m</t>
  </si>
  <si>
    <t>702302500</t>
  </si>
  <si>
    <t>Montáž omítkových profilů plastových, pozinkovaných nebo dřevěných upevněných vtlačením do podkladní vrstvy nebo přibitím rohových s tkaninou</t>
  </si>
  <si>
    <t>https://podminky.urs.cz/item/CS_URS_2024_01/622143003</t>
  </si>
  <si>
    <t>"rohy objektu" 1,2*4+0,45*4</t>
  </si>
  <si>
    <t>"samostatně nerozpočtované lišty" 3</t>
  </si>
  <si>
    <t>20</t>
  </si>
  <si>
    <t>63127464</t>
  </si>
  <si>
    <t>profil rohový Al 15x15mm s výztužnou tkaninou š 100mm pro ETICS</t>
  </si>
  <si>
    <t>-1523371810</t>
  </si>
  <si>
    <t>"rohy objektu" (1,2*4+0,45*4)*1,1</t>
  </si>
  <si>
    <t>"samostatně nerozpočtované lišty" 3*1,1</t>
  </si>
  <si>
    <t>622151021</t>
  </si>
  <si>
    <t>Penetrační akrylátový nátěr vnějších mozaikových tenkovrstvých omítek stěn</t>
  </si>
  <si>
    <t>849401072</t>
  </si>
  <si>
    <t>Penetrační nátěr vnějších pastovitých tenkovrstvých omítek mozaikových akrylátový stěn</t>
  </si>
  <si>
    <t>https://podminky.urs.cz/item/CS_URS_2024_01/622151021</t>
  </si>
  <si>
    <t>22</t>
  </si>
  <si>
    <t>622211011</t>
  </si>
  <si>
    <t>Montáž kontaktního zateplení vnějších stěn lepením a mechanickým kotvením polystyrénových desek do betonu a zdiva tl přes 40 do 80 mm</t>
  </si>
  <si>
    <t>-845629012</t>
  </si>
  <si>
    <t>Montáž kontaktního zateplení lepením a mechanickým kotvením z polystyrenových desek (dodávka ve specifikaci) na vnější stěny, na podklad betonový nebo z lehčeného betonu, z tvárnic keramických nebo vápenopískových, tloušťky desek přes 40 do 80 mm</t>
  </si>
  <si>
    <t>https://podminky.urs.cz/item/CS_URS_2024_01/622211011</t>
  </si>
  <si>
    <t>Poznámka k položce:_x000D_
POZOR - jako lepidlo je použitá dvousložková silnovrstvá asfaltová stěrka!!!</t>
  </si>
  <si>
    <t>23</t>
  </si>
  <si>
    <t>28376421</t>
  </si>
  <si>
    <t>deska XPS hrana polodrážková a hladký povrch 300kPA λ=0,035 tl 80mm</t>
  </si>
  <si>
    <t>-1575520521</t>
  </si>
  <si>
    <t>"omytí fasády, která bude zateplena - plocha převzata z PD - S" 34*1,15</t>
  </si>
  <si>
    <t>"omytí fasády, která bude zateplena - plocha převzata z PD - V" 85*1,15</t>
  </si>
  <si>
    <t>"omytí fasády, která bude zateplena - plocha převzata z PD - J" 33*1,15</t>
  </si>
  <si>
    <t>"omytí fasády, která bude zateplena - plocha převzata z PD - Z" 73*1,15</t>
  </si>
  <si>
    <t>24</t>
  </si>
  <si>
    <t>622251101</t>
  </si>
  <si>
    <t>Příplatek k cenám kontaktního zateplení vnějších stěn za zápustnou montáž a použití tepelněizolačních zátek z polystyrenu</t>
  </si>
  <si>
    <t>-458835127</t>
  </si>
  <si>
    <t>Montáž kontaktního zateplení lepením a mechanickým kotvením Příplatek k cenám za zápustnou montáž kotev s použitím tepelněizolačních zátek na vnější stěny z polystyrenu</t>
  </si>
  <si>
    <t>https://podminky.urs.cz/item/CS_URS_2024_01/622251101</t>
  </si>
  <si>
    <t>25</t>
  </si>
  <si>
    <t>Kladení dlažby z betonových dlaždic 50x50 cm na sucho na tepelnou izolaci</t>
  </si>
  <si>
    <t>-1409383514</t>
  </si>
  <si>
    <t>"90% vybourané dlažby bude očištěno a zpětně položeno"</t>
  </si>
  <si>
    <t>"původní demontovaná dlažba - detail 1-1" 1,005*72,92*0,9</t>
  </si>
  <si>
    <t>"původní demontovaná dlažba - detail 2-2" 1,005*67,09*0,9</t>
  </si>
  <si>
    <t>"původní demontovaná dlažba  - detail 3-3" 0,905*6,56*0,9</t>
  </si>
  <si>
    <t>"původní demontovaná dlažba - detail 4-4" 1,505*95,88*0,9</t>
  </si>
  <si>
    <t>"10% dlažby bude nové"</t>
  </si>
  <si>
    <t>"nová dlažba - detail 1-1" 1,005*72,92*0,1</t>
  </si>
  <si>
    <t>"nová dlažba - detail 2-2" 1,005*67,09*0,1</t>
  </si>
  <si>
    <t>"nová dlažba  - detail 3-3" 0,905*6,56*0,1</t>
  </si>
  <si>
    <t>"nová dlažba - detail 4-4" 1,505*95,88*0,1</t>
  </si>
  <si>
    <t>26</t>
  </si>
  <si>
    <t>dlažba chodníková betonová 500x500mm tl 60mm přírodní</t>
  </si>
  <si>
    <t>-708217595</t>
  </si>
  <si>
    <t>"nová dlažba - detail 1-1" 1,005*72,92*0,1*1,05</t>
  </si>
  <si>
    <t>"nová dlažba - detail 2-2" 1,005*67,09*0,1*1,05</t>
  </si>
  <si>
    <t>"nová dlažba  - detail 3-3" 0,905*6,56*0,1*1,05</t>
  </si>
  <si>
    <t>"nová dlažba - detail 4-4" 1,505*95,88*0,1*1,05</t>
  </si>
  <si>
    <t>27</t>
  </si>
  <si>
    <t>622511112</t>
  </si>
  <si>
    <t>Tenkovrstvá akrylátová mozaiková střednězrnná omítka vnějších stěn</t>
  </si>
  <si>
    <t>831080381</t>
  </si>
  <si>
    <t>Omítka tenkovrstvá akrylátová vnějších ploch probarvená bez penetrace mozaiková střednězrnná stěn</t>
  </si>
  <si>
    <t>https://podminky.urs.cz/item/CS_URS_2024_01/622511112</t>
  </si>
  <si>
    <t>28</t>
  </si>
  <si>
    <t>629995101</t>
  </si>
  <si>
    <t>Očištění vnějších ploch tlakovou vodou</t>
  </si>
  <si>
    <t>2029996410</t>
  </si>
  <si>
    <t>Očištění vnějších ploch tlakovou vodou omytím</t>
  </si>
  <si>
    <t>https://podminky.urs.cz/item/CS_URS_2024_01/629995101</t>
  </si>
  <si>
    <t>29</t>
  </si>
  <si>
    <t>Okapový chodník z drceného kameniva tl 225 mm s udusáním</t>
  </si>
  <si>
    <t>919336404</t>
  </si>
  <si>
    <t>Poznámka k položce:_x000D_
POZOR - použita frakce 16/32 mm!!!</t>
  </si>
  <si>
    <t>"podél jedné strany VDJ  - detail 2-2" 67,09*0,4</t>
  </si>
  <si>
    <t>Ostatní konstrukce a práce, bourání</t>
  </si>
  <si>
    <t>30</t>
  </si>
  <si>
    <t>916231213</t>
  </si>
  <si>
    <t>Osazení chodníkového obrubníku betonového stojatého s boční opěrou do lože z betonu prostého</t>
  </si>
  <si>
    <t>-1189674725</t>
  </si>
  <si>
    <t>Osazení chodníkového obrubníku betonového se zřízením lože, s vyplněním a zatřením spár cementovou maltou stojatého s boční opěrou z betonu prostého, do lože z betonu prostého</t>
  </si>
  <si>
    <t>https://podminky.urs.cz/item/CS_URS_2024_01/916231213</t>
  </si>
  <si>
    <t>Poznámka k položce:_x000D_
včetně lože z betonu dle PD</t>
  </si>
  <si>
    <t>"podél jedné strany VDJ  - detail 2-2" 67,09+0,45*2</t>
  </si>
  <si>
    <t>31</t>
  </si>
  <si>
    <t>59217037</t>
  </si>
  <si>
    <t>obrubník parkový betonový 500x50x200mm přírodní</t>
  </si>
  <si>
    <t>-843622147</t>
  </si>
  <si>
    <t>"podél jedné strany VDJ  - detail 2-2" (67,09+0,45*2)*1,05</t>
  </si>
  <si>
    <t>32</t>
  </si>
  <si>
    <t>Těsnění dilatační spáry betonové konstrukce reprofilační maltou do pl 4,0 cm2</t>
  </si>
  <si>
    <t>-852836731</t>
  </si>
  <si>
    <t>"spára mezi žlabem a stěnou - detail 1-1" 72,92</t>
  </si>
  <si>
    <t>"spára mezi žlabem a stěnou - detail 4-4" 95,88</t>
  </si>
  <si>
    <t>33</t>
  </si>
  <si>
    <t>935112211</t>
  </si>
  <si>
    <t>Osazení příkopového žlabu do betonu tl 100 mm z betonových tvárnic š 800 mm</t>
  </si>
  <si>
    <t>1296590022</t>
  </si>
  <si>
    <t>Osazení betonového příkopového žlabu s vyplněním a zatřením spár cementovou maltou s ložem tl. 100 mm z betonu prostého z betonových příkopových tvárnic šířky přes 500 do 800 mm</t>
  </si>
  <si>
    <t>https://podminky.urs.cz/item/CS_URS_2024_01/935112211</t>
  </si>
  <si>
    <t>"pod atikou - detail 1-1" 72,92</t>
  </si>
  <si>
    <t>"pod okapovou hranou - detail 4-4" 95,88+13,035</t>
  </si>
  <si>
    <t>34</t>
  </si>
  <si>
    <t xml:space="preserve">žlab betonový velký 330x670x158 mm </t>
  </si>
  <si>
    <t>24345548</t>
  </si>
  <si>
    <t>"pod atikou - detail 1-1" 72,92*1,05</t>
  </si>
  <si>
    <t>"pod okapovou hranou - detail 4-4" (95,88+13,035)*1,05</t>
  </si>
  <si>
    <t>35</t>
  </si>
  <si>
    <t>935112911</t>
  </si>
  <si>
    <t>Příplatek ZKD tl 10 mm lože přes 100 mm u příkopového žlabu osazeného do betonu</t>
  </si>
  <si>
    <t>-1355765659</t>
  </si>
  <si>
    <t>Osazení betonového příkopového žlabu s vyplněním a zatřením spár cementovou maltou Příplatek k cenám za každých dalších i započatých 10 mm tloušťky lože přes 100 mm</t>
  </si>
  <si>
    <t>https://podminky.urs.cz/item/CS_URS_2024_01/935112911</t>
  </si>
  <si>
    <t>"pod atikou - detail 1-1" 72,92*0,8*8</t>
  </si>
  <si>
    <t>"pod okapovou hranou - detail 4-4" (95,88+13,035)*0,8*8</t>
  </si>
  <si>
    <t>36</t>
  </si>
  <si>
    <t>952902501</t>
  </si>
  <si>
    <t>Čištění střešních nebo nadstřešních konstrukcí plochých střech budov</t>
  </si>
  <si>
    <t>-1815468489</t>
  </si>
  <si>
    <t>Čištění budov při provádění oprav a udržovacích prací střešních nebo nadstřešních konstrukcí, střech plochých</t>
  </si>
  <si>
    <t>https://podminky.urs.cz/item/CS_URS_2024_01/952902501</t>
  </si>
  <si>
    <t>"odborný odhad znečištěných ploch" 400</t>
  </si>
  <si>
    <t>37</t>
  </si>
  <si>
    <t>Bourání podlah z dlaždic betonových, teracových nebo čedičových tl do 20 mm plochy přes 1 m2, PRO ZPĚTNÉ POUŽITÍ!!!</t>
  </si>
  <si>
    <t>730134801</t>
  </si>
  <si>
    <t>Bourání podlah z dlaždic bez podkladního lože nebo mazaniny, s jakoukoliv výplní spár betonových, teracových nebo čedičových tl. do 20 mm, plochy přes 1 m2, PRO ZPĚTNÉ POUŽITÍ!!!</t>
  </si>
  <si>
    <t>Poznámka k položce:_x000D_
dlažba bude zpětně použita, demontáž nutno provádět bez poškození dlažby ručně - zvýšená pracnost!!!</t>
  </si>
  <si>
    <t>"demontáž dlažby - detail 1-1" 1,005*72,92*0,9</t>
  </si>
  <si>
    <t>"demontáž dlažby - detail 2-2" 1,005*67,09*0,9</t>
  </si>
  <si>
    <t>"demontáž dlažby  - detail 3-3" 0,905*6,56*0,9</t>
  </si>
  <si>
    <t>"demontáž dlažby - detail 4-4" 1,505*95,88*0,9</t>
  </si>
  <si>
    <t>38</t>
  </si>
  <si>
    <t>965081313</t>
  </si>
  <si>
    <t>Bourání podlah z dlaždic betonových, teracových nebo čedičových tl do 20 mm plochy přes 1 m2</t>
  </si>
  <si>
    <t>2026244617</t>
  </si>
  <si>
    <t>Bourání podlah z dlaždic bez podkladního lože nebo mazaniny, s jakoukoliv výplní spár betonových, teracových nebo čedičových tl. do 20 mm, plochy přes 1 m2</t>
  </si>
  <si>
    <t>https://podminky.urs.cz/item/CS_URS_2024_01/965081313</t>
  </si>
  <si>
    <t>"10%z bourané dlažby půjde do suti"</t>
  </si>
  <si>
    <t>"demontáž dlažby - detail 1-1" 1,005*72,92*0,1</t>
  </si>
  <si>
    <t>"demontáž dlažby - detail 2-2" 1,005*67,09*0,1</t>
  </si>
  <si>
    <t>"demontáž dlažby - detail 3-3" 0,905*6,56*0,1</t>
  </si>
  <si>
    <t>"demontáž dlažby - detail 4-4" 1,505*95,88*0,1</t>
  </si>
  <si>
    <t>39</t>
  </si>
  <si>
    <t>966008212</t>
  </si>
  <si>
    <t>Bourání odvodňovacího žlabu z betonových příkopových tvárnic š přes 500 do 800 mm</t>
  </si>
  <si>
    <t>-165177340</t>
  </si>
  <si>
    <t>Bourání odvodňovacího žlabu s odklizením a uložením vybouraného materiálu na skládku na vzdálenost do 10 m nebo s naložením na dopravní prostředek z betonových příkopových tvárnic nebo desek šířky přes 500 do 800 mm, součástí bourání je i vybourání betonového lože tl. 150 mm!!!</t>
  </si>
  <si>
    <t>https://podminky.urs.cz/item/CS_URS_2024_01/966008212</t>
  </si>
  <si>
    <t>"¨bourání žlabu - detail 4-4" 95,88+13,035</t>
  </si>
  <si>
    <t>40</t>
  </si>
  <si>
    <t>979054441</t>
  </si>
  <si>
    <t>Očištění vybouraných z desek nebo dlaždic s původním spárováním z kameniva těženého</t>
  </si>
  <si>
    <t>1752585970</t>
  </si>
  <si>
    <t>Očištění vybouraných prvků komunikací od spojovacího materiálu s odklizením a uložením očištěných hmot a spojovacího materiálu na skládku na vzdálenost do 10 m dlaždic, desek nebo tvarovek s původním vyplněním spár kamenivem těženým</t>
  </si>
  <si>
    <t>https://podminky.urs.cz/item/CS_URS_2024_01/979054441</t>
  </si>
  <si>
    <t>"demontovaná dlažba - detail 1-1" 1,005*72,92*0,9</t>
  </si>
  <si>
    <t>"demontovaná dlažba  - detail 2-2" 1,005*67,09*0,9</t>
  </si>
  <si>
    <t>"demontovaná dlažba  - detail 3-3" 0,905*6,56*0,9</t>
  </si>
  <si>
    <t>"demontovaná dlažba  - detail 4-4" 1,505*95,88*0,9</t>
  </si>
  <si>
    <t>41</t>
  </si>
  <si>
    <t>985311112</t>
  </si>
  <si>
    <t>Reprofilace stěn cementovou sanační maltou tl přes 10 do 20 mm</t>
  </si>
  <si>
    <t>1124659019</t>
  </si>
  <si>
    <t>Reprofilace betonu sanačními maltami na cementové bázi ručně stěn, tloušťky přes 10 do 20 mm</t>
  </si>
  <si>
    <t>https://podminky.urs.cz/item/CS_URS_2024_01/985311112</t>
  </si>
  <si>
    <t>"počítána reprofilace 5-ti% plochy"</t>
  </si>
  <si>
    <t>"fasáda, která bude zateplena - plocha převzata z PD - S" 34*0,05</t>
  </si>
  <si>
    <t>"fasáda, která bude zateplena - plocha převzata z PD - V" 85*0,05</t>
  </si>
  <si>
    <t>"fasáda, která bude zateplena - plocha převzata z PD - J" 33*0,05</t>
  </si>
  <si>
    <t>"fasáda, která bude zateplena - plocha převzata z PD - Z" 73*0,05</t>
  </si>
  <si>
    <t>42</t>
  </si>
  <si>
    <t>985321111</t>
  </si>
  <si>
    <t>Ochranný nátěr výztuže na cementové bázi stěn, líce kleneb a podhledů 1 vrstva tl 1 mm</t>
  </si>
  <si>
    <t>46170713</t>
  </si>
  <si>
    <t>Ochranný nátěr betonářské výztuže 1 vrstva tloušťky 1 mm na cementové bázi stěn, líce kleneb a podhledů</t>
  </si>
  <si>
    <t>https://podminky.urs.cz/item/CS_URS_2024_01/985321111</t>
  </si>
  <si>
    <t>"počítán nátěr 5-ti% plochy"</t>
  </si>
  <si>
    <t>43</t>
  </si>
  <si>
    <t>985331211</t>
  </si>
  <si>
    <t>Dodatečné vlepování betonářské výztuže D 8 mm do chemické malty včetně vyvrtání otvoru</t>
  </si>
  <si>
    <t>1879486580</t>
  </si>
  <si>
    <t>Dodatečné vlepování betonářské výztuže včetně vyvrtání a vyčištění otvoru chemickou maltou průměr výztuže 8 mm</t>
  </si>
  <si>
    <t>https://podminky.urs.cz/item/CS_URS_2024_01/985331211</t>
  </si>
  <si>
    <t>"věnec na atice - detail 1-1" 72,92/0,3*2*0,1</t>
  </si>
  <si>
    <t>"věnec na atice - detail 2-2" 67,09/0,3*2*0,1</t>
  </si>
  <si>
    <t>"věnec na atice- detail 3-3" 6,56/0,3*2*0,1</t>
  </si>
  <si>
    <t>997</t>
  </si>
  <si>
    <t>Přesun sutě</t>
  </si>
  <si>
    <t>44</t>
  </si>
  <si>
    <t>997013151</t>
  </si>
  <si>
    <t>Vnitrostaveništní doprava suti a vybouraných hmot pro budovy v do 6 m s omezením mechanizace</t>
  </si>
  <si>
    <t>1263710484</t>
  </si>
  <si>
    <t>Vnitrostaveništní doprava suti a vybouraných hmot vodorovně do 50 m s naložením s omezením mechanizace pro budovy a haly výšky do 6 m</t>
  </si>
  <si>
    <t>https://podminky.urs.cz/item/CS_URS_2024_01/997013151</t>
  </si>
  <si>
    <t>45</t>
  </si>
  <si>
    <t>997013501</t>
  </si>
  <si>
    <t>Odvoz suti a vybouraných hmot na skládku nebo meziskládku do 1 km se složením</t>
  </si>
  <si>
    <t>-1882422371</t>
  </si>
  <si>
    <t>Odvoz suti a vybouraných hmot na skládku nebo meziskládku se složením, na vzdálenost do 1 km</t>
  </si>
  <si>
    <t>https://podminky.urs.cz/item/CS_URS_2024_01/997013501</t>
  </si>
  <si>
    <t>46</t>
  </si>
  <si>
    <t>997013509</t>
  </si>
  <si>
    <t>Příplatek k odvozu suti a vybouraných hmot na skládku ZKD 1 km přes 1 km</t>
  </si>
  <si>
    <t>89428962</t>
  </si>
  <si>
    <t>Odvoz suti a vybouraných hmot na skládku nebo meziskládku se složením, na vzdálenost Příplatek k ceně za každý další započatý 1 km přes 1 km</t>
  </si>
  <si>
    <t>https://podminky.urs.cz/item/CS_URS_2024_01/997013509</t>
  </si>
  <si>
    <t>"odvoz na skládku k likvidaci" 41,866*(10-1)</t>
  </si>
  <si>
    <t>47</t>
  </si>
  <si>
    <t>997013601</t>
  </si>
  <si>
    <t>Poplatek za uložení na skládce (skládkovné) stavebního odpadu betonového kód odpadu 17 01 01</t>
  </si>
  <si>
    <t>-1196938673</t>
  </si>
  <si>
    <t>Poplatek za uložení stavebního odpadu na skládce (skládkovné) z prostého betonu zatříděného do Katalogu odpadů pod kódem 17 01 01</t>
  </si>
  <si>
    <t>https://podminky.urs.cz/item/CS_URS_2024_01/997013601</t>
  </si>
  <si>
    <t>"součet z rozpočtového programu" 1,717+38,12</t>
  </si>
  <si>
    <t>48</t>
  </si>
  <si>
    <t>997013631</t>
  </si>
  <si>
    <t>Poplatek za uložení na skládce (skládkovné) stavebního odpadu směsného kód odpadu 17 09 04</t>
  </si>
  <si>
    <t>49419688</t>
  </si>
  <si>
    <t>Poplatek za uložení stavebního odpadu na skládce (skládkovné) směsného stavebního a demoličního zatříděného do Katalogu odpadů pod kódem 17 09 04</t>
  </si>
  <si>
    <t>https://podminky.urs.cz/item/CS_URS_2024_01/997013631</t>
  </si>
  <si>
    <t>"součet z rozpočtového programu - klempířina" 0,632</t>
  </si>
  <si>
    <t>"součet z rozpočtového programu - geotextilie" 0,25</t>
  </si>
  <si>
    <t>49</t>
  </si>
  <si>
    <t>997013645</t>
  </si>
  <si>
    <t>Poplatek za uložení na skládce (skládkovné) odpadu asfaltového bez dehtu kód odpadu 17 03 02</t>
  </si>
  <si>
    <t>-1994789875</t>
  </si>
  <si>
    <t>Poplatek za uložení stavebního odpadu na skládce (skládkovné) asfaltového bez obsahu dehtu zatříděného do Katalogu odpadů pod kódem 17 03 02</t>
  </si>
  <si>
    <t>https://podminky.urs.cz/item/CS_URS_2024_01/997013645</t>
  </si>
  <si>
    <t>"součet z rozpočtového programu - hydroizolace" 0,484</t>
  </si>
  <si>
    <t>50</t>
  </si>
  <si>
    <t>997013814</t>
  </si>
  <si>
    <t>Poplatek za uložení na skládce (skládkovné) stavebního odpadu izolací kód odpadu 17 06 04</t>
  </si>
  <si>
    <t>-2061026830</t>
  </si>
  <si>
    <t>Poplatek za uložení stavebního odpadu na skládce (skládkovné) z izolačních materiálů zatříděného do Katalogu odpadů pod kódem 17 06 04</t>
  </si>
  <si>
    <t>https://podminky.urs.cz/item/CS_URS_2024_01/997013814</t>
  </si>
  <si>
    <t>"součet z rozpočtového programu - XPS" 0,663</t>
  </si>
  <si>
    <t>998</t>
  </si>
  <si>
    <t>Přesun hmot</t>
  </si>
  <si>
    <t>51</t>
  </si>
  <si>
    <t>998011001</t>
  </si>
  <si>
    <t>Přesun hmot pro budovy zděné v do 6 m</t>
  </si>
  <si>
    <t>-810076490</t>
  </si>
  <si>
    <t>Přesun hmot pro budovy občanské výstavby, bydlení, výrobu a služby s nosnou svislou konstrukcí zděnou z cihel, tvárnic nebo kamene vodorovná dopravní vzdálenost do 100 m základní pro budovy výšky do 6 m</t>
  </si>
  <si>
    <t>https://podminky.urs.cz/item/CS_URS_2024_01/998011001</t>
  </si>
  <si>
    <t>PSV</t>
  </si>
  <si>
    <t>Práce a dodávky PSV</t>
  </si>
  <si>
    <t>712</t>
  </si>
  <si>
    <t>Povlakové krytiny</t>
  </si>
  <si>
    <t>52</t>
  </si>
  <si>
    <t>Dodávka a montáž ošetření přechodu starého a nového asfaltového pásu - tekutá hydroizolace v kombinaci s polyesterovou rohoží, specifikace-viz PD</t>
  </si>
  <si>
    <t>807709739</t>
  </si>
  <si>
    <t>Poznámka k položce:_x000D_
uvedena čistá výměra!!!</t>
  </si>
  <si>
    <t>"napojení nové a staré izolace - detail 1-1" 72,92*0,355</t>
  </si>
  <si>
    <t>"napojení nové a staré izolace - detail 2-2" 67,09*0,355</t>
  </si>
  <si>
    <t>"napojení nové a staré izolace - detail 3-3" 6,56*0,355</t>
  </si>
  <si>
    <t>"napojení nové a staré izolace - detail 4-4" 95,88*0,4</t>
  </si>
  <si>
    <t>53</t>
  </si>
  <si>
    <t>712311101</t>
  </si>
  <si>
    <t>Provedení povlakové krytiny střech do 10° za studena lakem penetračním nebo asfaltovým</t>
  </si>
  <si>
    <t>429755234</t>
  </si>
  <si>
    <t>Provedení povlakové krytiny střech plochých do 10° natěradly a tmely za studena nátěrem lakem penetračním nebo asfaltovým</t>
  </si>
  <si>
    <t>https://podminky.urs.cz/item/CS_URS_2024_01/712311101</t>
  </si>
  <si>
    <t>Poznámka k položce:_x000D_
POZOR - položka zahrnuje nátěr vodorovný i svislý!!!</t>
  </si>
  <si>
    <t>"pod podkladní či horní asf. pás - vodorovně - detail 1-1" 72,92*(0,205+0,45)</t>
  </si>
  <si>
    <t>"pod podkladní či horní asf. pás - vodorovně - detail 2-2" 67,09*(0,205+0,45)</t>
  </si>
  <si>
    <t>"pod podkladní či horní asf. pás - vodorovně - detail 3-3" 06,56*(0,205+0,25)</t>
  </si>
  <si>
    <t>"pod podkladní či horní asf. pás - vodorovně - detail 4-4" 95,88*0,75</t>
  </si>
  <si>
    <t>"pod podkladní či horní asf. pás - svisle - detail 1-1" 72,92*0,435</t>
  </si>
  <si>
    <t>"pod podkladní či horní asf. pás - svisle - detail 2-2" 67,09*0,435</t>
  </si>
  <si>
    <t>"pod podkladní či horní asf. pás - svisle - detail 3-3" 06,56*0,435</t>
  </si>
  <si>
    <t>54</t>
  </si>
  <si>
    <t>11163150</t>
  </si>
  <si>
    <t>lak penetrační asfaltový</t>
  </si>
  <si>
    <t>-2110140075</t>
  </si>
  <si>
    <t>"pod podkladní či horní asf. pás - vodorovně - detail 1-1" 72,92*(0,205+0,45)*0,4*0,001</t>
  </si>
  <si>
    <t>"pod podkladní či horní asf. pás - vodorovně - detail 2-2" 67,09*(0,205+0,45)*0,4*0,001</t>
  </si>
  <si>
    <t>"pod podkladní či horní asf. pás - vodorovně - detail 3-3" 06,56*(0,205+0,25)*0,4*0,001</t>
  </si>
  <si>
    <t>"pod podkladní či horní asf. pás - vodorovně - detail 4-4" 95,88*0,75*0,4*0,001</t>
  </si>
  <si>
    <t>"pod podkladní či horní asf. pás - svisle - detail 1-1" 72,92*0,435*0,4*0,001</t>
  </si>
  <si>
    <t>"pod podkladní či horní asf. pás - svisle - detail 2-2" 67,09*0,435*0,4*0,001</t>
  </si>
  <si>
    <t>"pod podkladní či horní asf. pás - svisle - detail 3-3" 06,56*0,435*0,4*0,001</t>
  </si>
  <si>
    <t>55</t>
  </si>
  <si>
    <t>712340832</t>
  </si>
  <si>
    <t>Odstranění povlakové krytiny střech do 10° z pásů NAIP přitavených v plné ploše dvouvrstvé</t>
  </si>
  <si>
    <t>1641240181</t>
  </si>
  <si>
    <t>Odstranění povlakové krytiny střech plochých do 10° z přitavených pásů NAIP v plné ploše dvouvrstvé</t>
  </si>
  <si>
    <t>https://podminky.urs.cz/item/CS_URS_2024_01/712340832</t>
  </si>
  <si>
    <t>"demontáž hydroizolace pod oplechováním atiky - detail 1-1" 72,92*0,3</t>
  </si>
  <si>
    <t>"demontáž hydroizolace pod oplechováním atiky - detail 2-2" 67,09*0,3</t>
  </si>
  <si>
    <t>"demontáž hydroizolace pod oplechováním atiky - detail 3-3" 6,56*0,3</t>
  </si>
  <si>
    <t>56</t>
  </si>
  <si>
    <t>712341559</t>
  </si>
  <si>
    <t>Provedení povlakové krytiny střech do 10° pásy NAIP přitavením v plné ploše</t>
  </si>
  <si>
    <t>-674485512</t>
  </si>
  <si>
    <t>Provedení povlakové krytiny střech plochých do 10° pásy přitavením NAIP v plné ploše</t>
  </si>
  <si>
    <t>https://podminky.urs.cz/item/CS_URS_2024_01/712341559</t>
  </si>
  <si>
    <t>Poznámka k položce:_x000D_
POZOR - položka zahrnuje nátavení vodorovně i sviisle!!!</t>
  </si>
  <si>
    <t>"HORNÍ PÁS"</t>
  </si>
  <si>
    <t>"vodorovně - detail 1-1" 72,92*(0,205+0,45)*1,2</t>
  </si>
  <si>
    <t>"vodorovně - detail 2-2" 67,09*(0,205+0,45)*1,2</t>
  </si>
  <si>
    <t>"vodorovně - detail 3-3" 06,56*(0,205+0,25)*1,2</t>
  </si>
  <si>
    <t>"vodorovně - detail 4-4" 95,88*0,75*1,2</t>
  </si>
  <si>
    <t>"svisle - detail 1-1" 72,92*0,435*1,2</t>
  </si>
  <si>
    <t>"svisle - detail 2-2" 67,09*0,435*1,2</t>
  </si>
  <si>
    <t>"svisle - detail 3-3" 6,56*0,435*1,2</t>
  </si>
  <si>
    <t>"PODKLADNÍ PÁS"</t>
  </si>
  <si>
    <t>"vodorovně - detail 1-1" 72,92*0,45*1,2</t>
  </si>
  <si>
    <t>"vodorovně - detail 2-2" 67,09*0,45*1,2</t>
  </si>
  <si>
    <t>"vodorovně - detail 3-3" 06,56*0,25*1,2</t>
  </si>
  <si>
    <t>"vodorovně - detail 4-4" 95,88*0,55*1,2</t>
  </si>
  <si>
    <t>57</t>
  </si>
  <si>
    <t xml:space="preserve">pás z SBS modifikovaného asfaltu, zvýšená odolnost proti vysokým teplotám, kombinovaná nosná vložka, horní povrch břidličný posyp, spodní povrch spalitelná PE fólie, barva modrozelená, ohebnost za nízkých teplot -25 °C, odolnost proti stékání při zvýšené </t>
  </si>
  <si>
    <t>101498297</t>
  </si>
  <si>
    <t>pás z SBS modifikovaného asfaltu, zvýšená odolnost proti vysokým teplotám, kombinovaná nosná vložka, horní povrch břidličný posyp, spodní povrch spalitelná PE fólie, barva modrozelená, ohebnost za nízkých teplot -25 °C, odolnost proti stékání při zvýšené teplotě 120 °C, tloušťka 4,5 mm</t>
  </si>
  <si>
    <t>"svisle - detail 3-3" 06,56*0,435*1,2</t>
  </si>
  <si>
    <t>58</t>
  </si>
  <si>
    <t>62853004</t>
  </si>
  <si>
    <t>pás asfaltový natavitelný modifikovaný SBS s vložkou ze skleněné tkaniny a spalitelnou PE fólií nebo jemnozrnným minerálním posypem na horním povrchu tl 4,0mm</t>
  </si>
  <si>
    <t>1867056306</t>
  </si>
  <si>
    <t>59</t>
  </si>
  <si>
    <t>712391171</t>
  </si>
  <si>
    <t>Provedení povlakové krytiny střech do 10° podkladní textilní vrstvy</t>
  </si>
  <si>
    <t>79530587</t>
  </si>
  <si>
    <t>Provedení povlakové krytiny střech plochých do 10° -ostatní práce provedení vrstvy textilní podkladní</t>
  </si>
  <si>
    <t>https://podminky.urs.cz/item/CS_URS_2024_01/712391171</t>
  </si>
  <si>
    <t>Poznámka k položce:_x000D_
položka zahrnuje vodorovnou i svislou podkladní vrstvu!</t>
  </si>
  <si>
    <t>"nová geotextilie pod překládanou dlažbou - detail 1-1" (1,005+0,15)*72,92</t>
  </si>
  <si>
    <t>"nová geotextilie pod překládanou dlažbou - detail 2-2" (1,005+0,15)*67,09</t>
  </si>
  <si>
    <t>"nová geotextilie pod překládanou dlažbou - detail 3-3" (0,905+0,15)*6,56</t>
  </si>
  <si>
    <t>"nová geotextilie pod překládanou dlažbou - detail 4-4" 1,505*95,88</t>
  </si>
  <si>
    <t>60</t>
  </si>
  <si>
    <t>69311081</t>
  </si>
  <si>
    <t>geotextilie netkaná separační, ochranná, filtrační, drenážní PES 300g/m2</t>
  </si>
  <si>
    <t>-1562069261</t>
  </si>
  <si>
    <t>"nová geotextilie pod překládanou dlažbou - detail 1-1" (1,005+0,15)*72,92*1,2</t>
  </si>
  <si>
    <t>"nová geotextilie pod překládanou dlažbou - detail 2-2" (1,005+0,15)*67,09*1,2</t>
  </si>
  <si>
    <t>"nová geotextilie pod překládanou dlažbou - detail 3-3" (0,905+0,15)*6,56*1,2</t>
  </si>
  <si>
    <t>"nová geotextilie pod překládanou dlažbou - detail 4-4" 1,505*95,88*1,2</t>
  </si>
  <si>
    <t>61</t>
  </si>
  <si>
    <t>998712101</t>
  </si>
  <si>
    <t>Přesun hmot tonážní pro krytiny povlakové v objektech v do 6 m</t>
  </si>
  <si>
    <t>-1095805490</t>
  </si>
  <si>
    <t>Přesun hmot pro povlakové krytiny stanovený z hmotnosti přesunovaného materiálu vodorovná dopravní vzdálenost do 50 m základní v objektech výšky do 6 m</t>
  </si>
  <si>
    <t>https://podminky.urs.cz/item/CS_URS_2024_01/998712101</t>
  </si>
  <si>
    <t>713</t>
  </si>
  <si>
    <t>Izolace tepelné</t>
  </si>
  <si>
    <t>62</t>
  </si>
  <si>
    <t>713140822</t>
  </si>
  <si>
    <t>Odstranění tepelné izolace střech nadstřešní volně kladené z polystyrenu nasáklého vodou tl do 100 mm</t>
  </si>
  <si>
    <t>-217031943</t>
  </si>
  <si>
    <t>Odstranění tepelné izolace střech plochých z rohoží, pásů, dílců, desek, bloků nadstřešních izolací volně položených z polystyrenu nasáklého vodou, tloušťka izolace do 100 mm</t>
  </si>
  <si>
    <t>https://podminky.urs.cz/item/CS_URS_2024_01/713140822</t>
  </si>
  <si>
    <t>"60% izolace do suti"</t>
  </si>
  <si>
    <t>"demontáž 2 vrstev izolace XPS pod demontovanou dlažbou - detail 1-1" 1,005*72,92*2*0,6</t>
  </si>
  <si>
    <t>"demontáž 2 vrstev izolace XPS pod demontovanou dlažbou - detail 2-2" 1,005*67,09*2*0,6</t>
  </si>
  <si>
    <t>"demontáž 2 vrstev izolace XPS pod demontovanou dlažbou - detail 3-3" 0,905*6,56*2*0,6</t>
  </si>
  <si>
    <t>"demontáž 2 vrstev izolace XPS pod demontovanou dlažbou - detail 4-4" 1,505*95,88*2*0,6</t>
  </si>
  <si>
    <t>63</t>
  </si>
  <si>
    <t>Odstranění tepelné izolace střech nadstřešní volně kladené z polystyrenu nasáklého vodou tl do 100 mm, PRO ZPĚTNÉ POUŽITÍ!!!</t>
  </si>
  <si>
    <t>1101935660</t>
  </si>
  <si>
    <t>Odstranění tepelné izolace střech plochých z rohoží, pásů, dílců, desek, bloků nadstřešních izolací volně položených z polystyrenu nasáklého vodou, tloušťka izolace do 100 mm, PRO ZPĚTNÉ POUŽITÍ!!!</t>
  </si>
  <si>
    <t>"40% izolace pro zpětné použití - tj. 80% horní vrstvy"</t>
  </si>
  <si>
    <t>"demontáž 2 vrstev izolace XPS pod demontovanou dlažbou - detail 1-1" 1,005*72,92*2*0,4</t>
  </si>
  <si>
    <t>"demontáž 2 vrstev izolace XPS pod demontovanou dlažbou - detail 2-2" 1,005*67,09*2*0,4</t>
  </si>
  <si>
    <t>"demontáž 2 vrstev izolace XPS pod demontovanou dlažbou - detail 3-3" 0,905*6,56*2*0,4</t>
  </si>
  <si>
    <t>"demontáž 2 vrstev izolace XPS pod demontovanou dlažbou - detail 4-4" 1,505*95,88*2*0,4</t>
  </si>
  <si>
    <t>64</t>
  </si>
  <si>
    <t>713141131</t>
  </si>
  <si>
    <t>Montáž izolace tepelné střech plochých lepené za studena plně 1 vrstva rohoží, pásů, dílců, desek</t>
  </si>
  <si>
    <t>-1446416407</t>
  </si>
  <si>
    <t>Montáž tepelné izolace střech plochých rohožemi, pásy, deskami, dílci, bloky (izolační materiál ve specifikaci) přilepenými za studena jednovrstvá zplna</t>
  </si>
  <si>
    <t>https://podminky.urs.cz/item/CS_URS_2024_01/713141131</t>
  </si>
  <si>
    <t>Poznámka k položce:_x000D_
součástí položky je i dodávka a montáž montážního kotvení dle PD - 2ks kotev m2</t>
  </si>
  <si>
    <t>"40% zpětně použité izolace - tj. 80% horní vrstvy - původní izolace"</t>
  </si>
  <si>
    <t>"40% zpětně použité izolace - detail 1-1" 1,005*72,92*2*0,4</t>
  </si>
  <si>
    <t>"40% zpětně použité izolace - detail 2-2" 1,005*67,09*2*0,4</t>
  </si>
  <si>
    <t>"40% zpětně použité izolace - detail 3-3" 0,905*6,56*2*0,4</t>
  </si>
  <si>
    <t>"40% zpětně použité izolace - detail 4-4" 1,505*95,88*2*0,4</t>
  </si>
  <si>
    <t>"60% nové izolace - tj. 20% horní vrstvy a celá spodní vrstva - nová izolace"</t>
  </si>
  <si>
    <t>"60% nové izolace - detail 1-1" 1,005*72,92*2*0,6</t>
  </si>
  <si>
    <t>"60% nové izolace - detail 2-2" 1,005*67,09*2*0,6</t>
  </si>
  <si>
    <t>"60% nové izolace - detail 3-3" 0,905*6,56*2*0,6</t>
  </si>
  <si>
    <t>"60% nové izolace - detail 4-4" 1,505*95,88*2*0,6</t>
  </si>
  <si>
    <t>65</t>
  </si>
  <si>
    <t>28376417</t>
  </si>
  <si>
    <t>deska XPS hrana polodrážková a hladký povrch 300kPA λ=0,035 tl 50mm</t>
  </si>
  <si>
    <t>2075987439</t>
  </si>
  <si>
    <t>"60% nové izolace - detail 1-1" 1,005*72,92*2*0,6*1,15</t>
  </si>
  <si>
    <t>"60% nové izolace - detail 2-2" 1,005*67,09*2*0,6*1,15</t>
  </si>
  <si>
    <t>"60% nové izolace - detail 3-3" 0,905*6,56*2*0,6*1,15</t>
  </si>
  <si>
    <t>"60% nové izolace - detail 4-4" 1,505*95,88*2*0,6*1,15</t>
  </si>
  <si>
    <t>66</t>
  </si>
  <si>
    <t>998713101</t>
  </si>
  <si>
    <t>Přesun hmot tonážní pro izolace tepelné v objektech v do 6 m</t>
  </si>
  <si>
    <t>1412784917</t>
  </si>
  <si>
    <t>Přesun hmot pro izolace tepelné stanovený z hmotnosti přesunovaného materiálu vodorovná dopravní vzdálenost do 50 m s užitím mechanizace v objektech výšky do 6 m</t>
  </si>
  <si>
    <t>https://podminky.urs.cz/item/CS_URS_2024_01/998713101</t>
  </si>
  <si>
    <t>764</t>
  </si>
  <si>
    <t>Konstrukce klempířské</t>
  </si>
  <si>
    <t>67</t>
  </si>
  <si>
    <t>764002811</t>
  </si>
  <si>
    <t>Demontáž okapového plechu do suti v krytině povlakové</t>
  </si>
  <si>
    <t>-668436472</t>
  </si>
  <si>
    <t>Demontáž klempířských konstrukcí okapového plechu do suti, v krytině povlakové</t>
  </si>
  <si>
    <t>https://podminky.urs.cz/item/CS_URS_2024_01/764002811</t>
  </si>
  <si>
    <t>"demontáž lišty ukončující dlažbu - detail 4-4" 95,88</t>
  </si>
  <si>
    <t>"demontáž oplechování okapové hrany - detail 4-4" 95,88</t>
  </si>
  <si>
    <t>68</t>
  </si>
  <si>
    <t>764002841</t>
  </si>
  <si>
    <t>Demontáž oplechování horních ploch zdí a nadezdívek do suti</t>
  </si>
  <si>
    <t>-70444929</t>
  </si>
  <si>
    <t>Demontáž klempířských konstrukcí oplechování horních ploch zdí a nadezdívek do suti</t>
  </si>
  <si>
    <t>https://podminky.urs.cz/item/CS_URS_2024_01/764002841</t>
  </si>
  <si>
    <t>"demontáž oplechování atiky - detail 1-1" 72,92</t>
  </si>
  <si>
    <t>"demontáž oplechování atiky - detail 2-2" 67,09</t>
  </si>
  <si>
    <t>"demontáž oplechování atiky - detail 3-3" 6,56*2</t>
  </si>
  <si>
    <t>69</t>
  </si>
  <si>
    <t>764011612</t>
  </si>
  <si>
    <t>Podkladní plech z Pz upraveným povrchem rš 200 mm</t>
  </si>
  <si>
    <t>877055092</t>
  </si>
  <si>
    <t>Podkladní plech z pozinkovaného plechu s povrchovou úpravou rš 200 mm</t>
  </si>
  <si>
    <t>https://podminky.urs.cz/item/CS_URS_2024_01/764011612</t>
  </si>
  <si>
    <t>Poznámka k položce:_x000D_
včetně kotvení dle PD</t>
  </si>
  <si>
    <t>"plechy pod oplechování atiky - detail 1-1" 72,92*2</t>
  </si>
  <si>
    <t>"plechy pod oplechování atiky - detail 2-2" 67,09*2</t>
  </si>
  <si>
    <t>"plechy pod oplechování atiky - detail 3-3" 6,56</t>
  </si>
  <si>
    <t>70</t>
  </si>
  <si>
    <t>764042414</t>
  </si>
  <si>
    <t>Strukturovaná oddělovací rohož s integrovanou pojistnou hydroizolací rš přes 300 do 500 mm</t>
  </si>
  <si>
    <t>1579950239</t>
  </si>
  <si>
    <t>Strukturovaná odddělovací rohož s integrovanou pojistnou hydroizolací rš přes 300 do 500 mm</t>
  </si>
  <si>
    <t>https://podminky.urs.cz/item/CS_URS_2024_01/764042414</t>
  </si>
  <si>
    <t>"pod oplechování atiky - detail 1-1" 72,92</t>
  </si>
  <si>
    <t>"pod oplechování atiky - detail 2-2" 67,09</t>
  </si>
  <si>
    <t>"pod oplechování atiky - detail 3-3" 6,56</t>
  </si>
  <si>
    <t>71</t>
  </si>
  <si>
    <t>764214603</t>
  </si>
  <si>
    <t>Oplechování horních ploch a atik bez rohů z Pz s povrch úpravou mechanicky kotvené rš 250 mm</t>
  </si>
  <si>
    <t>200491222</t>
  </si>
  <si>
    <t>Oplechování horních ploch zdí a nadezdívek (atik) z pozinkovaného plechu s povrchovou úpravou mechanicky kotvené rš 250 mm</t>
  </si>
  <si>
    <t>https://podminky.urs.cz/item/CS_URS_2024_01/764214603</t>
  </si>
  <si>
    <t>"oplechování atiky - detail 3-3" 6,56</t>
  </si>
  <si>
    <t>72</t>
  </si>
  <si>
    <t>764214606</t>
  </si>
  <si>
    <t>Oplechování horních ploch a atik bez rohů z Pz s povrch úpravou mechanicky kotvené rš 500 mm</t>
  </si>
  <si>
    <t>-1489588973</t>
  </si>
  <si>
    <t>Oplechování horních ploch zdí a nadezdívek (atik) z pozinkovaného plechu s povrchovou úpravou mechanicky kotvené rš 500 mm</t>
  </si>
  <si>
    <t>https://podminky.urs.cz/item/CS_URS_2024_01/764214606</t>
  </si>
  <si>
    <t>73</t>
  </si>
  <si>
    <t>764214607</t>
  </si>
  <si>
    <t>Oplechování horních ploch a atik bez rohů z Pz s povrch úpravou mechanicky kotvené rš 670 mm</t>
  </si>
  <si>
    <t>1345542156</t>
  </si>
  <si>
    <t>Oplechování horních ploch zdí a nadezdívek (atik) z pozinkovaného plechu s povrchovou úpravou mechanicky kotvené rš 670 mm</t>
  </si>
  <si>
    <t>https://podminky.urs.cz/item/CS_URS_2024_01/764214607</t>
  </si>
  <si>
    <t>"oplechování atiky - detail 1-1" 72,92</t>
  </si>
  <si>
    <t>"oplechování atiky - detail 2-2" 67,09</t>
  </si>
  <si>
    <t>74</t>
  </si>
  <si>
    <t>Dodávka a montáž podkladního plechu z ohýbaného nerezového profilu (v místě okapové hrany) včetně montážního materiálu a tmelení</t>
  </si>
  <si>
    <t>-951359224</t>
  </si>
  <si>
    <t>"podkladní plech - detail 4-4" 95,88</t>
  </si>
  <si>
    <t>75</t>
  </si>
  <si>
    <t>Dodávka a montáž okapnice z ohýbaného nerezového profilu (v místě okapové hrany) včetně montážního materiálu a tmelení</t>
  </si>
  <si>
    <t>-1593882861</t>
  </si>
  <si>
    <t>76</t>
  </si>
  <si>
    <t>Dodávka a montáž kačírkové lišty (ukončovací perforovaná lišta) z ohýbaného L profilu (v místě okapové hrany) včetně montážního materiálu a tmelení</t>
  </si>
  <si>
    <t>-992160297</t>
  </si>
  <si>
    <t>77</t>
  </si>
  <si>
    <t>998764101</t>
  </si>
  <si>
    <t>Přesun hmot tonážní pro konstrukce klempířské v objektech v do 6 m</t>
  </si>
  <si>
    <t>1590777540</t>
  </si>
  <si>
    <t>Přesun hmot pro konstrukce klempířské stanovený z hmotnosti přesunovaného materiálu vodorovná dopravní vzdálenost do 50 m základní v objektech výšky do 6 m</t>
  </si>
  <si>
    <t>https://podminky.urs.cz/item/CS_URS_2024_01/998764101</t>
  </si>
  <si>
    <t>766</t>
  </si>
  <si>
    <t>Konstrukce truhlářské</t>
  </si>
  <si>
    <t>78</t>
  </si>
  <si>
    <t>766414242</t>
  </si>
  <si>
    <t>Montáž obložení stěn pl do 5 m2 panely z aglomerovaných desek přes 0,60 do 1,50 m2</t>
  </si>
  <si>
    <t>1040529652</t>
  </si>
  <si>
    <t>Montáž obložení stěn panely obkladovými plochy do 5 m2 z aglomerovaných desek, plochy přes 0,60 do 1,50 m2</t>
  </si>
  <si>
    <t>https://podminky.urs.cz/item/CS_URS_2024_01/766414242</t>
  </si>
  <si>
    <t>Poznámka k položce:_x000D_
lepeno vodovzdorným lepidlem</t>
  </si>
  <si>
    <t>"pod oplechování atiky - detail 1-1" 72,92*0,45</t>
  </si>
  <si>
    <t>"pod oplechování atiky - detail 2-2" 67,09*0,45</t>
  </si>
  <si>
    <t>"pod oplechování atiky - detail 3-3" 6,56*0,275</t>
  </si>
  <si>
    <t>79</t>
  </si>
  <si>
    <t>60621149</t>
  </si>
  <si>
    <t>překližka vodovzdorná hladká/hladká bříza tl 21mm</t>
  </si>
  <si>
    <t>1077816789</t>
  </si>
  <si>
    <t>"pod oplechování atiky - detail 1-1" 72,92*0,45*1,25</t>
  </si>
  <si>
    <t>"pod oplechování atiky - detail 2-2" 67,09*0,45*1,25</t>
  </si>
  <si>
    <t>"pod oplechování atiky - detail 3-3" 6,56*0,275*1,25</t>
  </si>
  <si>
    <t>80</t>
  </si>
  <si>
    <t>998766101</t>
  </si>
  <si>
    <t>Přesun hmot tonážní pro kce truhlářské v objektech v do 6 m</t>
  </si>
  <si>
    <t>-715932243</t>
  </si>
  <si>
    <t>Přesun hmot pro konstrukce truhlářské stanovený z hmotnosti přesunovaného materiálu vodorovná dopravní vzdálenost do 50 m základní v objektech výšky do 6 m</t>
  </si>
  <si>
    <t>https://podminky.urs.cz/item/CS_URS_2024_01/998766101</t>
  </si>
  <si>
    <t>783</t>
  </si>
  <si>
    <t>Dokončovací práce - nátěry</t>
  </si>
  <si>
    <t>81</t>
  </si>
  <si>
    <t>Dodávka a montáž zatření řezných hran březové překližky trojnásobným voděodolným nátěrem (šíře překližky 21 mm)</t>
  </si>
  <si>
    <t>1400972010</t>
  </si>
  <si>
    <t>Příplatek k cenám bednění nosných nadzákladových zdí za pohledový betonDodávka a montáž zatření řezných hran březové překližky trojnásobným voděodolným nátěrem (šíře překližky 21 mm)</t>
  </si>
  <si>
    <t>"pod oplechování atiky - detail 1-1" 72,92*2*(0,02+0,021+0,02)</t>
  </si>
  <si>
    <t>"pod oplechování atiky - detail 2-2" 67,09*2*(0,02+0,021+0,02)</t>
  </si>
  <si>
    <t>"pod oplechování atiky - detail 3-3" 6,56*2*(0,02+0,021+0,02)</t>
  </si>
  <si>
    <t>789</t>
  </si>
  <si>
    <t>Povrchové úpravy ocelových konstrukcí a technologických zařízení</t>
  </si>
  <si>
    <t>82</t>
  </si>
  <si>
    <t>Žárové pozinkování stávajícího ocelového poklopu revizního vstupu pro odběr vzorků vody</t>
  </si>
  <si>
    <t>kus</t>
  </si>
  <si>
    <t>701306428</t>
  </si>
  <si>
    <t xml:space="preserve">Žárové pozinkování stávajícího ocelového poklopu revizního vstupu pro odběr vzorků vody, součástí položky je i úprava podkladu (odrezivění, odmaštění, apod.) </t>
  </si>
  <si>
    <t>"viz půdorys" 1</t>
  </si>
  <si>
    <t>VN a ON - Vedlejší náklady a ostatní náklady</t>
  </si>
  <si>
    <t>VRN - Vedlejší rozpočtové náklady</t>
  </si>
  <si>
    <t xml:space="preserve">    VRN1 - Průzkumné, geodetické a projektové práce</t>
  </si>
  <si>
    <t xml:space="preserve">    VRN2 - Příprava staveniště</t>
  </si>
  <si>
    <t xml:space="preserve">    VRN3 - Zařízení staveniště</t>
  </si>
  <si>
    <t xml:space="preserve">    VRN4 - Inženýrská činnost</t>
  </si>
  <si>
    <t xml:space="preserve">    VRN5 - Finanční náklady</t>
  </si>
  <si>
    <t>VRN</t>
  </si>
  <si>
    <t>Vedlejší rozpočtové náklady</t>
  </si>
  <si>
    <t>VRN1</t>
  </si>
  <si>
    <t>Průzkumné, geodetické a projektové práce</t>
  </si>
  <si>
    <t>Vytyčení stávajících venkovních rozvodů a inženýrských sítí</t>
  </si>
  <si>
    <t>soubor</t>
  </si>
  <si>
    <t>1024</t>
  </si>
  <si>
    <t>-72987453</t>
  </si>
  <si>
    <t xml:space="preserve">Do této položky patří : 1) vytyčení všech venkovních rozvodů a inženýrských sítí v místě stavby před jejím započetím (vytyčení provede správce či majitel vytyčovaných sítí na náklady zhotovitele) včetně vyhotovení originálu protokolu o zaměření. Součástí položky je i provedení sond (objem sond 2 m3) nutných pro určení poloh jednotlivých inženýrských sítí a rozvodů (vykopání sond a zpětný zához včetně zhutnění). 
Součástí této položky je i zajištění sdělení o umístění veškerých inženýrských sítí od majitelů či provozovatelů sítí a dále i zajištění souhlasu s činností v ochranném pásmu všech stavbou dotčených inženýrských sítí. Sdělení o umístění sítí a souhlasy s činností v ochranném pásmu těchto sítí musí být platné pro celou dobu provádění stavby. </t>
  </si>
  <si>
    <t>"viz popis položky, projektová dokumentace, zadavací dokumentace, apod." 1</t>
  </si>
  <si>
    <t>Projektové práce</t>
  </si>
  <si>
    <t>22795046</t>
  </si>
  <si>
    <t xml:space="preserve">Do této položky patří : 1) náklady na vyhotovení dokumentace skutečného provedení stavby (dále jen DSP) a její předání objednateli v požadované formě a požadovaném počtu, přičemž za požadovaný počet se považují 2x tištěné paré a 1xelektronické paré, za požadovanou formu se považuje 2xtištěná podoba a 1xelektronická podoba ve formátu dwg+doc+xls a 1xelektronická podoba ve formátu pdf+doc+xls (zadavatel nebude poskytovat prováděcí projekt v jiné podobě než je poskytnut v rámci výběrového řízení), rozsah DSP musí odpovídat požadavkům vyhlášky na rozsah dokumentací v platném znění. 
</t>
  </si>
  <si>
    <t>VRN2</t>
  </si>
  <si>
    <t>Příprava staveniště</t>
  </si>
  <si>
    <t>-1895060704</t>
  </si>
  <si>
    <t>Základní rozdělení průvodních činností a nákladů příprava staveniště. Do této položky patří náklady spojené s účastí zhotovitele na předání a převzetí staveniště : 1) Předání a převzetí staveniště
Do této položky patří náklady spojené s účastí zhotovitele na předání a převzetí staveniště.
2) Ochrana stávajících inženýrských sítí na staveništi
Do této položky patří náklady na přezkoumání podkladů objednatel o stavu inženýrských sítí probíhajících staveništěm nebo dotčenými stavbou i mimo území staveniště, kontrola a vytýčení jejich skutečno trasy a provedení ochranných opatření pro zabezpečení stávajících inženýrských sítí..
3) Dočasná dopravní opatření
Náklady na vyhotovení návrhu a provedení dočasného dopravního značení po dobu stavby a zvláštního užívání komunikace, vč. projednání, odsouhlasení s dotčenými orgány a organizacemi a zajištění správních rozhodnutí, dodání dopravních značek a světelné signalizace, jejich rozmístění a přemísťování a jejich údržba v průběhu výstavby včetně následného odstranění, poplatky za správní řízení, splnění podmínek správních rozhodnutí a orgánu DOSS. 
4) Užívání veřejných ploch a prostranství
Do této položky patří náklady a poplatky spojené s užíváním veřejných ploch a prostranství, pokud jsou stavebními pracemi nebo souvisejícími činnostmi dotčeny, a to včetně užívání ploch v souvislosti s uložením stavebního materiálu nebo stavebního odpadu.
5) Bezpečnostní a hygienická opatření na staveništi
Do této položky jsou zahrnuty náklady na ochranu staveniště před vstupem nepovolaných osob, včetně příslušného značení, náklady na oplocení staveniště či na jeho osvětlení, náklady na vypracování potřebné dokumentace pro provoz staveniště z hlediska požární ochrany (požární řád a poplachová směrnice) a z hlediska provozu staveniště (provozně dopravní řád) 6) Staveništní přípojka elektrické energie v rozsahu dle PD</t>
  </si>
  <si>
    <t>VRN3</t>
  </si>
  <si>
    <t>Zařízení staveniště</t>
  </si>
  <si>
    <t>532587000</t>
  </si>
  <si>
    <t>Základní rozdělení průvodních činností a nákladů zařízení staveniště. V rámci nákladů na zařízení staveniště ocení zhotovitel veškeré náklady spojené s vybudováním, provozem a odstraněním zařízení staveniště, a to ve fázích :
1) Vybudování zařízení staveniště
Do této položky patří náklady s případným vypracováním projektové dokumentace zařízení staveniště, zřízením přípojek energií k objektům zařízení staveniště, vybudování případných měřících odběrných míst a zřízení, případná příprava území pro objekty zařízení staveniště a vlastní vybudování objektů zařízení staveniště
2) Provoz zařízení staveniště
Do této položky patří náklady na vybavení objektů zařízení staveniště , náklady na energie spotřebované dodavatelem v rámci provozu zařízení staveniště, náklady na potřebný úklid v prostorách zařízení staveniště, náklady na nutnou údržbu a opravy na objektech zařízení staveniště a na přípojkách energií.
3) Odstranění zařízení staveniště
Do této položky patří odstranění objektů zařízení staveniště včetně přípojek energií a jejich odvoz. Položka zahrnuje i náklady na úpravu povrchů po odstranění zařízení staveniště a úklid ploch, na kterých bylo zařízení staveniště provozováno.
Položka zahrnuje veškeré náklady a činnosti související s vybudováním, provozem a likvidací staveniště, zajištění připojení na elektrickou energii, vodu a odvodnění staveniště, provádění každodenního hrubého úklidu staveniště a průběžnou likvidaci vznikajících odpadů oprávněnou osobou. Součástí této položky jsou standardní prvky BOZP (mobilní oplocení v rozsahu popsaném v projektové dokumentaci, výstražné značení, přechody výkopů, oplocení, zábradlí, atd - včetně jejich dodávky, montáže, údržby a demontáže, respektive likvidace) a plnění povinosti vyplývajících z plánu BOZP včetně připomínek příslušných úřadů. Součástí položky Zařízení staveniště je poskytnutí části zařízení staveniště (včetně stolu a 4 židlí) pro umožnění činnosti TDS, AD a SÚ za účelem konání kontrolním dnů a všech dalších svolávaných jednání (předpokládá se čistý prostor - např. stavební buňka či jiná kancelář stavby). Součástí položky jsou i konstrukce a práce nutné pro zamezení poškození okolní stávající zástavby v rozsahu dle PD.</t>
  </si>
  <si>
    <t>VRN4</t>
  </si>
  <si>
    <t>Inženýrská činnost</t>
  </si>
  <si>
    <t xml:space="preserve">Kompletace dokladové části stavby k předání a převzetí stavby a kolaudaci stavby </t>
  </si>
  <si>
    <t>-1381094984</t>
  </si>
  <si>
    <t>Kompletace dokladů (shromáždění dokladů) o vlastnostech materiálů, o provedených zkouškách a měření, o výchozích kontrolách provozuschopnosti, o zaškolení obsluhy, revizní zprávy s výsledkem-bez závad, doklady o oprávnění k provádění prací, doklady o likvidaci odpadů, návody k obsluze, kopie záručních listů - 2x tištěně</t>
  </si>
  <si>
    <t>VRN5</t>
  </si>
  <si>
    <t>Finanční náklady</t>
  </si>
  <si>
    <t>-1022269504</t>
  </si>
  <si>
    <t>Základní rozdělení průvodních činností a nákladů finanční náklady. Do této položky patří náklady spojené s povinným pojištěním dodavatele nebo stavebního díla či jeho části dle požadavku objednatele, je-li toto pojištění pořadováno v zadavacích či jiných podmínkách a dokumentech, jež jsou součástí zadavací dokumentace. Dále sem patří náklady na požadovanou bankovní záruku za splnění závazku provést dílo-stavbu, je-li tato bankovní záruka požadována v zadavacích či jiných podmínkách a dokumentech, jež jsou součástí zadavací dokumentace.</t>
  </si>
  <si>
    <t>Struktura údajů, formát souboru a metodika pro zpracování</t>
  </si>
  <si>
    <t>Struktura</t>
  </si>
  <si>
    <t>Soubor je složen ze záložky Rekapitulace stavby a záložek s názvem soupisu prací pro jednotlivé objekty ve formátu XLSX. Každá ze záložek přitom obsahuje</t>
  </si>
  <si>
    <t>ještě samostatné sestavy vymezené orámovaním a nadpisem sestavy.</t>
  </si>
  <si>
    <r>
      <rPr>
        <i/>
        <sz val="8"/>
        <rFont val="Arial CE"/>
        <charset val="238"/>
      </rPr>
      <t xml:space="preserve">Rekapitulace stavby </t>
    </r>
    <r>
      <rPr>
        <sz val="8"/>
        <rFont val="Arial CE"/>
        <charset val="238"/>
      </rPr>
      <t>obsahuje sestavu Rekapitulace stavby a Rekapitulace objektů stavby a soupisů prací.</t>
    </r>
  </si>
  <si>
    <r>
      <t xml:space="preserve">V sestavě </t>
    </r>
    <r>
      <rPr>
        <b/>
        <sz val="8"/>
        <rFont val="Arial CE"/>
        <charset val="238"/>
      </rPr>
      <t>Rekapitulace stavby</t>
    </r>
    <r>
      <rPr>
        <sz val="8"/>
        <rFont val="Arial CE"/>
        <charset val="238"/>
      </rPr>
      <t xml:space="preserve"> jsou uvedeny informace identifikující předmět veřejné zakázky na stavební práce, KSO, CC-CZ, CZ-CPV, CZ-CPA a rekapitulaci </t>
    </r>
  </si>
  <si>
    <t>celkové nabídkové ceny uchazeče.</t>
  </si>
  <si>
    <t xml:space="preserve">Termínem "uchazeč" (resp. zhotovitel) se myslí "účastník zadávacího řízení" ve smyslu zákona o zadávání veřejných zakázek. </t>
  </si>
  <si>
    <r>
      <t xml:space="preserve">V sestavě </t>
    </r>
    <r>
      <rPr>
        <b/>
        <sz val="8"/>
        <rFont val="Arial CE"/>
        <charset val="238"/>
      </rPr>
      <t>Rekapitulace objektů stavby a soupisů prací</t>
    </r>
    <r>
      <rPr>
        <sz val="8"/>
        <rFont val="Arial CE"/>
        <charset val="238"/>
      </rPr>
      <t xml:space="preserve"> je uvedena rekapitulace stavebních objektů, inženýrských objektů, provozních souborů,</t>
    </r>
  </si>
  <si>
    <t>vedlejších a ostatních nákladů a ostatních nákladů s rekapitulací nabídkové ceny za jednotlivé soupisy prací. Na základě údaje Typ je možné</t>
  </si>
  <si>
    <t>identifikovat, zda se jedná o objekt nebo soupis prací pro daný objekt:</t>
  </si>
  <si>
    <t>Stavební objekt pozemní</t>
  </si>
  <si>
    <t>ING</t>
  </si>
  <si>
    <t>Stavební objekt inženýrský</t>
  </si>
  <si>
    <t>PRO</t>
  </si>
  <si>
    <t>Provozní soubor</t>
  </si>
  <si>
    <t>VON</t>
  </si>
  <si>
    <t>Vedlejší a ostatní náklady</t>
  </si>
  <si>
    <t>OST</t>
  </si>
  <si>
    <t>Ostatní</t>
  </si>
  <si>
    <t>Soupis</t>
  </si>
  <si>
    <t>Soupis prací pro daný typ objektu</t>
  </si>
  <si>
    <r>
      <rPr>
        <i/>
        <sz val="8"/>
        <rFont val="Arial CE"/>
        <charset val="238"/>
      </rPr>
      <t xml:space="preserve">Soupis prací </t>
    </r>
    <r>
      <rPr>
        <sz val="8"/>
        <rFont val="Arial CE"/>
        <charset val="238"/>
      </rPr>
      <t>pro jednotlivé objekty obsahuje sestavy Krycí list soupisu prací, Rekapitulace členění soupisu prací, Soupis prací. Za soupis prací může být považován</t>
    </r>
  </si>
  <si>
    <t>i objekt stavby v případě, že neobsahuje podřízenou zakázku.</t>
  </si>
  <si>
    <r>
      <rPr>
        <b/>
        <sz val="8"/>
        <rFont val="Arial CE"/>
        <charset val="238"/>
      </rPr>
      <t>Krycí list soupisu</t>
    </r>
    <r>
      <rPr>
        <sz val="8"/>
        <rFont val="Arial CE"/>
        <charset val="238"/>
      </rPr>
      <t xml:space="preserve"> obsahuje rekapitulaci informací o předmětu veřejné zakázky ze sestavy Rekapitulace stavby, informaci o zařazení objektu do KSO, </t>
    </r>
  </si>
  <si>
    <t>CC-CZ, CZ-CPV, CZ-CPA a rekapitulaci celkové nabídkové ceny uchazeče za aktuální soupis prací.</t>
  </si>
  <si>
    <r>
      <rPr>
        <b/>
        <sz val="8"/>
        <rFont val="Arial CE"/>
        <charset val="238"/>
      </rPr>
      <t>Rekapitulace členění soupisu prací</t>
    </r>
    <r>
      <rPr>
        <sz val="8"/>
        <rFont val="Arial CE"/>
        <charset val="238"/>
      </rPr>
      <t xml:space="preserve"> obsahuje rekapitulaci soupisu prací ve všech úrovních členění soupisu tak, jak byla tato členění použita (např. </t>
    </r>
  </si>
  <si>
    <t>stavební díly, funkční díly, případně jiné členění) s rekapitulací nabídkové ceny.</t>
  </si>
  <si>
    <r>
      <rPr>
        <b/>
        <sz val="8"/>
        <rFont val="Arial CE"/>
        <charset val="238"/>
      </rPr>
      <t xml:space="preserve">Soupis prací </t>
    </r>
    <r>
      <rPr>
        <sz val="8"/>
        <rFont val="Arial CE"/>
        <charset val="238"/>
      </rPr>
      <t>obsahuje položky veškerých stavebních nebo montážních prací, dodávek materiálů a služeb nezbytných pro zhotovení stavebního objektu,</t>
    </r>
  </si>
  <si>
    <t>inženýrského objektu, provozního souboru, vedlejších a ostatních nákladů.</t>
  </si>
  <si>
    <t>Pro položky soupisu prací se zobrazují následující informace:</t>
  </si>
  <si>
    <t>Pořadové číslo položky v aktuálním soupisu</t>
  </si>
  <si>
    <t>TYP</t>
  </si>
  <si>
    <t>Typ položky: K - konstrukce, M - materiál, PP - plný popis, PSC - poznámka k souboru cen,  P - poznámka k položce, VV - výkaz výměr, FIG - rozpad figur</t>
  </si>
  <si>
    <t>Kód položky</t>
  </si>
  <si>
    <t>Zkrácený popis položky</t>
  </si>
  <si>
    <t>Měrná jednotka položky</t>
  </si>
  <si>
    <t>Množství v měrné jednotce</t>
  </si>
  <si>
    <t>J.cena</t>
  </si>
  <si>
    <t xml:space="preserve">Jednotková cena položky. Zadaní může obsahovat namísto J.ceny sloupce J.materiál a J.montáž, jejichž součet definuje </t>
  </si>
  <si>
    <t>J.cenu položky.</t>
  </si>
  <si>
    <t xml:space="preserve">Cena celkem </t>
  </si>
  <si>
    <t>Celková cena položky daná jako součin množství a j.ceny</t>
  </si>
  <si>
    <t>Příslušnost položky do cenové soustavy</t>
  </si>
  <si>
    <t>Ke každé položce soupisu prací se na samostatných řádcích může zobrazovat:</t>
  </si>
  <si>
    <t>Plný popis položky</t>
  </si>
  <si>
    <t>Poznámka k souboru cen a poznámka zadavatele</t>
  </si>
  <si>
    <t>Výkaz výměr</t>
  </si>
  <si>
    <t>Pokud je k řádku výkazu výměr evidovaný údaj ve sloupci Kód, jedná se o definovaný odkaz, na který se může odvolávat výkaz výměr z jiné položky.</t>
  </si>
  <si>
    <t xml:space="preserve">Metodika pro zpracování </t>
  </si>
  <si>
    <t>Jednotlivé sestavy jsou v souboru provázány. Editovatelné pole jsou zvýrazněny žlutým podbarvením, ostatní pole neslouží k editaci a nesmí být jakkoliv</t>
  </si>
  <si>
    <t>modifikovány.</t>
  </si>
  <si>
    <t xml:space="preserve">Uchazeč je pro podání nabídky povinen vyplnit žlutě podbarvená pole: </t>
  </si>
  <si>
    <t xml:space="preserve">Pole Uchazeč v sestavě Rekapitulace stavby - zde uchazeč vyplní svůj název (název subjektu) </t>
  </si>
  <si>
    <t>Pole IČ a DIČ v sestavě Rekapitulace stavby - zde uchazeč vyplní svoje IČ a DIČ</t>
  </si>
  <si>
    <t>Datum v sestavě Rekapitulace stavby - zde uchazeč vyplní datum vytvoření nabídky</t>
  </si>
  <si>
    <t>J.cena = jednotková cena v sestavě Soupis prací o maximálním počtu desetinných míst uvedených v poli</t>
  </si>
  <si>
    <t>- pokud sestavy soupisů prací obsahují pole J.cena, měla by být všechna tato pole vyplněna nenulovými</t>
  </si>
  <si>
    <t>Poznámka - nepovinný údaj pro položku soupisu</t>
  </si>
  <si>
    <t>V případě, že sestavy soupisů prací neobsahují pole J.cena, potom ve všech soupisech prací obsahují pole:</t>
  </si>
  <si>
    <t xml:space="preserve"> - J.materiál - jednotková cena materiálu </t>
  </si>
  <si>
    <t xml:space="preserve"> - J.montáž - jednotková cena montáže</t>
  </si>
  <si>
    <t>Uchazeč v tomto případě by měl vyplnit všechna pole J.materiál a pole J.montáž nenulovými kladnými číslicemi. V případech, kdy položka</t>
  </si>
  <si>
    <t>neobsahuje žádný materiál je přípustné, aby pole J.materiál bylo vyplněno nulou. V případech, kdy položka neobsahuje žádnou montáž je přípustné,</t>
  </si>
  <si>
    <t>aby pole J.montáž bylo vyplněno nulou. Obě pole - J.materiál, J.Montáž u jedné položky by však neměly být vyplněny nulou.</t>
  </si>
  <si>
    <t>Rekapitulace stavby</t>
  </si>
  <si>
    <t>Název</t>
  </si>
  <si>
    <t>Povinný</t>
  </si>
  <si>
    <t>Max. počet</t>
  </si>
  <si>
    <t>atributu</t>
  </si>
  <si>
    <t>(A/N)</t>
  </si>
  <si>
    <t>znaků</t>
  </si>
  <si>
    <t>A</t>
  </si>
  <si>
    <t>Kód stavby</t>
  </si>
  <si>
    <t>String</t>
  </si>
  <si>
    <t>Stavba</t>
  </si>
  <si>
    <t>Název stavby</t>
  </si>
  <si>
    <t>Místo</t>
  </si>
  <si>
    <t>N</t>
  </si>
  <si>
    <t>Místo stavby</t>
  </si>
  <si>
    <t>Datum</t>
  </si>
  <si>
    <t>Datum vykonaného exportu</t>
  </si>
  <si>
    <t>Date</t>
  </si>
  <si>
    <t>KSO</t>
  </si>
  <si>
    <t>Klasifikace stavebního objektu</t>
  </si>
  <si>
    <t>CC-CZ</t>
  </si>
  <si>
    <t>Klasifikace stavbeních děl</t>
  </si>
  <si>
    <t>CZ-CPV</t>
  </si>
  <si>
    <t>Společný slovník pro veřejné zakázky</t>
  </si>
  <si>
    <t>CZ-CPA</t>
  </si>
  <si>
    <t>Klasifikace produkce podle činností</t>
  </si>
  <si>
    <t>Zadavatel</t>
  </si>
  <si>
    <t>Zadavatel zadaní</t>
  </si>
  <si>
    <t>IČ</t>
  </si>
  <si>
    <t>IČ zadavatele zadaní</t>
  </si>
  <si>
    <t>DIČ</t>
  </si>
  <si>
    <t>DIČ zadavatele zadaní</t>
  </si>
  <si>
    <t>Uchazeč</t>
  </si>
  <si>
    <t>Uchazeč veřejné zakázky</t>
  </si>
  <si>
    <t>Projektant</t>
  </si>
  <si>
    <t>Poznámka</t>
  </si>
  <si>
    <t>Poznámka k zadání</t>
  </si>
  <si>
    <t>Sazba DPH</t>
  </si>
  <si>
    <t>Rekapitulace sazeb DPH u položek soupisů</t>
  </si>
  <si>
    <t>eGSazbaDph</t>
  </si>
  <si>
    <t>Základna DPH</t>
  </si>
  <si>
    <t>Základna DPH určena součtem celkové ceny z položek soupisů</t>
  </si>
  <si>
    <t>Double</t>
  </si>
  <si>
    <t>Hodnota DPH</t>
  </si>
  <si>
    <t>Celková cena bez DPH za celou stavbu. Sčítává se ze všech listů.</t>
  </si>
  <si>
    <t>Celková cena s DPH za celou stavbu</t>
  </si>
  <si>
    <t>Rekapitulace objektů stavby a soupisů prací</t>
  </si>
  <si>
    <t>Přebírá se z Rekapitulace stavby</t>
  </si>
  <si>
    <t>Kód objektu</t>
  </si>
  <si>
    <t>Objektu, Soupis prací</t>
  </si>
  <si>
    <t>Název objektu</t>
  </si>
  <si>
    <t>Cena bez DPH za daný objekt</t>
  </si>
  <si>
    <t>Cena spolu s DPH za daný objekt</t>
  </si>
  <si>
    <t>Typ zakázky</t>
  </si>
  <si>
    <t>eGTypZakazky</t>
  </si>
  <si>
    <t>Krycí list soupisu</t>
  </si>
  <si>
    <t>Objekt</t>
  </si>
  <si>
    <t>Kód a název objektu</t>
  </si>
  <si>
    <t>20 + 120</t>
  </si>
  <si>
    <t>Kód a název soupisu</t>
  </si>
  <si>
    <t>Poznámka k soupisu prací</t>
  </si>
  <si>
    <t>Rekapitulace sazeb DPH na položkách aktuálního soupisu</t>
  </si>
  <si>
    <t>Základna DPH určena součtem celkové ceny z položek aktuálního soupisu</t>
  </si>
  <si>
    <t>Cena bez DPH za daný soupis</t>
  </si>
  <si>
    <t>Cena s DPH</t>
  </si>
  <si>
    <t>Cena s DPH za daný soupis</t>
  </si>
  <si>
    <t>Rekapitulace členění soupisu prací</t>
  </si>
  <si>
    <t>Kód a název objektu, přebírá se z Krycího listu soupisu</t>
  </si>
  <si>
    <t>Kód a název objektu, přebírá se z Krycího listu soupisu</t>
  </si>
  <si>
    <t>Kód a název dílu ze soupisu</t>
  </si>
  <si>
    <t>20 + 100</t>
  </si>
  <si>
    <t>Cena celkem</t>
  </si>
  <si>
    <t>Cena celkem za díl ze soupisu</t>
  </si>
  <si>
    <t>Soupis prací</t>
  </si>
  <si>
    <t>Přebírá se z Krycího listu soupisu</t>
  </si>
  <si>
    <t>Pořadové číslo položky soupisu</t>
  </si>
  <si>
    <t>Long</t>
  </si>
  <si>
    <t>Typ položky soupisu</t>
  </si>
  <si>
    <t>eGTypPolozky</t>
  </si>
  <si>
    <t>Kód položky ze soupisu</t>
  </si>
  <si>
    <t>Popis položky ze soupisu</t>
  </si>
  <si>
    <t>Množství položky soupisu</t>
  </si>
  <si>
    <t>J.Cena</t>
  </si>
  <si>
    <t>Jednotková cena položky</t>
  </si>
  <si>
    <t>Cena celkem vyčíslena jako J.Cena * Množství</t>
  </si>
  <si>
    <t>Zařazení položky do cenové soustavy</t>
  </si>
  <si>
    <t>p</t>
  </si>
  <si>
    <t>Poznámka položky ze soupisu</t>
  </si>
  <si>
    <t>Memo</t>
  </si>
  <si>
    <t>psc</t>
  </si>
  <si>
    <t>Poznámka k souboru cen ze soupisu</t>
  </si>
  <si>
    <t>pp</t>
  </si>
  <si>
    <t>Plný popis položky ze soupisu</t>
  </si>
  <si>
    <t>vv</t>
  </si>
  <si>
    <t>Výkaz výměr (figura, výraz, výměra) ze soupisu</t>
  </si>
  <si>
    <t>Text,Text,Double</t>
  </si>
  <si>
    <t>20, 150</t>
  </si>
  <si>
    <t>fig</t>
  </si>
  <si>
    <t>Rozpad figur</t>
  </si>
  <si>
    <t>Sazba DPH pro položku</t>
  </si>
  <si>
    <t>eGSazbaDPH</t>
  </si>
  <si>
    <t>Hmotnost</t>
  </si>
  <si>
    <t>Hmotnost položky ze soupisu</t>
  </si>
  <si>
    <t>Suť</t>
  </si>
  <si>
    <t>Suť položky ze soupisu</t>
  </si>
  <si>
    <t>Nh</t>
  </si>
  <si>
    <t>Normohodiny položky ze soupisu</t>
  </si>
  <si>
    <t>Datová věta</t>
  </si>
  <si>
    <t>Typ věty</t>
  </si>
  <si>
    <t>Hodnota</t>
  </si>
  <si>
    <t>Význam</t>
  </si>
  <si>
    <t>Základní sazba DPH</t>
  </si>
  <si>
    <t>Snížená sazba DPH</t>
  </si>
  <si>
    <t>Nulová sazba DPH</t>
  </si>
  <si>
    <t>Základní sazba DPH přenesená</t>
  </si>
  <si>
    <t>Snížená sazba DPH přenesená</t>
  </si>
  <si>
    <t>Stavební objekt</t>
  </si>
  <si>
    <t>Inženýrský objekt</t>
  </si>
  <si>
    <t>Ostatní náklady</t>
  </si>
  <si>
    <t>Položka typu HSV</t>
  </si>
  <si>
    <t>Položka typu PSV</t>
  </si>
  <si>
    <t>Položka typu M</t>
  </si>
  <si>
    <t>Položka typu OST</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</si>
</sst>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0.00%"/>
    <numFmt numFmtId="165" formatCode="dd\.mm\.yyyy"/>
    <numFmt numFmtId="166" formatCode="#,##0.00000"/>
    <numFmt numFmtId="167" formatCode="#,##0.000"/>
  </numFmts>
  <fonts count="54">
    <font>
      <sz val="8"/>
      <name val="Arial CE"/>
      <family val="2"/>
    </font>
    <font>
      <sz val="10"/>
      <color rgb="FF969696"/>
      <name val="Arial CE"/>
    </font>
    <font>
      <sz val="10"/>
      <name val="Arial CE"/>
    </font>
    <font>
      <b/>
      <sz val="11"/>
      <name val="Arial CE"/>
    </font>
    <font>
      <b/>
      <sz val="12"/>
      <name val="Arial CE"/>
    </font>
    <font>
      <sz val="11"/>
      <name val="Arial CE"/>
    </font>
    <font>
      <sz val="12"/>
      <color rgb="FF003366"/>
      <name val="Arial CE"/>
    </font>
    <font>
      <sz val="10"/>
      <color rgb="FF003366"/>
      <name val="Arial CE"/>
    </font>
    <font>
      <sz val="8"/>
      <color rgb="FF003366"/>
      <name val="Arial CE"/>
    </font>
    <font>
      <sz val="8"/>
      <color rgb="FF505050"/>
      <name val="Arial CE"/>
    </font>
    <font>
      <sz val="8"/>
      <color rgb="FFFF0000"/>
      <name val="Arial CE"/>
    </font>
    <font>
      <sz val="8"/>
      <color rgb="FF800080"/>
      <name val="Arial CE"/>
    </font>
    <font>
      <sz val="8"/>
      <color rgb="FF0000A8"/>
      <name val="Arial CE"/>
    </font>
    <font>
      <sz val="8"/>
      <color rgb="FFFFFFFF"/>
      <name val="Arial CE"/>
    </font>
    <font>
      <b/>
      <sz val="14"/>
      <name val="Arial CE"/>
    </font>
    <font>
      <sz val="8"/>
      <color rgb="FF3366FF"/>
      <name val="Arial CE"/>
    </font>
    <font>
      <b/>
      <sz val="12"/>
      <color rgb="FF969696"/>
      <name val="Arial CE"/>
    </font>
    <font>
      <b/>
      <sz val="8"/>
      <color rgb="FF969696"/>
      <name val="Arial CE"/>
    </font>
    <font>
      <b/>
      <sz val="10"/>
      <name val="Arial CE"/>
    </font>
    <font>
      <b/>
      <sz val="10"/>
      <color rgb="FF969696"/>
      <name val="Arial CE"/>
    </font>
    <font>
      <sz val="8"/>
      <color rgb="FF969696"/>
      <name val="Arial CE"/>
    </font>
    <font>
      <sz val="12"/>
      <color rgb="FF969696"/>
      <name val="Arial CE"/>
    </font>
    <font>
      <sz val="9"/>
      <name val="Arial CE"/>
    </font>
    <font>
      <sz val="9"/>
      <color rgb="FF969696"/>
      <name val="Arial CE"/>
    </font>
    <font>
      <b/>
      <sz val="12"/>
      <color rgb="FF960000"/>
      <name val="Arial CE"/>
    </font>
    <font>
      <sz val="12"/>
      <name val="Arial CE"/>
    </font>
    <font>
      <sz val="18"/>
      <color theme="10"/>
      <name val="Wingdings 2"/>
    </font>
    <font>
      <b/>
      <sz val="11"/>
      <color rgb="FF003366"/>
      <name val="Arial CE"/>
    </font>
    <font>
      <sz val="11"/>
      <color rgb="FF003366"/>
      <name val="Arial CE"/>
    </font>
    <font>
      <sz val="11"/>
      <color rgb="FF969696"/>
      <name val="Arial CE"/>
    </font>
    <font>
      <sz val="10"/>
      <color rgb="FF3366FF"/>
      <name val="Arial CE"/>
    </font>
    <font>
      <b/>
      <sz val="12"/>
      <color rgb="FF800000"/>
      <name val="Arial CE"/>
    </font>
    <font>
      <sz val="8"/>
      <color rgb="FF960000"/>
      <name val="Arial CE"/>
    </font>
    <font>
      <b/>
      <sz val="8"/>
      <name val="Arial CE"/>
    </font>
    <font>
      <sz val="7"/>
      <color rgb="FF969696"/>
      <name val="Arial CE"/>
    </font>
    <font>
      <sz val="7"/>
      <name val="Arial CE"/>
    </font>
    <font>
      <sz val="7"/>
      <color rgb="FF979797"/>
      <name val="Arial CE"/>
    </font>
    <font>
      <i/>
      <u/>
      <sz val="7"/>
      <color rgb="FF979797"/>
      <name val="Calibri"/>
      <scheme val="minor"/>
    </font>
    <font>
      <i/>
      <sz val="7"/>
      <color rgb="FF969696"/>
      <name val="Arial CE"/>
    </font>
    <font>
      <i/>
      <sz val="9"/>
      <color rgb="FF0000FF"/>
      <name val="Arial CE"/>
    </font>
    <font>
      <i/>
      <sz val="8"/>
      <color rgb="FF0000FF"/>
      <name val="Arial CE"/>
    </font>
    <font>
      <sz val="8"/>
      <name val="Trebuchet MS"/>
      <charset val="238"/>
    </font>
    <font>
      <b/>
      <sz val="16"/>
      <name val="Trebuchet MS"/>
      <charset val="238"/>
    </font>
    <font>
      <b/>
      <sz val="11"/>
      <name val="Trebuchet MS"/>
      <charset val="238"/>
    </font>
    <font>
      <sz val="8"/>
      <name val="Arial CE"/>
      <charset val="238"/>
    </font>
    <font>
      <sz val="9"/>
      <name val="Trebuchet MS"/>
      <charset val="238"/>
    </font>
    <font>
      <sz val="10"/>
      <name val="Trebuchet MS"/>
      <charset val="238"/>
    </font>
    <font>
      <sz val="11"/>
      <name val="Trebuchet MS"/>
      <charset val="238"/>
    </font>
    <font>
      <b/>
      <sz val="9"/>
      <name val="Trebuchet MS"/>
      <charset val="238"/>
    </font>
    <font>
      <b/>
      <sz val="8"/>
      <name val="Arial CE"/>
      <charset val="238"/>
    </font>
    <font>
      <sz val="9"/>
      <name val="Trebuchet MS"/>
      <charset val="238"/>
    </font>
    <font>
      <sz val="8"/>
      <name val="Arial CE"/>
      <charset val="238"/>
    </font>
    <font>
      <u/>
      <sz val="11"/>
      <color theme="10"/>
      <name val="Calibri"/>
      <scheme val="minor"/>
    </font>
    <font>
      <i/>
      <sz val="8"/>
      <name val="Arial CE"/>
      <charset val="238"/>
    </font>
  </fonts>
  <fills count="5">
    <fill>
      <patternFill patternType="none"/>
    </fill>
    <fill>
      <patternFill patternType="gray125"/>
    </fill>
    <fill>
      <patternFill patternType="solid">
        <fgColor rgb="FFFFFFCC"/>
      </patternFill>
    </fill>
    <fill>
      <patternFill patternType="solid">
        <fgColor rgb="FFBEBEBE"/>
      </patternFill>
    </fill>
    <fill>
      <patternFill patternType="solid">
        <fgColor rgb="FFD2D2D2"/>
      </patternFill>
    </fill>
  </fills>
  <borders count="32">
    <border>
      <left/>
      <right/>
      <top/>
      <bottom/>
      <diagonal/>
    </border>
    <border>
      <left/>
      <right/>
      <top/>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right/>
      <top style="hair">
        <color rgb="FF000000"/>
      </top>
      <bottom/>
      <diagonal/>
    </border>
    <border>
      <left/>
      <right/>
      <top/>
      <bottom style="hair">
        <color rgb="FF000000"/>
      </bottom>
      <diagonal/>
    </border>
    <border>
      <left style="hair">
        <color rgb="FF000000"/>
      </left>
      <right/>
      <top style="hair">
        <color rgb="FF000000"/>
      </top>
      <bottom style="hair">
        <color rgb="FF000000"/>
      </bottom>
      <diagonal/>
    </border>
    <border>
      <left/>
      <right/>
      <top style="hair">
        <color rgb="FF000000"/>
      </top>
      <bottom style="hair">
        <color rgb="FF000000"/>
      </bottom>
      <diagonal/>
    </border>
    <border>
      <left/>
      <right style="hair">
        <color rgb="FF000000"/>
      </right>
      <top style="hair">
        <color rgb="FF000000"/>
      </top>
      <bottom style="hair">
        <color rgb="FF000000"/>
      </bottom>
      <diagonal/>
    </border>
    <border>
      <left style="thin">
        <color rgb="FF000000"/>
      </left>
      <right/>
      <top/>
      <bottom style="thin">
        <color rgb="FF000000"/>
      </bottom>
      <diagonal/>
    </border>
    <border>
      <left/>
      <right/>
      <top/>
      <bottom style="thin">
        <color rgb="FF000000"/>
      </bottom>
      <diagonal/>
    </border>
    <border>
      <left style="hair">
        <color rgb="FF969696"/>
      </left>
      <right/>
      <top style="hair">
        <color rgb="FF969696"/>
      </top>
      <bottom/>
      <diagonal/>
    </border>
    <border>
      <left/>
      <right/>
      <top style="hair">
        <color rgb="FF969696"/>
      </top>
      <bottom/>
      <diagonal/>
    </border>
    <border>
      <left/>
      <right style="hair">
        <color rgb="FF969696"/>
      </right>
      <top style="hair">
        <color rgb="FF969696"/>
      </top>
      <bottom/>
      <diagonal/>
    </border>
    <border>
      <left style="hair">
        <color rgb="FF969696"/>
      </left>
      <right/>
      <top/>
      <bottom/>
      <diagonal/>
    </border>
    <border>
      <left/>
      <right style="hair">
        <color rgb="FF969696"/>
      </right>
      <top/>
      <bottom/>
      <diagonal/>
    </border>
    <border>
      <left style="hair">
        <color rgb="FF969696"/>
      </left>
      <right/>
      <top style="hair">
        <color rgb="FF969696"/>
      </top>
      <bottom style="hair">
        <color rgb="FF969696"/>
      </bottom>
      <diagonal/>
    </border>
    <border>
      <left/>
      <right/>
      <top style="hair">
        <color rgb="FF969696"/>
      </top>
      <bottom style="hair">
        <color rgb="FF969696"/>
      </bottom>
      <diagonal/>
    </border>
    <border>
      <left/>
      <right style="hair">
        <color rgb="FF969696"/>
      </right>
      <top style="hair">
        <color rgb="FF969696"/>
      </top>
      <bottom style="hair">
        <color rgb="FF969696"/>
      </bottom>
      <diagonal/>
    </border>
    <border>
      <left style="hair">
        <color rgb="FF969696"/>
      </left>
      <right/>
      <top/>
      <bottom style="hair">
        <color rgb="FF969696"/>
      </bottom>
      <diagonal/>
    </border>
    <border>
      <left/>
      <right/>
      <top/>
      <bottom style="hair">
        <color rgb="FF969696"/>
      </bottom>
      <diagonal/>
    </border>
    <border>
      <left/>
      <right style="hair">
        <color rgb="FF969696"/>
      </right>
      <top/>
      <bottom style="hair">
        <color rgb="FF969696"/>
      </bottom>
      <diagonal/>
    </border>
    <border>
      <left style="hair">
        <color rgb="FF969696"/>
      </left>
      <right style="hair">
        <color rgb="FF969696"/>
      </right>
      <top style="hair">
        <color rgb="FF969696"/>
      </top>
      <bottom style="hair">
        <color rgb="FF969696"/>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0" fontId="52" fillId="0" borderId="0" applyNumberFormat="0" applyFill="0" applyBorder="0" applyAlignment="0" applyProtection="0"/>
  </cellStyleXfs>
  <cellXfs count="399">
    <xf numFmtId="0" fontId="0" fillId="0" borderId="0" xfId="0"/>
    <xf numFmtId="0" fontId="0" fillId="0" borderId="0" xfId="0"/>
    <xf numFmtId="0" fontId="0" fillId="0" borderId="0" xfId="0" applyAlignment="1">
      <alignment vertical="center"/>
    </xf>
    <xf numFmtId="0" fontId="1" fillId="0" borderId="0" xfId="0" applyFont="1" applyAlignment="1">
      <alignment vertical="center"/>
    </xf>
    <xf numFmtId="0" fontId="2"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5" fillId="0" borderId="0" xfId="0" applyFont="1" applyAlignment="1">
      <alignment vertical="center"/>
    </xf>
    <xf numFmtId="0" fontId="0" fillId="0" borderId="0" xfId="0" applyAlignment="1">
      <alignment vertical="center" wrapText="1"/>
    </xf>
    <xf numFmtId="0" fontId="6" fillId="0" borderId="0" xfId="0" applyFont="1" applyAlignment="1">
      <alignment vertical="center"/>
    </xf>
    <xf numFmtId="0" fontId="7" fillId="0" borderId="0" xfId="0" applyFont="1" applyAlignment="1">
      <alignment vertical="center"/>
    </xf>
    <xf numFmtId="0" fontId="0" fillId="0" borderId="0" xfId="0" applyAlignment="1">
      <alignment horizontal="center" vertical="center" wrapText="1"/>
    </xf>
    <xf numFmtId="0" fontId="8" fillId="0" borderId="0" xfId="0" applyFont="1" applyAlignment="1"/>
    <xf numFmtId="0" fontId="9" fillId="0" borderId="0" xfId="0" applyFont="1" applyAlignment="1">
      <alignment vertical="center"/>
    </xf>
    <xf numFmtId="0" fontId="10" fillId="0" borderId="0" xfId="0" applyFont="1" applyAlignment="1">
      <alignment vertical="center"/>
    </xf>
    <xf numFmtId="0" fontId="11" fillId="0" borderId="0" xfId="0" applyFont="1" applyAlignment="1">
      <alignment vertical="center"/>
    </xf>
    <xf numFmtId="0" fontId="12" fillId="0" borderId="0" xfId="0" applyFont="1" applyAlignment="1">
      <alignment vertical="center"/>
    </xf>
    <xf numFmtId="0" fontId="0" fillId="0" borderId="0" xfId="0" applyAlignment="1">
      <alignment horizontal="center" vertical="center"/>
    </xf>
    <xf numFmtId="0" fontId="0" fillId="0" borderId="0" xfId="0" applyAlignment="1" applyProtection="1"/>
    <xf numFmtId="0" fontId="13" fillId="0" borderId="0" xfId="0" applyFont="1" applyAlignment="1">
      <alignment horizontal="left" vertical="center"/>
    </xf>
    <xf numFmtId="0" fontId="0" fillId="0" borderId="0" xfId="0" applyFont="1" applyAlignment="1">
      <alignment horizontal="left" vertical="center"/>
    </xf>
    <xf numFmtId="0" fontId="0" fillId="0" borderId="2" xfId="0" applyBorder="1" applyProtection="1"/>
    <xf numFmtId="0" fontId="0" fillId="0" borderId="3" xfId="0" applyBorder="1" applyProtection="1"/>
    <xf numFmtId="0" fontId="0" fillId="0" borderId="4" xfId="0" applyBorder="1"/>
    <xf numFmtId="0" fontId="0" fillId="0" borderId="4" xfId="0" applyBorder="1" applyProtection="1"/>
    <xf numFmtId="0" fontId="0" fillId="0" borderId="0" xfId="0" applyProtection="1"/>
    <xf numFmtId="0" fontId="14" fillId="0" borderId="0" xfId="0" applyFont="1" applyAlignment="1" applyProtection="1">
      <alignment horizontal="left" vertical="center"/>
    </xf>
    <xf numFmtId="0" fontId="15" fillId="0" borderId="0" xfId="0" applyFont="1" applyAlignment="1">
      <alignment horizontal="left" vertical="center"/>
    </xf>
    <xf numFmtId="0" fontId="16" fillId="0" borderId="0" xfId="0" applyFont="1" applyAlignment="1">
      <alignment horizontal="left" vertical="center"/>
    </xf>
    <xf numFmtId="0" fontId="1" fillId="0" borderId="0" xfId="0" applyFont="1" applyAlignment="1" applyProtection="1">
      <alignment horizontal="left" vertical="top"/>
    </xf>
    <xf numFmtId="0" fontId="2" fillId="0" borderId="0" xfId="0" applyFont="1" applyAlignment="1" applyProtection="1">
      <alignment horizontal="left" vertical="center"/>
    </xf>
    <xf numFmtId="0" fontId="3" fillId="0" borderId="0" xfId="0" applyFont="1" applyAlignment="1" applyProtection="1">
      <alignment horizontal="left" vertical="top"/>
    </xf>
    <xf numFmtId="0" fontId="1" fillId="0" borderId="0" xfId="0" applyFont="1" applyAlignment="1" applyProtection="1">
      <alignment horizontal="left" vertical="center"/>
    </xf>
    <xf numFmtId="0" fontId="2" fillId="2" borderId="0" xfId="0" applyFont="1" applyFill="1" applyAlignment="1" applyProtection="1">
      <alignment horizontal="left" vertical="center"/>
      <protection locked="0"/>
    </xf>
    <xf numFmtId="49" fontId="2" fillId="2" borderId="0" xfId="0" applyNumberFormat="1" applyFont="1" applyFill="1" applyAlignment="1" applyProtection="1">
      <alignment horizontal="left" vertical="center"/>
      <protection locked="0"/>
    </xf>
    <xf numFmtId="0" fontId="2" fillId="0" borderId="0" xfId="0" applyFont="1" applyAlignment="1" applyProtection="1">
      <alignment horizontal="left" vertical="center" wrapText="1"/>
    </xf>
    <xf numFmtId="0" fontId="0" fillId="0" borderId="5" xfId="0" applyBorder="1" applyProtection="1"/>
    <xf numFmtId="0" fontId="0" fillId="0" borderId="0" xfId="0" applyFont="1" applyAlignment="1">
      <alignment vertical="center"/>
    </xf>
    <xf numFmtId="0" fontId="0" fillId="0" borderId="4" xfId="0" applyFont="1" applyBorder="1" applyAlignment="1" applyProtection="1">
      <alignment vertical="center"/>
    </xf>
    <xf numFmtId="0" fontId="0" fillId="0" borderId="0" xfId="0" applyFont="1" applyAlignment="1" applyProtection="1">
      <alignment vertical="center"/>
    </xf>
    <xf numFmtId="0" fontId="18" fillId="0" borderId="6" xfId="0" applyFont="1" applyBorder="1" applyAlignment="1" applyProtection="1">
      <alignment horizontal="left" vertical="center"/>
    </xf>
    <xf numFmtId="0" fontId="0" fillId="0" borderId="6" xfId="0" applyFont="1" applyBorder="1" applyAlignment="1" applyProtection="1">
      <alignment vertical="center"/>
    </xf>
    <xf numFmtId="0" fontId="0" fillId="0" borderId="4" xfId="0" applyFont="1" applyBorder="1" applyAlignment="1">
      <alignment vertical="center"/>
    </xf>
    <xf numFmtId="0" fontId="1" fillId="0" borderId="4" xfId="0" applyFont="1" applyBorder="1" applyAlignment="1" applyProtection="1">
      <alignment vertical="center"/>
    </xf>
    <xf numFmtId="0" fontId="1" fillId="0" borderId="0" xfId="0" applyFont="1" applyAlignment="1" applyProtection="1">
      <alignment vertical="center"/>
    </xf>
    <xf numFmtId="0" fontId="1" fillId="0" borderId="4" xfId="0" applyFont="1" applyBorder="1" applyAlignment="1">
      <alignment vertical="center"/>
    </xf>
    <xf numFmtId="0" fontId="20" fillId="0" borderId="0" xfId="0" applyFont="1" applyAlignment="1" applyProtection="1">
      <alignment horizontal="left" vertical="center"/>
    </xf>
    <xf numFmtId="0" fontId="0" fillId="3" borderId="0" xfId="0" applyFont="1" applyFill="1" applyAlignment="1" applyProtection="1">
      <alignment vertical="center"/>
    </xf>
    <xf numFmtId="0" fontId="4" fillId="3" borderId="7" xfId="0" applyFont="1" applyFill="1" applyBorder="1" applyAlignment="1" applyProtection="1">
      <alignment horizontal="left" vertical="center"/>
    </xf>
    <xf numFmtId="0" fontId="0" fillId="3" borderId="8" xfId="0" applyFont="1" applyFill="1" applyBorder="1" applyAlignment="1" applyProtection="1">
      <alignment vertical="center"/>
    </xf>
    <xf numFmtId="0" fontId="4" fillId="3" borderId="8" xfId="0" applyFont="1" applyFill="1" applyBorder="1" applyAlignment="1" applyProtection="1">
      <alignment horizontal="center" vertical="center"/>
    </xf>
    <xf numFmtId="0" fontId="0" fillId="0" borderId="10" xfId="0" applyFont="1" applyBorder="1" applyAlignment="1" applyProtection="1">
      <alignment vertical="center"/>
    </xf>
    <xf numFmtId="0" fontId="0" fillId="0" borderId="11" xfId="0" applyFont="1" applyBorder="1" applyAlignment="1" applyProtection="1">
      <alignment vertical="center"/>
    </xf>
    <xf numFmtId="0" fontId="0" fillId="0" borderId="2" xfId="0" applyFont="1" applyBorder="1" applyAlignment="1" applyProtection="1">
      <alignment vertical="center"/>
    </xf>
    <xf numFmtId="0" fontId="0" fillId="0" borderId="3" xfId="0" applyFont="1" applyBorder="1" applyAlignment="1" applyProtection="1">
      <alignment vertical="center"/>
    </xf>
    <xf numFmtId="0" fontId="2" fillId="0" borderId="4" xfId="0" applyFont="1" applyBorder="1" applyAlignment="1" applyProtection="1">
      <alignment vertical="center"/>
    </xf>
    <xf numFmtId="0" fontId="2" fillId="0" borderId="0" xfId="0" applyFont="1" applyAlignment="1" applyProtection="1">
      <alignment vertical="center"/>
    </xf>
    <xf numFmtId="0" fontId="2" fillId="0" borderId="4" xfId="0" applyFont="1" applyBorder="1" applyAlignment="1">
      <alignment vertical="center"/>
    </xf>
    <xf numFmtId="0" fontId="3" fillId="0" borderId="4" xfId="0" applyFont="1" applyBorder="1" applyAlignment="1" applyProtection="1">
      <alignment vertical="center"/>
    </xf>
    <xf numFmtId="0" fontId="3" fillId="0" borderId="0" xfId="0" applyFont="1" applyAlignment="1" applyProtection="1">
      <alignment horizontal="left" vertical="center"/>
    </xf>
    <xf numFmtId="0" fontId="3" fillId="0" borderId="0" xfId="0" applyFont="1" applyAlignment="1" applyProtection="1">
      <alignment vertical="center"/>
    </xf>
    <xf numFmtId="0" fontId="3" fillId="0" borderId="4" xfId="0" applyFont="1" applyBorder="1" applyAlignment="1">
      <alignment vertical="center"/>
    </xf>
    <xf numFmtId="0" fontId="18" fillId="0" borderId="0" xfId="0" applyFont="1" applyAlignment="1" applyProtection="1">
      <alignment vertical="center"/>
    </xf>
    <xf numFmtId="165" fontId="2" fillId="0" borderId="0" xfId="0" applyNumberFormat="1" applyFont="1" applyAlignment="1" applyProtection="1">
      <alignment horizontal="left" vertical="center"/>
    </xf>
    <xf numFmtId="0" fontId="0" fillId="0" borderId="13" xfId="0" applyBorder="1" applyAlignment="1">
      <alignment vertical="center"/>
    </xf>
    <xf numFmtId="0" fontId="0" fillId="0" borderId="14" xfId="0" applyBorder="1" applyAlignment="1">
      <alignment vertical="center"/>
    </xf>
    <xf numFmtId="0" fontId="0" fillId="0" borderId="0" xfId="0" applyFont="1" applyBorder="1" applyAlignment="1">
      <alignment vertical="center"/>
    </xf>
    <xf numFmtId="0" fontId="0" fillId="0" borderId="16" xfId="0" applyFont="1" applyBorder="1" applyAlignment="1">
      <alignment vertical="center"/>
    </xf>
    <xf numFmtId="0" fontId="0" fillId="0" borderId="0" xfId="0" applyFont="1" applyBorder="1" applyAlignment="1" applyProtection="1">
      <alignment vertical="center"/>
    </xf>
    <xf numFmtId="0" fontId="0" fillId="0" borderId="16" xfId="0" applyFont="1" applyBorder="1" applyAlignment="1" applyProtection="1">
      <alignment vertical="center"/>
    </xf>
    <xf numFmtId="0" fontId="0" fillId="4" borderId="8" xfId="0" applyFont="1" applyFill="1" applyBorder="1" applyAlignment="1" applyProtection="1">
      <alignment vertical="center"/>
    </xf>
    <xf numFmtId="0" fontId="22" fillId="4" borderId="9" xfId="0" applyFont="1" applyFill="1" applyBorder="1" applyAlignment="1" applyProtection="1">
      <alignment horizontal="center" vertical="center"/>
    </xf>
    <xf numFmtId="0" fontId="23" fillId="0" borderId="17" xfId="0" applyFont="1" applyBorder="1" applyAlignment="1" applyProtection="1">
      <alignment horizontal="center" vertical="center" wrapText="1"/>
    </xf>
    <xf numFmtId="0" fontId="23" fillId="0" borderId="18" xfId="0" applyFont="1" applyBorder="1" applyAlignment="1" applyProtection="1">
      <alignment horizontal="center" vertical="center" wrapText="1"/>
    </xf>
    <xf numFmtId="0" fontId="23" fillId="0" borderId="19" xfId="0" applyFont="1" applyBorder="1" applyAlignment="1" applyProtection="1">
      <alignment horizontal="center" vertical="center" wrapText="1"/>
    </xf>
    <xf numFmtId="0" fontId="0" fillId="0" borderId="12" xfId="0" applyFont="1" applyBorder="1" applyAlignment="1" applyProtection="1">
      <alignment vertical="center"/>
    </xf>
    <xf numFmtId="0" fontId="0" fillId="0" borderId="13" xfId="0" applyFont="1" applyBorder="1" applyAlignment="1" applyProtection="1">
      <alignment vertical="center"/>
    </xf>
    <xf numFmtId="0" fontId="0" fillId="0" borderId="14" xfId="0" applyFont="1" applyBorder="1" applyAlignment="1" applyProtection="1">
      <alignment vertical="center"/>
    </xf>
    <xf numFmtId="0" fontId="4" fillId="0" borderId="4" xfId="0" applyFont="1" applyBorder="1" applyAlignment="1" applyProtection="1">
      <alignment vertical="center"/>
    </xf>
    <xf numFmtId="0" fontId="24" fillId="0" borderId="0" xfId="0" applyFont="1" applyAlignment="1" applyProtection="1">
      <alignment horizontal="left" vertical="center"/>
    </xf>
    <xf numFmtId="0" fontId="24" fillId="0" borderId="0" xfId="0" applyFont="1" applyAlignment="1" applyProtection="1">
      <alignment vertical="center"/>
    </xf>
    <xf numFmtId="4" fontId="24" fillId="0" borderId="0" xfId="0" applyNumberFormat="1" applyFont="1" applyAlignment="1" applyProtection="1">
      <alignment vertical="center"/>
    </xf>
    <xf numFmtId="0" fontId="4" fillId="0" borderId="0" xfId="0" applyFont="1" applyAlignment="1" applyProtection="1">
      <alignment horizontal="center" vertical="center"/>
    </xf>
    <xf numFmtId="0" fontId="4" fillId="0" borderId="4" xfId="0" applyFont="1" applyBorder="1" applyAlignment="1">
      <alignment vertical="center"/>
    </xf>
    <xf numFmtId="4" fontId="21" fillId="0" borderId="15" xfId="0" applyNumberFormat="1" applyFont="1" applyBorder="1" applyAlignment="1" applyProtection="1">
      <alignment vertical="center"/>
    </xf>
    <xf numFmtId="4" fontId="21" fillId="0" borderId="0" xfId="0" applyNumberFormat="1" applyFont="1" applyBorder="1" applyAlignment="1" applyProtection="1">
      <alignment vertical="center"/>
    </xf>
    <xf numFmtId="166" fontId="21" fillId="0" borderId="0" xfId="0" applyNumberFormat="1" applyFont="1" applyBorder="1" applyAlignment="1" applyProtection="1">
      <alignment vertical="center"/>
    </xf>
    <xf numFmtId="4" fontId="21" fillId="0" borderId="16" xfId="0" applyNumberFormat="1" applyFont="1" applyBorder="1" applyAlignment="1" applyProtection="1">
      <alignment vertical="center"/>
    </xf>
    <xf numFmtId="0" fontId="4" fillId="0" borderId="0" xfId="0" applyFont="1" applyAlignment="1">
      <alignment horizontal="left" vertical="center"/>
    </xf>
    <xf numFmtId="0" fontId="25" fillId="0" borderId="0" xfId="0" applyFont="1" applyAlignment="1">
      <alignment horizontal="left" vertical="center"/>
    </xf>
    <xf numFmtId="0" fontId="26" fillId="0" borderId="0" xfId="1" applyFont="1" applyAlignment="1">
      <alignment horizontal="center" vertical="center"/>
    </xf>
    <xf numFmtId="0" fontId="5" fillId="0" borderId="4" xfId="0" applyFont="1" applyBorder="1" applyAlignment="1" applyProtection="1">
      <alignment vertical="center"/>
    </xf>
    <xf numFmtId="0" fontId="27" fillId="0" borderId="0" xfId="0" applyFont="1" applyAlignment="1" applyProtection="1">
      <alignment vertical="center"/>
    </xf>
    <xf numFmtId="0" fontId="28" fillId="0" borderId="0" xfId="0" applyFont="1" applyAlignment="1" applyProtection="1">
      <alignment vertical="center"/>
    </xf>
    <xf numFmtId="0" fontId="3" fillId="0" borderId="0" xfId="0" applyFont="1" applyAlignment="1" applyProtection="1">
      <alignment horizontal="center" vertical="center"/>
    </xf>
    <xf numFmtId="0" fontId="5" fillId="0" borderId="4" xfId="0" applyFont="1" applyBorder="1" applyAlignment="1">
      <alignment vertical="center"/>
    </xf>
    <xf numFmtId="4" fontId="29" fillId="0" borderId="15" xfId="0" applyNumberFormat="1" applyFont="1" applyBorder="1" applyAlignment="1" applyProtection="1">
      <alignment vertical="center"/>
    </xf>
    <xf numFmtId="4" fontId="29" fillId="0" borderId="0" xfId="0" applyNumberFormat="1" applyFont="1" applyBorder="1" applyAlignment="1" applyProtection="1">
      <alignment vertical="center"/>
    </xf>
    <xf numFmtId="166" fontId="29" fillId="0" borderId="0" xfId="0" applyNumberFormat="1" applyFont="1" applyBorder="1" applyAlignment="1" applyProtection="1">
      <alignment vertical="center"/>
    </xf>
    <xf numFmtId="4" fontId="29" fillId="0" borderId="16" xfId="0" applyNumberFormat="1" applyFont="1" applyBorder="1" applyAlignment="1" applyProtection="1">
      <alignment vertical="center"/>
    </xf>
    <xf numFmtId="0" fontId="5" fillId="0" borderId="0" xfId="0" applyFont="1" applyAlignment="1">
      <alignment horizontal="left" vertical="center"/>
    </xf>
    <xf numFmtId="4" fontId="29" fillId="0" borderId="20" xfId="0" applyNumberFormat="1" applyFont="1" applyBorder="1" applyAlignment="1" applyProtection="1">
      <alignment vertical="center"/>
    </xf>
    <xf numFmtId="4" fontId="29" fillId="0" borderId="21" xfId="0" applyNumberFormat="1" applyFont="1" applyBorder="1" applyAlignment="1" applyProtection="1">
      <alignment vertical="center"/>
    </xf>
    <xf numFmtId="166" fontId="29" fillId="0" borderId="21" xfId="0" applyNumberFormat="1" applyFont="1" applyBorder="1" applyAlignment="1" applyProtection="1">
      <alignment vertical="center"/>
    </xf>
    <xf numFmtId="4" fontId="29" fillId="0" borderId="22" xfId="0" applyNumberFormat="1" applyFont="1" applyBorder="1" applyAlignment="1" applyProtection="1">
      <alignment vertical="center"/>
    </xf>
    <xf numFmtId="0" fontId="0" fillId="0" borderId="2" xfId="0" applyBorder="1"/>
    <xf numFmtId="0" fontId="0" fillId="0" borderId="3" xfId="0" applyBorder="1"/>
    <xf numFmtId="0" fontId="14" fillId="0" borderId="0" xfId="0" applyFont="1" applyAlignment="1">
      <alignment horizontal="left" vertical="center"/>
    </xf>
    <xf numFmtId="0" fontId="30" fillId="0" borderId="0" xfId="0" applyFont="1" applyAlignment="1">
      <alignment horizontal="left" vertical="center"/>
    </xf>
    <xf numFmtId="0" fontId="1" fillId="0" borderId="0" xfId="0" applyFont="1" applyAlignment="1">
      <alignment horizontal="left" vertical="center"/>
    </xf>
    <xf numFmtId="0" fontId="0" fillId="0" borderId="4" xfId="0" applyBorder="1" applyAlignment="1">
      <alignment vertical="center"/>
    </xf>
    <xf numFmtId="0" fontId="2" fillId="0" borderId="0" xfId="0" applyFont="1" applyAlignment="1">
      <alignment horizontal="left" vertical="center"/>
    </xf>
    <xf numFmtId="165" fontId="2" fillId="0" borderId="0" xfId="0" applyNumberFormat="1" applyFont="1" applyAlignment="1">
      <alignment horizontal="left" vertical="center"/>
    </xf>
    <xf numFmtId="0" fontId="0" fillId="0" borderId="0" xfId="0" applyFont="1" applyAlignment="1">
      <alignment vertical="center" wrapText="1"/>
    </xf>
    <xf numFmtId="0" fontId="0" fillId="0" borderId="4" xfId="0" applyFont="1" applyBorder="1" applyAlignment="1">
      <alignment vertical="center" wrapText="1"/>
    </xf>
    <xf numFmtId="0" fontId="0" fillId="0" borderId="4" xfId="0" applyBorder="1" applyAlignment="1">
      <alignment vertical="center" wrapText="1"/>
    </xf>
    <xf numFmtId="0" fontId="0" fillId="0" borderId="13" xfId="0" applyFont="1" applyBorder="1" applyAlignment="1">
      <alignment vertical="center"/>
    </xf>
    <xf numFmtId="0" fontId="18" fillId="0" borderId="0" xfId="0" applyFont="1" applyAlignment="1">
      <alignment horizontal="left" vertical="center"/>
    </xf>
    <xf numFmtId="4" fontId="24" fillId="0" borderId="0" xfId="0" applyNumberFormat="1" applyFont="1" applyAlignment="1">
      <alignment vertical="center"/>
    </xf>
    <xf numFmtId="0" fontId="1" fillId="0" borderId="0" xfId="0" applyFont="1" applyAlignment="1">
      <alignment horizontal="right" vertical="center"/>
    </xf>
    <xf numFmtId="0" fontId="20" fillId="0" borderId="0" xfId="0" applyFont="1" applyAlignment="1">
      <alignment horizontal="left" vertical="center"/>
    </xf>
    <xf numFmtId="4" fontId="1" fillId="0" borderId="0" xfId="0" applyNumberFormat="1" applyFont="1" applyAlignment="1">
      <alignment vertical="center"/>
    </xf>
    <xf numFmtId="164" fontId="1" fillId="0" borderId="0" xfId="0" applyNumberFormat="1" applyFont="1" applyAlignment="1">
      <alignment horizontal="right" vertical="center"/>
    </xf>
    <xf numFmtId="0" fontId="0" fillId="4" borderId="0" xfId="0" applyFont="1" applyFill="1" applyAlignment="1">
      <alignment vertical="center"/>
    </xf>
    <xf numFmtId="0" fontId="4" fillId="4" borderId="7" xfId="0" applyFont="1" applyFill="1" applyBorder="1" applyAlignment="1">
      <alignment horizontal="left" vertical="center"/>
    </xf>
    <xf numFmtId="0" fontId="0" fillId="4" borderId="8" xfId="0" applyFont="1" applyFill="1" applyBorder="1" applyAlignment="1">
      <alignment vertical="center"/>
    </xf>
    <xf numFmtId="0" fontId="4" fillId="4" borderId="8" xfId="0" applyFont="1" applyFill="1" applyBorder="1" applyAlignment="1">
      <alignment horizontal="right" vertical="center"/>
    </xf>
    <xf numFmtId="0" fontId="4" fillId="4" borderId="8" xfId="0" applyFont="1" applyFill="1" applyBorder="1" applyAlignment="1">
      <alignment horizontal="center" vertical="center"/>
    </xf>
    <xf numFmtId="4" fontId="4" fillId="4" borderId="8" xfId="0" applyNumberFormat="1" applyFont="1" applyFill="1" applyBorder="1" applyAlignment="1">
      <alignment vertical="center"/>
    </xf>
    <xf numFmtId="0" fontId="0" fillId="4" borderId="9" xfId="0" applyFont="1" applyFill="1" applyBorder="1" applyAlignment="1">
      <alignment vertical="center"/>
    </xf>
    <xf numFmtId="0" fontId="0" fillId="0" borderId="10" xfId="0" applyFont="1" applyBorder="1" applyAlignment="1">
      <alignment vertical="center"/>
    </xf>
    <xf numFmtId="0" fontId="0" fillId="0" borderId="11" xfId="0" applyFont="1" applyBorder="1" applyAlignment="1">
      <alignment vertical="center"/>
    </xf>
    <xf numFmtId="0" fontId="0" fillId="0" borderId="2" xfId="0" applyFont="1" applyBorder="1" applyAlignment="1">
      <alignment vertical="center"/>
    </xf>
    <xf numFmtId="0" fontId="0" fillId="0" borderId="3" xfId="0" applyFont="1" applyBorder="1" applyAlignment="1">
      <alignment vertical="center"/>
    </xf>
    <xf numFmtId="0" fontId="22" fillId="4" borderId="0" xfId="0" applyFont="1" applyFill="1" applyAlignment="1" applyProtection="1">
      <alignment horizontal="left" vertical="center"/>
    </xf>
    <xf numFmtId="0" fontId="0" fillId="4" borderId="0" xfId="0" applyFont="1" applyFill="1" applyAlignment="1" applyProtection="1">
      <alignment vertical="center"/>
    </xf>
    <xf numFmtId="0" fontId="22" fillId="4" borderId="0" xfId="0" applyFont="1" applyFill="1" applyAlignment="1" applyProtection="1">
      <alignment horizontal="right" vertical="center"/>
    </xf>
    <xf numFmtId="0" fontId="31" fillId="0" borderId="0" xfId="0" applyFont="1" applyAlignment="1" applyProtection="1">
      <alignment horizontal="left" vertical="center"/>
    </xf>
    <xf numFmtId="0" fontId="6" fillId="0" borderId="4" xfId="0" applyFont="1" applyBorder="1" applyAlignment="1" applyProtection="1">
      <alignment vertical="center"/>
    </xf>
    <xf numFmtId="0" fontId="6" fillId="0" borderId="0" xfId="0" applyFont="1" applyAlignment="1" applyProtection="1">
      <alignment vertical="center"/>
    </xf>
    <xf numFmtId="0" fontId="6" fillId="0" borderId="21" xfId="0" applyFont="1" applyBorder="1" applyAlignment="1" applyProtection="1">
      <alignment horizontal="left" vertical="center"/>
    </xf>
    <xf numFmtId="0" fontId="6" fillId="0" borderId="21" xfId="0" applyFont="1" applyBorder="1" applyAlignment="1" applyProtection="1">
      <alignment vertical="center"/>
    </xf>
    <xf numFmtId="4" fontId="6" fillId="0" borderId="21" xfId="0" applyNumberFormat="1" applyFont="1" applyBorder="1" applyAlignment="1" applyProtection="1">
      <alignment vertical="center"/>
    </xf>
    <xf numFmtId="0" fontId="6" fillId="0" borderId="4" xfId="0" applyFont="1" applyBorder="1" applyAlignment="1">
      <alignment vertical="center"/>
    </xf>
    <xf numFmtId="0" fontId="7" fillId="0" borderId="4" xfId="0" applyFont="1" applyBorder="1" applyAlignment="1" applyProtection="1">
      <alignment vertical="center"/>
    </xf>
    <xf numFmtId="0" fontId="7" fillId="0" borderId="0" xfId="0" applyFont="1" applyAlignment="1" applyProtection="1">
      <alignment vertical="center"/>
    </xf>
    <xf numFmtId="0" fontId="7" fillId="0" borderId="21" xfId="0" applyFont="1" applyBorder="1" applyAlignment="1" applyProtection="1">
      <alignment horizontal="left" vertical="center"/>
    </xf>
    <xf numFmtId="0" fontId="7" fillId="0" borderId="21" xfId="0" applyFont="1" applyBorder="1" applyAlignment="1" applyProtection="1">
      <alignment vertical="center"/>
    </xf>
    <xf numFmtId="4" fontId="7" fillId="0" borderId="21" xfId="0" applyNumberFormat="1" applyFont="1" applyBorder="1" applyAlignment="1" applyProtection="1">
      <alignment vertical="center"/>
    </xf>
    <xf numFmtId="0" fontId="7" fillId="0" borderId="4" xfId="0" applyFont="1" applyBorder="1" applyAlignment="1">
      <alignment vertical="center"/>
    </xf>
    <xf numFmtId="0" fontId="0" fillId="0" borderId="0" xfId="0" applyFont="1" applyAlignment="1">
      <alignment horizontal="center" vertical="center" wrapText="1"/>
    </xf>
    <xf numFmtId="0" fontId="0" fillId="0" borderId="4" xfId="0" applyFont="1" applyBorder="1" applyAlignment="1" applyProtection="1">
      <alignment horizontal="center" vertical="center" wrapText="1"/>
    </xf>
    <xf numFmtId="0" fontId="22" fillId="4" borderId="17" xfId="0" applyFont="1" applyFill="1" applyBorder="1" applyAlignment="1" applyProtection="1">
      <alignment horizontal="center" vertical="center" wrapText="1"/>
    </xf>
    <xf numFmtId="0" fontId="22" fillId="4" borderId="18" xfId="0" applyFont="1" applyFill="1" applyBorder="1" applyAlignment="1" applyProtection="1">
      <alignment horizontal="center" vertical="center" wrapText="1"/>
    </xf>
    <xf numFmtId="0" fontId="22" fillId="4" borderId="19" xfId="0" applyFont="1" applyFill="1" applyBorder="1" applyAlignment="1" applyProtection="1">
      <alignment horizontal="center" vertical="center" wrapText="1"/>
    </xf>
    <xf numFmtId="0" fontId="0" fillId="0" borderId="4" xfId="0" applyBorder="1" applyAlignment="1">
      <alignment horizontal="center" vertical="center" wrapText="1"/>
    </xf>
    <xf numFmtId="4" fontId="24" fillId="0" borderId="0" xfId="0" applyNumberFormat="1" applyFont="1" applyAlignment="1" applyProtection="1"/>
    <xf numFmtId="0" fontId="0" fillId="0" borderId="13" xfId="0" applyBorder="1" applyAlignment="1" applyProtection="1">
      <alignment vertical="center"/>
    </xf>
    <xf numFmtId="166" fontId="32" fillId="0" borderId="13" xfId="0" applyNumberFormat="1" applyFont="1" applyBorder="1" applyAlignment="1" applyProtection="1"/>
    <xf numFmtId="166" fontId="32" fillId="0" borderId="14" xfId="0" applyNumberFormat="1" applyFont="1" applyBorder="1" applyAlignment="1" applyProtection="1"/>
    <xf numFmtId="4" fontId="33" fillId="0" borderId="0" xfId="0" applyNumberFormat="1" applyFont="1" applyAlignment="1">
      <alignment vertical="center"/>
    </xf>
    <xf numFmtId="0" fontId="8" fillId="0" borderId="4" xfId="0" applyFont="1" applyBorder="1" applyAlignment="1" applyProtection="1"/>
    <xf numFmtId="0" fontId="8" fillId="0" borderId="0" xfId="0" applyFont="1" applyAlignment="1" applyProtection="1"/>
    <xf numFmtId="0" fontId="8" fillId="0" borderId="0" xfId="0" applyFont="1" applyAlignment="1" applyProtection="1">
      <alignment horizontal="left"/>
    </xf>
    <xf numFmtId="0" fontId="6" fillId="0" borderId="0" xfId="0" applyFont="1" applyAlignment="1" applyProtection="1">
      <alignment horizontal="left"/>
    </xf>
    <xf numFmtId="0" fontId="8" fillId="0" borderId="0" xfId="0" applyFont="1" applyAlignment="1" applyProtection="1">
      <protection locked="0"/>
    </xf>
    <xf numFmtId="4" fontId="6" fillId="0" borderId="0" xfId="0" applyNumberFormat="1" applyFont="1" applyAlignment="1" applyProtection="1"/>
    <xf numFmtId="0" fontId="8" fillId="0" borderId="4" xfId="0" applyFont="1" applyBorder="1" applyAlignment="1"/>
    <xf numFmtId="0" fontId="8" fillId="0" borderId="15" xfId="0" applyFont="1" applyBorder="1" applyAlignment="1" applyProtection="1"/>
    <xf numFmtId="0" fontId="8" fillId="0" borderId="0" xfId="0" applyFont="1" applyBorder="1" applyAlignment="1" applyProtection="1"/>
    <xf numFmtId="166" fontId="8" fillId="0" borderId="0" xfId="0" applyNumberFormat="1" applyFont="1" applyBorder="1" applyAlignment="1" applyProtection="1"/>
    <xf numFmtId="166" fontId="8" fillId="0" borderId="16" xfId="0" applyNumberFormat="1" applyFont="1" applyBorder="1" applyAlignment="1" applyProtection="1"/>
    <xf numFmtId="0" fontId="8" fillId="0" borderId="0" xfId="0" applyFont="1" applyAlignment="1">
      <alignment horizontal="left"/>
    </xf>
    <xf numFmtId="0" fontId="8" fillId="0" borderId="0" xfId="0" applyFont="1" applyAlignment="1">
      <alignment horizontal="center"/>
    </xf>
    <xf numFmtId="4" fontId="8" fillId="0" borderId="0" xfId="0" applyNumberFormat="1" applyFont="1" applyAlignment="1">
      <alignment vertical="center"/>
    </xf>
    <xf numFmtId="0" fontId="7" fillId="0" borderId="0" xfId="0" applyFont="1" applyAlignment="1" applyProtection="1">
      <alignment horizontal="left"/>
    </xf>
    <xf numFmtId="4" fontId="7" fillId="0" borderId="0" xfId="0" applyNumberFormat="1" applyFont="1" applyAlignment="1" applyProtection="1"/>
    <xf numFmtId="0" fontId="22" fillId="0" borderId="23" xfId="0" applyFont="1" applyBorder="1" applyAlignment="1" applyProtection="1">
      <alignment horizontal="center" vertical="center"/>
    </xf>
    <xf numFmtId="49" fontId="22" fillId="0" borderId="23" xfId="0" applyNumberFormat="1" applyFont="1" applyBorder="1" applyAlignment="1" applyProtection="1">
      <alignment horizontal="left" vertical="center" wrapText="1"/>
    </xf>
    <xf numFmtId="0" fontId="22" fillId="0" borderId="23" xfId="0" applyFont="1" applyBorder="1" applyAlignment="1" applyProtection="1">
      <alignment horizontal="left" vertical="center" wrapText="1"/>
    </xf>
    <xf numFmtId="0" fontId="22" fillId="0" borderId="23" xfId="0" applyFont="1" applyBorder="1" applyAlignment="1" applyProtection="1">
      <alignment horizontal="center" vertical="center" wrapText="1"/>
    </xf>
    <xf numFmtId="167" fontId="22" fillId="0" borderId="23" xfId="0" applyNumberFormat="1" applyFont="1" applyBorder="1" applyAlignment="1" applyProtection="1">
      <alignment vertical="center"/>
    </xf>
    <xf numFmtId="4" fontId="22" fillId="2" borderId="23" xfId="0" applyNumberFormat="1" applyFont="1" applyFill="1" applyBorder="1" applyAlignment="1" applyProtection="1">
      <alignment vertical="center"/>
      <protection locked="0"/>
    </xf>
    <xf numFmtId="4" fontId="22" fillId="0" borderId="23" xfId="0" applyNumberFormat="1" applyFont="1" applyBorder="1" applyAlignment="1" applyProtection="1">
      <alignment vertical="center"/>
    </xf>
    <xf numFmtId="0" fontId="23" fillId="2" borderId="15" xfId="0" applyFont="1" applyFill="1" applyBorder="1" applyAlignment="1" applyProtection="1">
      <alignment horizontal="left" vertical="center"/>
      <protection locked="0"/>
    </xf>
    <xf numFmtId="0" fontId="23" fillId="0" borderId="0" xfId="0" applyFont="1" applyBorder="1" applyAlignment="1" applyProtection="1">
      <alignment horizontal="center" vertical="center"/>
    </xf>
    <xf numFmtId="166" fontId="23" fillId="0" borderId="0" xfId="0" applyNumberFormat="1" applyFont="1" applyBorder="1" applyAlignment="1" applyProtection="1">
      <alignment vertical="center"/>
    </xf>
    <xf numFmtId="166" fontId="23" fillId="0" borderId="16" xfId="0" applyNumberFormat="1" applyFont="1" applyBorder="1" applyAlignment="1" applyProtection="1">
      <alignment vertical="center"/>
    </xf>
    <xf numFmtId="0" fontId="22" fillId="0" borderId="0" xfId="0" applyFont="1" applyAlignment="1">
      <alignment horizontal="left" vertical="center"/>
    </xf>
    <xf numFmtId="4" fontId="0" fillId="0" borderId="0" xfId="0" applyNumberFormat="1" applyFont="1" applyAlignment="1">
      <alignment vertical="center"/>
    </xf>
    <xf numFmtId="0" fontId="34" fillId="0" borderId="0" xfId="0" applyFont="1" applyAlignment="1" applyProtection="1">
      <alignment horizontal="left" vertical="center"/>
    </xf>
    <xf numFmtId="0" fontId="35" fillId="0" borderId="0" xfId="0" applyFont="1" applyAlignment="1" applyProtection="1">
      <alignment horizontal="left" vertical="center" wrapText="1"/>
    </xf>
    <xf numFmtId="0" fontId="0" fillId="0" borderId="0" xfId="0" applyFont="1" applyAlignment="1" applyProtection="1">
      <alignment vertical="center"/>
      <protection locked="0"/>
    </xf>
    <xf numFmtId="0" fontId="0" fillId="0" borderId="15" xfId="0" applyFont="1" applyBorder="1" applyAlignment="1" applyProtection="1">
      <alignment vertical="center"/>
    </xf>
    <xf numFmtId="0" fontId="0" fillId="0" borderId="0" xfId="0" applyBorder="1" applyAlignment="1" applyProtection="1">
      <alignment vertical="center"/>
    </xf>
    <xf numFmtId="0" fontId="36" fillId="0" borderId="0" xfId="0" applyFont="1" applyAlignment="1" applyProtection="1">
      <alignment horizontal="left" vertical="center"/>
    </xf>
    <xf numFmtId="0" fontId="37" fillId="0" borderId="0" xfId="1" applyFont="1" applyAlignment="1" applyProtection="1">
      <alignment vertical="center" wrapText="1"/>
    </xf>
    <xf numFmtId="0" fontId="38" fillId="0" borderId="0" xfId="0" applyFont="1" applyAlignment="1" applyProtection="1">
      <alignment vertical="center" wrapText="1"/>
    </xf>
    <xf numFmtId="0" fontId="9" fillId="0" borderId="4" xfId="0" applyFont="1" applyBorder="1" applyAlignment="1" applyProtection="1">
      <alignment vertical="center"/>
    </xf>
    <xf numFmtId="0" fontId="9" fillId="0" borderId="0" xfId="0" applyFont="1" applyAlignment="1" applyProtection="1">
      <alignment vertical="center"/>
    </xf>
    <xf numFmtId="0" fontId="9" fillId="0" borderId="0" xfId="0" applyFont="1" applyAlignment="1" applyProtection="1">
      <alignment horizontal="left" vertical="center"/>
    </xf>
    <xf numFmtId="0" fontId="9" fillId="0" borderId="0" xfId="0" applyFont="1" applyAlignment="1" applyProtection="1">
      <alignment horizontal="left" vertical="center" wrapText="1"/>
    </xf>
    <xf numFmtId="167" fontId="9" fillId="0" borderId="0" xfId="0" applyNumberFormat="1" applyFont="1" applyAlignment="1" applyProtection="1">
      <alignment vertical="center"/>
    </xf>
    <xf numFmtId="0" fontId="9" fillId="0" borderId="0" xfId="0" applyFont="1" applyAlignment="1" applyProtection="1">
      <alignment vertical="center"/>
      <protection locked="0"/>
    </xf>
    <xf numFmtId="0" fontId="9" fillId="0" borderId="4" xfId="0" applyFont="1" applyBorder="1" applyAlignment="1">
      <alignment vertical="center"/>
    </xf>
    <xf numFmtId="0" fontId="9" fillId="0" borderId="15" xfId="0" applyFont="1" applyBorder="1" applyAlignment="1" applyProtection="1">
      <alignment vertical="center"/>
    </xf>
    <xf numFmtId="0" fontId="9" fillId="0" borderId="0" xfId="0" applyFont="1" applyBorder="1" applyAlignment="1" applyProtection="1">
      <alignment vertical="center"/>
    </xf>
    <xf numFmtId="0" fontId="9" fillId="0" borderId="16" xfId="0" applyFont="1" applyBorder="1" applyAlignment="1" applyProtection="1">
      <alignment vertical="center"/>
    </xf>
    <xf numFmtId="0" fontId="9" fillId="0" borderId="0" xfId="0" applyFont="1" applyAlignment="1">
      <alignment horizontal="left" vertical="center"/>
    </xf>
    <xf numFmtId="0" fontId="10" fillId="0" borderId="4" xfId="0" applyFont="1" applyBorder="1" applyAlignment="1" applyProtection="1">
      <alignment vertical="center"/>
    </xf>
    <xf numFmtId="0" fontId="10" fillId="0" borderId="0" xfId="0" applyFont="1" applyAlignment="1" applyProtection="1">
      <alignment vertical="center"/>
    </xf>
    <xf numFmtId="0" fontId="10" fillId="0" borderId="0" xfId="0" applyFont="1" applyAlignment="1" applyProtection="1">
      <alignment horizontal="left" vertical="center"/>
    </xf>
    <xf numFmtId="0" fontId="10" fillId="0" borderId="0" xfId="0" applyFont="1" applyAlignment="1" applyProtection="1">
      <alignment horizontal="left" vertical="center" wrapText="1"/>
    </xf>
    <xf numFmtId="167" fontId="10" fillId="0" borderId="0" xfId="0" applyNumberFormat="1" applyFont="1" applyAlignment="1" applyProtection="1">
      <alignment vertical="center"/>
    </xf>
    <xf numFmtId="0" fontId="10" fillId="0" borderId="0" xfId="0" applyFont="1" applyAlignment="1" applyProtection="1">
      <alignment vertical="center"/>
      <protection locked="0"/>
    </xf>
    <xf numFmtId="0" fontId="10" fillId="0" borderId="4" xfId="0" applyFont="1" applyBorder="1" applyAlignment="1">
      <alignment vertical="center"/>
    </xf>
    <xf numFmtId="0" fontId="10" fillId="0" borderId="15" xfId="0" applyFont="1" applyBorder="1" applyAlignment="1" applyProtection="1">
      <alignment vertical="center"/>
    </xf>
    <xf numFmtId="0" fontId="10" fillId="0" borderId="0" xfId="0" applyFont="1" applyBorder="1" applyAlignment="1" applyProtection="1">
      <alignment vertical="center"/>
    </xf>
    <xf numFmtId="0" fontId="10" fillId="0" borderId="16" xfId="0" applyFont="1" applyBorder="1" applyAlignment="1" applyProtection="1">
      <alignment vertical="center"/>
    </xf>
    <xf numFmtId="0" fontId="10" fillId="0" borderId="0" xfId="0" applyFont="1" applyAlignment="1">
      <alignment horizontal="left" vertical="center"/>
    </xf>
    <xf numFmtId="0" fontId="11" fillId="0" borderId="4" xfId="0" applyFont="1" applyBorder="1" applyAlignment="1" applyProtection="1">
      <alignment vertical="center"/>
    </xf>
    <xf numFmtId="0" fontId="11" fillId="0" borderId="0" xfId="0" applyFont="1" applyAlignment="1" applyProtection="1">
      <alignment vertical="center"/>
    </xf>
    <xf numFmtId="0" fontId="11" fillId="0" borderId="0" xfId="0" applyFont="1" applyAlignment="1" applyProtection="1">
      <alignment horizontal="left" vertical="center"/>
    </xf>
    <xf numFmtId="0" fontId="11" fillId="0" borderId="0" xfId="0" applyFont="1" applyAlignment="1" applyProtection="1">
      <alignment horizontal="left" vertical="center" wrapText="1"/>
    </xf>
    <xf numFmtId="0" fontId="11" fillId="0" borderId="0" xfId="0" applyFont="1" applyAlignment="1" applyProtection="1">
      <alignment vertical="center"/>
      <protection locked="0"/>
    </xf>
    <xf numFmtId="0" fontId="11" fillId="0" borderId="4" xfId="0" applyFont="1" applyBorder="1" applyAlignment="1">
      <alignment vertical="center"/>
    </xf>
    <xf numFmtId="0" fontId="11" fillId="0" borderId="15" xfId="0" applyFont="1" applyBorder="1" applyAlignment="1" applyProtection="1">
      <alignment vertical="center"/>
    </xf>
    <xf numFmtId="0" fontId="11" fillId="0" borderId="0" xfId="0" applyFont="1" applyBorder="1" applyAlignment="1" applyProtection="1">
      <alignment vertical="center"/>
    </xf>
    <xf numFmtId="0" fontId="11" fillId="0" borderId="16" xfId="0" applyFont="1" applyBorder="1" applyAlignment="1" applyProtection="1">
      <alignment vertical="center"/>
    </xf>
    <xf numFmtId="0" fontId="11" fillId="0" borderId="0" xfId="0" applyFont="1" applyAlignment="1">
      <alignment horizontal="left" vertical="center"/>
    </xf>
    <xf numFmtId="0" fontId="39" fillId="0" borderId="23" xfId="0" applyFont="1" applyBorder="1" applyAlignment="1" applyProtection="1">
      <alignment horizontal="center" vertical="center"/>
    </xf>
    <xf numFmtId="49" fontId="39" fillId="0" borderId="23" xfId="0" applyNumberFormat="1" applyFont="1" applyBorder="1" applyAlignment="1" applyProtection="1">
      <alignment horizontal="left" vertical="center" wrapText="1"/>
    </xf>
    <xf numFmtId="0" fontId="39" fillId="0" borderId="23" xfId="0" applyFont="1" applyBorder="1" applyAlignment="1" applyProtection="1">
      <alignment horizontal="left" vertical="center" wrapText="1"/>
    </xf>
    <xf numFmtId="0" fontId="39" fillId="0" borderId="23" xfId="0" applyFont="1" applyBorder="1" applyAlignment="1" applyProtection="1">
      <alignment horizontal="center" vertical="center" wrapText="1"/>
    </xf>
    <xf numFmtId="167" fontId="39" fillId="0" borderId="23" xfId="0" applyNumberFormat="1" applyFont="1" applyBorder="1" applyAlignment="1" applyProtection="1">
      <alignment vertical="center"/>
    </xf>
    <xf numFmtId="4" fontId="39" fillId="2" borderId="23" xfId="0" applyNumberFormat="1" applyFont="1" applyFill="1" applyBorder="1" applyAlignment="1" applyProtection="1">
      <alignment vertical="center"/>
      <protection locked="0"/>
    </xf>
    <xf numFmtId="4" fontId="39" fillId="0" borderId="23" xfId="0" applyNumberFormat="1" applyFont="1" applyBorder="1" applyAlignment="1" applyProtection="1">
      <alignment vertical="center"/>
    </xf>
    <xf numFmtId="0" fontId="40" fillId="0" borderId="4" xfId="0" applyFont="1" applyBorder="1" applyAlignment="1">
      <alignment vertical="center"/>
    </xf>
    <xf numFmtId="0" fontId="39" fillId="2" borderId="15" xfId="0" applyFont="1" applyFill="1" applyBorder="1" applyAlignment="1" applyProtection="1">
      <alignment horizontal="left" vertical="center"/>
      <protection locked="0"/>
    </xf>
    <xf numFmtId="0" fontId="39" fillId="0" borderId="0" xfId="0" applyFont="1" applyBorder="1" applyAlignment="1" applyProtection="1">
      <alignment horizontal="center" vertical="center"/>
    </xf>
    <xf numFmtId="0" fontId="12" fillId="0" borderId="4" xfId="0" applyFont="1" applyBorder="1" applyAlignment="1" applyProtection="1">
      <alignment vertical="center"/>
    </xf>
    <xf numFmtId="0" fontId="12" fillId="0" borderId="0" xfId="0" applyFont="1" applyAlignment="1" applyProtection="1">
      <alignment vertical="center"/>
    </xf>
    <xf numFmtId="0" fontId="12" fillId="0" borderId="0" xfId="0" applyFont="1" applyAlignment="1" applyProtection="1">
      <alignment horizontal="left" vertical="center"/>
    </xf>
    <xf numFmtId="0" fontId="12" fillId="0" borderId="0" xfId="0" applyFont="1" applyAlignment="1" applyProtection="1">
      <alignment horizontal="left" vertical="center" wrapText="1"/>
    </xf>
    <xf numFmtId="167" fontId="12" fillId="0" borderId="0" xfId="0" applyNumberFormat="1" applyFont="1" applyAlignment="1" applyProtection="1">
      <alignment vertical="center"/>
    </xf>
    <xf numFmtId="0" fontId="12" fillId="0" borderId="0" xfId="0" applyFont="1" applyAlignment="1" applyProtection="1">
      <alignment vertical="center"/>
      <protection locked="0"/>
    </xf>
    <xf numFmtId="0" fontId="12" fillId="0" borderId="4" xfId="0" applyFont="1" applyBorder="1" applyAlignment="1">
      <alignment vertical="center"/>
    </xf>
    <xf numFmtId="0" fontId="12" fillId="0" borderId="15" xfId="0" applyFont="1" applyBorder="1" applyAlignment="1" applyProtection="1">
      <alignment vertical="center"/>
    </xf>
    <xf numFmtId="0" fontId="12" fillId="0" borderId="0" xfId="0" applyFont="1" applyBorder="1" applyAlignment="1" applyProtection="1">
      <alignment vertical="center"/>
    </xf>
    <xf numFmtId="0" fontId="12" fillId="0" borderId="16" xfId="0" applyFont="1" applyBorder="1" applyAlignment="1" applyProtection="1">
      <alignment vertical="center"/>
    </xf>
    <xf numFmtId="0" fontId="12" fillId="0" borderId="0" xfId="0" applyFont="1" applyAlignment="1">
      <alignment horizontal="left" vertical="center"/>
    </xf>
    <xf numFmtId="0" fontId="10" fillId="0" borderId="20" xfId="0" applyFont="1" applyBorder="1" applyAlignment="1" applyProtection="1">
      <alignment vertical="center"/>
    </xf>
    <xf numFmtId="0" fontId="10" fillId="0" borderId="21" xfId="0" applyFont="1" applyBorder="1" applyAlignment="1" applyProtection="1">
      <alignment vertical="center"/>
    </xf>
    <xf numFmtId="0" fontId="10" fillId="0" borderId="22" xfId="0" applyFont="1" applyBorder="1" applyAlignment="1" applyProtection="1">
      <alignment vertical="center"/>
    </xf>
    <xf numFmtId="0" fontId="0" fillId="0" borderId="0" xfId="0" applyAlignment="1">
      <alignment vertical="top"/>
    </xf>
    <xf numFmtId="0" fontId="41" fillId="0" borderId="24" xfId="0" applyFont="1" applyBorder="1" applyAlignment="1">
      <alignment vertical="center" wrapText="1"/>
    </xf>
    <xf numFmtId="0" fontId="41" fillId="0" borderId="25" xfId="0" applyFont="1" applyBorder="1" applyAlignment="1">
      <alignment vertical="center" wrapText="1"/>
    </xf>
    <xf numFmtId="0" fontId="41" fillId="0" borderId="26" xfId="0" applyFont="1" applyBorder="1" applyAlignment="1">
      <alignment vertical="center" wrapText="1"/>
    </xf>
    <xf numFmtId="0" fontId="41" fillId="0" borderId="27" xfId="0" applyFont="1" applyBorder="1" applyAlignment="1">
      <alignment horizontal="center" vertical="center" wrapText="1"/>
    </xf>
    <xf numFmtId="0" fontId="41" fillId="0" borderId="28" xfId="0" applyFont="1" applyBorder="1" applyAlignment="1">
      <alignment horizontal="center" vertical="center" wrapText="1"/>
    </xf>
    <xf numFmtId="0" fontId="41" fillId="0" borderId="27" xfId="0" applyFont="1" applyBorder="1" applyAlignment="1">
      <alignment vertical="center" wrapText="1"/>
    </xf>
    <xf numFmtId="0" fontId="41" fillId="0" borderId="28" xfId="0" applyFont="1" applyBorder="1" applyAlignment="1">
      <alignment vertical="center" wrapText="1"/>
    </xf>
    <xf numFmtId="0" fontId="43" fillId="0" borderId="1" xfId="0" applyFont="1" applyBorder="1" applyAlignment="1">
      <alignment horizontal="left" vertical="center" wrapText="1"/>
    </xf>
    <xf numFmtId="0" fontId="44" fillId="0" borderId="1" xfId="0" applyFont="1" applyBorder="1" applyAlignment="1">
      <alignment horizontal="left" vertical="center" wrapText="1"/>
    </xf>
    <xf numFmtId="0" fontId="45" fillId="0" borderId="27" xfId="0" applyFont="1" applyBorder="1" applyAlignment="1">
      <alignment vertical="center" wrapText="1"/>
    </xf>
    <xf numFmtId="0" fontId="44" fillId="0" borderId="1" xfId="0" applyFont="1" applyBorder="1" applyAlignment="1">
      <alignment vertical="center" wrapText="1"/>
    </xf>
    <xf numFmtId="0" fontId="44" fillId="0" borderId="1" xfId="0" applyFont="1" applyBorder="1" applyAlignment="1">
      <alignment horizontal="left" vertical="center"/>
    </xf>
    <xf numFmtId="0" fontId="44" fillId="0" borderId="1" xfId="0" applyFont="1" applyBorder="1" applyAlignment="1">
      <alignment vertical="center"/>
    </xf>
    <xf numFmtId="49" fontId="44" fillId="0" borderId="1" xfId="0" applyNumberFormat="1" applyFont="1" applyBorder="1" applyAlignment="1">
      <alignment vertical="center" wrapText="1"/>
    </xf>
    <xf numFmtId="0" fontId="41" fillId="0" borderId="30" xfId="0" applyFont="1" applyBorder="1" applyAlignment="1">
      <alignment vertical="center" wrapText="1"/>
    </xf>
    <xf numFmtId="0" fontId="46" fillId="0" borderId="29" xfId="0" applyFont="1" applyBorder="1" applyAlignment="1">
      <alignment vertical="center" wrapText="1"/>
    </xf>
    <xf numFmtId="0" fontId="41" fillId="0" borderId="31" xfId="0" applyFont="1" applyBorder="1" applyAlignment="1">
      <alignment vertical="center" wrapText="1"/>
    </xf>
    <xf numFmtId="0" fontId="41" fillId="0" borderId="1" xfId="0" applyFont="1" applyBorder="1" applyAlignment="1">
      <alignment vertical="top"/>
    </xf>
    <xf numFmtId="0" fontId="41" fillId="0" borderId="0" xfId="0" applyFont="1" applyAlignment="1">
      <alignment vertical="top"/>
    </xf>
    <xf numFmtId="0" fontId="41" fillId="0" borderId="24" xfId="0" applyFont="1" applyBorder="1" applyAlignment="1">
      <alignment horizontal="left" vertical="center"/>
    </xf>
    <xf numFmtId="0" fontId="41" fillId="0" borderId="25" xfId="0" applyFont="1" applyBorder="1" applyAlignment="1">
      <alignment horizontal="left" vertical="center"/>
    </xf>
    <xf numFmtId="0" fontId="41" fillId="0" borderId="26" xfId="0" applyFont="1" applyBorder="1" applyAlignment="1">
      <alignment horizontal="left" vertical="center"/>
    </xf>
    <xf numFmtId="0" fontId="41" fillId="0" borderId="27" xfId="0" applyFont="1" applyBorder="1" applyAlignment="1">
      <alignment horizontal="left" vertical="center"/>
    </xf>
    <xf numFmtId="0" fontId="41" fillId="0" borderId="28" xfId="0" applyFont="1" applyBorder="1" applyAlignment="1">
      <alignment horizontal="left" vertical="center"/>
    </xf>
    <xf numFmtId="0" fontId="43" fillId="0" borderId="1" xfId="0" applyFont="1" applyBorder="1" applyAlignment="1">
      <alignment horizontal="left" vertical="center"/>
    </xf>
    <xf numFmtId="0" fontId="47" fillId="0" borderId="0" xfId="0" applyFont="1" applyAlignment="1">
      <alignment horizontal="left" vertical="center"/>
    </xf>
    <xf numFmtId="0" fontId="43" fillId="0" borderId="29" xfId="0" applyFont="1" applyBorder="1" applyAlignment="1">
      <alignment horizontal="left" vertical="center"/>
    </xf>
    <xf numFmtId="0" fontId="43" fillId="0" borderId="29" xfId="0" applyFont="1" applyBorder="1" applyAlignment="1">
      <alignment horizontal="center" vertical="center"/>
    </xf>
    <xf numFmtId="0" fontId="47" fillId="0" borderId="29" xfId="0" applyFont="1" applyBorder="1" applyAlignment="1">
      <alignment horizontal="left" vertical="center"/>
    </xf>
    <xf numFmtId="0" fontId="48" fillId="0" borderId="1" xfId="0" applyFont="1" applyBorder="1" applyAlignment="1">
      <alignment horizontal="left" vertical="center"/>
    </xf>
    <xf numFmtId="0" fontId="45" fillId="0" borderId="0" xfId="0" applyFont="1" applyAlignment="1">
      <alignment horizontal="left" vertical="center"/>
    </xf>
    <xf numFmtId="0" fontId="49" fillId="0" borderId="1" xfId="0" applyFont="1" applyBorder="1" applyAlignment="1">
      <alignment horizontal="left" vertical="center"/>
    </xf>
    <xf numFmtId="0" fontId="44" fillId="0" borderId="1" xfId="0" applyFont="1" applyBorder="1" applyAlignment="1">
      <alignment horizontal="center" vertical="center"/>
    </xf>
    <xf numFmtId="0" fontId="44" fillId="0" borderId="0" xfId="0" applyFont="1" applyAlignment="1">
      <alignment horizontal="left" vertical="center"/>
    </xf>
    <xf numFmtId="0" fontId="45" fillId="0" borderId="27" xfId="0" applyFont="1" applyBorder="1" applyAlignment="1">
      <alignment horizontal="left" vertical="center"/>
    </xf>
    <xf numFmtId="0" fontId="44" fillId="0" borderId="1" xfId="0" applyFont="1" applyFill="1" applyBorder="1" applyAlignment="1">
      <alignment horizontal="left" vertical="center"/>
    </xf>
    <xf numFmtId="0" fontId="44" fillId="0" borderId="1" xfId="0" applyFont="1" applyFill="1" applyBorder="1" applyAlignment="1">
      <alignment horizontal="center" vertical="center"/>
    </xf>
    <xf numFmtId="0" fontId="41" fillId="0" borderId="30" xfId="0" applyFont="1" applyBorder="1" applyAlignment="1">
      <alignment horizontal="left" vertical="center"/>
    </xf>
    <xf numFmtId="0" fontId="46" fillId="0" borderId="29" xfId="0" applyFont="1" applyBorder="1" applyAlignment="1">
      <alignment horizontal="left" vertical="center"/>
    </xf>
    <xf numFmtId="0" fontId="41" fillId="0" borderId="31" xfId="0" applyFont="1" applyBorder="1" applyAlignment="1">
      <alignment horizontal="left" vertical="center"/>
    </xf>
    <xf numFmtId="0" fontId="41" fillId="0" borderId="1" xfId="0" applyFont="1" applyBorder="1" applyAlignment="1">
      <alignment horizontal="left" vertical="center"/>
    </xf>
    <xf numFmtId="0" fontId="46" fillId="0" borderId="1" xfId="0" applyFont="1" applyBorder="1" applyAlignment="1">
      <alignment horizontal="left" vertical="center"/>
    </xf>
    <xf numFmtId="0" fontId="47" fillId="0" borderId="1" xfId="0" applyFont="1" applyBorder="1" applyAlignment="1">
      <alignment horizontal="left" vertical="center"/>
    </xf>
    <xf numFmtId="0" fontId="45" fillId="0" borderId="29" xfId="0" applyFont="1" applyBorder="1" applyAlignment="1">
      <alignment horizontal="left" vertical="center"/>
    </xf>
    <xf numFmtId="0" fontId="41" fillId="0" borderId="1" xfId="0" applyFont="1" applyBorder="1" applyAlignment="1">
      <alignment horizontal="left" vertical="center" wrapText="1"/>
    </xf>
    <xf numFmtId="0" fontId="45" fillId="0" borderId="1" xfId="0" applyFont="1" applyBorder="1" applyAlignment="1">
      <alignment horizontal="left" vertical="center" wrapText="1"/>
    </xf>
    <xf numFmtId="0" fontId="45" fillId="0" borderId="1" xfId="0" applyFont="1" applyBorder="1" applyAlignment="1">
      <alignment horizontal="center" vertical="center" wrapText="1"/>
    </xf>
    <xf numFmtId="0" fontId="41" fillId="0" borderId="24" xfId="0" applyFont="1" applyBorder="1" applyAlignment="1">
      <alignment horizontal="left" vertical="center" wrapText="1"/>
    </xf>
    <xf numFmtId="0" fontId="41" fillId="0" borderId="25" xfId="0" applyFont="1" applyBorder="1" applyAlignment="1">
      <alignment horizontal="left" vertical="center" wrapText="1"/>
    </xf>
    <xf numFmtId="0" fontId="41" fillId="0" borderId="26" xfId="0" applyFont="1" applyBorder="1" applyAlignment="1">
      <alignment horizontal="left" vertical="center" wrapText="1"/>
    </xf>
    <xf numFmtId="0" fontId="41" fillId="0" borderId="27" xfId="0" applyFont="1" applyBorder="1" applyAlignment="1">
      <alignment horizontal="left" vertical="center" wrapText="1"/>
    </xf>
    <xf numFmtId="0" fontId="41" fillId="0" borderId="28" xfId="0" applyFont="1" applyBorder="1" applyAlignment="1">
      <alignment horizontal="left" vertical="center" wrapText="1"/>
    </xf>
    <xf numFmtId="0" fontId="47" fillId="0" borderId="27" xfId="0" applyFont="1" applyBorder="1" applyAlignment="1">
      <alignment horizontal="left" vertical="center" wrapText="1"/>
    </xf>
    <xf numFmtId="0" fontId="47" fillId="0" borderId="28" xfId="0" applyFont="1" applyBorder="1" applyAlignment="1">
      <alignment horizontal="left" vertical="center" wrapText="1"/>
    </xf>
    <xf numFmtId="0" fontId="45" fillId="0" borderId="27" xfId="0" applyFont="1" applyBorder="1" applyAlignment="1">
      <alignment horizontal="left" vertical="center" wrapText="1"/>
    </xf>
    <xf numFmtId="0" fontId="45" fillId="0" borderId="1" xfId="0" applyFont="1" applyBorder="1" applyAlignment="1">
      <alignment horizontal="left" vertical="center"/>
    </xf>
    <xf numFmtId="0" fontId="45" fillId="0" borderId="28" xfId="0" applyFont="1" applyBorder="1" applyAlignment="1">
      <alignment horizontal="left" vertical="center" wrapText="1"/>
    </xf>
    <xf numFmtId="0" fontId="45" fillId="0" borderId="28" xfId="0" applyFont="1" applyBorder="1" applyAlignment="1">
      <alignment horizontal="left" vertical="center"/>
    </xf>
    <xf numFmtId="0" fontId="45" fillId="0" borderId="30" xfId="0" applyFont="1" applyBorder="1" applyAlignment="1">
      <alignment horizontal="left" vertical="center" wrapText="1"/>
    </xf>
    <xf numFmtId="0" fontId="45" fillId="0" borderId="29" xfId="0" applyFont="1" applyBorder="1" applyAlignment="1">
      <alignment horizontal="left" vertical="center" wrapText="1"/>
    </xf>
    <xf numFmtId="0" fontId="45" fillId="0" borderId="31" xfId="0" applyFont="1" applyBorder="1" applyAlignment="1">
      <alignment horizontal="left" vertical="center" wrapText="1"/>
    </xf>
    <xf numFmtId="0" fontId="44" fillId="0" borderId="1" xfId="0" applyFont="1" applyBorder="1" applyAlignment="1">
      <alignment horizontal="left" vertical="top"/>
    </xf>
    <xf numFmtId="0" fontId="44" fillId="0" borderId="1" xfId="0" applyFont="1" applyBorder="1" applyAlignment="1">
      <alignment horizontal="center" vertical="top"/>
    </xf>
    <xf numFmtId="0" fontId="45" fillId="0" borderId="30" xfId="0" applyFont="1" applyBorder="1" applyAlignment="1">
      <alignment horizontal="left" vertical="center"/>
    </xf>
    <xf numFmtId="0" fontId="45" fillId="0" borderId="31" xfId="0" applyFont="1" applyBorder="1" applyAlignment="1">
      <alignment horizontal="left" vertical="center"/>
    </xf>
    <xf numFmtId="0" fontId="45" fillId="0" borderId="1" xfId="0" applyFont="1" applyBorder="1" applyAlignment="1">
      <alignment horizontal="center" vertical="center"/>
    </xf>
    <xf numFmtId="0" fontId="47" fillId="0" borderId="0" xfId="0" applyFont="1" applyAlignment="1">
      <alignment vertical="center"/>
    </xf>
    <xf numFmtId="0" fontId="43" fillId="0" borderId="1" xfId="0" applyFont="1" applyBorder="1" applyAlignment="1">
      <alignment vertical="center"/>
    </xf>
    <xf numFmtId="0" fontId="47" fillId="0" borderId="29" xfId="0" applyFont="1" applyBorder="1" applyAlignment="1">
      <alignment vertical="center"/>
    </xf>
    <xf numFmtId="0" fontId="43" fillId="0" borderId="29" xfId="0" applyFont="1" applyBorder="1" applyAlignment="1">
      <alignment vertical="center"/>
    </xf>
    <xf numFmtId="0" fontId="44" fillId="0" borderId="1" xfId="0" applyFont="1" applyBorder="1" applyAlignment="1">
      <alignment vertical="top"/>
    </xf>
    <xf numFmtId="49" fontId="44" fillId="0" borderId="1" xfId="0" applyNumberFormat="1" applyFont="1" applyBorder="1" applyAlignment="1">
      <alignment horizontal="left" vertical="center"/>
    </xf>
    <xf numFmtId="0" fontId="50" fillId="0" borderId="27" xfId="0" applyFont="1" applyBorder="1" applyAlignment="1" applyProtection="1">
      <alignment horizontal="left" vertical="center"/>
    </xf>
    <xf numFmtId="0" fontId="51" fillId="0" borderId="1" xfId="0" applyFont="1" applyBorder="1" applyAlignment="1" applyProtection="1">
      <alignment vertical="top"/>
    </xf>
    <xf numFmtId="0" fontId="51" fillId="0" borderId="1" xfId="0" applyFont="1" applyBorder="1" applyAlignment="1" applyProtection="1">
      <alignment horizontal="left" vertical="center"/>
    </xf>
    <xf numFmtId="0" fontId="51" fillId="0" borderId="1" xfId="0" applyFont="1" applyBorder="1" applyAlignment="1" applyProtection="1">
      <alignment horizontal="center" vertical="center"/>
    </xf>
    <xf numFmtId="49" fontId="51" fillId="0" borderId="1" xfId="0" applyNumberFormat="1" applyFont="1" applyBorder="1" applyAlignment="1" applyProtection="1">
      <alignment horizontal="left" vertical="center"/>
    </xf>
    <xf numFmtId="0" fontId="50" fillId="0" borderId="28" xfId="0" applyFont="1" applyBorder="1" applyAlignment="1" applyProtection="1">
      <alignment horizontal="left" vertical="center"/>
    </xf>
    <xf numFmtId="0" fontId="0" fillId="0" borderId="29" xfId="0" applyBorder="1" applyAlignment="1">
      <alignment vertical="top"/>
    </xf>
    <xf numFmtId="0" fontId="43" fillId="0" borderId="29" xfId="0" applyFont="1" applyBorder="1" applyAlignment="1">
      <alignment horizontal="left"/>
    </xf>
    <xf numFmtId="0" fontId="47" fillId="0" borderId="29" xfId="0" applyFont="1" applyBorder="1" applyAlignment="1"/>
    <xf numFmtId="0" fontId="41" fillId="0" borderId="27" xfId="0" applyFont="1" applyBorder="1" applyAlignment="1">
      <alignment vertical="top"/>
    </xf>
    <xf numFmtId="0" fontId="41" fillId="0" borderId="28" xfId="0" applyFont="1" applyBorder="1" applyAlignment="1">
      <alignment vertical="top"/>
    </xf>
    <xf numFmtId="0" fontId="41" fillId="0" borderId="30" xfId="0" applyFont="1" applyBorder="1" applyAlignment="1">
      <alignment vertical="top"/>
    </xf>
    <xf numFmtId="0" fontId="41" fillId="0" borderId="29" xfId="0" applyFont="1" applyBorder="1" applyAlignment="1">
      <alignment vertical="top"/>
    </xf>
    <xf numFmtId="0" fontId="41" fillId="0" borderId="31" xfId="0" applyFont="1" applyBorder="1" applyAlignment="1">
      <alignment vertical="top"/>
    </xf>
    <xf numFmtId="0" fontId="17" fillId="0" borderId="0" xfId="0" applyFont="1" applyAlignment="1">
      <alignment horizontal="left" vertical="top" wrapText="1"/>
    </xf>
    <xf numFmtId="0" fontId="17" fillId="0" borderId="0" xfId="0" applyFont="1" applyAlignment="1">
      <alignment horizontal="left" vertical="center"/>
    </xf>
    <xf numFmtId="0" fontId="19" fillId="0" borderId="0" xfId="0" applyFont="1" applyAlignment="1">
      <alignment horizontal="left" vertical="center"/>
    </xf>
    <xf numFmtId="0" fontId="2" fillId="0" borderId="0" xfId="0" applyFont="1" applyAlignment="1" applyProtection="1">
      <alignment horizontal="left" vertical="center"/>
    </xf>
    <xf numFmtId="0" fontId="0" fillId="0" borderId="0" xfId="0" applyProtection="1"/>
    <xf numFmtId="0" fontId="3" fillId="0" borderId="0" xfId="0" applyFont="1" applyAlignment="1" applyProtection="1">
      <alignment horizontal="left" vertical="top" wrapText="1"/>
    </xf>
    <xf numFmtId="49" fontId="2" fillId="2" borderId="0" xfId="0" applyNumberFormat="1" applyFont="1" applyFill="1" applyAlignment="1" applyProtection="1">
      <alignment horizontal="left" vertical="center"/>
      <protection locked="0"/>
    </xf>
    <xf numFmtId="49" fontId="2" fillId="0" borderId="0" xfId="0" applyNumberFormat="1" applyFont="1" applyAlignment="1" applyProtection="1">
      <alignment horizontal="left" vertical="center"/>
    </xf>
    <xf numFmtId="0" fontId="2" fillId="0" borderId="0" xfId="0" applyFont="1" applyAlignment="1" applyProtection="1">
      <alignment horizontal="left" vertical="center" wrapText="1"/>
    </xf>
    <xf numFmtId="4" fontId="18" fillId="0" borderId="6" xfId="0" applyNumberFormat="1" applyFont="1" applyBorder="1" applyAlignment="1" applyProtection="1">
      <alignment vertical="center"/>
    </xf>
    <xf numFmtId="0" fontId="0" fillId="0" borderId="6" xfId="0" applyFont="1" applyBorder="1" applyAlignment="1" applyProtection="1">
      <alignment vertical="center"/>
    </xf>
    <xf numFmtId="0" fontId="1" fillId="0" borderId="0" xfId="0" applyFont="1" applyAlignment="1" applyProtection="1">
      <alignment horizontal="right" vertical="center"/>
    </xf>
    <xf numFmtId="4" fontId="19" fillId="0" borderId="0" xfId="0" applyNumberFormat="1" applyFont="1" applyAlignment="1" applyProtection="1">
      <alignment vertical="center"/>
    </xf>
    <xf numFmtId="0" fontId="1" fillId="0" borderId="0" xfId="0" applyFont="1" applyAlignment="1" applyProtection="1">
      <alignment vertical="center"/>
    </xf>
    <xf numFmtId="164" fontId="1" fillId="0" borderId="0" xfId="0" applyNumberFormat="1" applyFont="1" applyAlignment="1" applyProtection="1">
      <alignment horizontal="left" vertical="center"/>
    </xf>
    <xf numFmtId="0" fontId="4" fillId="3" borderId="8" xfId="0" applyFont="1" applyFill="1" applyBorder="1" applyAlignment="1" applyProtection="1">
      <alignment horizontal="left" vertical="center"/>
    </xf>
    <xf numFmtId="0" fontId="0" fillId="3" borderId="8" xfId="0" applyFont="1" applyFill="1" applyBorder="1" applyAlignment="1" applyProtection="1">
      <alignment vertical="center"/>
    </xf>
    <xf numFmtId="4" fontId="4" fillId="3" borderId="8" xfId="0" applyNumberFormat="1" applyFont="1" applyFill="1" applyBorder="1" applyAlignment="1" applyProtection="1">
      <alignment vertical="center"/>
    </xf>
    <xf numFmtId="0" fontId="0" fillId="3" borderId="9" xfId="0" applyFont="1" applyFill="1" applyBorder="1" applyAlignment="1" applyProtection="1">
      <alignment vertical="center"/>
    </xf>
    <xf numFmtId="0" fontId="3" fillId="0" borderId="0" xfId="0" applyFont="1" applyAlignment="1" applyProtection="1">
      <alignment horizontal="left" vertical="center" wrapText="1"/>
    </xf>
    <xf numFmtId="0" fontId="3" fillId="0" borderId="0" xfId="0" applyFont="1" applyAlignment="1" applyProtection="1">
      <alignment vertical="center"/>
    </xf>
    <xf numFmtId="165" fontId="2" fillId="0" borderId="0" xfId="0" applyNumberFormat="1" applyFont="1" applyAlignment="1" applyProtection="1">
      <alignment horizontal="left" vertical="center"/>
    </xf>
    <xf numFmtId="0" fontId="2" fillId="0" borderId="0" xfId="0" applyFont="1" applyAlignment="1" applyProtection="1">
      <alignment vertical="center" wrapText="1"/>
    </xf>
    <xf numFmtId="0" fontId="2" fillId="0" borderId="0" xfId="0" applyFont="1" applyAlignment="1" applyProtection="1">
      <alignment vertical="center"/>
    </xf>
    <xf numFmtId="0" fontId="21" fillId="0" borderId="12" xfId="0" applyFont="1" applyBorder="1" applyAlignment="1">
      <alignment horizontal="center" vertical="center"/>
    </xf>
    <xf numFmtId="0" fontId="21" fillId="0" borderId="13" xfId="0" applyFont="1" applyBorder="1" applyAlignment="1">
      <alignment horizontal="left" vertical="center"/>
    </xf>
    <xf numFmtId="0" fontId="20" fillId="0" borderId="15" xfId="0" applyFont="1" applyBorder="1" applyAlignment="1">
      <alignment horizontal="left" vertical="center"/>
    </xf>
    <xf numFmtId="0" fontId="20" fillId="0" borderId="0" xfId="0" applyFont="1" applyBorder="1" applyAlignment="1">
      <alignment horizontal="left" vertical="center"/>
    </xf>
    <xf numFmtId="0" fontId="20" fillId="0" borderId="15" xfId="0" applyFont="1" applyBorder="1" applyAlignment="1" applyProtection="1">
      <alignment horizontal="left" vertical="center"/>
    </xf>
    <xf numFmtId="0" fontId="20" fillId="0" borderId="0" xfId="0" applyFont="1" applyBorder="1" applyAlignment="1" applyProtection="1">
      <alignment horizontal="left" vertical="center"/>
    </xf>
    <xf numFmtId="0" fontId="22" fillId="4" borderId="7" xfId="0" applyFont="1" applyFill="1" applyBorder="1" applyAlignment="1" applyProtection="1">
      <alignment horizontal="center" vertical="center"/>
    </xf>
    <xf numFmtId="0" fontId="22" fillId="4" borderId="8" xfId="0" applyFont="1" applyFill="1" applyBorder="1" applyAlignment="1" applyProtection="1">
      <alignment horizontal="left" vertical="center"/>
    </xf>
    <xf numFmtId="0" fontId="22" fillId="4" borderId="8" xfId="0" applyFont="1" applyFill="1" applyBorder="1" applyAlignment="1" applyProtection="1">
      <alignment horizontal="center" vertical="center"/>
    </xf>
    <xf numFmtId="0" fontId="22" fillId="4" borderId="8" xfId="0" applyFont="1" applyFill="1" applyBorder="1" applyAlignment="1" applyProtection="1">
      <alignment horizontal="right" vertical="center"/>
    </xf>
    <xf numFmtId="4" fontId="28" fillId="0" borderId="0" xfId="0" applyNumberFormat="1" applyFont="1" applyAlignment="1" applyProtection="1">
      <alignment vertical="center"/>
    </xf>
    <xf numFmtId="0" fontId="28" fillId="0" borderId="0" xfId="0" applyFont="1" applyAlignment="1" applyProtection="1">
      <alignment vertical="center"/>
    </xf>
    <xf numFmtId="0" fontId="27" fillId="0" borderId="0" xfId="0" applyFont="1" applyAlignment="1" applyProtection="1">
      <alignment horizontal="left" vertical="center" wrapText="1"/>
    </xf>
    <xf numFmtId="4" fontId="24" fillId="0" borderId="0" xfId="0" applyNumberFormat="1" applyFont="1" applyAlignment="1" applyProtection="1">
      <alignment horizontal="right" vertical="center"/>
    </xf>
    <xf numFmtId="4" fontId="24" fillId="0" borderId="0" xfId="0" applyNumberFormat="1" applyFont="1" applyAlignment="1" applyProtection="1">
      <alignment vertical="center"/>
    </xf>
    <xf numFmtId="0" fontId="0" fillId="0" borderId="0" xfId="0"/>
    <xf numFmtId="0" fontId="1" fillId="0" borderId="0" xfId="0" applyFont="1" applyAlignment="1">
      <alignment horizontal="left" vertical="center" wrapText="1"/>
    </xf>
    <xf numFmtId="0" fontId="1" fillId="0" borderId="0" xfId="0" applyFont="1" applyAlignment="1">
      <alignment horizontal="left" vertical="center"/>
    </xf>
    <xf numFmtId="0" fontId="3" fillId="0" borderId="0" xfId="0" applyFont="1" applyAlignment="1">
      <alignment horizontal="left" vertical="center" wrapText="1"/>
    </xf>
    <xf numFmtId="0" fontId="0" fillId="0" borderId="0" xfId="0" applyFont="1" applyAlignment="1">
      <alignment vertical="center"/>
    </xf>
    <xf numFmtId="0" fontId="2" fillId="2" borderId="0" xfId="0" applyFont="1" applyFill="1" applyAlignment="1" applyProtection="1">
      <alignment horizontal="left" vertical="center"/>
      <protection locked="0"/>
    </xf>
    <xf numFmtId="0" fontId="2" fillId="0" borderId="0" xfId="0" applyFont="1" applyAlignment="1">
      <alignment horizontal="left" vertical="center"/>
    </xf>
    <xf numFmtId="0" fontId="2" fillId="0" borderId="0" xfId="0" applyFont="1" applyAlignment="1">
      <alignment horizontal="left" vertical="center" wrapText="1"/>
    </xf>
    <xf numFmtId="0" fontId="1" fillId="0" borderId="0" xfId="0" applyFont="1" applyAlignment="1" applyProtection="1">
      <alignment horizontal="left" vertical="center" wrapText="1"/>
    </xf>
    <xf numFmtId="0" fontId="1" fillId="0" borderId="0" xfId="0" applyFont="1" applyAlignment="1" applyProtection="1">
      <alignment horizontal="left" vertical="center"/>
    </xf>
    <xf numFmtId="0" fontId="0" fillId="0" borderId="0" xfId="0" applyFont="1" applyAlignment="1" applyProtection="1">
      <alignment vertical="center"/>
    </xf>
    <xf numFmtId="0" fontId="44" fillId="0" borderId="1" xfId="0" applyFont="1" applyBorder="1" applyAlignment="1">
      <alignment horizontal="left" vertical="center" wrapText="1"/>
    </xf>
    <xf numFmtId="0" fontId="43" fillId="0" borderId="29" xfId="0" applyFont="1" applyBorder="1" applyAlignment="1">
      <alignment horizontal="left" wrapText="1"/>
    </xf>
    <xf numFmtId="0" fontId="42" fillId="0" borderId="1" xfId="0" applyFont="1" applyBorder="1" applyAlignment="1">
      <alignment horizontal="center" vertical="center" wrapText="1"/>
    </xf>
    <xf numFmtId="49" fontId="44" fillId="0" borderId="1" xfId="0" applyNumberFormat="1" applyFont="1" applyBorder="1" applyAlignment="1">
      <alignment horizontal="left" vertical="center" wrapText="1"/>
    </xf>
    <xf numFmtId="0" fontId="42" fillId="0" borderId="1" xfId="0" applyFont="1" applyBorder="1" applyAlignment="1">
      <alignment horizontal="center" vertical="center"/>
    </xf>
    <xf numFmtId="0" fontId="43" fillId="0" borderId="29" xfId="0" applyFont="1" applyBorder="1" applyAlignment="1">
      <alignment horizontal="left"/>
    </xf>
    <xf numFmtId="0" fontId="44" fillId="0" borderId="1" xfId="0" applyFont="1" applyBorder="1" applyAlignment="1">
      <alignment horizontal="left" vertical="center"/>
    </xf>
    <xf numFmtId="0" fontId="44" fillId="0" borderId="1" xfId="0" applyFont="1" applyBorder="1" applyAlignment="1">
      <alignment horizontal="left" vertical="top"/>
    </xf>
  </cellXfs>
  <cellStyles count="2">
    <cellStyle name="Hypertextový odkaz" xfId="1" builtinId="8"/>
    <cellStyle name="Normální" xfId="0" builtinId="0" customBuiltin="1"/>
  </cellStyles>
  <dxfs count="0"/>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drawing1.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2.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3.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3" Type="http://schemas.openxmlformats.org/officeDocument/2006/relationships/hyperlink" Target="https://podminky.urs.cz/item/CS_URS_2024_01/417351115" TargetMode="External"/><Relationship Id="rId18" Type="http://schemas.openxmlformats.org/officeDocument/2006/relationships/hyperlink" Target="https://podminky.urs.cz/item/CS_URS_2024_01/622143003" TargetMode="External"/><Relationship Id="rId26" Type="http://schemas.openxmlformats.org/officeDocument/2006/relationships/hyperlink" Target="https://podminky.urs.cz/item/CS_URS_2024_01/935112911" TargetMode="External"/><Relationship Id="rId39" Type="http://schemas.openxmlformats.org/officeDocument/2006/relationships/hyperlink" Target="https://podminky.urs.cz/item/CS_URS_2024_01/997013645" TargetMode="External"/><Relationship Id="rId21" Type="http://schemas.openxmlformats.org/officeDocument/2006/relationships/hyperlink" Target="https://podminky.urs.cz/item/CS_URS_2024_01/622251101" TargetMode="External"/><Relationship Id="rId34" Type="http://schemas.openxmlformats.org/officeDocument/2006/relationships/hyperlink" Target="https://podminky.urs.cz/item/CS_URS_2024_01/997013151" TargetMode="External"/><Relationship Id="rId42" Type="http://schemas.openxmlformats.org/officeDocument/2006/relationships/hyperlink" Target="https://podminky.urs.cz/item/CS_URS_2024_01/712311101" TargetMode="External"/><Relationship Id="rId47" Type="http://schemas.openxmlformats.org/officeDocument/2006/relationships/hyperlink" Target="https://podminky.urs.cz/item/CS_URS_2024_01/713140822" TargetMode="External"/><Relationship Id="rId50" Type="http://schemas.openxmlformats.org/officeDocument/2006/relationships/hyperlink" Target="https://podminky.urs.cz/item/CS_URS_2024_01/764002811" TargetMode="External"/><Relationship Id="rId55" Type="http://schemas.openxmlformats.org/officeDocument/2006/relationships/hyperlink" Target="https://podminky.urs.cz/item/CS_URS_2024_01/764214606" TargetMode="External"/><Relationship Id="rId7" Type="http://schemas.openxmlformats.org/officeDocument/2006/relationships/hyperlink" Target="https://podminky.urs.cz/item/CS_URS_2024_01/167103101" TargetMode="External"/><Relationship Id="rId2" Type="http://schemas.openxmlformats.org/officeDocument/2006/relationships/hyperlink" Target="https://podminky.urs.cz/item/CS_URS_2024_01/121151123" TargetMode="External"/><Relationship Id="rId16" Type="http://schemas.openxmlformats.org/officeDocument/2006/relationships/hyperlink" Target="https://podminky.urs.cz/item/CS_URS_2024_01/622135002" TargetMode="External"/><Relationship Id="rId29" Type="http://schemas.openxmlformats.org/officeDocument/2006/relationships/hyperlink" Target="https://podminky.urs.cz/item/CS_URS_2024_01/966008212" TargetMode="External"/><Relationship Id="rId11" Type="http://schemas.openxmlformats.org/officeDocument/2006/relationships/hyperlink" Target="https://podminky.urs.cz/item/CS_URS_2024_01/183403161" TargetMode="External"/><Relationship Id="rId24" Type="http://schemas.openxmlformats.org/officeDocument/2006/relationships/hyperlink" Target="https://podminky.urs.cz/item/CS_URS_2024_01/916231213" TargetMode="External"/><Relationship Id="rId32" Type="http://schemas.openxmlformats.org/officeDocument/2006/relationships/hyperlink" Target="https://podminky.urs.cz/item/CS_URS_2024_01/985321111" TargetMode="External"/><Relationship Id="rId37" Type="http://schemas.openxmlformats.org/officeDocument/2006/relationships/hyperlink" Target="https://podminky.urs.cz/item/CS_URS_2024_01/997013601" TargetMode="External"/><Relationship Id="rId40" Type="http://schemas.openxmlformats.org/officeDocument/2006/relationships/hyperlink" Target="https://podminky.urs.cz/item/CS_URS_2024_01/997013814" TargetMode="External"/><Relationship Id="rId45" Type="http://schemas.openxmlformats.org/officeDocument/2006/relationships/hyperlink" Target="https://podminky.urs.cz/item/CS_URS_2024_01/712391171" TargetMode="External"/><Relationship Id="rId53" Type="http://schemas.openxmlformats.org/officeDocument/2006/relationships/hyperlink" Target="https://podminky.urs.cz/item/CS_URS_2024_01/764042414" TargetMode="External"/><Relationship Id="rId58" Type="http://schemas.openxmlformats.org/officeDocument/2006/relationships/hyperlink" Target="https://podminky.urs.cz/item/CS_URS_2024_01/766414242" TargetMode="External"/><Relationship Id="rId5" Type="http://schemas.openxmlformats.org/officeDocument/2006/relationships/hyperlink" Target="https://podminky.urs.cz/item/CS_URS_2024_01/162206111" TargetMode="External"/><Relationship Id="rId19" Type="http://schemas.openxmlformats.org/officeDocument/2006/relationships/hyperlink" Target="https://podminky.urs.cz/item/CS_URS_2024_01/622151021" TargetMode="External"/><Relationship Id="rId4" Type="http://schemas.openxmlformats.org/officeDocument/2006/relationships/hyperlink" Target="https://podminky.urs.cz/item/CS_URS_2024_01/132251101" TargetMode="External"/><Relationship Id="rId9" Type="http://schemas.openxmlformats.org/officeDocument/2006/relationships/hyperlink" Target="https://podminky.urs.cz/item/CS_URS_2024_01/181351103" TargetMode="External"/><Relationship Id="rId14" Type="http://schemas.openxmlformats.org/officeDocument/2006/relationships/hyperlink" Target="https://podminky.urs.cz/item/CS_URS_2024_01/417351116" TargetMode="External"/><Relationship Id="rId22" Type="http://schemas.openxmlformats.org/officeDocument/2006/relationships/hyperlink" Target="https://podminky.urs.cz/item/CS_URS_2024_01/622511112" TargetMode="External"/><Relationship Id="rId27" Type="http://schemas.openxmlformats.org/officeDocument/2006/relationships/hyperlink" Target="https://podminky.urs.cz/item/CS_URS_2024_01/952902501" TargetMode="External"/><Relationship Id="rId30" Type="http://schemas.openxmlformats.org/officeDocument/2006/relationships/hyperlink" Target="https://podminky.urs.cz/item/CS_URS_2024_01/979054441" TargetMode="External"/><Relationship Id="rId35" Type="http://schemas.openxmlformats.org/officeDocument/2006/relationships/hyperlink" Target="https://podminky.urs.cz/item/CS_URS_2024_01/997013501" TargetMode="External"/><Relationship Id="rId43" Type="http://schemas.openxmlformats.org/officeDocument/2006/relationships/hyperlink" Target="https://podminky.urs.cz/item/CS_URS_2024_01/712340832" TargetMode="External"/><Relationship Id="rId48" Type="http://schemas.openxmlformats.org/officeDocument/2006/relationships/hyperlink" Target="https://podminky.urs.cz/item/CS_URS_2024_01/713141131" TargetMode="External"/><Relationship Id="rId56" Type="http://schemas.openxmlformats.org/officeDocument/2006/relationships/hyperlink" Target="https://podminky.urs.cz/item/CS_URS_2024_01/764214607" TargetMode="External"/><Relationship Id="rId8" Type="http://schemas.openxmlformats.org/officeDocument/2006/relationships/hyperlink" Target="https://podminky.urs.cz/item/CS_URS_2024_01/171201221" TargetMode="External"/><Relationship Id="rId51" Type="http://schemas.openxmlformats.org/officeDocument/2006/relationships/hyperlink" Target="https://podminky.urs.cz/item/CS_URS_2024_01/764002841" TargetMode="External"/><Relationship Id="rId3" Type="http://schemas.openxmlformats.org/officeDocument/2006/relationships/hyperlink" Target="https://podminky.urs.cz/item/CS_URS_2024_01/132212131" TargetMode="External"/><Relationship Id="rId12" Type="http://schemas.openxmlformats.org/officeDocument/2006/relationships/hyperlink" Target="https://podminky.urs.cz/item/CS_URS_2024_01/417321515" TargetMode="External"/><Relationship Id="rId17" Type="http://schemas.openxmlformats.org/officeDocument/2006/relationships/hyperlink" Target="https://podminky.urs.cz/item/CS_URS_2024_01/622135092" TargetMode="External"/><Relationship Id="rId25" Type="http://schemas.openxmlformats.org/officeDocument/2006/relationships/hyperlink" Target="https://podminky.urs.cz/item/CS_URS_2024_01/935112211" TargetMode="External"/><Relationship Id="rId33" Type="http://schemas.openxmlformats.org/officeDocument/2006/relationships/hyperlink" Target="https://podminky.urs.cz/item/CS_URS_2024_01/985331211" TargetMode="External"/><Relationship Id="rId38" Type="http://schemas.openxmlformats.org/officeDocument/2006/relationships/hyperlink" Target="https://podminky.urs.cz/item/CS_URS_2024_01/997013631" TargetMode="External"/><Relationship Id="rId46" Type="http://schemas.openxmlformats.org/officeDocument/2006/relationships/hyperlink" Target="https://podminky.urs.cz/item/CS_URS_2024_01/998712101" TargetMode="External"/><Relationship Id="rId59" Type="http://schemas.openxmlformats.org/officeDocument/2006/relationships/hyperlink" Target="https://podminky.urs.cz/item/CS_URS_2024_01/998766101" TargetMode="External"/><Relationship Id="rId20" Type="http://schemas.openxmlformats.org/officeDocument/2006/relationships/hyperlink" Target="https://podminky.urs.cz/item/CS_URS_2024_01/622211011" TargetMode="External"/><Relationship Id="rId41" Type="http://schemas.openxmlformats.org/officeDocument/2006/relationships/hyperlink" Target="https://podminky.urs.cz/item/CS_URS_2024_01/998011001" TargetMode="External"/><Relationship Id="rId54" Type="http://schemas.openxmlformats.org/officeDocument/2006/relationships/hyperlink" Target="https://podminky.urs.cz/item/CS_URS_2024_01/764214603" TargetMode="External"/><Relationship Id="rId1" Type="http://schemas.openxmlformats.org/officeDocument/2006/relationships/hyperlink" Target="https://podminky.urs.cz/item/CS_URS_2024_01/113311121" TargetMode="External"/><Relationship Id="rId6" Type="http://schemas.openxmlformats.org/officeDocument/2006/relationships/hyperlink" Target="https://podminky.urs.cz/item/CS_URS_2024_01/162751117" TargetMode="External"/><Relationship Id="rId15" Type="http://schemas.openxmlformats.org/officeDocument/2006/relationships/hyperlink" Target="https://podminky.urs.cz/item/CS_URS_2024_01/417361821" TargetMode="External"/><Relationship Id="rId23" Type="http://schemas.openxmlformats.org/officeDocument/2006/relationships/hyperlink" Target="https://podminky.urs.cz/item/CS_URS_2024_01/629995101" TargetMode="External"/><Relationship Id="rId28" Type="http://schemas.openxmlformats.org/officeDocument/2006/relationships/hyperlink" Target="https://podminky.urs.cz/item/CS_URS_2024_01/965081313" TargetMode="External"/><Relationship Id="rId36" Type="http://schemas.openxmlformats.org/officeDocument/2006/relationships/hyperlink" Target="https://podminky.urs.cz/item/CS_URS_2024_01/997013509" TargetMode="External"/><Relationship Id="rId49" Type="http://schemas.openxmlformats.org/officeDocument/2006/relationships/hyperlink" Target="https://podminky.urs.cz/item/CS_URS_2024_01/998713101" TargetMode="External"/><Relationship Id="rId57" Type="http://schemas.openxmlformats.org/officeDocument/2006/relationships/hyperlink" Target="https://podminky.urs.cz/item/CS_URS_2024_01/998764101" TargetMode="External"/><Relationship Id="rId10" Type="http://schemas.openxmlformats.org/officeDocument/2006/relationships/hyperlink" Target="https://podminky.urs.cz/item/CS_URS_2024_01/181451311" TargetMode="External"/><Relationship Id="rId31" Type="http://schemas.openxmlformats.org/officeDocument/2006/relationships/hyperlink" Target="https://podminky.urs.cz/item/CS_URS_2024_01/985311112" TargetMode="External"/><Relationship Id="rId44" Type="http://schemas.openxmlformats.org/officeDocument/2006/relationships/hyperlink" Target="https://podminky.urs.cz/item/CS_URS_2024_01/712341559" TargetMode="External"/><Relationship Id="rId52" Type="http://schemas.openxmlformats.org/officeDocument/2006/relationships/hyperlink" Target="https://podminky.urs.cz/item/CS_URS_2024_01/764011612" TargetMode="External"/><Relationship Id="rId60"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M58"/>
  <sheetViews>
    <sheetView showGridLines="0" topLeftCell="A16" workbookViewId="0"/>
  </sheetViews>
  <sheetFormatPr defaultRowHeight="14.4"/>
  <cols>
    <col min="1" max="1" width="8.28515625" style="1" customWidth="1"/>
    <col min="2" max="2" width="1.7109375" style="1" customWidth="1"/>
    <col min="3" max="3" width="4.140625" style="1" customWidth="1"/>
    <col min="4" max="33" width="2.7109375" style="1" customWidth="1"/>
    <col min="34" max="34" width="3.28515625" style="1" customWidth="1"/>
    <col min="35" max="35" width="31.7109375" style="1" customWidth="1"/>
    <col min="36" max="37" width="2.42578125" style="1" customWidth="1"/>
    <col min="38" max="38" width="8.28515625" style="1" customWidth="1"/>
    <col min="39" max="39" width="3.28515625" style="1" customWidth="1"/>
    <col min="40" max="40" width="13.28515625" style="1" customWidth="1"/>
    <col min="41" max="41" width="7.42578125" style="1" customWidth="1"/>
    <col min="42" max="42" width="4.140625" style="1" customWidth="1"/>
    <col min="43" max="43" width="15.7109375" style="1" customWidth="1"/>
    <col min="44" max="44" width="13.7109375" style="1" customWidth="1"/>
    <col min="45" max="47" width="25.85546875" style="1" hidden="1" customWidth="1"/>
    <col min="48" max="49" width="21.7109375" style="1" hidden="1" customWidth="1"/>
    <col min="50" max="51" width="25" style="1" hidden="1" customWidth="1"/>
    <col min="52" max="52" width="21.7109375" style="1" hidden="1" customWidth="1"/>
    <col min="53" max="53" width="19.140625" style="1" hidden="1" customWidth="1"/>
    <col min="54" max="54" width="25" style="1" hidden="1" customWidth="1"/>
    <col min="55" max="55" width="21.7109375" style="1" hidden="1" customWidth="1"/>
    <col min="56" max="56" width="19.140625" style="1" hidden="1" customWidth="1"/>
    <col min="57" max="57" width="66.42578125" style="1" customWidth="1"/>
    <col min="71" max="91" width="9.28515625" style="1" hidden="1"/>
  </cols>
  <sheetData>
    <row r="1" spans="1:74" ht="10.199999999999999">
      <c r="A1" s="19" t="s">
        <v>0</v>
      </c>
      <c r="AZ1" s="19" t="s">
        <v>1</v>
      </c>
      <c r="BA1" s="19" t="s">
        <v>2</v>
      </c>
      <c r="BB1" s="19" t="s">
        <v>3</v>
      </c>
      <c r="BT1" s="19" t="s">
        <v>4</v>
      </c>
      <c r="BU1" s="19" t="s">
        <v>4</v>
      </c>
      <c r="BV1" s="19" t="s">
        <v>5</v>
      </c>
    </row>
    <row r="2" spans="1:74" s="1" customFormat="1" ht="36.9" customHeight="1">
      <c r="AR2" s="380"/>
      <c r="AS2" s="380"/>
      <c r="AT2" s="380"/>
      <c r="AU2" s="380"/>
      <c r="AV2" s="380"/>
      <c r="AW2" s="380"/>
      <c r="AX2" s="380"/>
      <c r="AY2" s="380"/>
      <c r="AZ2" s="380"/>
      <c r="BA2" s="380"/>
      <c r="BB2" s="380"/>
      <c r="BC2" s="380"/>
      <c r="BD2" s="380"/>
      <c r="BE2" s="380"/>
      <c r="BS2" s="20" t="s">
        <v>6</v>
      </c>
      <c r="BT2" s="20" t="s">
        <v>7</v>
      </c>
    </row>
    <row r="3" spans="1:74" s="1" customFormat="1" ht="6.9" customHeight="1">
      <c r="B3" s="21"/>
      <c r="C3" s="22"/>
      <c r="D3" s="22"/>
      <c r="E3" s="22"/>
      <c r="F3" s="22"/>
      <c r="G3" s="22"/>
      <c r="H3" s="22"/>
      <c r="I3" s="22"/>
      <c r="J3" s="22"/>
      <c r="K3" s="22"/>
      <c r="L3" s="22"/>
      <c r="M3" s="22"/>
      <c r="N3" s="22"/>
      <c r="O3" s="22"/>
      <c r="P3" s="22"/>
      <c r="Q3" s="22"/>
      <c r="R3" s="22"/>
      <c r="S3" s="22"/>
      <c r="T3" s="22"/>
      <c r="U3" s="22"/>
      <c r="V3" s="22"/>
      <c r="W3" s="22"/>
      <c r="X3" s="22"/>
      <c r="Y3" s="22"/>
      <c r="Z3" s="22"/>
      <c r="AA3" s="22"/>
      <c r="AB3" s="22"/>
      <c r="AC3" s="22"/>
      <c r="AD3" s="22"/>
      <c r="AE3" s="22"/>
      <c r="AF3" s="22"/>
      <c r="AG3" s="22"/>
      <c r="AH3" s="22"/>
      <c r="AI3" s="22"/>
      <c r="AJ3" s="22"/>
      <c r="AK3" s="22"/>
      <c r="AL3" s="22"/>
      <c r="AM3" s="22"/>
      <c r="AN3" s="22"/>
      <c r="AO3" s="22"/>
      <c r="AP3" s="22"/>
      <c r="AQ3" s="22"/>
      <c r="AR3" s="23"/>
      <c r="BS3" s="20" t="s">
        <v>6</v>
      </c>
      <c r="BT3" s="20" t="s">
        <v>8</v>
      </c>
    </row>
    <row r="4" spans="1:74" s="1" customFormat="1" ht="24.9" customHeight="1">
      <c r="B4" s="24"/>
      <c r="C4" s="25"/>
      <c r="D4" s="26" t="s">
        <v>9</v>
      </c>
      <c r="E4" s="25"/>
      <c r="F4" s="25"/>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25"/>
      <c r="AI4" s="25"/>
      <c r="AJ4" s="25"/>
      <c r="AK4" s="25"/>
      <c r="AL4" s="25"/>
      <c r="AM4" s="25"/>
      <c r="AN4" s="25"/>
      <c r="AO4" s="25"/>
      <c r="AP4" s="25"/>
      <c r="AQ4" s="25"/>
      <c r="AR4" s="23"/>
      <c r="AS4" s="27" t="s">
        <v>10</v>
      </c>
      <c r="BE4" s="28" t="s">
        <v>11</v>
      </c>
      <c r="BS4" s="20" t="s">
        <v>12</v>
      </c>
    </row>
    <row r="5" spans="1:74" s="1" customFormat="1" ht="12" customHeight="1">
      <c r="B5" s="24"/>
      <c r="C5" s="25"/>
      <c r="D5" s="29" t="s">
        <v>13</v>
      </c>
      <c r="E5" s="25"/>
      <c r="F5" s="25"/>
      <c r="G5" s="25"/>
      <c r="H5" s="25"/>
      <c r="I5" s="25"/>
      <c r="J5" s="25"/>
      <c r="K5" s="344" t="s">
        <v>14</v>
      </c>
      <c r="L5" s="345"/>
      <c r="M5" s="345"/>
      <c r="N5" s="345"/>
      <c r="O5" s="345"/>
      <c r="P5" s="345"/>
      <c r="Q5" s="345"/>
      <c r="R5" s="345"/>
      <c r="S5" s="345"/>
      <c r="T5" s="345"/>
      <c r="U5" s="345"/>
      <c r="V5" s="345"/>
      <c r="W5" s="345"/>
      <c r="X5" s="345"/>
      <c r="Y5" s="345"/>
      <c r="Z5" s="345"/>
      <c r="AA5" s="345"/>
      <c r="AB5" s="345"/>
      <c r="AC5" s="345"/>
      <c r="AD5" s="345"/>
      <c r="AE5" s="345"/>
      <c r="AF5" s="345"/>
      <c r="AG5" s="345"/>
      <c r="AH5" s="345"/>
      <c r="AI5" s="345"/>
      <c r="AJ5" s="345"/>
      <c r="AK5" s="345"/>
      <c r="AL5" s="345"/>
      <c r="AM5" s="345"/>
      <c r="AN5" s="345"/>
      <c r="AO5" s="345"/>
      <c r="AP5" s="25"/>
      <c r="AQ5" s="25"/>
      <c r="AR5" s="23"/>
      <c r="BE5" s="341" t="s">
        <v>15</v>
      </c>
      <c r="BS5" s="20" t="s">
        <v>6</v>
      </c>
    </row>
    <row r="6" spans="1:74" s="1" customFormat="1" ht="36.9" customHeight="1">
      <c r="B6" s="24"/>
      <c r="C6" s="25"/>
      <c r="D6" s="31" t="s">
        <v>16</v>
      </c>
      <c r="E6" s="25"/>
      <c r="F6" s="25"/>
      <c r="G6" s="25"/>
      <c r="H6" s="25"/>
      <c r="I6" s="25"/>
      <c r="J6" s="25"/>
      <c r="K6" s="346" t="s">
        <v>17</v>
      </c>
      <c r="L6" s="345"/>
      <c r="M6" s="345"/>
      <c r="N6" s="345"/>
      <c r="O6" s="345"/>
      <c r="P6" s="345"/>
      <c r="Q6" s="345"/>
      <c r="R6" s="345"/>
      <c r="S6" s="345"/>
      <c r="T6" s="345"/>
      <c r="U6" s="345"/>
      <c r="V6" s="345"/>
      <c r="W6" s="345"/>
      <c r="X6" s="345"/>
      <c r="Y6" s="345"/>
      <c r="Z6" s="345"/>
      <c r="AA6" s="345"/>
      <c r="AB6" s="345"/>
      <c r="AC6" s="345"/>
      <c r="AD6" s="345"/>
      <c r="AE6" s="345"/>
      <c r="AF6" s="345"/>
      <c r="AG6" s="345"/>
      <c r="AH6" s="345"/>
      <c r="AI6" s="345"/>
      <c r="AJ6" s="345"/>
      <c r="AK6" s="345"/>
      <c r="AL6" s="345"/>
      <c r="AM6" s="345"/>
      <c r="AN6" s="345"/>
      <c r="AO6" s="345"/>
      <c r="AP6" s="25"/>
      <c r="AQ6" s="25"/>
      <c r="AR6" s="23"/>
      <c r="BE6" s="342"/>
      <c r="BS6" s="20" t="s">
        <v>6</v>
      </c>
    </row>
    <row r="7" spans="1:74" s="1" customFormat="1" ht="12" customHeight="1">
      <c r="B7" s="24"/>
      <c r="C7" s="25"/>
      <c r="D7" s="32" t="s">
        <v>18</v>
      </c>
      <c r="E7" s="25"/>
      <c r="F7" s="25"/>
      <c r="G7" s="25"/>
      <c r="H7" s="25"/>
      <c r="I7" s="25"/>
      <c r="J7" s="25"/>
      <c r="K7" s="30" t="s">
        <v>19</v>
      </c>
      <c r="L7" s="25"/>
      <c r="M7" s="25"/>
      <c r="N7" s="25"/>
      <c r="O7" s="25"/>
      <c r="P7" s="25"/>
      <c r="Q7" s="25"/>
      <c r="R7" s="25"/>
      <c r="S7" s="25"/>
      <c r="T7" s="25"/>
      <c r="U7" s="25"/>
      <c r="V7" s="25"/>
      <c r="W7" s="25"/>
      <c r="X7" s="25"/>
      <c r="Y7" s="25"/>
      <c r="Z7" s="25"/>
      <c r="AA7" s="25"/>
      <c r="AB7" s="25"/>
      <c r="AC7" s="25"/>
      <c r="AD7" s="25"/>
      <c r="AE7" s="25"/>
      <c r="AF7" s="25"/>
      <c r="AG7" s="25"/>
      <c r="AH7" s="25"/>
      <c r="AI7" s="25"/>
      <c r="AJ7" s="25"/>
      <c r="AK7" s="32" t="s">
        <v>20</v>
      </c>
      <c r="AL7" s="25"/>
      <c r="AM7" s="25"/>
      <c r="AN7" s="30" t="s">
        <v>19</v>
      </c>
      <c r="AO7" s="25"/>
      <c r="AP7" s="25"/>
      <c r="AQ7" s="25"/>
      <c r="AR7" s="23"/>
      <c r="BE7" s="342"/>
      <c r="BS7" s="20" t="s">
        <v>6</v>
      </c>
    </row>
    <row r="8" spans="1:74" s="1" customFormat="1" ht="12" customHeight="1">
      <c r="B8" s="24"/>
      <c r="C8" s="25"/>
      <c r="D8" s="32" t="s">
        <v>21</v>
      </c>
      <c r="E8" s="25"/>
      <c r="F8" s="25"/>
      <c r="G8" s="25"/>
      <c r="H8" s="25"/>
      <c r="I8" s="25"/>
      <c r="J8" s="25"/>
      <c r="K8" s="30" t="s">
        <v>22</v>
      </c>
      <c r="L8" s="25"/>
      <c r="M8" s="25"/>
      <c r="N8" s="25"/>
      <c r="O8" s="25"/>
      <c r="P8" s="25"/>
      <c r="Q8" s="25"/>
      <c r="R8" s="25"/>
      <c r="S8" s="25"/>
      <c r="T8" s="25"/>
      <c r="U8" s="25"/>
      <c r="V8" s="25"/>
      <c r="W8" s="25"/>
      <c r="X8" s="25"/>
      <c r="Y8" s="25"/>
      <c r="Z8" s="25"/>
      <c r="AA8" s="25"/>
      <c r="AB8" s="25"/>
      <c r="AC8" s="25"/>
      <c r="AD8" s="25"/>
      <c r="AE8" s="25"/>
      <c r="AF8" s="25"/>
      <c r="AG8" s="25"/>
      <c r="AH8" s="25"/>
      <c r="AI8" s="25"/>
      <c r="AJ8" s="25"/>
      <c r="AK8" s="32" t="s">
        <v>23</v>
      </c>
      <c r="AL8" s="25"/>
      <c r="AM8" s="25"/>
      <c r="AN8" s="33" t="s">
        <v>24</v>
      </c>
      <c r="AO8" s="25"/>
      <c r="AP8" s="25"/>
      <c r="AQ8" s="25"/>
      <c r="AR8" s="23"/>
      <c r="BE8" s="342"/>
      <c r="BS8" s="20" t="s">
        <v>6</v>
      </c>
    </row>
    <row r="9" spans="1:74" s="1" customFormat="1" ht="14.4" customHeight="1">
      <c r="B9" s="24"/>
      <c r="C9" s="25"/>
      <c r="D9" s="25"/>
      <c r="E9" s="25"/>
      <c r="F9" s="25"/>
      <c r="G9" s="25"/>
      <c r="H9" s="25"/>
      <c r="I9" s="25"/>
      <c r="J9" s="25"/>
      <c r="K9" s="25"/>
      <c r="L9" s="25"/>
      <c r="M9" s="25"/>
      <c r="N9" s="25"/>
      <c r="O9" s="25"/>
      <c r="P9" s="25"/>
      <c r="Q9" s="25"/>
      <c r="R9" s="25"/>
      <c r="S9" s="25"/>
      <c r="T9" s="25"/>
      <c r="U9" s="25"/>
      <c r="V9" s="25"/>
      <c r="W9" s="25"/>
      <c r="X9" s="25"/>
      <c r="Y9" s="25"/>
      <c r="Z9" s="25"/>
      <c r="AA9" s="25"/>
      <c r="AB9" s="25"/>
      <c r="AC9" s="25"/>
      <c r="AD9" s="25"/>
      <c r="AE9" s="25"/>
      <c r="AF9" s="25"/>
      <c r="AG9" s="25"/>
      <c r="AH9" s="25"/>
      <c r="AI9" s="25"/>
      <c r="AJ9" s="25"/>
      <c r="AK9" s="25"/>
      <c r="AL9" s="25"/>
      <c r="AM9" s="25"/>
      <c r="AN9" s="25"/>
      <c r="AO9" s="25"/>
      <c r="AP9" s="25"/>
      <c r="AQ9" s="25"/>
      <c r="AR9" s="23"/>
      <c r="BE9" s="342"/>
      <c r="BS9" s="20" t="s">
        <v>6</v>
      </c>
    </row>
    <row r="10" spans="1:74" s="1" customFormat="1" ht="12" customHeight="1">
      <c r="B10" s="24"/>
      <c r="C10" s="25"/>
      <c r="D10" s="32" t="s">
        <v>25</v>
      </c>
      <c r="E10" s="25"/>
      <c r="F10" s="25"/>
      <c r="G10" s="25"/>
      <c r="H10" s="25"/>
      <c r="I10" s="25"/>
      <c r="J10" s="25"/>
      <c r="K10" s="25"/>
      <c r="L10" s="25"/>
      <c r="M10" s="25"/>
      <c r="N10" s="25"/>
      <c r="O10" s="25"/>
      <c r="P10" s="25"/>
      <c r="Q10" s="25"/>
      <c r="R10" s="25"/>
      <c r="S10" s="25"/>
      <c r="T10" s="25"/>
      <c r="U10" s="25"/>
      <c r="V10" s="25"/>
      <c r="W10" s="25"/>
      <c r="X10" s="25"/>
      <c r="Y10" s="25"/>
      <c r="Z10" s="25"/>
      <c r="AA10" s="25"/>
      <c r="AB10" s="25"/>
      <c r="AC10" s="25"/>
      <c r="AD10" s="25"/>
      <c r="AE10" s="25"/>
      <c r="AF10" s="25"/>
      <c r="AG10" s="25"/>
      <c r="AH10" s="25"/>
      <c r="AI10" s="25"/>
      <c r="AJ10" s="25"/>
      <c r="AK10" s="32" t="s">
        <v>26</v>
      </c>
      <c r="AL10" s="25"/>
      <c r="AM10" s="25"/>
      <c r="AN10" s="30" t="s">
        <v>27</v>
      </c>
      <c r="AO10" s="25"/>
      <c r="AP10" s="25"/>
      <c r="AQ10" s="25"/>
      <c r="AR10" s="23"/>
      <c r="BE10" s="342"/>
      <c r="BS10" s="20" t="s">
        <v>6</v>
      </c>
    </row>
    <row r="11" spans="1:74" s="1" customFormat="1" ht="18.45" customHeight="1">
      <c r="B11" s="24"/>
      <c r="C11" s="25"/>
      <c r="D11" s="25"/>
      <c r="E11" s="30" t="s">
        <v>28</v>
      </c>
      <c r="F11" s="25"/>
      <c r="G11" s="25"/>
      <c r="H11" s="25"/>
      <c r="I11" s="25"/>
      <c r="J11" s="25"/>
      <c r="K11" s="25"/>
      <c r="L11" s="25"/>
      <c r="M11" s="25"/>
      <c r="N11" s="25"/>
      <c r="O11" s="25"/>
      <c r="P11" s="25"/>
      <c r="Q11" s="25"/>
      <c r="R11" s="25"/>
      <c r="S11" s="25"/>
      <c r="T11" s="25"/>
      <c r="U11" s="25"/>
      <c r="V11" s="25"/>
      <c r="W11" s="25"/>
      <c r="X11" s="25"/>
      <c r="Y11" s="25"/>
      <c r="Z11" s="25"/>
      <c r="AA11" s="25"/>
      <c r="AB11" s="25"/>
      <c r="AC11" s="25"/>
      <c r="AD11" s="25"/>
      <c r="AE11" s="25"/>
      <c r="AF11" s="25"/>
      <c r="AG11" s="25"/>
      <c r="AH11" s="25"/>
      <c r="AI11" s="25"/>
      <c r="AJ11" s="25"/>
      <c r="AK11" s="32" t="s">
        <v>29</v>
      </c>
      <c r="AL11" s="25"/>
      <c r="AM11" s="25"/>
      <c r="AN11" s="30" t="s">
        <v>30</v>
      </c>
      <c r="AO11" s="25"/>
      <c r="AP11" s="25"/>
      <c r="AQ11" s="25"/>
      <c r="AR11" s="23"/>
      <c r="BE11" s="342"/>
      <c r="BS11" s="20" t="s">
        <v>6</v>
      </c>
    </row>
    <row r="12" spans="1:74" s="1" customFormat="1" ht="6.9" customHeight="1">
      <c r="B12" s="24"/>
      <c r="C12" s="25"/>
      <c r="D12" s="25"/>
      <c r="E12" s="25"/>
      <c r="F12" s="25"/>
      <c r="G12" s="25"/>
      <c r="H12" s="25"/>
      <c r="I12" s="25"/>
      <c r="J12" s="25"/>
      <c r="K12" s="25"/>
      <c r="L12" s="25"/>
      <c r="M12" s="25"/>
      <c r="N12" s="25"/>
      <c r="O12" s="25"/>
      <c r="P12" s="25"/>
      <c r="Q12" s="25"/>
      <c r="R12" s="25"/>
      <c r="S12" s="25"/>
      <c r="T12" s="25"/>
      <c r="U12" s="25"/>
      <c r="V12" s="25"/>
      <c r="W12" s="25"/>
      <c r="X12" s="25"/>
      <c r="Y12" s="25"/>
      <c r="Z12" s="25"/>
      <c r="AA12" s="25"/>
      <c r="AB12" s="25"/>
      <c r="AC12" s="25"/>
      <c r="AD12" s="25"/>
      <c r="AE12" s="25"/>
      <c r="AF12" s="25"/>
      <c r="AG12" s="25"/>
      <c r="AH12" s="25"/>
      <c r="AI12" s="25"/>
      <c r="AJ12" s="25"/>
      <c r="AK12" s="25"/>
      <c r="AL12" s="25"/>
      <c r="AM12" s="25"/>
      <c r="AN12" s="25"/>
      <c r="AO12" s="25"/>
      <c r="AP12" s="25"/>
      <c r="AQ12" s="25"/>
      <c r="AR12" s="23"/>
      <c r="BE12" s="342"/>
      <c r="BS12" s="20" t="s">
        <v>6</v>
      </c>
    </row>
    <row r="13" spans="1:74" s="1" customFormat="1" ht="12" customHeight="1">
      <c r="B13" s="24"/>
      <c r="C13" s="25"/>
      <c r="D13" s="32" t="s">
        <v>31</v>
      </c>
      <c r="E13" s="25"/>
      <c r="F13" s="25"/>
      <c r="G13" s="25"/>
      <c r="H13" s="25"/>
      <c r="I13" s="25"/>
      <c r="J13" s="25"/>
      <c r="K13" s="25"/>
      <c r="L13" s="25"/>
      <c r="M13" s="25"/>
      <c r="N13" s="25"/>
      <c r="O13" s="25"/>
      <c r="P13" s="25"/>
      <c r="Q13" s="25"/>
      <c r="R13" s="25"/>
      <c r="S13" s="25"/>
      <c r="T13" s="25"/>
      <c r="U13" s="25"/>
      <c r="V13" s="25"/>
      <c r="W13" s="25"/>
      <c r="X13" s="25"/>
      <c r="Y13" s="25"/>
      <c r="Z13" s="25"/>
      <c r="AA13" s="25"/>
      <c r="AB13" s="25"/>
      <c r="AC13" s="25"/>
      <c r="AD13" s="25"/>
      <c r="AE13" s="25"/>
      <c r="AF13" s="25"/>
      <c r="AG13" s="25"/>
      <c r="AH13" s="25"/>
      <c r="AI13" s="25"/>
      <c r="AJ13" s="25"/>
      <c r="AK13" s="32" t="s">
        <v>26</v>
      </c>
      <c r="AL13" s="25"/>
      <c r="AM13" s="25"/>
      <c r="AN13" s="34" t="s">
        <v>32</v>
      </c>
      <c r="AO13" s="25"/>
      <c r="AP13" s="25"/>
      <c r="AQ13" s="25"/>
      <c r="AR13" s="23"/>
      <c r="BE13" s="342"/>
      <c r="BS13" s="20" t="s">
        <v>6</v>
      </c>
    </row>
    <row r="14" spans="1:74" ht="13.2">
      <c r="B14" s="24"/>
      <c r="C14" s="25"/>
      <c r="D14" s="25"/>
      <c r="E14" s="347" t="s">
        <v>32</v>
      </c>
      <c r="F14" s="348"/>
      <c r="G14" s="348"/>
      <c r="H14" s="348"/>
      <c r="I14" s="348"/>
      <c r="J14" s="348"/>
      <c r="K14" s="348"/>
      <c r="L14" s="348"/>
      <c r="M14" s="348"/>
      <c r="N14" s="348"/>
      <c r="O14" s="348"/>
      <c r="P14" s="348"/>
      <c r="Q14" s="348"/>
      <c r="R14" s="348"/>
      <c r="S14" s="348"/>
      <c r="T14" s="348"/>
      <c r="U14" s="348"/>
      <c r="V14" s="348"/>
      <c r="W14" s="348"/>
      <c r="X14" s="348"/>
      <c r="Y14" s="348"/>
      <c r="Z14" s="348"/>
      <c r="AA14" s="348"/>
      <c r="AB14" s="348"/>
      <c r="AC14" s="348"/>
      <c r="AD14" s="348"/>
      <c r="AE14" s="348"/>
      <c r="AF14" s="348"/>
      <c r="AG14" s="348"/>
      <c r="AH14" s="348"/>
      <c r="AI14" s="348"/>
      <c r="AJ14" s="348"/>
      <c r="AK14" s="32" t="s">
        <v>29</v>
      </c>
      <c r="AL14" s="25"/>
      <c r="AM14" s="25"/>
      <c r="AN14" s="34" t="s">
        <v>32</v>
      </c>
      <c r="AO14" s="25"/>
      <c r="AP14" s="25"/>
      <c r="AQ14" s="25"/>
      <c r="AR14" s="23"/>
      <c r="BE14" s="342"/>
      <c r="BS14" s="20" t="s">
        <v>6</v>
      </c>
    </row>
    <row r="15" spans="1:74" s="1" customFormat="1" ht="6.9" customHeight="1">
      <c r="B15" s="24"/>
      <c r="C15" s="25"/>
      <c r="D15" s="25"/>
      <c r="E15" s="25"/>
      <c r="F15" s="25"/>
      <c r="G15" s="25"/>
      <c r="H15" s="25"/>
      <c r="I15" s="25"/>
      <c r="J15" s="25"/>
      <c r="K15" s="25"/>
      <c r="L15" s="25"/>
      <c r="M15" s="25"/>
      <c r="N15" s="25"/>
      <c r="O15" s="25"/>
      <c r="P15" s="25"/>
      <c r="Q15" s="25"/>
      <c r="R15" s="25"/>
      <c r="S15" s="25"/>
      <c r="T15" s="25"/>
      <c r="U15" s="25"/>
      <c r="V15" s="25"/>
      <c r="W15" s="25"/>
      <c r="X15" s="25"/>
      <c r="Y15" s="25"/>
      <c r="Z15" s="25"/>
      <c r="AA15" s="25"/>
      <c r="AB15" s="25"/>
      <c r="AC15" s="25"/>
      <c r="AD15" s="25"/>
      <c r="AE15" s="25"/>
      <c r="AF15" s="25"/>
      <c r="AG15" s="25"/>
      <c r="AH15" s="25"/>
      <c r="AI15" s="25"/>
      <c r="AJ15" s="25"/>
      <c r="AK15" s="25"/>
      <c r="AL15" s="25"/>
      <c r="AM15" s="25"/>
      <c r="AN15" s="25"/>
      <c r="AO15" s="25"/>
      <c r="AP15" s="25"/>
      <c r="AQ15" s="25"/>
      <c r="AR15" s="23"/>
      <c r="BE15" s="342"/>
      <c r="BS15" s="20" t="s">
        <v>4</v>
      </c>
    </row>
    <row r="16" spans="1:74" s="1" customFormat="1" ht="12" customHeight="1">
      <c r="B16" s="24"/>
      <c r="C16" s="25"/>
      <c r="D16" s="32" t="s">
        <v>33</v>
      </c>
      <c r="E16" s="25"/>
      <c r="F16" s="25"/>
      <c r="G16" s="25"/>
      <c r="H16" s="25"/>
      <c r="I16" s="25"/>
      <c r="J16" s="25"/>
      <c r="K16" s="25"/>
      <c r="L16" s="25"/>
      <c r="M16" s="25"/>
      <c r="N16" s="25"/>
      <c r="O16" s="25"/>
      <c r="P16" s="25"/>
      <c r="Q16" s="25"/>
      <c r="R16" s="25"/>
      <c r="S16" s="25"/>
      <c r="T16" s="25"/>
      <c r="U16" s="25"/>
      <c r="V16" s="25"/>
      <c r="W16" s="25"/>
      <c r="X16" s="25"/>
      <c r="Y16" s="25"/>
      <c r="Z16" s="25"/>
      <c r="AA16" s="25"/>
      <c r="AB16" s="25"/>
      <c r="AC16" s="25"/>
      <c r="AD16" s="25"/>
      <c r="AE16" s="25"/>
      <c r="AF16" s="25"/>
      <c r="AG16" s="25"/>
      <c r="AH16" s="25"/>
      <c r="AI16" s="25"/>
      <c r="AJ16" s="25"/>
      <c r="AK16" s="32" t="s">
        <v>26</v>
      </c>
      <c r="AL16" s="25"/>
      <c r="AM16" s="25"/>
      <c r="AN16" s="30" t="s">
        <v>34</v>
      </c>
      <c r="AO16" s="25"/>
      <c r="AP16" s="25"/>
      <c r="AQ16" s="25"/>
      <c r="AR16" s="23"/>
      <c r="BE16" s="342"/>
      <c r="BS16" s="20" t="s">
        <v>4</v>
      </c>
    </row>
    <row r="17" spans="1:71" s="1" customFormat="1" ht="18.45" customHeight="1">
      <c r="B17" s="24"/>
      <c r="C17" s="25"/>
      <c r="D17" s="25"/>
      <c r="E17" s="30" t="s">
        <v>35</v>
      </c>
      <c r="F17" s="25"/>
      <c r="G17" s="25"/>
      <c r="H17" s="25"/>
      <c r="I17" s="25"/>
      <c r="J17" s="25"/>
      <c r="K17" s="25"/>
      <c r="L17" s="25"/>
      <c r="M17" s="25"/>
      <c r="N17" s="25"/>
      <c r="O17" s="25"/>
      <c r="P17" s="25"/>
      <c r="Q17" s="25"/>
      <c r="R17" s="25"/>
      <c r="S17" s="25"/>
      <c r="T17" s="25"/>
      <c r="U17" s="25"/>
      <c r="V17" s="25"/>
      <c r="W17" s="25"/>
      <c r="X17" s="25"/>
      <c r="Y17" s="25"/>
      <c r="Z17" s="25"/>
      <c r="AA17" s="25"/>
      <c r="AB17" s="25"/>
      <c r="AC17" s="25"/>
      <c r="AD17" s="25"/>
      <c r="AE17" s="25"/>
      <c r="AF17" s="25"/>
      <c r="AG17" s="25"/>
      <c r="AH17" s="25"/>
      <c r="AI17" s="25"/>
      <c r="AJ17" s="25"/>
      <c r="AK17" s="32" t="s">
        <v>29</v>
      </c>
      <c r="AL17" s="25"/>
      <c r="AM17" s="25"/>
      <c r="AN17" s="30" t="s">
        <v>19</v>
      </c>
      <c r="AO17" s="25"/>
      <c r="AP17" s="25"/>
      <c r="AQ17" s="25"/>
      <c r="AR17" s="23"/>
      <c r="BE17" s="342"/>
      <c r="BS17" s="20" t="s">
        <v>36</v>
      </c>
    </row>
    <row r="18" spans="1:71" s="1" customFormat="1" ht="6.9" customHeight="1">
      <c r="B18" s="24"/>
      <c r="C18" s="25"/>
      <c r="D18" s="25"/>
      <c r="E18" s="25"/>
      <c r="F18" s="25"/>
      <c r="G18" s="25"/>
      <c r="H18" s="25"/>
      <c r="I18" s="25"/>
      <c r="J18" s="25"/>
      <c r="K18" s="25"/>
      <c r="L18" s="25"/>
      <c r="M18" s="25"/>
      <c r="N18" s="25"/>
      <c r="O18" s="25"/>
      <c r="P18" s="25"/>
      <c r="Q18" s="25"/>
      <c r="R18" s="25"/>
      <c r="S18" s="25"/>
      <c r="T18" s="25"/>
      <c r="U18" s="25"/>
      <c r="V18" s="25"/>
      <c r="W18" s="25"/>
      <c r="X18" s="25"/>
      <c r="Y18" s="25"/>
      <c r="Z18" s="25"/>
      <c r="AA18" s="25"/>
      <c r="AB18" s="25"/>
      <c r="AC18" s="25"/>
      <c r="AD18" s="25"/>
      <c r="AE18" s="25"/>
      <c r="AF18" s="25"/>
      <c r="AG18" s="25"/>
      <c r="AH18" s="25"/>
      <c r="AI18" s="25"/>
      <c r="AJ18" s="25"/>
      <c r="AK18" s="25"/>
      <c r="AL18" s="25"/>
      <c r="AM18" s="25"/>
      <c r="AN18" s="25"/>
      <c r="AO18" s="25"/>
      <c r="AP18" s="25"/>
      <c r="AQ18" s="25"/>
      <c r="AR18" s="23"/>
      <c r="BE18" s="342"/>
      <c r="BS18" s="20" t="s">
        <v>6</v>
      </c>
    </row>
    <row r="19" spans="1:71" s="1" customFormat="1" ht="12" customHeight="1">
      <c r="B19" s="24"/>
      <c r="C19" s="25"/>
      <c r="D19" s="32" t="s">
        <v>37</v>
      </c>
      <c r="E19" s="25"/>
      <c r="F19" s="25"/>
      <c r="G19" s="25"/>
      <c r="H19" s="25"/>
      <c r="I19" s="25"/>
      <c r="J19" s="25"/>
      <c r="K19" s="25"/>
      <c r="L19" s="25"/>
      <c r="M19" s="25"/>
      <c r="N19" s="25"/>
      <c r="O19" s="25"/>
      <c r="P19" s="25"/>
      <c r="Q19" s="25"/>
      <c r="R19" s="25"/>
      <c r="S19" s="25"/>
      <c r="T19" s="25"/>
      <c r="U19" s="25"/>
      <c r="V19" s="25"/>
      <c r="W19" s="25"/>
      <c r="X19" s="25"/>
      <c r="Y19" s="25"/>
      <c r="Z19" s="25"/>
      <c r="AA19" s="25"/>
      <c r="AB19" s="25"/>
      <c r="AC19" s="25"/>
      <c r="AD19" s="25"/>
      <c r="AE19" s="25"/>
      <c r="AF19" s="25"/>
      <c r="AG19" s="25"/>
      <c r="AH19" s="25"/>
      <c r="AI19" s="25"/>
      <c r="AJ19" s="25"/>
      <c r="AK19" s="32" t="s">
        <v>26</v>
      </c>
      <c r="AL19" s="25"/>
      <c r="AM19" s="25"/>
      <c r="AN19" s="30" t="s">
        <v>19</v>
      </c>
      <c r="AO19" s="25"/>
      <c r="AP19" s="25"/>
      <c r="AQ19" s="25"/>
      <c r="AR19" s="23"/>
      <c r="BE19" s="342"/>
      <c r="BS19" s="20" t="s">
        <v>6</v>
      </c>
    </row>
    <row r="20" spans="1:71" s="1" customFormat="1" ht="18.45" customHeight="1">
      <c r="B20" s="24"/>
      <c r="C20" s="25"/>
      <c r="D20" s="25"/>
      <c r="E20" s="30" t="s">
        <v>38</v>
      </c>
      <c r="F20" s="25"/>
      <c r="G20" s="25"/>
      <c r="H20" s="25"/>
      <c r="I20" s="25"/>
      <c r="J20" s="25"/>
      <c r="K20" s="25"/>
      <c r="L20" s="25"/>
      <c r="M20" s="25"/>
      <c r="N20" s="25"/>
      <c r="O20" s="25"/>
      <c r="P20" s="25"/>
      <c r="Q20" s="25"/>
      <c r="R20" s="25"/>
      <c r="S20" s="25"/>
      <c r="T20" s="25"/>
      <c r="U20" s="25"/>
      <c r="V20" s="25"/>
      <c r="W20" s="25"/>
      <c r="X20" s="25"/>
      <c r="Y20" s="25"/>
      <c r="Z20" s="25"/>
      <c r="AA20" s="25"/>
      <c r="AB20" s="25"/>
      <c r="AC20" s="25"/>
      <c r="AD20" s="25"/>
      <c r="AE20" s="25"/>
      <c r="AF20" s="25"/>
      <c r="AG20" s="25"/>
      <c r="AH20" s="25"/>
      <c r="AI20" s="25"/>
      <c r="AJ20" s="25"/>
      <c r="AK20" s="32" t="s">
        <v>29</v>
      </c>
      <c r="AL20" s="25"/>
      <c r="AM20" s="25"/>
      <c r="AN20" s="30" t="s">
        <v>19</v>
      </c>
      <c r="AO20" s="25"/>
      <c r="AP20" s="25"/>
      <c r="AQ20" s="25"/>
      <c r="AR20" s="23"/>
      <c r="BE20" s="342"/>
      <c r="BS20" s="20" t="s">
        <v>36</v>
      </c>
    </row>
    <row r="21" spans="1:71" s="1" customFormat="1" ht="6.9" customHeight="1">
      <c r="B21" s="24"/>
      <c r="C21" s="25"/>
      <c r="D21" s="25"/>
      <c r="E21" s="25"/>
      <c r="F21" s="25"/>
      <c r="G21" s="25"/>
      <c r="H21" s="25"/>
      <c r="I21" s="25"/>
      <c r="J21" s="25"/>
      <c r="K21" s="25"/>
      <c r="L21" s="25"/>
      <c r="M21" s="25"/>
      <c r="N21" s="25"/>
      <c r="O21" s="25"/>
      <c r="P21" s="25"/>
      <c r="Q21" s="25"/>
      <c r="R21" s="25"/>
      <c r="S21" s="25"/>
      <c r="T21" s="25"/>
      <c r="U21" s="25"/>
      <c r="V21" s="25"/>
      <c r="W21" s="25"/>
      <c r="X21" s="25"/>
      <c r="Y21" s="25"/>
      <c r="Z21" s="25"/>
      <c r="AA21" s="25"/>
      <c r="AB21" s="25"/>
      <c r="AC21" s="25"/>
      <c r="AD21" s="25"/>
      <c r="AE21" s="25"/>
      <c r="AF21" s="25"/>
      <c r="AG21" s="25"/>
      <c r="AH21" s="25"/>
      <c r="AI21" s="25"/>
      <c r="AJ21" s="25"/>
      <c r="AK21" s="25"/>
      <c r="AL21" s="25"/>
      <c r="AM21" s="25"/>
      <c r="AN21" s="25"/>
      <c r="AO21" s="25"/>
      <c r="AP21" s="25"/>
      <c r="AQ21" s="25"/>
      <c r="AR21" s="23"/>
      <c r="BE21" s="342"/>
    </row>
    <row r="22" spans="1:71" s="1" customFormat="1" ht="12" customHeight="1">
      <c r="B22" s="24"/>
      <c r="C22" s="25"/>
      <c r="D22" s="32" t="s">
        <v>39</v>
      </c>
      <c r="E22" s="25"/>
      <c r="F22" s="25"/>
      <c r="G22" s="25"/>
      <c r="H22" s="25"/>
      <c r="I22" s="25"/>
      <c r="J22" s="25"/>
      <c r="K22" s="25"/>
      <c r="L22" s="25"/>
      <c r="M22" s="25"/>
      <c r="N22" s="25"/>
      <c r="O22" s="25"/>
      <c r="P22" s="25"/>
      <c r="Q22" s="25"/>
      <c r="R22" s="25"/>
      <c r="S22" s="25"/>
      <c r="T22" s="25"/>
      <c r="U22" s="25"/>
      <c r="V22" s="25"/>
      <c r="W22" s="25"/>
      <c r="X22" s="25"/>
      <c r="Y22" s="25"/>
      <c r="Z22" s="25"/>
      <c r="AA22" s="25"/>
      <c r="AB22" s="25"/>
      <c r="AC22" s="25"/>
      <c r="AD22" s="25"/>
      <c r="AE22" s="25"/>
      <c r="AF22" s="25"/>
      <c r="AG22" s="25"/>
      <c r="AH22" s="25"/>
      <c r="AI22" s="25"/>
      <c r="AJ22" s="25"/>
      <c r="AK22" s="25"/>
      <c r="AL22" s="25"/>
      <c r="AM22" s="25"/>
      <c r="AN22" s="25"/>
      <c r="AO22" s="25"/>
      <c r="AP22" s="25"/>
      <c r="AQ22" s="25"/>
      <c r="AR22" s="23"/>
      <c r="BE22" s="342"/>
    </row>
    <row r="23" spans="1:71" s="1" customFormat="1" ht="47.25" customHeight="1">
      <c r="B23" s="24"/>
      <c r="C23" s="25"/>
      <c r="D23" s="25"/>
      <c r="E23" s="349" t="s">
        <v>40</v>
      </c>
      <c r="F23" s="349"/>
      <c r="G23" s="349"/>
      <c r="H23" s="349"/>
      <c r="I23" s="349"/>
      <c r="J23" s="349"/>
      <c r="K23" s="349"/>
      <c r="L23" s="349"/>
      <c r="M23" s="349"/>
      <c r="N23" s="349"/>
      <c r="O23" s="349"/>
      <c r="P23" s="349"/>
      <c r="Q23" s="349"/>
      <c r="R23" s="349"/>
      <c r="S23" s="349"/>
      <c r="T23" s="349"/>
      <c r="U23" s="349"/>
      <c r="V23" s="349"/>
      <c r="W23" s="349"/>
      <c r="X23" s="349"/>
      <c r="Y23" s="349"/>
      <c r="Z23" s="349"/>
      <c r="AA23" s="349"/>
      <c r="AB23" s="349"/>
      <c r="AC23" s="349"/>
      <c r="AD23" s="349"/>
      <c r="AE23" s="349"/>
      <c r="AF23" s="349"/>
      <c r="AG23" s="349"/>
      <c r="AH23" s="349"/>
      <c r="AI23" s="349"/>
      <c r="AJ23" s="349"/>
      <c r="AK23" s="349"/>
      <c r="AL23" s="349"/>
      <c r="AM23" s="349"/>
      <c r="AN23" s="349"/>
      <c r="AO23" s="25"/>
      <c r="AP23" s="25"/>
      <c r="AQ23" s="25"/>
      <c r="AR23" s="23"/>
      <c r="BE23" s="342"/>
    </row>
    <row r="24" spans="1:71" s="1" customFormat="1" ht="6.9" customHeight="1">
      <c r="B24" s="24"/>
      <c r="C24" s="25"/>
      <c r="D24" s="25"/>
      <c r="E24" s="25"/>
      <c r="F24" s="25"/>
      <c r="G24" s="25"/>
      <c r="H24" s="25"/>
      <c r="I24" s="25"/>
      <c r="J24" s="25"/>
      <c r="K24" s="25"/>
      <c r="L24" s="25"/>
      <c r="M24" s="25"/>
      <c r="N24" s="25"/>
      <c r="O24" s="25"/>
      <c r="P24" s="25"/>
      <c r="Q24" s="25"/>
      <c r="R24" s="25"/>
      <c r="S24" s="25"/>
      <c r="T24" s="25"/>
      <c r="U24" s="25"/>
      <c r="V24" s="25"/>
      <c r="W24" s="25"/>
      <c r="X24" s="25"/>
      <c r="Y24" s="25"/>
      <c r="Z24" s="25"/>
      <c r="AA24" s="25"/>
      <c r="AB24" s="25"/>
      <c r="AC24" s="25"/>
      <c r="AD24" s="25"/>
      <c r="AE24" s="25"/>
      <c r="AF24" s="25"/>
      <c r="AG24" s="25"/>
      <c r="AH24" s="25"/>
      <c r="AI24" s="25"/>
      <c r="AJ24" s="25"/>
      <c r="AK24" s="25"/>
      <c r="AL24" s="25"/>
      <c r="AM24" s="25"/>
      <c r="AN24" s="25"/>
      <c r="AO24" s="25"/>
      <c r="AP24" s="25"/>
      <c r="AQ24" s="25"/>
      <c r="AR24" s="23"/>
      <c r="BE24" s="342"/>
    </row>
    <row r="25" spans="1:71" s="1" customFormat="1" ht="6.9" customHeight="1">
      <c r="B25" s="24"/>
      <c r="C25" s="25"/>
      <c r="D25" s="36"/>
      <c r="E25" s="36"/>
      <c r="F25" s="36"/>
      <c r="G25" s="36"/>
      <c r="H25" s="36"/>
      <c r="I25" s="36"/>
      <c r="J25" s="36"/>
      <c r="K25" s="36"/>
      <c r="L25" s="36"/>
      <c r="M25" s="36"/>
      <c r="N25" s="36"/>
      <c r="O25" s="36"/>
      <c r="P25" s="36"/>
      <c r="Q25" s="36"/>
      <c r="R25" s="36"/>
      <c r="S25" s="36"/>
      <c r="T25" s="36"/>
      <c r="U25" s="36"/>
      <c r="V25" s="36"/>
      <c r="W25" s="36"/>
      <c r="X25" s="36"/>
      <c r="Y25" s="36"/>
      <c r="Z25" s="36"/>
      <c r="AA25" s="36"/>
      <c r="AB25" s="36"/>
      <c r="AC25" s="36"/>
      <c r="AD25" s="36"/>
      <c r="AE25" s="36"/>
      <c r="AF25" s="36"/>
      <c r="AG25" s="36"/>
      <c r="AH25" s="36"/>
      <c r="AI25" s="36"/>
      <c r="AJ25" s="36"/>
      <c r="AK25" s="36"/>
      <c r="AL25" s="36"/>
      <c r="AM25" s="36"/>
      <c r="AN25" s="36"/>
      <c r="AO25" s="36"/>
      <c r="AP25" s="25"/>
      <c r="AQ25" s="25"/>
      <c r="AR25" s="23"/>
      <c r="BE25" s="342"/>
    </row>
    <row r="26" spans="1:71" s="2" customFormat="1" ht="25.95" customHeight="1">
      <c r="A26" s="37"/>
      <c r="B26" s="38"/>
      <c r="C26" s="39"/>
      <c r="D26" s="40" t="s">
        <v>41</v>
      </c>
      <c r="E26" s="41"/>
      <c r="F26" s="41"/>
      <c r="G26" s="41"/>
      <c r="H26" s="41"/>
      <c r="I26" s="41"/>
      <c r="J26" s="41"/>
      <c r="K26" s="41"/>
      <c r="L26" s="41"/>
      <c r="M26" s="41"/>
      <c r="N26" s="41"/>
      <c r="O26" s="41"/>
      <c r="P26" s="41"/>
      <c r="Q26" s="41"/>
      <c r="R26" s="41"/>
      <c r="S26" s="41"/>
      <c r="T26" s="41"/>
      <c r="U26" s="41"/>
      <c r="V26" s="41"/>
      <c r="W26" s="41"/>
      <c r="X26" s="41"/>
      <c r="Y26" s="41"/>
      <c r="Z26" s="41"/>
      <c r="AA26" s="41"/>
      <c r="AB26" s="41"/>
      <c r="AC26" s="41"/>
      <c r="AD26" s="41"/>
      <c r="AE26" s="41"/>
      <c r="AF26" s="41"/>
      <c r="AG26" s="41"/>
      <c r="AH26" s="41"/>
      <c r="AI26" s="41"/>
      <c r="AJ26" s="41"/>
      <c r="AK26" s="350">
        <f>ROUND(AG54,2)</f>
        <v>0</v>
      </c>
      <c r="AL26" s="351"/>
      <c r="AM26" s="351"/>
      <c r="AN26" s="351"/>
      <c r="AO26" s="351"/>
      <c r="AP26" s="39"/>
      <c r="AQ26" s="39"/>
      <c r="AR26" s="42"/>
      <c r="BE26" s="342"/>
    </row>
    <row r="27" spans="1:71" s="2" customFormat="1" ht="6.9" customHeight="1">
      <c r="A27" s="37"/>
      <c r="B27" s="38"/>
      <c r="C27" s="39"/>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42"/>
      <c r="BE27" s="342"/>
    </row>
    <row r="28" spans="1:71" s="2" customFormat="1" ht="13.2">
      <c r="A28" s="37"/>
      <c r="B28" s="38"/>
      <c r="C28" s="39"/>
      <c r="D28" s="39"/>
      <c r="E28" s="39"/>
      <c r="F28" s="39"/>
      <c r="G28" s="39"/>
      <c r="H28" s="39"/>
      <c r="I28" s="39"/>
      <c r="J28" s="39"/>
      <c r="K28" s="39"/>
      <c r="L28" s="352" t="s">
        <v>42</v>
      </c>
      <c r="M28" s="352"/>
      <c r="N28" s="352"/>
      <c r="O28" s="352"/>
      <c r="P28" s="352"/>
      <c r="Q28" s="39"/>
      <c r="R28" s="39"/>
      <c r="S28" s="39"/>
      <c r="T28" s="39"/>
      <c r="U28" s="39"/>
      <c r="V28" s="39"/>
      <c r="W28" s="352" t="s">
        <v>43</v>
      </c>
      <c r="X28" s="352"/>
      <c r="Y28" s="352"/>
      <c r="Z28" s="352"/>
      <c r="AA28" s="352"/>
      <c r="AB28" s="352"/>
      <c r="AC28" s="352"/>
      <c r="AD28" s="352"/>
      <c r="AE28" s="352"/>
      <c r="AF28" s="39"/>
      <c r="AG28" s="39"/>
      <c r="AH28" s="39"/>
      <c r="AI28" s="39"/>
      <c r="AJ28" s="39"/>
      <c r="AK28" s="352" t="s">
        <v>44</v>
      </c>
      <c r="AL28" s="352"/>
      <c r="AM28" s="352"/>
      <c r="AN28" s="352"/>
      <c r="AO28" s="352"/>
      <c r="AP28" s="39"/>
      <c r="AQ28" s="39"/>
      <c r="AR28" s="42"/>
      <c r="BE28" s="342"/>
    </row>
    <row r="29" spans="1:71" s="3" customFormat="1" ht="14.4" hidden="1" customHeight="1">
      <c r="B29" s="43"/>
      <c r="C29" s="44"/>
      <c r="D29" s="32" t="s">
        <v>45</v>
      </c>
      <c r="E29" s="44"/>
      <c r="F29" s="32" t="s">
        <v>46</v>
      </c>
      <c r="G29" s="44"/>
      <c r="H29" s="44"/>
      <c r="I29" s="44"/>
      <c r="J29" s="44"/>
      <c r="K29" s="44"/>
      <c r="L29" s="355">
        <v>0.21</v>
      </c>
      <c r="M29" s="354"/>
      <c r="N29" s="354"/>
      <c r="O29" s="354"/>
      <c r="P29" s="354"/>
      <c r="Q29" s="44"/>
      <c r="R29" s="44"/>
      <c r="S29" s="44"/>
      <c r="T29" s="44"/>
      <c r="U29" s="44"/>
      <c r="V29" s="44"/>
      <c r="W29" s="353">
        <f>ROUND(AZ54, 2)</f>
        <v>0</v>
      </c>
      <c r="X29" s="354"/>
      <c r="Y29" s="354"/>
      <c r="Z29" s="354"/>
      <c r="AA29" s="354"/>
      <c r="AB29" s="354"/>
      <c r="AC29" s="354"/>
      <c r="AD29" s="354"/>
      <c r="AE29" s="354"/>
      <c r="AF29" s="44"/>
      <c r="AG29" s="44"/>
      <c r="AH29" s="44"/>
      <c r="AI29" s="44"/>
      <c r="AJ29" s="44"/>
      <c r="AK29" s="353">
        <f>ROUND(AV54, 2)</f>
        <v>0</v>
      </c>
      <c r="AL29" s="354"/>
      <c r="AM29" s="354"/>
      <c r="AN29" s="354"/>
      <c r="AO29" s="354"/>
      <c r="AP29" s="44"/>
      <c r="AQ29" s="44"/>
      <c r="AR29" s="45"/>
      <c r="BE29" s="343"/>
    </row>
    <row r="30" spans="1:71" s="3" customFormat="1" ht="14.4" hidden="1" customHeight="1">
      <c r="B30" s="43"/>
      <c r="C30" s="44"/>
      <c r="D30" s="44"/>
      <c r="E30" s="44"/>
      <c r="F30" s="32" t="s">
        <v>47</v>
      </c>
      <c r="G30" s="44"/>
      <c r="H30" s="44"/>
      <c r="I30" s="44"/>
      <c r="J30" s="44"/>
      <c r="K30" s="44"/>
      <c r="L30" s="355">
        <v>0.12</v>
      </c>
      <c r="M30" s="354"/>
      <c r="N30" s="354"/>
      <c r="O30" s="354"/>
      <c r="P30" s="354"/>
      <c r="Q30" s="44"/>
      <c r="R30" s="44"/>
      <c r="S30" s="44"/>
      <c r="T30" s="44"/>
      <c r="U30" s="44"/>
      <c r="V30" s="44"/>
      <c r="W30" s="353">
        <f>ROUND(BA54, 2)</f>
        <v>0</v>
      </c>
      <c r="X30" s="354"/>
      <c r="Y30" s="354"/>
      <c r="Z30" s="354"/>
      <c r="AA30" s="354"/>
      <c r="AB30" s="354"/>
      <c r="AC30" s="354"/>
      <c r="AD30" s="354"/>
      <c r="AE30" s="354"/>
      <c r="AF30" s="44"/>
      <c r="AG30" s="44"/>
      <c r="AH30" s="44"/>
      <c r="AI30" s="44"/>
      <c r="AJ30" s="44"/>
      <c r="AK30" s="353">
        <f>ROUND(AW54, 2)</f>
        <v>0</v>
      </c>
      <c r="AL30" s="354"/>
      <c r="AM30" s="354"/>
      <c r="AN30" s="354"/>
      <c r="AO30" s="354"/>
      <c r="AP30" s="44"/>
      <c r="AQ30" s="44"/>
      <c r="AR30" s="45"/>
      <c r="BE30" s="343"/>
    </row>
    <row r="31" spans="1:71" s="3" customFormat="1" ht="14.4" customHeight="1">
      <c r="B31" s="43"/>
      <c r="C31" s="44"/>
      <c r="D31" s="46" t="s">
        <v>45</v>
      </c>
      <c r="E31" s="44"/>
      <c r="F31" s="32" t="s">
        <v>48</v>
      </c>
      <c r="G31" s="44"/>
      <c r="H31" s="44"/>
      <c r="I31" s="44"/>
      <c r="J31" s="44"/>
      <c r="K31" s="44"/>
      <c r="L31" s="355">
        <v>0.21</v>
      </c>
      <c r="M31" s="354"/>
      <c r="N31" s="354"/>
      <c r="O31" s="354"/>
      <c r="P31" s="354"/>
      <c r="Q31" s="44"/>
      <c r="R31" s="44"/>
      <c r="S31" s="44"/>
      <c r="T31" s="44"/>
      <c r="U31" s="44"/>
      <c r="V31" s="44"/>
      <c r="W31" s="353">
        <f>ROUND(BB54, 2)</f>
        <v>0</v>
      </c>
      <c r="X31" s="354"/>
      <c r="Y31" s="354"/>
      <c r="Z31" s="354"/>
      <c r="AA31" s="354"/>
      <c r="AB31" s="354"/>
      <c r="AC31" s="354"/>
      <c r="AD31" s="354"/>
      <c r="AE31" s="354"/>
      <c r="AF31" s="44"/>
      <c r="AG31" s="44"/>
      <c r="AH31" s="44"/>
      <c r="AI31" s="44"/>
      <c r="AJ31" s="44"/>
      <c r="AK31" s="353">
        <v>0</v>
      </c>
      <c r="AL31" s="354"/>
      <c r="AM31" s="354"/>
      <c r="AN31" s="354"/>
      <c r="AO31" s="354"/>
      <c r="AP31" s="44"/>
      <c r="AQ31" s="44"/>
      <c r="AR31" s="45"/>
      <c r="BE31" s="343"/>
    </row>
    <row r="32" spans="1:71" s="3" customFormat="1" ht="14.4" customHeight="1">
      <c r="B32" s="43"/>
      <c r="C32" s="44"/>
      <c r="D32" s="44"/>
      <c r="E32" s="44"/>
      <c r="F32" s="32" t="s">
        <v>49</v>
      </c>
      <c r="G32" s="44"/>
      <c r="H32" s="44"/>
      <c r="I32" s="44"/>
      <c r="J32" s="44"/>
      <c r="K32" s="44"/>
      <c r="L32" s="355">
        <v>0.12</v>
      </c>
      <c r="M32" s="354"/>
      <c r="N32" s="354"/>
      <c r="O32" s="354"/>
      <c r="P32" s="354"/>
      <c r="Q32" s="44"/>
      <c r="R32" s="44"/>
      <c r="S32" s="44"/>
      <c r="T32" s="44"/>
      <c r="U32" s="44"/>
      <c r="V32" s="44"/>
      <c r="W32" s="353">
        <f>ROUND(BC54, 2)</f>
        <v>0</v>
      </c>
      <c r="X32" s="354"/>
      <c r="Y32" s="354"/>
      <c r="Z32" s="354"/>
      <c r="AA32" s="354"/>
      <c r="AB32" s="354"/>
      <c r="AC32" s="354"/>
      <c r="AD32" s="354"/>
      <c r="AE32" s="354"/>
      <c r="AF32" s="44"/>
      <c r="AG32" s="44"/>
      <c r="AH32" s="44"/>
      <c r="AI32" s="44"/>
      <c r="AJ32" s="44"/>
      <c r="AK32" s="353">
        <v>0</v>
      </c>
      <c r="AL32" s="354"/>
      <c r="AM32" s="354"/>
      <c r="AN32" s="354"/>
      <c r="AO32" s="354"/>
      <c r="AP32" s="44"/>
      <c r="AQ32" s="44"/>
      <c r="AR32" s="45"/>
      <c r="BE32" s="343"/>
    </row>
    <row r="33" spans="1:57" s="3" customFormat="1" ht="14.4" hidden="1" customHeight="1">
      <c r="B33" s="43"/>
      <c r="C33" s="44"/>
      <c r="D33" s="44"/>
      <c r="E33" s="44"/>
      <c r="F33" s="32" t="s">
        <v>50</v>
      </c>
      <c r="G33" s="44"/>
      <c r="H33" s="44"/>
      <c r="I33" s="44"/>
      <c r="J33" s="44"/>
      <c r="K33" s="44"/>
      <c r="L33" s="355">
        <v>0</v>
      </c>
      <c r="M33" s="354"/>
      <c r="N33" s="354"/>
      <c r="O33" s="354"/>
      <c r="P33" s="354"/>
      <c r="Q33" s="44"/>
      <c r="R33" s="44"/>
      <c r="S33" s="44"/>
      <c r="T33" s="44"/>
      <c r="U33" s="44"/>
      <c r="V33" s="44"/>
      <c r="W33" s="353">
        <f>ROUND(BD54, 2)</f>
        <v>0</v>
      </c>
      <c r="X33" s="354"/>
      <c r="Y33" s="354"/>
      <c r="Z33" s="354"/>
      <c r="AA33" s="354"/>
      <c r="AB33" s="354"/>
      <c r="AC33" s="354"/>
      <c r="AD33" s="354"/>
      <c r="AE33" s="354"/>
      <c r="AF33" s="44"/>
      <c r="AG33" s="44"/>
      <c r="AH33" s="44"/>
      <c r="AI33" s="44"/>
      <c r="AJ33" s="44"/>
      <c r="AK33" s="353">
        <v>0</v>
      </c>
      <c r="AL33" s="354"/>
      <c r="AM33" s="354"/>
      <c r="AN33" s="354"/>
      <c r="AO33" s="354"/>
      <c r="AP33" s="44"/>
      <c r="AQ33" s="44"/>
      <c r="AR33" s="45"/>
    </row>
    <row r="34" spans="1:57" s="2" customFormat="1" ht="6.9" customHeight="1">
      <c r="A34" s="37"/>
      <c r="B34" s="38"/>
      <c r="C34" s="39"/>
      <c r="D34" s="39"/>
      <c r="E34" s="39"/>
      <c r="F34" s="39"/>
      <c r="G34" s="39"/>
      <c r="H34" s="39"/>
      <c r="I34" s="39"/>
      <c r="J34" s="39"/>
      <c r="K34" s="39"/>
      <c r="L34" s="39"/>
      <c r="M34" s="39"/>
      <c r="N34" s="39"/>
      <c r="O34" s="39"/>
      <c r="P34" s="39"/>
      <c r="Q34" s="39"/>
      <c r="R34" s="39"/>
      <c r="S34" s="39"/>
      <c r="T34" s="39"/>
      <c r="U34" s="39"/>
      <c r="V34" s="39"/>
      <c r="W34" s="39"/>
      <c r="X34" s="39"/>
      <c r="Y34" s="39"/>
      <c r="Z34" s="39"/>
      <c r="AA34" s="39"/>
      <c r="AB34" s="39"/>
      <c r="AC34" s="39"/>
      <c r="AD34" s="39"/>
      <c r="AE34" s="39"/>
      <c r="AF34" s="39"/>
      <c r="AG34" s="39"/>
      <c r="AH34" s="39"/>
      <c r="AI34" s="39"/>
      <c r="AJ34" s="39"/>
      <c r="AK34" s="39"/>
      <c r="AL34" s="39"/>
      <c r="AM34" s="39"/>
      <c r="AN34" s="39"/>
      <c r="AO34" s="39"/>
      <c r="AP34" s="39"/>
      <c r="AQ34" s="39"/>
      <c r="AR34" s="42"/>
      <c r="BE34" s="37"/>
    </row>
    <row r="35" spans="1:57" s="2" customFormat="1" ht="25.95" customHeight="1">
      <c r="A35" s="37"/>
      <c r="B35" s="38"/>
      <c r="C35" s="47"/>
      <c r="D35" s="48" t="s">
        <v>51</v>
      </c>
      <c r="E35" s="49"/>
      <c r="F35" s="49"/>
      <c r="G35" s="49"/>
      <c r="H35" s="49"/>
      <c r="I35" s="49"/>
      <c r="J35" s="49"/>
      <c r="K35" s="49"/>
      <c r="L35" s="49"/>
      <c r="M35" s="49"/>
      <c r="N35" s="49"/>
      <c r="O35" s="49"/>
      <c r="P35" s="49"/>
      <c r="Q35" s="49"/>
      <c r="R35" s="49"/>
      <c r="S35" s="49"/>
      <c r="T35" s="50" t="s">
        <v>52</v>
      </c>
      <c r="U35" s="49"/>
      <c r="V35" s="49"/>
      <c r="W35" s="49"/>
      <c r="X35" s="356" t="s">
        <v>53</v>
      </c>
      <c r="Y35" s="357"/>
      <c r="Z35" s="357"/>
      <c r="AA35" s="357"/>
      <c r="AB35" s="357"/>
      <c r="AC35" s="49"/>
      <c r="AD35" s="49"/>
      <c r="AE35" s="49"/>
      <c r="AF35" s="49"/>
      <c r="AG35" s="49"/>
      <c r="AH35" s="49"/>
      <c r="AI35" s="49"/>
      <c r="AJ35" s="49"/>
      <c r="AK35" s="358">
        <f>SUM(AK26:AK33)</f>
        <v>0</v>
      </c>
      <c r="AL35" s="357"/>
      <c r="AM35" s="357"/>
      <c r="AN35" s="357"/>
      <c r="AO35" s="359"/>
      <c r="AP35" s="47"/>
      <c r="AQ35" s="47"/>
      <c r="AR35" s="42"/>
      <c r="BE35" s="37"/>
    </row>
    <row r="36" spans="1:57" s="2" customFormat="1" ht="6.9" customHeight="1">
      <c r="A36" s="37"/>
      <c r="B36" s="38"/>
      <c r="C36" s="39"/>
      <c r="D36" s="39"/>
      <c r="E36" s="39"/>
      <c r="F36" s="39"/>
      <c r="G36" s="39"/>
      <c r="H36" s="39"/>
      <c r="I36" s="39"/>
      <c r="J36" s="39"/>
      <c r="K36" s="39"/>
      <c r="L36" s="39"/>
      <c r="M36" s="39"/>
      <c r="N36" s="39"/>
      <c r="O36" s="39"/>
      <c r="P36" s="39"/>
      <c r="Q36" s="39"/>
      <c r="R36" s="39"/>
      <c r="S36" s="39"/>
      <c r="T36" s="39"/>
      <c r="U36" s="39"/>
      <c r="V36" s="39"/>
      <c r="W36" s="39"/>
      <c r="X36" s="39"/>
      <c r="Y36" s="39"/>
      <c r="Z36" s="39"/>
      <c r="AA36" s="39"/>
      <c r="AB36" s="39"/>
      <c r="AC36" s="39"/>
      <c r="AD36" s="39"/>
      <c r="AE36" s="39"/>
      <c r="AF36" s="39"/>
      <c r="AG36" s="39"/>
      <c r="AH36" s="39"/>
      <c r="AI36" s="39"/>
      <c r="AJ36" s="39"/>
      <c r="AK36" s="39"/>
      <c r="AL36" s="39"/>
      <c r="AM36" s="39"/>
      <c r="AN36" s="39"/>
      <c r="AO36" s="39"/>
      <c r="AP36" s="39"/>
      <c r="AQ36" s="39"/>
      <c r="AR36" s="42"/>
      <c r="BE36" s="37"/>
    </row>
    <row r="37" spans="1:57" s="2" customFormat="1" ht="6.9" customHeight="1">
      <c r="A37" s="37"/>
      <c r="B37" s="51"/>
      <c r="C37" s="52"/>
      <c r="D37" s="52"/>
      <c r="E37" s="52"/>
      <c r="F37" s="52"/>
      <c r="G37" s="52"/>
      <c r="H37" s="52"/>
      <c r="I37" s="52"/>
      <c r="J37" s="52"/>
      <c r="K37" s="52"/>
      <c r="L37" s="52"/>
      <c r="M37" s="52"/>
      <c r="N37" s="52"/>
      <c r="O37" s="52"/>
      <c r="P37" s="52"/>
      <c r="Q37" s="52"/>
      <c r="R37" s="52"/>
      <c r="S37" s="52"/>
      <c r="T37" s="52"/>
      <c r="U37" s="52"/>
      <c r="V37" s="52"/>
      <c r="W37" s="52"/>
      <c r="X37" s="52"/>
      <c r="Y37" s="52"/>
      <c r="Z37" s="52"/>
      <c r="AA37" s="52"/>
      <c r="AB37" s="52"/>
      <c r="AC37" s="52"/>
      <c r="AD37" s="52"/>
      <c r="AE37" s="52"/>
      <c r="AF37" s="52"/>
      <c r="AG37" s="52"/>
      <c r="AH37" s="52"/>
      <c r="AI37" s="52"/>
      <c r="AJ37" s="52"/>
      <c r="AK37" s="52"/>
      <c r="AL37" s="52"/>
      <c r="AM37" s="52"/>
      <c r="AN37" s="52"/>
      <c r="AO37" s="52"/>
      <c r="AP37" s="52"/>
      <c r="AQ37" s="52"/>
      <c r="AR37" s="42"/>
      <c r="BE37" s="37"/>
    </row>
    <row r="41" spans="1:57" s="2" customFormat="1" ht="6.9" customHeight="1">
      <c r="A41" s="37"/>
      <c r="B41" s="53"/>
      <c r="C41" s="54"/>
      <c r="D41" s="54"/>
      <c r="E41" s="54"/>
      <c r="F41" s="54"/>
      <c r="G41" s="54"/>
      <c r="H41" s="54"/>
      <c r="I41" s="54"/>
      <c r="J41" s="54"/>
      <c r="K41" s="54"/>
      <c r="L41" s="54"/>
      <c r="M41" s="54"/>
      <c r="N41" s="54"/>
      <c r="O41" s="54"/>
      <c r="P41" s="54"/>
      <c r="Q41" s="54"/>
      <c r="R41" s="54"/>
      <c r="S41" s="54"/>
      <c r="T41" s="54"/>
      <c r="U41" s="54"/>
      <c r="V41" s="54"/>
      <c r="W41" s="54"/>
      <c r="X41" s="54"/>
      <c r="Y41" s="54"/>
      <c r="Z41" s="54"/>
      <c r="AA41" s="54"/>
      <c r="AB41" s="54"/>
      <c r="AC41" s="54"/>
      <c r="AD41" s="54"/>
      <c r="AE41" s="54"/>
      <c r="AF41" s="54"/>
      <c r="AG41" s="54"/>
      <c r="AH41" s="54"/>
      <c r="AI41" s="54"/>
      <c r="AJ41" s="54"/>
      <c r="AK41" s="54"/>
      <c r="AL41" s="54"/>
      <c r="AM41" s="54"/>
      <c r="AN41" s="54"/>
      <c r="AO41" s="54"/>
      <c r="AP41" s="54"/>
      <c r="AQ41" s="54"/>
      <c r="AR41" s="42"/>
      <c r="BE41" s="37"/>
    </row>
    <row r="42" spans="1:57" s="2" customFormat="1" ht="24.9" customHeight="1">
      <c r="A42" s="37"/>
      <c r="B42" s="38"/>
      <c r="C42" s="26" t="s">
        <v>54</v>
      </c>
      <c r="D42" s="39"/>
      <c r="E42" s="39"/>
      <c r="F42" s="39"/>
      <c r="G42" s="39"/>
      <c r="H42" s="39"/>
      <c r="I42" s="39"/>
      <c r="J42" s="39"/>
      <c r="K42" s="39"/>
      <c r="L42" s="39"/>
      <c r="M42" s="39"/>
      <c r="N42" s="39"/>
      <c r="O42" s="39"/>
      <c r="P42" s="39"/>
      <c r="Q42" s="39"/>
      <c r="R42" s="39"/>
      <c r="S42" s="39"/>
      <c r="T42" s="39"/>
      <c r="U42" s="39"/>
      <c r="V42" s="39"/>
      <c r="W42" s="39"/>
      <c r="X42" s="39"/>
      <c r="Y42" s="39"/>
      <c r="Z42" s="39"/>
      <c r="AA42" s="39"/>
      <c r="AB42" s="39"/>
      <c r="AC42" s="39"/>
      <c r="AD42" s="39"/>
      <c r="AE42" s="39"/>
      <c r="AF42" s="39"/>
      <c r="AG42" s="39"/>
      <c r="AH42" s="39"/>
      <c r="AI42" s="39"/>
      <c r="AJ42" s="39"/>
      <c r="AK42" s="39"/>
      <c r="AL42" s="39"/>
      <c r="AM42" s="39"/>
      <c r="AN42" s="39"/>
      <c r="AO42" s="39"/>
      <c r="AP42" s="39"/>
      <c r="AQ42" s="39"/>
      <c r="AR42" s="42"/>
      <c r="BE42" s="37"/>
    </row>
    <row r="43" spans="1:57" s="2" customFormat="1" ht="6.9" customHeight="1">
      <c r="A43" s="37"/>
      <c r="B43" s="38"/>
      <c r="C43" s="39"/>
      <c r="D43" s="39"/>
      <c r="E43" s="39"/>
      <c r="F43" s="39"/>
      <c r="G43" s="39"/>
      <c r="H43" s="39"/>
      <c r="I43" s="39"/>
      <c r="J43" s="39"/>
      <c r="K43" s="39"/>
      <c r="L43" s="39"/>
      <c r="M43" s="39"/>
      <c r="N43" s="39"/>
      <c r="O43" s="39"/>
      <c r="P43" s="39"/>
      <c r="Q43" s="39"/>
      <c r="R43" s="39"/>
      <c r="S43" s="39"/>
      <c r="T43" s="39"/>
      <c r="U43" s="39"/>
      <c r="V43" s="39"/>
      <c r="W43" s="39"/>
      <c r="X43" s="39"/>
      <c r="Y43" s="39"/>
      <c r="Z43" s="39"/>
      <c r="AA43" s="39"/>
      <c r="AB43" s="39"/>
      <c r="AC43" s="39"/>
      <c r="AD43" s="39"/>
      <c r="AE43" s="39"/>
      <c r="AF43" s="39"/>
      <c r="AG43" s="39"/>
      <c r="AH43" s="39"/>
      <c r="AI43" s="39"/>
      <c r="AJ43" s="39"/>
      <c r="AK43" s="39"/>
      <c r="AL43" s="39"/>
      <c r="AM43" s="39"/>
      <c r="AN43" s="39"/>
      <c r="AO43" s="39"/>
      <c r="AP43" s="39"/>
      <c r="AQ43" s="39"/>
      <c r="AR43" s="42"/>
      <c r="BE43" s="37"/>
    </row>
    <row r="44" spans="1:57" s="4" customFormat="1" ht="12" customHeight="1">
      <c r="B44" s="55"/>
      <c r="C44" s="32" t="s">
        <v>13</v>
      </c>
      <c r="D44" s="56"/>
      <c r="E44" s="56"/>
      <c r="F44" s="56"/>
      <c r="G44" s="56"/>
      <c r="H44" s="56"/>
      <c r="I44" s="56"/>
      <c r="J44" s="56"/>
      <c r="K44" s="56"/>
      <c r="L44" s="56" t="str">
        <f>K5</f>
        <v>757</v>
      </c>
      <c r="M44" s="56"/>
      <c r="N44" s="56"/>
      <c r="O44" s="56"/>
      <c r="P44" s="56"/>
      <c r="Q44" s="56"/>
      <c r="R44" s="56"/>
      <c r="S44" s="56"/>
      <c r="T44" s="56"/>
      <c r="U44" s="56"/>
      <c r="V44" s="56"/>
      <c r="W44" s="56"/>
      <c r="X44" s="56"/>
      <c r="Y44" s="56"/>
      <c r="Z44" s="56"/>
      <c r="AA44" s="56"/>
      <c r="AB44" s="56"/>
      <c r="AC44" s="56"/>
      <c r="AD44" s="56"/>
      <c r="AE44" s="56"/>
      <c r="AF44" s="56"/>
      <c r="AG44" s="56"/>
      <c r="AH44" s="56"/>
      <c r="AI44" s="56"/>
      <c r="AJ44" s="56"/>
      <c r="AK44" s="56"/>
      <c r="AL44" s="56"/>
      <c r="AM44" s="56"/>
      <c r="AN44" s="56"/>
      <c r="AO44" s="56"/>
      <c r="AP44" s="56"/>
      <c r="AQ44" s="56"/>
      <c r="AR44" s="57"/>
    </row>
    <row r="45" spans="1:57" s="5" customFormat="1" ht="36.9" customHeight="1">
      <c r="B45" s="58"/>
      <c r="C45" s="59" t="s">
        <v>16</v>
      </c>
      <c r="D45" s="60"/>
      <c r="E45" s="60"/>
      <c r="F45" s="60"/>
      <c r="G45" s="60"/>
      <c r="H45" s="60"/>
      <c r="I45" s="60"/>
      <c r="J45" s="60"/>
      <c r="K45" s="60"/>
      <c r="L45" s="360" t="str">
        <f>K6</f>
        <v>PI24009 Vnější sanace regulačního vodojemu 2</v>
      </c>
      <c r="M45" s="361"/>
      <c r="N45" s="361"/>
      <c r="O45" s="361"/>
      <c r="P45" s="361"/>
      <c r="Q45" s="361"/>
      <c r="R45" s="361"/>
      <c r="S45" s="361"/>
      <c r="T45" s="361"/>
      <c r="U45" s="361"/>
      <c r="V45" s="361"/>
      <c r="W45" s="361"/>
      <c r="X45" s="361"/>
      <c r="Y45" s="361"/>
      <c r="Z45" s="361"/>
      <c r="AA45" s="361"/>
      <c r="AB45" s="361"/>
      <c r="AC45" s="361"/>
      <c r="AD45" s="361"/>
      <c r="AE45" s="361"/>
      <c r="AF45" s="361"/>
      <c r="AG45" s="361"/>
      <c r="AH45" s="361"/>
      <c r="AI45" s="361"/>
      <c r="AJ45" s="361"/>
      <c r="AK45" s="361"/>
      <c r="AL45" s="361"/>
      <c r="AM45" s="361"/>
      <c r="AN45" s="361"/>
      <c r="AO45" s="361"/>
      <c r="AP45" s="60"/>
      <c r="AQ45" s="60"/>
      <c r="AR45" s="61"/>
    </row>
    <row r="46" spans="1:57" s="2" customFormat="1" ht="6.9" customHeight="1">
      <c r="A46" s="37"/>
      <c r="B46" s="38"/>
      <c r="C46" s="39"/>
      <c r="D46" s="39"/>
      <c r="E46" s="39"/>
      <c r="F46" s="39"/>
      <c r="G46" s="39"/>
      <c r="H46" s="39"/>
      <c r="I46" s="39"/>
      <c r="J46" s="39"/>
      <c r="K46" s="39"/>
      <c r="L46" s="39"/>
      <c r="M46" s="39"/>
      <c r="N46" s="39"/>
      <c r="O46" s="39"/>
      <c r="P46" s="39"/>
      <c r="Q46" s="39"/>
      <c r="R46" s="39"/>
      <c r="S46" s="39"/>
      <c r="T46" s="39"/>
      <c r="U46" s="39"/>
      <c r="V46" s="39"/>
      <c r="W46" s="39"/>
      <c r="X46" s="39"/>
      <c r="Y46" s="39"/>
      <c r="Z46" s="39"/>
      <c r="AA46" s="39"/>
      <c r="AB46" s="39"/>
      <c r="AC46" s="39"/>
      <c r="AD46" s="39"/>
      <c r="AE46" s="39"/>
      <c r="AF46" s="39"/>
      <c r="AG46" s="39"/>
      <c r="AH46" s="39"/>
      <c r="AI46" s="39"/>
      <c r="AJ46" s="39"/>
      <c r="AK46" s="39"/>
      <c r="AL46" s="39"/>
      <c r="AM46" s="39"/>
      <c r="AN46" s="39"/>
      <c r="AO46" s="39"/>
      <c r="AP46" s="39"/>
      <c r="AQ46" s="39"/>
      <c r="AR46" s="42"/>
      <c r="BE46" s="37"/>
    </row>
    <row r="47" spans="1:57" s="2" customFormat="1" ht="12" customHeight="1">
      <c r="A47" s="37"/>
      <c r="B47" s="38"/>
      <c r="C47" s="32" t="s">
        <v>21</v>
      </c>
      <c r="D47" s="39"/>
      <c r="E47" s="39"/>
      <c r="F47" s="39"/>
      <c r="G47" s="39"/>
      <c r="H47" s="39"/>
      <c r="I47" s="39"/>
      <c r="J47" s="39"/>
      <c r="K47" s="39"/>
      <c r="L47" s="62" t="str">
        <f>IF(K8="","",K8)</f>
        <v>Hulice</v>
      </c>
      <c r="M47" s="39"/>
      <c r="N47" s="39"/>
      <c r="O47" s="39"/>
      <c r="P47" s="39"/>
      <c r="Q47" s="39"/>
      <c r="R47" s="39"/>
      <c r="S47" s="39"/>
      <c r="T47" s="39"/>
      <c r="U47" s="39"/>
      <c r="V47" s="39"/>
      <c r="W47" s="39"/>
      <c r="X47" s="39"/>
      <c r="Y47" s="39"/>
      <c r="Z47" s="39"/>
      <c r="AA47" s="39"/>
      <c r="AB47" s="39"/>
      <c r="AC47" s="39"/>
      <c r="AD47" s="39"/>
      <c r="AE47" s="39"/>
      <c r="AF47" s="39"/>
      <c r="AG47" s="39"/>
      <c r="AH47" s="39"/>
      <c r="AI47" s="32" t="s">
        <v>23</v>
      </c>
      <c r="AJ47" s="39"/>
      <c r="AK47" s="39"/>
      <c r="AL47" s="39"/>
      <c r="AM47" s="362" t="str">
        <f>IF(AN8= "","",AN8)</f>
        <v>5. 6. 2024</v>
      </c>
      <c r="AN47" s="362"/>
      <c r="AO47" s="39"/>
      <c r="AP47" s="39"/>
      <c r="AQ47" s="39"/>
      <c r="AR47" s="42"/>
      <c r="BE47" s="37"/>
    </row>
    <row r="48" spans="1:57" s="2" customFormat="1" ht="6.9" customHeight="1">
      <c r="A48" s="37"/>
      <c r="B48" s="38"/>
      <c r="C48" s="39"/>
      <c r="D48" s="39"/>
      <c r="E48" s="39"/>
      <c r="F48" s="39"/>
      <c r="G48" s="39"/>
      <c r="H48" s="39"/>
      <c r="I48" s="39"/>
      <c r="J48" s="39"/>
      <c r="K48" s="39"/>
      <c r="L48" s="39"/>
      <c r="M48" s="39"/>
      <c r="N48" s="39"/>
      <c r="O48" s="39"/>
      <c r="P48" s="39"/>
      <c r="Q48" s="39"/>
      <c r="R48" s="39"/>
      <c r="S48" s="39"/>
      <c r="T48" s="39"/>
      <c r="U48" s="39"/>
      <c r="V48" s="39"/>
      <c r="W48" s="39"/>
      <c r="X48" s="39"/>
      <c r="Y48" s="39"/>
      <c r="Z48" s="39"/>
      <c r="AA48" s="39"/>
      <c r="AB48" s="39"/>
      <c r="AC48" s="39"/>
      <c r="AD48" s="39"/>
      <c r="AE48" s="39"/>
      <c r="AF48" s="39"/>
      <c r="AG48" s="39"/>
      <c r="AH48" s="39"/>
      <c r="AI48" s="39"/>
      <c r="AJ48" s="39"/>
      <c r="AK48" s="39"/>
      <c r="AL48" s="39"/>
      <c r="AM48" s="39"/>
      <c r="AN48" s="39"/>
      <c r="AO48" s="39"/>
      <c r="AP48" s="39"/>
      <c r="AQ48" s="39"/>
      <c r="AR48" s="42"/>
      <c r="BE48" s="37"/>
    </row>
    <row r="49" spans="1:91" s="2" customFormat="1" ht="25.65" customHeight="1">
      <c r="A49" s="37"/>
      <c r="B49" s="38"/>
      <c r="C49" s="32" t="s">
        <v>25</v>
      </c>
      <c r="D49" s="39"/>
      <c r="E49" s="39"/>
      <c r="F49" s="39"/>
      <c r="G49" s="39"/>
      <c r="H49" s="39"/>
      <c r="I49" s="39"/>
      <c r="J49" s="39"/>
      <c r="K49" s="39"/>
      <c r="L49" s="56" t="str">
        <f>IF(E11= "","",E11)</f>
        <v xml:space="preserve">VODA Želivka, a.s., K Horkám 16/23, 102 00 Praha </v>
      </c>
      <c r="M49" s="39"/>
      <c r="N49" s="39"/>
      <c r="O49" s="39"/>
      <c r="P49" s="39"/>
      <c r="Q49" s="39"/>
      <c r="R49" s="39"/>
      <c r="S49" s="39"/>
      <c r="T49" s="39"/>
      <c r="U49" s="39"/>
      <c r="V49" s="39"/>
      <c r="W49" s="39"/>
      <c r="X49" s="39"/>
      <c r="Y49" s="39"/>
      <c r="Z49" s="39"/>
      <c r="AA49" s="39"/>
      <c r="AB49" s="39"/>
      <c r="AC49" s="39"/>
      <c r="AD49" s="39"/>
      <c r="AE49" s="39"/>
      <c r="AF49" s="39"/>
      <c r="AG49" s="39"/>
      <c r="AH49" s="39"/>
      <c r="AI49" s="32" t="s">
        <v>33</v>
      </c>
      <c r="AJ49" s="39"/>
      <c r="AK49" s="39"/>
      <c r="AL49" s="39"/>
      <c r="AM49" s="363" t="str">
        <f>IF(E17="","",E17)</f>
        <v>Ing. Ladislav Vejsada, Děkančice 15, 396 01</v>
      </c>
      <c r="AN49" s="364"/>
      <c r="AO49" s="364"/>
      <c r="AP49" s="364"/>
      <c r="AQ49" s="39"/>
      <c r="AR49" s="42"/>
      <c r="AS49" s="365" t="s">
        <v>55</v>
      </c>
      <c r="AT49" s="366"/>
      <c r="AU49" s="64"/>
      <c r="AV49" s="64"/>
      <c r="AW49" s="64"/>
      <c r="AX49" s="64"/>
      <c r="AY49" s="64"/>
      <c r="AZ49" s="64"/>
      <c r="BA49" s="64"/>
      <c r="BB49" s="64"/>
      <c r="BC49" s="64"/>
      <c r="BD49" s="65"/>
      <c r="BE49" s="37"/>
    </row>
    <row r="50" spans="1:91" s="2" customFormat="1" ht="15.15" customHeight="1">
      <c r="A50" s="37"/>
      <c r="B50" s="38"/>
      <c r="C50" s="32" t="s">
        <v>31</v>
      </c>
      <c r="D50" s="39"/>
      <c r="E50" s="39"/>
      <c r="F50" s="39"/>
      <c r="G50" s="39"/>
      <c r="H50" s="39"/>
      <c r="I50" s="39"/>
      <c r="J50" s="39"/>
      <c r="K50" s="39"/>
      <c r="L50" s="56" t="str">
        <f>IF(E14= "Vyplň údaj","",E14)</f>
        <v/>
      </c>
      <c r="M50" s="39"/>
      <c r="N50" s="39"/>
      <c r="O50" s="39"/>
      <c r="P50" s="39"/>
      <c r="Q50" s="39"/>
      <c r="R50" s="39"/>
      <c r="S50" s="39"/>
      <c r="T50" s="39"/>
      <c r="U50" s="39"/>
      <c r="V50" s="39"/>
      <c r="W50" s="39"/>
      <c r="X50" s="39"/>
      <c r="Y50" s="39"/>
      <c r="Z50" s="39"/>
      <c r="AA50" s="39"/>
      <c r="AB50" s="39"/>
      <c r="AC50" s="39"/>
      <c r="AD50" s="39"/>
      <c r="AE50" s="39"/>
      <c r="AF50" s="39"/>
      <c r="AG50" s="39"/>
      <c r="AH50" s="39"/>
      <c r="AI50" s="32" t="s">
        <v>37</v>
      </c>
      <c r="AJ50" s="39"/>
      <c r="AK50" s="39"/>
      <c r="AL50" s="39"/>
      <c r="AM50" s="363" t="str">
        <f>IF(E20="","",E20)</f>
        <v xml:space="preserve"> </v>
      </c>
      <c r="AN50" s="364"/>
      <c r="AO50" s="364"/>
      <c r="AP50" s="364"/>
      <c r="AQ50" s="39"/>
      <c r="AR50" s="42"/>
      <c r="AS50" s="367"/>
      <c r="AT50" s="368"/>
      <c r="AU50" s="66"/>
      <c r="AV50" s="66"/>
      <c r="AW50" s="66"/>
      <c r="AX50" s="66"/>
      <c r="AY50" s="66"/>
      <c r="AZ50" s="66"/>
      <c r="BA50" s="66"/>
      <c r="BB50" s="66"/>
      <c r="BC50" s="66"/>
      <c r="BD50" s="67"/>
      <c r="BE50" s="37"/>
    </row>
    <row r="51" spans="1:91" s="2" customFormat="1" ht="10.8" customHeight="1">
      <c r="A51" s="37"/>
      <c r="B51" s="38"/>
      <c r="C51" s="39"/>
      <c r="D51" s="39"/>
      <c r="E51" s="39"/>
      <c r="F51" s="39"/>
      <c r="G51" s="39"/>
      <c r="H51" s="39"/>
      <c r="I51" s="39"/>
      <c r="J51" s="39"/>
      <c r="K51" s="39"/>
      <c r="L51" s="39"/>
      <c r="M51" s="39"/>
      <c r="N51" s="39"/>
      <c r="O51" s="39"/>
      <c r="P51" s="39"/>
      <c r="Q51" s="39"/>
      <c r="R51" s="39"/>
      <c r="S51" s="39"/>
      <c r="T51" s="39"/>
      <c r="U51" s="39"/>
      <c r="V51" s="39"/>
      <c r="W51" s="39"/>
      <c r="X51" s="39"/>
      <c r="Y51" s="39"/>
      <c r="Z51" s="39"/>
      <c r="AA51" s="39"/>
      <c r="AB51" s="39"/>
      <c r="AC51" s="39"/>
      <c r="AD51" s="39"/>
      <c r="AE51" s="39"/>
      <c r="AF51" s="39"/>
      <c r="AG51" s="39"/>
      <c r="AH51" s="39"/>
      <c r="AI51" s="39"/>
      <c r="AJ51" s="39"/>
      <c r="AK51" s="39"/>
      <c r="AL51" s="39"/>
      <c r="AM51" s="39"/>
      <c r="AN51" s="39"/>
      <c r="AO51" s="39"/>
      <c r="AP51" s="39"/>
      <c r="AQ51" s="39"/>
      <c r="AR51" s="42"/>
      <c r="AS51" s="369"/>
      <c r="AT51" s="370"/>
      <c r="AU51" s="68"/>
      <c r="AV51" s="68"/>
      <c r="AW51" s="68"/>
      <c r="AX51" s="68"/>
      <c r="AY51" s="68"/>
      <c r="AZ51" s="68"/>
      <c r="BA51" s="68"/>
      <c r="BB51" s="68"/>
      <c r="BC51" s="68"/>
      <c r="BD51" s="69"/>
      <c r="BE51" s="37"/>
    </row>
    <row r="52" spans="1:91" s="2" customFormat="1" ht="29.25" customHeight="1">
      <c r="A52" s="37"/>
      <c r="B52" s="38"/>
      <c r="C52" s="371" t="s">
        <v>56</v>
      </c>
      <c r="D52" s="372"/>
      <c r="E52" s="372"/>
      <c r="F52" s="372"/>
      <c r="G52" s="372"/>
      <c r="H52" s="70"/>
      <c r="I52" s="373" t="s">
        <v>57</v>
      </c>
      <c r="J52" s="372"/>
      <c r="K52" s="372"/>
      <c r="L52" s="372"/>
      <c r="M52" s="372"/>
      <c r="N52" s="372"/>
      <c r="O52" s="372"/>
      <c r="P52" s="372"/>
      <c r="Q52" s="372"/>
      <c r="R52" s="372"/>
      <c r="S52" s="372"/>
      <c r="T52" s="372"/>
      <c r="U52" s="372"/>
      <c r="V52" s="372"/>
      <c r="W52" s="372"/>
      <c r="X52" s="372"/>
      <c r="Y52" s="372"/>
      <c r="Z52" s="372"/>
      <c r="AA52" s="372"/>
      <c r="AB52" s="372"/>
      <c r="AC52" s="372"/>
      <c r="AD52" s="372"/>
      <c r="AE52" s="372"/>
      <c r="AF52" s="372"/>
      <c r="AG52" s="374" t="s">
        <v>58</v>
      </c>
      <c r="AH52" s="372"/>
      <c r="AI52" s="372"/>
      <c r="AJ52" s="372"/>
      <c r="AK52" s="372"/>
      <c r="AL52" s="372"/>
      <c r="AM52" s="372"/>
      <c r="AN52" s="373" t="s">
        <v>59</v>
      </c>
      <c r="AO52" s="372"/>
      <c r="AP52" s="372"/>
      <c r="AQ52" s="71" t="s">
        <v>60</v>
      </c>
      <c r="AR52" s="42"/>
      <c r="AS52" s="72" t="s">
        <v>61</v>
      </c>
      <c r="AT52" s="73" t="s">
        <v>62</v>
      </c>
      <c r="AU52" s="73" t="s">
        <v>63</v>
      </c>
      <c r="AV52" s="73" t="s">
        <v>64</v>
      </c>
      <c r="AW52" s="73" t="s">
        <v>65</v>
      </c>
      <c r="AX52" s="73" t="s">
        <v>66</v>
      </c>
      <c r="AY52" s="73" t="s">
        <v>67</v>
      </c>
      <c r="AZ52" s="73" t="s">
        <v>68</v>
      </c>
      <c r="BA52" s="73" t="s">
        <v>69</v>
      </c>
      <c r="BB52" s="73" t="s">
        <v>70</v>
      </c>
      <c r="BC52" s="73" t="s">
        <v>71</v>
      </c>
      <c r="BD52" s="74" t="s">
        <v>72</v>
      </c>
      <c r="BE52" s="37"/>
    </row>
    <row r="53" spans="1:91" s="2" customFormat="1" ht="10.8" customHeight="1">
      <c r="A53" s="37"/>
      <c r="B53" s="38"/>
      <c r="C53" s="39"/>
      <c r="D53" s="39"/>
      <c r="E53" s="39"/>
      <c r="F53" s="39"/>
      <c r="G53" s="39"/>
      <c r="H53" s="39"/>
      <c r="I53" s="39"/>
      <c r="J53" s="39"/>
      <c r="K53" s="39"/>
      <c r="L53" s="39"/>
      <c r="M53" s="39"/>
      <c r="N53" s="39"/>
      <c r="O53" s="39"/>
      <c r="P53" s="39"/>
      <c r="Q53" s="39"/>
      <c r="R53" s="39"/>
      <c r="S53" s="39"/>
      <c r="T53" s="39"/>
      <c r="U53" s="39"/>
      <c r="V53" s="39"/>
      <c r="W53" s="39"/>
      <c r="X53" s="39"/>
      <c r="Y53" s="39"/>
      <c r="Z53" s="39"/>
      <c r="AA53" s="39"/>
      <c r="AB53" s="39"/>
      <c r="AC53" s="39"/>
      <c r="AD53" s="39"/>
      <c r="AE53" s="39"/>
      <c r="AF53" s="39"/>
      <c r="AG53" s="39"/>
      <c r="AH53" s="39"/>
      <c r="AI53" s="39"/>
      <c r="AJ53" s="39"/>
      <c r="AK53" s="39"/>
      <c r="AL53" s="39"/>
      <c r="AM53" s="39"/>
      <c r="AN53" s="39"/>
      <c r="AO53" s="39"/>
      <c r="AP53" s="39"/>
      <c r="AQ53" s="39"/>
      <c r="AR53" s="42"/>
      <c r="AS53" s="75"/>
      <c r="AT53" s="76"/>
      <c r="AU53" s="76"/>
      <c r="AV53" s="76"/>
      <c r="AW53" s="76"/>
      <c r="AX53" s="76"/>
      <c r="AY53" s="76"/>
      <c r="AZ53" s="76"/>
      <c r="BA53" s="76"/>
      <c r="BB53" s="76"/>
      <c r="BC53" s="76"/>
      <c r="BD53" s="77"/>
      <c r="BE53" s="37"/>
    </row>
    <row r="54" spans="1:91" s="6" customFormat="1" ht="32.4" customHeight="1">
      <c r="B54" s="78"/>
      <c r="C54" s="79" t="s">
        <v>73</v>
      </c>
      <c r="D54" s="80"/>
      <c r="E54" s="80"/>
      <c r="F54" s="80"/>
      <c r="G54" s="80"/>
      <c r="H54" s="80"/>
      <c r="I54" s="80"/>
      <c r="J54" s="80"/>
      <c r="K54" s="80"/>
      <c r="L54" s="80"/>
      <c r="M54" s="80"/>
      <c r="N54" s="80"/>
      <c r="O54" s="80"/>
      <c r="P54" s="80"/>
      <c r="Q54" s="80"/>
      <c r="R54" s="80"/>
      <c r="S54" s="80"/>
      <c r="T54" s="80"/>
      <c r="U54" s="80"/>
      <c r="V54" s="80"/>
      <c r="W54" s="80"/>
      <c r="X54" s="80"/>
      <c r="Y54" s="80"/>
      <c r="Z54" s="80"/>
      <c r="AA54" s="80"/>
      <c r="AB54" s="80"/>
      <c r="AC54" s="80"/>
      <c r="AD54" s="80"/>
      <c r="AE54" s="80"/>
      <c r="AF54" s="80"/>
      <c r="AG54" s="378">
        <f>ROUND(SUM(AG55:AG56),2)</f>
        <v>0</v>
      </c>
      <c r="AH54" s="378"/>
      <c r="AI54" s="378"/>
      <c r="AJ54" s="378"/>
      <c r="AK54" s="378"/>
      <c r="AL54" s="378"/>
      <c r="AM54" s="378"/>
      <c r="AN54" s="379">
        <f>SUM(AG54,AT54)</f>
        <v>0</v>
      </c>
      <c r="AO54" s="379"/>
      <c r="AP54" s="379"/>
      <c r="AQ54" s="82" t="s">
        <v>19</v>
      </c>
      <c r="AR54" s="83"/>
      <c r="AS54" s="84">
        <f>ROUND(SUM(AS55:AS56),2)</f>
        <v>0</v>
      </c>
      <c r="AT54" s="85">
        <f>ROUND(SUM(AV54:AW54),2)</f>
        <v>0</v>
      </c>
      <c r="AU54" s="86">
        <f>ROUND(SUM(AU55:AU56),5)</f>
        <v>0</v>
      </c>
      <c r="AV54" s="85">
        <f>ROUND(AZ54*L29,2)</f>
        <v>0</v>
      </c>
      <c r="AW54" s="85">
        <f>ROUND(BA54*L30,2)</f>
        <v>0</v>
      </c>
      <c r="AX54" s="85">
        <f>ROUND(BB54*L29,2)</f>
        <v>0</v>
      </c>
      <c r="AY54" s="85">
        <f>ROUND(BC54*L30,2)</f>
        <v>0</v>
      </c>
      <c r="AZ54" s="85">
        <f>ROUND(SUM(AZ55:AZ56),2)</f>
        <v>0</v>
      </c>
      <c r="BA54" s="85">
        <f>ROUND(SUM(BA55:BA56),2)</f>
        <v>0</v>
      </c>
      <c r="BB54" s="85">
        <f>ROUND(SUM(BB55:BB56),2)</f>
        <v>0</v>
      </c>
      <c r="BC54" s="85">
        <f>ROUND(SUM(BC55:BC56),2)</f>
        <v>0</v>
      </c>
      <c r="BD54" s="87">
        <f>ROUND(SUM(BD55:BD56),2)</f>
        <v>0</v>
      </c>
      <c r="BS54" s="88" t="s">
        <v>74</v>
      </c>
      <c r="BT54" s="88" t="s">
        <v>75</v>
      </c>
      <c r="BU54" s="89" t="s">
        <v>76</v>
      </c>
      <c r="BV54" s="88" t="s">
        <v>77</v>
      </c>
      <c r="BW54" s="88" t="s">
        <v>5</v>
      </c>
      <c r="BX54" s="88" t="s">
        <v>78</v>
      </c>
      <c r="CL54" s="88" t="s">
        <v>19</v>
      </c>
    </row>
    <row r="55" spans="1:91" s="7" customFormat="1" ht="16.5" customHeight="1">
      <c r="A55" s="90" t="s">
        <v>79</v>
      </c>
      <c r="B55" s="91"/>
      <c r="C55" s="92"/>
      <c r="D55" s="377" t="s">
        <v>80</v>
      </c>
      <c r="E55" s="377"/>
      <c r="F55" s="377"/>
      <c r="G55" s="377"/>
      <c r="H55" s="377"/>
      <c r="I55" s="93"/>
      <c r="J55" s="377" t="s">
        <v>81</v>
      </c>
      <c r="K55" s="377"/>
      <c r="L55" s="377"/>
      <c r="M55" s="377"/>
      <c r="N55" s="377"/>
      <c r="O55" s="377"/>
      <c r="P55" s="377"/>
      <c r="Q55" s="377"/>
      <c r="R55" s="377"/>
      <c r="S55" s="377"/>
      <c r="T55" s="377"/>
      <c r="U55" s="377"/>
      <c r="V55" s="377"/>
      <c r="W55" s="377"/>
      <c r="X55" s="377"/>
      <c r="Y55" s="377"/>
      <c r="Z55" s="377"/>
      <c r="AA55" s="377"/>
      <c r="AB55" s="377"/>
      <c r="AC55" s="377"/>
      <c r="AD55" s="377"/>
      <c r="AE55" s="377"/>
      <c r="AF55" s="377"/>
      <c r="AG55" s="375">
        <f>'SO 01 - Regulační vodojem 2'!J30</f>
        <v>0</v>
      </c>
      <c r="AH55" s="376"/>
      <c r="AI55" s="376"/>
      <c r="AJ55" s="376"/>
      <c r="AK55" s="376"/>
      <c r="AL55" s="376"/>
      <c r="AM55" s="376"/>
      <c r="AN55" s="375">
        <f>SUM(AG55,AT55)</f>
        <v>0</v>
      </c>
      <c r="AO55" s="376"/>
      <c r="AP55" s="376"/>
      <c r="AQ55" s="94" t="s">
        <v>82</v>
      </c>
      <c r="AR55" s="95"/>
      <c r="AS55" s="96">
        <v>0</v>
      </c>
      <c r="AT55" s="97">
        <f>ROUND(SUM(AV55:AW55),2)</f>
        <v>0</v>
      </c>
      <c r="AU55" s="98">
        <f>'SO 01 - Regulační vodojem 2'!P93</f>
        <v>0</v>
      </c>
      <c r="AV55" s="97">
        <f>'SO 01 - Regulační vodojem 2'!J33</f>
        <v>0</v>
      </c>
      <c r="AW55" s="97">
        <f>'SO 01 - Regulační vodojem 2'!J34</f>
        <v>0</v>
      </c>
      <c r="AX55" s="97">
        <f>'SO 01 - Regulační vodojem 2'!J35</f>
        <v>0</v>
      </c>
      <c r="AY55" s="97">
        <f>'SO 01 - Regulační vodojem 2'!J36</f>
        <v>0</v>
      </c>
      <c r="AZ55" s="97">
        <f>'SO 01 - Regulační vodojem 2'!F33</f>
        <v>0</v>
      </c>
      <c r="BA55" s="97">
        <f>'SO 01 - Regulační vodojem 2'!F34</f>
        <v>0</v>
      </c>
      <c r="BB55" s="97">
        <f>'SO 01 - Regulační vodojem 2'!F35</f>
        <v>0</v>
      </c>
      <c r="BC55" s="97">
        <f>'SO 01 - Regulační vodojem 2'!F36</f>
        <v>0</v>
      </c>
      <c r="BD55" s="99">
        <f>'SO 01 - Regulační vodojem 2'!F37</f>
        <v>0</v>
      </c>
      <c r="BT55" s="100" t="s">
        <v>83</v>
      </c>
      <c r="BV55" s="100" t="s">
        <v>77</v>
      </c>
      <c r="BW55" s="100" t="s">
        <v>84</v>
      </c>
      <c r="BX55" s="100" t="s">
        <v>5</v>
      </c>
      <c r="CL55" s="100" t="s">
        <v>19</v>
      </c>
      <c r="CM55" s="100" t="s">
        <v>85</v>
      </c>
    </row>
    <row r="56" spans="1:91" s="7" customFormat="1" ht="24.75" customHeight="1">
      <c r="A56" s="90" t="s">
        <v>79</v>
      </c>
      <c r="B56" s="91"/>
      <c r="C56" s="92"/>
      <c r="D56" s="377" t="s">
        <v>86</v>
      </c>
      <c r="E56" s="377"/>
      <c r="F56" s="377"/>
      <c r="G56" s="377"/>
      <c r="H56" s="377"/>
      <c r="I56" s="93"/>
      <c r="J56" s="377" t="s">
        <v>87</v>
      </c>
      <c r="K56" s="377"/>
      <c r="L56" s="377"/>
      <c r="M56" s="377"/>
      <c r="N56" s="377"/>
      <c r="O56" s="377"/>
      <c r="P56" s="377"/>
      <c r="Q56" s="377"/>
      <c r="R56" s="377"/>
      <c r="S56" s="377"/>
      <c r="T56" s="377"/>
      <c r="U56" s="377"/>
      <c r="V56" s="377"/>
      <c r="W56" s="377"/>
      <c r="X56" s="377"/>
      <c r="Y56" s="377"/>
      <c r="Z56" s="377"/>
      <c r="AA56" s="377"/>
      <c r="AB56" s="377"/>
      <c r="AC56" s="377"/>
      <c r="AD56" s="377"/>
      <c r="AE56" s="377"/>
      <c r="AF56" s="377"/>
      <c r="AG56" s="375">
        <f>'VN a ON - Vedlejší náklad...'!J30</f>
        <v>0</v>
      </c>
      <c r="AH56" s="376"/>
      <c r="AI56" s="376"/>
      <c r="AJ56" s="376"/>
      <c r="AK56" s="376"/>
      <c r="AL56" s="376"/>
      <c r="AM56" s="376"/>
      <c r="AN56" s="375">
        <f>SUM(AG56,AT56)</f>
        <v>0</v>
      </c>
      <c r="AO56" s="376"/>
      <c r="AP56" s="376"/>
      <c r="AQ56" s="94" t="s">
        <v>82</v>
      </c>
      <c r="AR56" s="95"/>
      <c r="AS56" s="101">
        <v>0</v>
      </c>
      <c r="AT56" s="102">
        <f>ROUND(SUM(AV56:AW56),2)</f>
        <v>0</v>
      </c>
      <c r="AU56" s="103">
        <f>'VN a ON - Vedlejší náklad...'!P85</f>
        <v>0</v>
      </c>
      <c r="AV56" s="102">
        <f>'VN a ON - Vedlejší náklad...'!J33</f>
        <v>0</v>
      </c>
      <c r="AW56" s="102">
        <f>'VN a ON - Vedlejší náklad...'!J34</f>
        <v>0</v>
      </c>
      <c r="AX56" s="102">
        <f>'VN a ON - Vedlejší náklad...'!J35</f>
        <v>0</v>
      </c>
      <c r="AY56" s="102">
        <f>'VN a ON - Vedlejší náklad...'!J36</f>
        <v>0</v>
      </c>
      <c r="AZ56" s="102">
        <f>'VN a ON - Vedlejší náklad...'!F33</f>
        <v>0</v>
      </c>
      <c r="BA56" s="102">
        <f>'VN a ON - Vedlejší náklad...'!F34</f>
        <v>0</v>
      </c>
      <c r="BB56" s="102">
        <f>'VN a ON - Vedlejší náklad...'!F35</f>
        <v>0</v>
      </c>
      <c r="BC56" s="102">
        <f>'VN a ON - Vedlejší náklad...'!F36</f>
        <v>0</v>
      </c>
      <c r="BD56" s="104">
        <f>'VN a ON - Vedlejší náklad...'!F37</f>
        <v>0</v>
      </c>
      <c r="BT56" s="100" t="s">
        <v>83</v>
      </c>
      <c r="BV56" s="100" t="s">
        <v>77</v>
      </c>
      <c r="BW56" s="100" t="s">
        <v>88</v>
      </c>
      <c r="BX56" s="100" t="s">
        <v>5</v>
      </c>
      <c r="CL56" s="100" t="s">
        <v>19</v>
      </c>
      <c r="CM56" s="100" t="s">
        <v>85</v>
      </c>
    </row>
    <row r="57" spans="1:91" s="2" customFormat="1" ht="30" customHeight="1">
      <c r="A57" s="37"/>
      <c r="B57" s="38"/>
      <c r="C57" s="39"/>
      <c r="D57" s="39"/>
      <c r="E57" s="39"/>
      <c r="F57" s="39"/>
      <c r="G57" s="39"/>
      <c r="H57" s="39"/>
      <c r="I57" s="39"/>
      <c r="J57" s="39"/>
      <c r="K57" s="39"/>
      <c r="L57" s="39"/>
      <c r="M57" s="39"/>
      <c r="N57" s="39"/>
      <c r="O57" s="39"/>
      <c r="P57" s="39"/>
      <c r="Q57" s="39"/>
      <c r="R57" s="39"/>
      <c r="S57" s="39"/>
      <c r="T57" s="39"/>
      <c r="U57" s="39"/>
      <c r="V57" s="39"/>
      <c r="W57" s="39"/>
      <c r="X57" s="39"/>
      <c r="Y57" s="39"/>
      <c r="Z57" s="39"/>
      <c r="AA57" s="39"/>
      <c r="AB57" s="39"/>
      <c r="AC57" s="39"/>
      <c r="AD57" s="39"/>
      <c r="AE57" s="39"/>
      <c r="AF57" s="39"/>
      <c r="AG57" s="39"/>
      <c r="AH57" s="39"/>
      <c r="AI57" s="39"/>
      <c r="AJ57" s="39"/>
      <c r="AK57" s="39"/>
      <c r="AL57" s="39"/>
      <c r="AM57" s="39"/>
      <c r="AN57" s="39"/>
      <c r="AO57" s="39"/>
      <c r="AP57" s="39"/>
      <c r="AQ57" s="39"/>
      <c r="AR57" s="42"/>
      <c r="AS57" s="37"/>
      <c r="AT57" s="37"/>
      <c r="AU57" s="37"/>
      <c r="AV57" s="37"/>
      <c r="AW57" s="37"/>
      <c r="AX57" s="37"/>
      <c r="AY57" s="37"/>
      <c r="AZ57" s="37"/>
      <c r="BA57" s="37"/>
      <c r="BB57" s="37"/>
      <c r="BC57" s="37"/>
      <c r="BD57" s="37"/>
      <c r="BE57" s="37"/>
    </row>
    <row r="58" spans="1:91" s="2" customFormat="1" ht="6.9" customHeight="1">
      <c r="A58" s="37"/>
      <c r="B58" s="51"/>
      <c r="C58" s="52"/>
      <c r="D58" s="52"/>
      <c r="E58" s="52"/>
      <c r="F58" s="52"/>
      <c r="G58" s="52"/>
      <c r="H58" s="52"/>
      <c r="I58" s="52"/>
      <c r="J58" s="52"/>
      <c r="K58" s="52"/>
      <c r="L58" s="52"/>
      <c r="M58" s="52"/>
      <c r="N58" s="52"/>
      <c r="O58" s="52"/>
      <c r="P58" s="52"/>
      <c r="Q58" s="52"/>
      <c r="R58" s="52"/>
      <c r="S58" s="52"/>
      <c r="T58" s="52"/>
      <c r="U58" s="52"/>
      <c r="V58" s="52"/>
      <c r="W58" s="52"/>
      <c r="X58" s="52"/>
      <c r="Y58" s="52"/>
      <c r="Z58" s="52"/>
      <c r="AA58" s="52"/>
      <c r="AB58" s="52"/>
      <c r="AC58" s="52"/>
      <c r="AD58" s="52"/>
      <c r="AE58" s="52"/>
      <c r="AF58" s="52"/>
      <c r="AG58" s="52"/>
      <c r="AH58" s="52"/>
      <c r="AI58" s="52"/>
      <c r="AJ58" s="52"/>
      <c r="AK58" s="52"/>
      <c r="AL58" s="52"/>
      <c r="AM58" s="52"/>
      <c r="AN58" s="52"/>
      <c r="AO58" s="52"/>
      <c r="AP58" s="52"/>
      <c r="AQ58" s="52"/>
      <c r="AR58" s="42"/>
      <c r="AS58" s="37"/>
      <c r="AT58" s="37"/>
      <c r="AU58" s="37"/>
      <c r="AV58" s="37"/>
      <c r="AW58" s="37"/>
      <c r="AX58" s="37"/>
      <c r="AY58" s="37"/>
      <c r="AZ58" s="37"/>
      <c r="BA58" s="37"/>
      <c r="BB58" s="37"/>
      <c r="BC58" s="37"/>
      <c r="BD58" s="37"/>
      <c r="BE58" s="37"/>
    </row>
  </sheetData>
  <sheetProtection algorithmName="SHA-512" hashValue="ZjyrOgYOt9o2gTGI2uL3ymUsP+kVo+/gA12rdtTCMJUGmLtiqnxmg40Qrpv7ptq/AaWHjqZhnD+w3+dodGp3mA==" saltValue="g/fFgdsoz8JlFjOXfDGml2qZksdF0SRDM44O+6M01VoaBBh8f29ZjZC2Tj6YQoicV9Yb+lZtJnR1aNs0gV0oqw==" spinCount="100000" sheet="1" objects="1" scenarios="1" formatColumns="0" formatRows="0"/>
  <mergeCells count="46">
    <mergeCell ref="AR2:BE2"/>
    <mergeCell ref="AN56:AP56"/>
    <mergeCell ref="AG56:AM56"/>
    <mergeCell ref="D56:H56"/>
    <mergeCell ref="J56:AF56"/>
    <mergeCell ref="AG54:AM54"/>
    <mergeCell ref="AN54:AP54"/>
    <mergeCell ref="C52:G52"/>
    <mergeCell ref="I52:AF52"/>
    <mergeCell ref="AG52:AM52"/>
    <mergeCell ref="AN52:AP52"/>
    <mergeCell ref="AN55:AP55"/>
    <mergeCell ref="AG55:AM55"/>
    <mergeCell ref="D55:H55"/>
    <mergeCell ref="J55:AF55"/>
    <mergeCell ref="L45:AO45"/>
    <mergeCell ref="AM47:AN47"/>
    <mergeCell ref="AM49:AP49"/>
    <mergeCell ref="AS49:AT51"/>
    <mergeCell ref="AM50:AP50"/>
    <mergeCell ref="W33:AE33"/>
    <mergeCell ref="AK33:AO33"/>
    <mergeCell ref="L33:P33"/>
    <mergeCell ref="X35:AB35"/>
    <mergeCell ref="AK35:AO35"/>
    <mergeCell ref="AK31:AO31"/>
    <mergeCell ref="L31:P31"/>
    <mergeCell ref="W32:AE32"/>
    <mergeCell ref="AK32:AO32"/>
    <mergeCell ref="L32:P32"/>
    <mergeCell ref="BE5:BE32"/>
    <mergeCell ref="K5:AO5"/>
    <mergeCell ref="K6:AO6"/>
    <mergeCell ref="E14:AJ14"/>
    <mergeCell ref="E23:AN23"/>
    <mergeCell ref="AK26:AO26"/>
    <mergeCell ref="L28:P28"/>
    <mergeCell ref="W28:AE28"/>
    <mergeCell ref="AK28:AO28"/>
    <mergeCell ref="W29:AE29"/>
    <mergeCell ref="AK29:AO29"/>
    <mergeCell ref="L29:P29"/>
    <mergeCell ref="W30:AE30"/>
    <mergeCell ref="AK30:AO30"/>
    <mergeCell ref="L30:P30"/>
    <mergeCell ref="W31:AE31"/>
  </mergeCells>
  <hyperlinks>
    <hyperlink ref="A55" location="'SO 01 - Regulační vodojem 2'!C2" display="/"/>
    <hyperlink ref="A56" location="'VN a ON - Vedlejší náklad...'!C2" display="/"/>
  </hyperlinks>
  <pageMargins left="0.39374999999999999" right="0.39374999999999999" top="0.39374999999999999" bottom="0.39374999999999999" header="0" footer="0"/>
  <pageSetup paperSize="9" fitToHeight="100" orientation="portrait" blackAndWhite="1"/>
  <headerFooter>
    <oddFooter>&amp;CStrana &amp;P z &amp;N</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BM696"/>
  <sheetViews>
    <sheetView showGridLines="0" tabSelected="1" topLeftCell="A469" workbookViewId="0">
      <selection activeCell="A469" sqref="A469"/>
    </sheetView>
  </sheetViews>
  <sheetFormatPr defaultRowHeight="14.4"/>
  <cols>
    <col min="1" max="1" width="8.28515625" style="1" customWidth="1"/>
    <col min="2" max="2" width="1.140625" style="1" customWidth="1"/>
    <col min="3" max="3" width="4.140625" style="1" customWidth="1"/>
    <col min="4" max="4" width="4.28515625" style="1" customWidth="1"/>
    <col min="5" max="5" width="17.140625" style="1" customWidth="1"/>
    <col min="6" max="6" width="50.85546875" style="1" customWidth="1"/>
    <col min="7" max="7" width="7.42578125" style="1" customWidth="1"/>
    <col min="8" max="8" width="14" style="1" customWidth="1"/>
    <col min="9" max="9" width="15.85546875" style="1" customWidth="1"/>
    <col min="10" max="11" width="22.28515625" style="1" customWidth="1"/>
    <col min="12" max="12" width="9.28515625" style="1" customWidth="1"/>
    <col min="13" max="13" width="10.85546875" style="1" hidden="1" customWidth="1"/>
    <col min="14" max="14" width="9.28515625" style="1" hidden="1"/>
    <col min="15" max="20" width="14.140625" style="1" hidden="1" customWidth="1"/>
    <col min="21" max="21" width="16.28515625" style="1" hidden="1" customWidth="1"/>
    <col min="22" max="22" width="12.28515625" style="1" customWidth="1"/>
    <col min="23" max="23" width="16.28515625" style="1" customWidth="1"/>
    <col min="24" max="24" width="12.28515625" style="1" customWidth="1"/>
    <col min="25" max="25" width="15" style="1" customWidth="1"/>
    <col min="26" max="26" width="11" style="1" customWidth="1"/>
    <col min="27" max="27" width="15" style="1" customWidth="1"/>
    <col min="28" max="28" width="16.28515625" style="1" customWidth="1"/>
    <col min="29" max="29" width="11" style="1" customWidth="1"/>
    <col min="30" max="30" width="15" style="1" customWidth="1"/>
    <col min="31" max="31" width="16.28515625" style="1" customWidth="1"/>
    <col min="44" max="65" width="9.28515625" style="1" hidden="1"/>
  </cols>
  <sheetData>
    <row r="2" spans="1:46" s="1" customFormat="1" ht="36.9" customHeight="1">
      <c r="L2" s="380"/>
      <c r="M2" s="380"/>
      <c r="N2" s="380"/>
      <c r="O2" s="380"/>
      <c r="P2" s="380"/>
      <c r="Q2" s="380"/>
      <c r="R2" s="380"/>
      <c r="S2" s="380"/>
      <c r="T2" s="380"/>
      <c r="U2" s="380"/>
      <c r="V2" s="380"/>
      <c r="AT2" s="20" t="s">
        <v>84</v>
      </c>
    </row>
    <row r="3" spans="1:46" s="1" customFormat="1" ht="6.9" customHeight="1">
      <c r="B3" s="105"/>
      <c r="C3" s="106"/>
      <c r="D3" s="106"/>
      <c r="E3" s="106"/>
      <c r="F3" s="106"/>
      <c r="G3" s="106"/>
      <c r="H3" s="106"/>
      <c r="I3" s="106"/>
      <c r="J3" s="106"/>
      <c r="K3" s="106"/>
      <c r="L3" s="23"/>
      <c r="AT3" s="20" t="s">
        <v>85</v>
      </c>
    </row>
    <row r="4" spans="1:46" s="1" customFormat="1" ht="24.9" customHeight="1">
      <c r="B4" s="23"/>
      <c r="D4" s="107" t="s">
        <v>89</v>
      </c>
      <c r="L4" s="23"/>
      <c r="M4" s="108" t="s">
        <v>10</v>
      </c>
      <c r="AT4" s="20" t="s">
        <v>36</v>
      </c>
    </row>
    <row r="5" spans="1:46" s="1" customFormat="1" ht="6.9" customHeight="1">
      <c r="B5" s="23"/>
      <c r="L5" s="23"/>
    </row>
    <row r="6" spans="1:46" s="1" customFormat="1" ht="12" customHeight="1">
      <c r="B6" s="23"/>
      <c r="D6" s="109" t="s">
        <v>16</v>
      </c>
      <c r="L6" s="23"/>
    </row>
    <row r="7" spans="1:46" s="1" customFormat="1" ht="16.5" customHeight="1">
      <c r="B7" s="23"/>
      <c r="E7" s="381" t="str">
        <f>'Rekapitulace stavby'!K6</f>
        <v>PI24009 Vnější sanace regulačního vodojemu 2</v>
      </c>
      <c r="F7" s="382"/>
      <c r="G7" s="382"/>
      <c r="H7" s="382"/>
      <c r="L7" s="23"/>
    </row>
    <row r="8" spans="1:46" s="2" customFormat="1" ht="12" customHeight="1">
      <c r="A8" s="37"/>
      <c r="B8" s="42"/>
      <c r="C8" s="37"/>
      <c r="D8" s="109" t="s">
        <v>90</v>
      </c>
      <c r="E8" s="37"/>
      <c r="F8" s="37"/>
      <c r="G8" s="37"/>
      <c r="H8" s="37"/>
      <c r="I8" s="37"/>
      <c r="J8" s="37"/>
      <c r="K8" s="37"/>
      <c r="L8" s="110"/>
      <c r="S8" s="37"/>
      <c r="T8" s="37"/>
      <c r="U8" s="37"/>
      <c r="V8" s="37"/>
      <c r="W8" s="37"/>
      <c r="X8" s="37"/>
      <c r="Y8" s="37"/>
      <c r="Z8" s="37"/>
      <c r="AA8" s="37"/>
      <c r="AB8" s="37"/>
      <c r="AC8" s="37"/>
      <c r="AD8" s="37"/>
      <c r="AE8" s="37"/>
    </row>
    <row r="9" spans="1:46" s="2" customFormat="1" ht="16.5" customHeight="1">
      <c r="A9" s="37"/>
      <c r="B9" s="42"/>
      <c r="C9" s="37"/>
      <c r="D9" s="37"/>
      <c r="E9" s="383" t="s">
        <v>91</v>
      </c>
      <c r="F9" s="384"/>
      <c r="G9" s="384"/>
      <c r="H9" s="384"/>
      <c r="I9" s="37"/>
      <c r="J9" s="37"/>
      <c r="K9" s="37"/>
      <c r="L9" s="110"/>
      <c r="S9" s="37"/>
      <c r="T9" s="37"/>
      <c r="U9" s="37"/>
      <c r="V9" s="37"/>
      <c r="W9" s="37"/>
      <c r="X9" s="37"/>
      <c r="Y9" s="37"/>
      <c r="Z9" s="37"/>
      <c r="AA9" s="37"/>
      <c r="AB9" s="37"/>
      <c r="AC9" s="37"/>
      <c r="AD9" s="37"/>
      <c r="AE9" s="37"/>
    </row>
    <row r="10" spans="1:46" s="2" customFormat="1" ht="10.199999999999999">
      <c r="A10" s="37"/>
      <c r="B10" s="42"/>
      <c r="C10" s="37"/>
      <c r="D10" s="37"/>
      <c r="E10" s="37"/>
      <c r="F10" s="37"/>
      <c r="G10" s="37"/>
      <c r="H10" s="37"/>
      <c r="I10" s="37"/>
      <c r="J10" s="37"/>
      <c r="K10" s="37"/>
      <c r="L10" s="110"/>
      <c r="S10" s="37"/>
      <c r="T10" s="37"/>
      <c r="U10" s="37"/>
      <c r="V10" s="37"/>
      <c r="W10" s="37"/>
      <c r="X10" s="37"/>
      <c r="Y10" s="37"/>
      <c r="Z10" s="37"/>
      <c r="AA10" s="37"/>
      <c r="AB10" s="37"/>
      <c r="AC10" s="37"/>
      <c r="AD10" s="37"/>
      <c r="AE10" s="37"/>
    </row>
    <row r="11" spans="1:46" s="2" customFormat="1" ht="12" customHeight="1">
      <c r="A11" s="37"/>
      <c r="B11" s="42"/>
      <c r="C11" s="37"/>
      <c r="D11" s="109" t="s">
        <v>18</v>
      </c>
      <c r="E11" s="37"/>
      <c r="F11" s="111" t="s">
        <v>19</v>
      </c>
      <c r="G11" s="37"/>
      <c r="H11" s="37"/>
      <c r="I11" s="109" t="s">
        <v>20</v>
      </c>
      <c r="J11" s="111" t="s">
        <v>19</v>
      </c>
      <c r="K11" s="37"/>
      <c r="L11" s="110"/>
      <c r="S11" s="37"/>
      <c r="T11" s="37"/>
      <c r="U11" s="37"/>
      <c r="V11" s="37"/>
      <c r="W11" s="37"/>
      <c r="X11" s="37"/>
      <c r="Y11" s="37"/>
      <c r="Z11" s="37"/>
      <c r="AA11" s="37"/>
      <c r="AB11" s="37"/>
      <c r="AC11" s="37"/>
      <c r="AD11" s="37"/>
      <c r="AE11" s="37"/>
    </row>
    <row r="12" spans="1:46" s="2" customFormat="1" ht="12" customHeight="1">
      <c r="A12" s="37"/>
      <c r="B12" s="42"/>
      <c r="C12" s="37"/>
      <c r="D12" s="109" t="s">
        <v>21</v>
      </c>
      <c r="E12" s="37"/>
      <c r="F12" s="111" t="s">
        <v>22</v>
      </c>
      <c r="G12" s="37"/>
      <c r="H12" s="37"/>
      <c r="I12" s="109" t="s">
        <v>23</v>
      </c>
      <c r="J12" s="112" t="str">
        <f>'Rekapitulace stavby'!AN8</f>
        <v>5. 6. 2024</v>
      </c>
      <c r="K12" s="37"/>
      <c r="L12" s="110"/>
      <c r="S12" s="37"/>
      <c r="T12" s="37"/>
      <c r="U12" s="37"/>
      <c r="V12" s="37"/>
      <c r="W12" s="37"/>
      <c r="X12" s="37"/>
      <c r="Y12" s="37"/>
      <c r="Z12" s="37"/>
      <c r="AA12" s="37"/>
      <c r="AB12" s="37"/>
      <c r="AC12" s="37"/>
      <c r="AD12" s="37"/>
      <c r="AE12" s="37"/>
    </row>
    <row r="13" spans="1:46" s="2" customFormat="1" ht="10.8" customHeight="1">
      <c r="A13" s="37"/>
      <c r="B13" s="42"/>
      <c r="C13" s="37"/>
      <c r="D13" s="37"/>
      <c r="E13" s="37"/>
      <c r="F13" s="37"/>
      <c r="G13" s="37"/>
      <c r="H13" s="37"/>
      <c r="I13" s="37"/>
      <c r="J13" s="37"/>
      <c r="K13" s="37"/>
      <c r="L13" s="110"/>
      <c r="S13" s="37"/>
      <c r="T13" s="37"/>
      <c r="U13" s="37"/>
      <c r="V13" s="37"/>
      <c r="W13" s="37"/>
      <c r="X13" s="37"/>
      <c r="Y13" s="37"/>
      <c r="Z13" s="37"/>
      <c r="AA13" s="37"/>
      <c r="AB13" s="37"/>
      <c r="AC13" s="37"/>
      <c r="AD13" s="37"/>
      <c r="AE13" s="37"/>
    </row>
    <row r="14" spans="1:46" s="2" customFormat="1" ht="12" customHeight="1">
      <c r="A14" s="37"/>
      <c r="B14" s="42"/>
      <c r="C14" s="37"/>
      <c r="D14" s="109" t="s">
        <v>25</v>
      </c>
      <c r="E14" s="37"/>
      <c r="F14" s="37"/>
      <c r="G14" s="37"/>
      <c r="H14" s="37"/>
      <c r="I14" s="109" t="s">
        <v>26</v>
      </c>
      <c r="J14" s="111" t="s">
        <v>27</v>
      </c>
      <c r="K14" s="37"/>
      <c r="L14" s="110"/>
      <c r="S14" s="37"/>
      <c r="T14" s="37"/>
      <c r="U14" s="37"/>
      <c r="V14" s="37"/>
      <c r="W14" s="37"/>
      <c r="X14" s="37"/>
      <c r="Y14" s="37"/>
      <c r="Z14" s="37"/>
      <c r="AA14" s="37"/>
      <c r="AB14" s="37"/>
      <c r="AC14" s="37"/>
      <c r="AD14" s="37"/>
      <c r="AE14" s="37"/>
    </row>
    <row r="15" spans="1:46" s="2" customFormat="1" ht="18" customHeight="1">
      <c r="A15" s="37"/>
      <c r="B15" s="42"/>
      <c r="C15" s="37"/>
      <c r="D15" s="37"/>
      <c r="E15" s="111" t="s">
        <v>28</v>
      </c>
      <c r="F15" s="37"/>
      <c r="G15" s="37"/>
      <c r="H15" s="37"/>
      <c r="I15" s="109" t="s">
        <v>29</v>
      </c>
      <c r="J15" s="111" t="s">
        <v>30</v>
      </c>
      <c r="K15" s="37"/>
      <c r="L15" s="110"/>
      <c r="S15" s="37"/>
      <c r="T15" s="37"/>
      <c r="U15" s="37"/>
      <c r="V15" s="37"/>
      <c r="W15" s="37"/>
      <c r="X15" s="37"/>
      <c r="Y15" s="37"/>
      <c r="Z15" s="37"/>
      <c r="AA15" s="37"/>
      <c r="AB15" s="37"/>
      <c r="AC15" s="37"/>
      <c r="AD15" s="37"/>
      <c r="AE15" s="37"/>
    </row>
    <row r="16" spans="1:46" s="2" customFormat="1" ht="6.9" customHeight="1">
      <c r="A16" s="37"/>
      <c r="B16" s="42"/>
      <c r="C16" s="37"/>
      <c r="D16" s="37"/>
      <c r="E16" s="37"/>
      <c r="F16" s="37"/>
      <c r="G16" s="37"/>
      <c r="H16" s="37"/>
      <c r="I16" s="37"/>
      <c r="J16" s="37"/>
      <c r="K16" s="37"/>
      <c r="L16" s="110"/>
      <c r="S16" s="37"/>
      <c r="T16" s="37"/>
      <c r="U16" s="37"/>
      <c r="V16" s="37"/>
      <c r="W16" s="37"/>
      <c r="X16" s="37"/>
      <c r="Y16" s="37"/>
      <c r="Z16" s="37"/>
      <c r="AA16" s="37"/>
      <c r="AB16" s="37"/>
      <c r="AC16" s="37"/>
      <c r="AD16" s="37"/>
      <c r="AE16" s="37"/>
    </row>
    <row r="17" spans="1:31" s="2" customFormat="1" ht="12" customHeight="1">
      <c r="A17" s="37"/>
      <c r="B17" s="42"/>
      <c r="C17" s="37"/>
      <c r="D17" s="109" t="s">
        <v>31</v>
      </c>
      <c r="E17" s="37"/>
      <c r="F17" s="37"/>
      <c r="G17" s="37"/>
      <c r="H17" s="37"/>
      <c r="I17" s="109" t="s">
        <v>26</v>
      </c>
      <c r="J17" s="33" t="str">
        <f>'Rekapitulace stavby'!AN13</f>
        <v>Vyplň údaj</v>
      </c>
      <c r="K17" s="37"/>
      <c r="L17" s="110"/>
      <c r="S17" s="37"/>
      <c r="T17" s="37"/>
      <c r="U17" s="37"/>
      <c r="V17" s="37"/>
      <c r="W17" s="37"/>
      <c r="X17" s="37"/>
      <c r="Y17" s="37"/>
      <c r="Z17" s="37"/>
      <c r="AA17" s="37"/>
      <c r="AB17" s="37"/>
      <c r="AC17" s="37"/>
      <c r="AD17" s="37"/>
      <c r="AE17" s="37"/>
    </row>
    <row r="18" spans="1:31" s="2" customFormat="1" ht="18" customHeight="1">
      <c r="A18" s="37"/>
      <c r="B18" s="42"/>
      <c r="C18" s="37"/>
      <c r="D18" s="37"/>
      <c r="E18" s="385" t="str">
        <f>'Rekapitulace stavby'!E14</f>
        <v>Vyplň údaj</v>
      </c>
      <c r="F18" s="386"/>
      <c r="G18" s="386"/>
      <c r="H18" s="386"/>
      <c r="I18" s="109" t="s">
        <v>29</v>
      </c>
      <c r="J18" s="33" t="str">
        <f>'Rekapitulace stavby'!AN14</f>
        <v>Vyplň údaj</v>
      </c>
      <c r="K18" s="37"/>
      <c r="L18" s="110"/>
      <c r="S18" s="37"/>
      <c r="T18" s="37"/>
      <c r="U18" s="37"/>
      <c r="V18" s="37"/>
      <c r="W18" s="37"/>
      <c r="X18" s="37"/>
      <c r="Y18" s="37"/>
      <c r="Z18" s="37"/>
      <c r="AA18" s="37"/>
      <c r="AB18" s="37"/>
      <c r="AC18" s="37"/>
      <c r="AD18" s="37"/>
      <c r="AE18" s="37"/>
    </row>
    <row r="19" spans="1:31" s="2" customFormat="1" ht="6.9" customHeight="1">
      <c r="A19" s="37"/>
      <c r="B19" s="42"/>
      <c r="C19" s="37"/>
      <c r="D19" s="37"/>
      <c r="E19" s="37"/>
      <c r="F19" s="37"/>
      <c r="G19" s="37"/>
      <c r="H19" s="37"/>
      <c r="I19" s="37"/>
      <c r="J19" s="37"/>
      <c r="K19" s="37"/>
      <c r="L19" s="110"/>
      <c r="S19" s="37"/>
      <c r="T19" s="37"/>
      <c r="U19" s="37"/>
      <c r="V19" s="37"/>
      <c r="W19" s="37"/>
      <c r="X19" s="37"/>
      <c r="Y19" s="37"/>
      <c r="Z19" s="37"/>
      <c r="AA19" s="37"/>
      <c r="AB19" s="37"/>
      <c r="AC19" s="37"/>
      <c r="AD19" s="37"/>
      <c r="AE19" s="37"/>
    </row>
    <row r="20" spans="1:31" s="2" customFormat="1" ht="12" customHeight="1">
      <c r="A20" s="37"/>
      <c r="B20" s="42"/>
      <c r="C20" s="37"/>
      <c r="D20" s="109" t="s">
        <v>33</v>
      </c>
      <c r="E20" s="37"/>
      <c r="F20" s="37"/>
      <c r="G20" s="37"/>
      <c r="H20" s="37"/>
      <c r="I20" s="109" t="s">
        <v>26</v>
      </c>
      <c r="J20" s="111" t="s">
        <v>34</v>
      </c>
      <c r="K20" s="37"/>
      <c r="L20" s="110"/>
      <c r="S20" s="37"/>
      <c r="T20" s="37"/>
      <c r="U20" s="37"/>
      <c r="V20" s="37"/>
      <c r="W20" s="37"/>
      <c r="X20" s="37"/>
      <c r="Y20" s="37"/>
      <c r="Z20" s="37"/>
      <c r="AA20" s="37"/>
      <c r="AB20" s="37"/>
      <c r="AC20" s="37"/>
      <c r="AD20" s="37"/>
      <c r="AE20" s="37"/>
    </row>
    <row r="21" spans="1:31" s="2" customFormat="1" ht="18" customHeight="1">
      <c r="A21" s="37"/>
      <c r="B21" s="42"/>
      <c r="C21" s="37"/>
      <c r="D21" s="37"/>
      <c r="E21" s="111" t="s">
        <v>35</v>
      </c>
      <c r="F21" s="37"/>
      <c r="G21" s="37"/>
      <c r="H21" s="37"/>
      <c r="I21" s="109" t="s">
        <v>29</v>
      </c>
      <c r="J21" s="111" t="s">
        <v>19</v>
      </c>
      <c r="K21" s="37"/>
      <c r="L21" s="110"/>
      <c r="S21" s="37"/>
      <c r="T21" s="37"/>
      <c r="U21" s="37"/>
      <c r="V21" s="37"/>
      <c r="W21" s="37"/>
      <c r="X21" s="37"/>
      <c r="Y21" s="37"/>
      <c r="Z21" s="37"/>
      <c r="AA21" s="37"/>
      <c r="AB21" s="37"/>
      <c r="AC21" s="37"/>
      <c r="AD21" s="37"/>
      <c r="AE21" s="37"/>
    </row>
    <row r="22" spans="1:31" s="2" customFormat="1" ht="6.9" customHeight="1">
      <c r="A22" s="37"/>
      <c r="B22" s="42"/>
      <c r="C22" s="37"/>
      <c r="D22" s="37"/>
      <c r="E22" s="37"/>
      <c r="F22" s="37"/>
      <c r="G22" s="37"/>
      <c r="H22" s="37"/>
      <c r="I22" s="37"/>
      <c r="J22" s="37"/>
      <c r="K22" s="37"/>
      <c r="L22" s="110"/>
      <c r="S22" s="37"/>
      <c r="T22" s="37"/>
      <c r="U22" s="37"/>
      <c r="V22" s="37"/>
      <c r="W22" s="37"/>
      <c r="X22" s="37"/>
      <c r="Y22" s="37"/>
      <c r="Z22" s="37"/>
      <c r="AA22" s="37"/>
      <c r="AB22" s="37"/>
      <c r="AC22" s="37"/>
      <c r="AD22" s="37"/>
      <c r="AE22" s="37"/>
    </row>
    <row r="23" spans="1:31" s="2" customFormat="1" ht="12" customHeight="1">
      <c r="A23" s="37"/>
      <c r="B23" s="42"/>
      <c r="C23" s="37"/>
      <c r="D23" s="109" t="s">
        <v>37</v>
      </c>
      <c r="E23" s="37"/>
      <c r="F23" s="37"/>
      <c r="G23" s="37"/>
      <c r="H23" s="37"/>
      <c r="I23" s="109" t="s">
        <v>26</v>
      </c>
      <c r="J23" s="111" t="str">
        <f>IF('Rekapitulace stavby'!AN19="","",'Rekapitulace stavby'!AN19)</f>
        <v/>
      </c>
      <c r="K23" s="37"/>
      <c r="L23" s="110"/>
      <c r="S23" s="37"/>
      <c r="T23" s="37"/>
      <c r="U23" s="37"/>
      <c r="V23" s="37"/>
      <c r="W23" s="37"/>
      <c r="X23" s="37"/>
      <c r="Y23" s="37"/>
      <c r="Z23" s="37"/>
      <c r="AA23" s="37"/>
      <c r="AB23" s="37"/>
      <c r="AC23" s="37"/>
      <c r="AD23" s="37"/>
      <c r="AE23" s="37"/>
    </row>
    <row r="24" spans="1:31" s="2" customFormat="1" ht="18" customHeight="1">
      <c r="A24" s="37"/>
      <c r="B24" s="42"/>
      <c r="C24" s="37"/>
      <c r="D24" s="37"/>
      <c r="E24" s="111" t="str">
        <f>IF('Rekapitulace stavby'!E20="","",'Rekapitulace stavby'!E20)</f>
        <v xml:space="preserve"> </v>
      </c>
      <c r="F24" s="37"/>
      <c r="G24" s="37"/>
      <c r="H24" s="37"/>
      <c r="I24" s="109" t="s">
        <v>29</v>
      </c>
      <c r="J24" s="111" t="str">
        <f>IF('Rekapitulace stavby'!AN20="","",'Rekapitulace stavby'!AN20)</f>
        <v/>
      </c>
      <c r="K24" s="37"/>
      <c r="L24" s="110"/>
      <c r="S24" s="37"/>
      <c r="T24" s="37"/>
      <c r="U24" s="37"/>
      <c r="V24" s="37"/>
      <c r="W24" s="37"/>
      <c r="X24" s="37"/>
      <c r="Y24" s="37"/>
      <c r="Z24" s="37"/>
      <c r="AA24" s="37"/>
      <c r="AB24" s="37"/>
      <c r="AC24" s="37"/>
      <c r="AD24" s="37"/>
      <c r="AE24" s="37"/>
    </row>
    <row r="25" spans="1:31" s="2" customFormat="1" ht="6.9" customHeight="1">
      <c r="A25" s="37"/>
      <c r="B25" s="42"/>
      <c r="C25" s="37"/>
      <c r="D25" s="37"/>
      <c r="E25" s="37"/>
      <c r="F25" s="37"/>
      <c r="G25" s="37"/>
      <c r="H25" s="37"/>
      <c r="I25" s="37"/>
      <c r="J25" s="37"/>
      <c r="K25" s="37"/>
      <c r="L25" s="110"/>
      <c r="S25" s="37"/>
      <c r="T25" s="37"/>
      <c r="U25" s="37"/>
      <c r="V25" s="37"/>
      <c r="W25" s="37"/>
      <c r="X25" s="37"/>
      <c r="Y25" s="37"/>
      <c r="Z25" s="37"/>
      <c r="AA25" s="37"/>
      <c r="AB25" s="37"/>
      <c r="AC25" s="37"/>
      <c r="AD25" s="37"/>
      <c r="AE25" s="37"/>
    </row>
    <row r="26" spans="1:31" s="2" customFormat="1" ht="12" customHeight="1">
      <c r="A26" s="37"/>
      <c r="B26" s="42"/>
      <c r="C26" s="37"/>
      <c r="D26" s="109" t="s">
        <v>39</v>
      </c>
      <c r="E26" s="37"/>
      <c r="F26" s="37"/>
      <c r="G26" s="37"/>
      <c r="H26" s="37"/>
      <c r="I26" s="37"/>
      <c r="J26" s="37"/>
      <c r="K26" s="37"/>
      <c r="L26" s="110"/>
      <c r="S26" s="37"/>
      <c r="T26" s="37"/>
      <c r="U26" s="37"/>
      <c r="V26" s="37"/>
      <c r="W26" s="37"/>
      <c r="X26" s="37"/>
      <c r="Y26" s="37"/>
      <c r="Z26" s="37"/>
      <c r="AA26" s="37"/>
      <c r="AB26" s="37"/>
      <c r="AC26" s="37"/>
      <c r="AD26" s="37"/>
      <c r="AE26" s="37"/>
    </row>
    <row r="27" spans="1:31" s="8" customFormat="1" ht="71.25" customHeight="1">
      <c r="A27" s="113"/>
      <c r="B27" s="114"/>
      <c r="C27" s="113"/>
      <c r="D27" s="113"/>
      <c r="E27" s="387" t="s">
        <v>40</v>
      </c>
      <c r="F27" s="387"/>
      <c r="G27" s="387"/>
      <c r="H27" s="387"/>
      <c r="I27" s="113"/>
      <c r="J27" s="113"/>
      <c r="K27" s="113"/>
      <c r="L27" s="115"/>
      <c r="S27" s="113"/>
      <c r="T27" s="113"/>
      <c r="U27" s="113"/>
      <c r="V27" s="113"/>
      <c r="W27" s="113"/>
      <c r="X27" s="113"/>
      <c r="Y27" s="113"/>
      <c r="Z27" s="113"/>
      <c r="AA27" s="113"/>
      <c r="AB27" s="113"/>
      <c r="AC27" s="113"/>
      <c r="AD27" s="113"/>
      <c r="AE27" s="113"/>
    </row>
    <row r="28" spans="1:31" s="2" customFormat="1" ht="6.9" customHeight="1">
      <c r="A28" s="37"/>
      <c r="B28" s="42"/>
      <c r="C28" s="37"/>
      <c r="D28" s="37"/>
      <c r="E28" s="37"/>
      <c r="F28" s="37"/>
      <c r="G28" s="37"/>
      <c r="H28" s="37"/>
      <c r="I28" s="37"/>
      <c r="J28" s="37"/>
      <c r="K28" s="37"/>
      <c r="L28" s="110"/>
      <c r="S28" s="37"/>
      <c r="T28" s="37"/>
      <c r="U28" s="37"/>
      <c r="V28" s="37"/>
      <c r="W28" s="37"/>
      <c r="X28" s="37"/>
      <c r="Y28" s="37"/>
      <c r="Z28" s="37"/>
      <c r="AA28" s="37"/>
      <c r="AB28" s="37"/>
      <c r="AC28" s="37"/>
      <c r="AD28" s="37"/>
      <c r="AE28" s="37"/>
    </row>
    <row r="29" spans="1:31" s="2" customFormat="1" ht="6.9" customHeight="1">
      <c r="A29" s="37"/>
      <c r="B29" s="42"/>
      <c r="C29" s="37"/>
      <c r="D29" s="116"/>
      <c r="E29" s="116"/>
      <c r="F29" s="116"/>
      <c r="G29" s="116"/>
      <c r="H29" s="116"/>
      <c r="I29" s="116"/>
      <c r="J29" s="116"/>
      <c r="K29" s="116"/>
      <c r="L29" s="110"/>
      <c r="S29" s="37"/>
      <c r="T29" s="37"/>
      <c r="U29" s="37"/>
      <c r="V29" s="37"/>
      <c r="W29" s="37"/>
      <c r="X29" s="37"/>
      <c r="Y29" s="37"/>
      <c r="Z29" s="37"/>
      <c r="AA29" s="37"/>
      <c r="AB29" s="37"/>
      <c r="AC29" s="37"/>
      <c r="AD29" s="37"/>
      <c r="AE29" s="37"/>
    </row>
    <row r="30" spans="1:31" s="2" customFormat="1" ht="25.35" customHeight="1">
      <c r="A30" s="37"/>
      <c r="B30" s="42"/>
      <c r="C30" s="37"/>
      <c r="D30" s="117" t="s">
        <v>41</v>
      </c>
      <c r="E30" s="37"/>
      <c r="F30" s="37"/>
      <c r="G30" s="37"/>
      <c r="H30" s="37"/>
      <c r="I30" s="37"/>
      <c r="J30" s="118">
        <f>ROUND(J93, 2)</f>
        <v>0</v>
      </c>
      <c r="K30" s="37"/>
      <c r="L30" s="110"/>
      <c r="S30" s="37"/>
      <c r="T30" s="37"/>
      <c r="U30" s="37"/>
      <c r="V30" s="37"/>
      <c r="W30" s="37"/>
      <c r="X30" s="37"/>
      <c r="Y30" s="37"/>
      <c r="Z30" s="37"/>
      <c r="AA30" s="37"/>
      <c r="AB30" s="37"/>
      <c r="AC30" s="37"/>
      <c r="AD30" s="37"/>
      <c r="AE30" s="37"/>
    </row>
    <row r="31" spans="1:31" s="2" customFormat="1" ht="6.9" customHeight="1">
      <c r="A31" s="37"/>
      <c r="B31" s="42"/>
      <c r="C31" s="37"/>
      <c r="D31" s="116"/>
      <c r="E31" s="116"/>
      <c r="F31" s="116"/>
      <c r="G31" s="116"/>
      <c r="H31" s="116"/>
      <c r="I31" s="116"/>
      <c r="J31" s="116"/>
      <c r="K31" s="116"/>
      <c r="L31" s="110"/>
      <c r="S31" s="37"/>
      <c r="T31" s="37"/>
      <c r="U31" s="37"/>
      <c r="V31" s="37"/>
      <c r="W31" s="37"/>
      <c r="X31" s="37"/>
      <c r="Y31" s="37"/>
      <c r="Z31" s="37"/>
      <c r="AA31" s="37"/>
      <c r="AB31" s="37"/>
      <c r="AC31" s="37"/>
      <c r="AD31" s="37"/>
      <c r="AE31" s="37"/>
    </row>
    <row r="32" spans="1:31" s="2" customFormat="1" ht="14.4" customHeight="1">
      <c r="A32" s="37"/>
      <c r="B32" s="42"/>
      <c r="C32" s="37"/>
      <c r="D32" s="37"/>
      <c r="E32" s="37"/>
      <c r="F32" s="119" t="s">
        <v>43</v>
      </c>
      <c r="G32" s="37"/>
      <c r="H32" s="37"/>
      <c r="I32" s="119" t="s">
        <v>42</v>
      </c>
      <c r="J32" s="119" t="s">
        <v>44</v>
      </c>
      <c r="K32" s="37"/>
      <c r="L32" s="110"/>
      <c r="S32" s="37"/>
      <c r="T32" s="37"/>
      <c r="U32" s="37"/>
      <c r="V32" s="37"/>
      <c r="W32" s="37"/>
      <c r="X32" s="37"/>
      <c r="Y32" s="37"/>
      <c r="Z32" s="37"/>
      <c r="AA32" s="37"/>
      <c r="AB32" s="37"/>
      <c r="AC32" s="37"/>
      <c r="AD32" s="37"/>
      <c r="AE32" s="37"/>
    </row>
    <row r="33" spans="1:31" s="2" customFormat="1" ht="14.4" hidden="1" customHeight="1">
      <c r="A33" s="37"/>
      <c r="B33" s="42"/>
      <c r="C33" s="37"/>
      <c r="D33" s="120" t="s">
        <v>45</v>
      </c>
      <c r="E33" s="109" t="s">
        <v>46</v>
      </c>
      <c r="F33" s="121">
        <f>ROUND((SUM(BE93:BE695)),  2)</f>
        <v>0</v>
      </c>
      <c r="G33" s="37"/>
      <c r="H33" s="37"/>
      <c r="I33" s="122">
        <v>0.21</v>
      </c>
      <c r="J33" s="121">
        <f>ROUND(((SUM(BE93:BE695))*I33),  2)</f>
        <v>0</v>
      </c>
      <c r="K33" s="37"/>
      <c r="L33" s="110"/>
      <c r="S33" s="37"/>
      <c r="T33" s="37"/>
      <c r="U33" s="37"/>
      <c r="V33" s="37"/>
      <c r="W33" s="37"/>
      <c r="X33" s="37"/>
      <c r="Y33" s="37"/>
      <c r="Z33" s="37"/>
      <c r="AA33" s="37"/>
      <c r="AB33" s="37"/>
      <c r="AC33" s="37"/>
      <c r="AD33" s="37"/>
      <c r="AE33" s="37"/>
    </row>
    <row r="34" spans="1:31" s="2" customFormat="1" ht="14.4" hidden="1" customHeight="1">
      <c r="A34" s="37"/>
      <c r="B34" s="42"/>
      <c r="C34" s="37"/>
      <c r="D34" s="37"/>
      <c r="E34" s="109" t="s">
        <v>47</v>
      </c>
      <c r="F34" s="121">
        <f>ROUND((SUM(BF93:BF695)),  2)</f>
        <v>0</v>
      </c>
      <c r="G34" s="37"/>
      <c r="H34" s="37"/>
      <c r="I34" s="122">
        <v>0.12</v>
      </c>
      <c r="J34" s="121">
        <f>ROUND(((SUM(BF93:BF695))*I34),  2)</f>
        <v>0</v>
      </c>
      <c r="K34" s="37"/>
      <c r="L34" s="110"/>
      <c r="S34" s="37"/>
      <c r="T34" s="37"/>
      <c r="U34" s="37"/>
      <c r="V34" s="37"/>
      <c r="W34" s="37"/>
      <c r="X34" s="37"/>
      <c r="Y34" s="37"/>
      <c r="Z34" s="37"/>
      <c r="AA34" s="37"/>
      <c r="AB34" s="37"/>
      <c r="AC34" s="37"/>
      <c r="AD34" s="37"/>
      <c r="AE34" s="37"/>
    </row>
    <row r="35" spans="1:31" s="2" customFormat="1" ht="14.4" customHeight="1">
      <c r="A35" s="37"/>
      <c r="B35" s="42"/>
      <c r="C35" s="37"/>
      <c r="D35" s="109" t="s">
        <v>45</v>
      </c>
      <c r="E35" s="109" t="s">
        <v>48</v>
      </c>
      <c r="F35" s="121">
        <f>ROUND((SUM(BG93:BG695)),  2)</f>
        <v>0</v>
      </c>
      <c r="G35" s="37"/>
      <c r="H35" s="37"/>
      <c r="I35" s="122">
        <v>0.21</v>
      </c>
      <c r="J35" s="121">
        <f>0</f>
        <v>0</v>
      </c>
      <c r="K35" s="37"/>
      <c r="L35" s="110"/>
      <c r="S35" s="37"/>
      <c r="T35" s="37"/>
      <c r="U35" s="37"/>
      <c r="V35" s="37"/>
      <c r="W35" s="37"/>
      <c r="X35" s="37"/>
      <c r="Y35" s="37"/>
      <c r="Z35" s="37"/>
      <c r="AA35" s="37"/>
      <c r="AB35" s="37"/>
      <c r="AC35" s="37"/>
      <c r="AD35" s="37"/>
      <c r="AE35" s="37"/>
    </row>
    <row r="36" spans="1:31" s="2" customFormat="1" ht="14.4" customHeight="1">
      <c r="A36" s="37"/>
      <c r="B36" s="42"/>
      <c r="C36" s="37"/>
      <c r="D36" s="37"/>
      <c r="E36" s="109" t="s">
        <v>49</v>
      </c>
      <c r="F36" s="121">
        <f>ROUND((SUM(BH93:BH695)),  2)</f>
        <v>0</v>
      </c>
      <c r="G36" s="37"/>
      <c r="H36" s="37"/>
      <c r="I36" s="122">
        <v>0.12</v>
      </c>
      <c r="J36" s="121">
        <f>0</f>
        <v>0</v>
      </c>
      <c r="K36" s="37"/>
      <c r="L36" s="110"/>
      <c r="S36" s="37"/>
      <c r="T36" s="37"/>
      <c r="U36" s="37"/>
      <c r="V36" s="37"/>
      <c r="W36" s="37"/>
      <c r="X36" s="37"/>
      <c r="Y36" s="37"/>
      <c r="Z36" s="37"/>
      <c r="AA36" s="37"/>
      <c r="AB36" s="37"/>
      <c r="AC36" s="37"/>
      <c r="AD36" s="37"/>
      <c r="AE36" s="37"/>
    </row>
    <row r="37" spans="1:31" s="2" customFormat="1" ht="14.4" hidden="1" customHeight="1">
      <c r="A37" s="37"/>
      <c r="B37" s="42"/>
      <c r="C37" s="37"/>
      <c r="D37" s="37"/>
      <c r="E37" s="109" t="s">
        <v>50</v>
      </c>
      <c r="F37" s="121">
        <f>ROUND((SUM(BI93:BI695)),  2)</f>
        <v>0</v>
      </c>
      <c r="G37" s="37"/>
      <c r="H37" s="37"/>
      <c r="I37" s="122">
        <v>0</v>
      </c>
      <c r="J37" s="121">
        <f>0</f>
        <v>0</v>
      </c>
      <c r="K37" s="37"/>
      <c r="L37" s="110"/>
      <c r="S37" s="37"/>
      <c r="T37" s="37"/>
      <c r="U37" s="37"/>
      <c r="V37" s="37"/>
      <c r="W37" s="37"/>
      <c r="X37" s="37"/>
      <c r="Y37" s="37"/>
      <c r="Z37" s="37"/>
      <c r="AA37" s="37"/>
      <c r="AB37" s="37"/>
      <c r="AC37" s="37"/>
      <c r="AD37" s="37"/>
      <c r="AE37" s="37"/>
    </row>
    <row r="38" spans="1:31" s="2" customFormat="1" ht="6.9" customHeight="1">
      <c r="A38" s="37"/>
      <c r="B38" s="42"/>
      <c r="C38" s="37"/>
      <c r="D38" s="37"/>
      <c r="E38" s="37"/>
      <c r="F38" s="37"/>
      <c r="G38" s="37"/>
      <c r="H38" s="37"/>
      <c r="I38" s="37"/>
      <c r="J38" s="37"/>
      <c r="K38" s="37"/>
      <c r="L38" s="110"/>
      <c r="S38" s="37"/>
      <c r="T38" s="37"/>
      <c r="U38" s="37"/>
      <c r="V38" s="37"/>
      <c r="W38" s="37"/>
      <c r="X38" s="37"/>
      <c r="Y38" s="37"/>
      <c r="Z38" s="37"/>
      <c r="AA38" s="37"/>
      <c r="AB38" s="37"/>
      <c r="AC38" s="37"/>
      <c r="AD38" s="37"/>
      <c r="AE38" s="37"/>
    </row>
    <row r="39" spans="1:31" s="2" customFormat="1" ht="25.35" customHeight="1">
      <c r="A39" s="37"/>
      <c r="B39" s="42"/>
      <c r="C39" s="123"/>
      <c r="D39" s="124" t="s">
        <v>51</v>
      </c>
      <c r="E39" s="125"/>
      <c r="F39" s="125"/>
      <c r="G39" s="126" t="s">
        <v>52</v>
      </c>
      <c r="H39" s="127" t="s">
        <v>53</v>
      </c>
      <c r="I39" s="125"/>
      <c r="J39" s="128">
        <f>SUM(J30:J37)</f>
        <v>0</v>
      </c>
      <c r="K39" s="129"/>
      <c r="L39" s="110"/>
      <c r="S39" s="37"/>
      <c r="T39" s="37"/>
      <c r="U39" s="37"/>
      <c r="V39" s="37"/>
      <c r="W39" s="37"/>
      <c r="X39" s="37"/>
      <c r="Y39" s="37"/>
      <c r="Z39" s="37"/>
      <c r="AA39" s="37"/>
      <c r="AB39" s="37"/>
      <c r="AC39" s="37"/>
      <c r="AD39" s="37"/>
      <c r="AE39" s="37"/>
    </row>
    <row r="40" spans="1:31" s="2" customFormat="1" ht="14.4" customHeight="1">
      <c r="A40" s="37"/>
      <c r="B40" s="130"/>
      <c r="C40" s="131"/>
      <c r="D40" s="131"/>
      <c r="E40" s="131"/>
      <c r="F40" s="131"/>
      <c r="G40" s="131"/>
      <c r="H40" s="131"/>
      <c r="I40" s="131"/>
      <c r="J40" s="131"/>
      <c r="K40" s="131"/>
      <c r="L40" s="110"/>
      <c r="S40" s="37"/>
      <c r="T40" s="37"/>
      <c r="U40" s="37"/>
      <c r="V40" s="37"/>
      <c r="W40" s="37"/>
      <c r="X40" s="37"/>
      <c r="Y40" s="37"/>
      <c r="Z40" s="37"/>
      <c r="AA40" s="37"/>
      <c r="AB40" s="37"/>
      <c r="AC40" s="37"/>
      <c r="AD40" s="37"/>
      <c r="AE40" s="37"/>
    </row>
    <row r="44" spans="1:31" s="2" customFormat="1" ht="6.9" customHeight="1">
      <c r="A44" s="37"/>
      <c r="B44" s="132"/>
      <c r="C44" s="133"/>
      <c r="D44" s="133"/>
      <c r="E44" s="133"/>
      <c r="F44" s="133"/>
      <c r="G44" s="133"/>
      <c r="H44" s="133"/>
      <c r="I44" s="133"/>
      <c r="J44" s="133"/>
      <c r="K44" s="133"/>
      <c r="L44" s="110"/>
      <c r="S44" s="37"/>
      <c r="T44" s="37"/>
      <c r="U44" s="37"/>
      <c r="V44" s="37"/>
      <c r="W44" s="37"/>
      <c r="X44" s="37"/>
      <c r="Y44" s="37"/>
      <c r="Z44" s="37"/>
      <c r="AA44" s="37"/>
      <c r="AB44" s="37"/>
      <c r="AC44" s="37"/>
      <c r="AD44" s="37"/>
      <c r="AE44" s="37"/>
    </row>
    <row r="45" spans="1:31" s="2" customFormat="1" ht="24.9" customHeight="1">
      <c r="A45" s="37"/>
      <c r="B45" s="38"/>
      <c r="C45" s="26" t="s">
        <v>92</v>
      </c>
      <c r="D45" s="39"/>
      <c r="E45" s="39"/>
      <c r="F45" s="39"/>
      <c r="G45" s="39"/>
      <c r="H45" s="39"/>
      <c r="I45" s="39"/>
      <c r="J45" s="39"/>
      <c r="K45" s="39"/>
      <c r="L45" s="110"/>
      <c r="S45" s="37"/>
      <c r="T45" s="37"/>
      <c r="U45" s="37"/>
      <c r="V45" s="37"/>
      <c r="W45" s="37"/>
      <c r="X45" s="37"/>
      <c r="Y45" s="37"/>
      <c r="Z45" s="37"/>
      <c r="AA45" s="37"/>
      <c r="AB45" s="37"/>
      <c r="AC45" s="37"/>
      <c r="AD45" s="37"/>
      <c r="AE45" s="37"/>
    </row>
    <row r="46" spans="1:31" s="2" customFormat="1" ht="6.9" customHeight="1">
      <c r="A46" s="37"/>
      <c r="B46" s="38"/>
      <c r="C46" s="39"/>
      <c r="D46" s="39"/>
      <c r="E46" s="39"/>
      <c r="F46" s="39"/>
      <c r="G46" s="39"/>
      <c r="H46" s="39"/>
      <c r="I46" s="39"/>
      <c r="J46" s="39"/>
      <c r="K46" s="39"/>
      <c r="L46" s="110"/>
      <c r="S46" s="37"/>
      <c r="T46" s="37"/>
      <c r="U46" s="37"/>
      <c r="V46" s="37"/>
      <c r="W46" s="37"/>
      <c r="X46" s="37"/>
      <c r="Y46" s="37"/>
      <c r="Z46" s="37"/>
      <c r="AA46" s="37"/>
      <c r="AB46" s="37"/>
      <c r="AC46" s="37"/>
      <c r="AD46" s="37"/>
      <c r="AE46" s="37"/>
    </row>
    <row r="47" spans="1:31" s="2" customFormat="1" ht="12" customHeight="1">
      <c r="A47" s="37"/>
      <c r="B47" s="38"/>
      <c r="C47" s="32" t="s">
        <v>16</v>
      </c>
      <c r="D47" s="39"/>
      <c r="E47" s="39"/>
      <c r="F47" s="39"/>
      <c r="G47" s="39"/>
      <c r="H47" s="39"/>
      <c r="I47" s="39"/>
      <c r="J47" s="39"/>
      <c r="K47" s="39"/>
      <c r="L47" s="110"/>
      <c r="S47" s="37"/>
      <c r="T47" s="37"/>
      <c r="U47" s="37"/>
      <c r="V47" s="37"/>
      <c r="W47" s="37"/>
      <c r="X47" s="37"/>
      <c r="Y47" s="37"/>
      <c r="Z47" s="37"/>
      <c r="AA47" s="37"/>
      <c r="AB47" s="37"/>
      <c r="AC47" s="37"/>
      <c r="AD47" s="37"/>
      <c r="AE47" s="37"/>
    </row>
    <row r="48" spans="1:31" s="2" customFormat="1" ht="16.5" customHeight="1">
      <c r="A48" s="37"/>
      <c r="B48" s="38"/>
      <c r="C48" s="39"/>
      <c r="D48" s="39"/>
      <c r="E48" s="388" t="str">
        <f>E7</f>
        <v>PI24009 Vnější sanace regulačního vodojemu 2</v>
      </c>
      <c r="F48" s="389"/>
      <c r="G48" s="389"/>
      <c r="H48" s="389"/>
      <c r="I48" s="39"/>
      <c r="J48" s="39"/>
      <c r="K48" s="39"/>
      <c r="L48" s="110"/>
      <c r="S48" s="37"/>
      <c r="T48" s="37"/>
      <c r="U48" s="37"/>
      <c r="V48" s="37"/>
      <c r="W48" s="37"/>
      <c r="X48" s="37"/>
      <c r="Y48" s="37"/>
      <c r="Z48" s="37"/>
      <c r="AA48" s="37"/>
      <c r="AB48" s="37"/>
      <c r="AC48" s="37"/>
      <c r="AD48" s="37"/>
      <c r="AE48" s="37"/>
    </row>
    <row r="49" spans="1:47" s="2" customFormat="1" ht="12" customHeight="1">
      <c r="A49" s="37"/>
      <c r="B49" s="38"/>
      <c r="C49" s="32" t="s">
        <v>90</v>
      </c>
      <c r="D49" s="39"/>
      <c r="E49" s="39"/>
      <c r="F49" s="39"/>
      <c r="G49" s="39"/>
      <c r="H49" s="39"/>
      <c r="I49" s="39"/>
      <c r="J49" s="39"/>
      <c r="K49" s="39"/>
      <c r="L49" s="110"/>
      <c r="S49" s="37"/>
      <c r="T49" s="37"/>
      <c r="U49" s="37"/>
      <c r="V49" s="37"/>
      <c r="W49" s="37"/>
      <c r="X49" s="37"/>
      <c r="Y49" s="37"/>
      <c r="Z49" s="37"/>
      <c r="AA49" s="37"/>
      <c r="AB49" s="37"/>
      <c r="AC49" s="37"/>
      <c r="AD49" s="37"/>
      <c r="AE49" s="37"/>
    </row>
    <row r="50" spans="1:47" s="2" customFormat="1" ht="16.5" customHeight="1">
      <c r="A50" s="37"/>
      <c r="B50" s="38"/>
      <c r="C50" s="39"/>
      <c r="D50" s="39"/>
      <c r="E50" s="360" t="str">
        <f>E9</f>
        <v>SO 01 - Regulační vodojem 2</v>
      </c>
      <c r="F50" s="390"/>
      <c r="G50" s="390"/>
      <c r="H50" s="390"/>
      <c r="I50" s="39"/>
      <c r="J50" s="39"/>
      <c r="K50" s="39"/>
      <c r="L50" s="110"/>
      <c r="S50" s="37"/>
      <c r="T50" s="37"/>
      <c r="U50" s="37"/>
      <c r="V50" s="37"/>
      <c r="W50" s="37"/>
      <c r="X50" s="37"/>
      <c r="Y50" s="37"/>
      <c r="Z50" s="37"/>
      <c r="AA50" s="37"/>
      <c r="AB50" s="37"/>
      <c r="AC50" s="37"/>
      <c r="AD50" s="37"/>
      <c r="AE50" s="37"/>
    </row>
    <row r="51" spans="1:47" s="2" customFormat="1" ht="6.9" customHeight="1">
      <c r="A51" s="37"/>
      <c r="B51" s="38"/>
      <c r="C51" s="39"/>
      <c r="D51" s="39"/>
      <c r="E51" s="39"/>
      <c r="F51" s="39"/>
      <c r="G51" s="39"/>
      <c r="H51" s="39"/>
      <c r="I51" s="39"/>
      <c r="J51" s="39"/>
      <c r="K51" s="39"/>
      <c r="L51" s="110"/>
      <c r="S51" s="37"/>
      <c r="T51" s="37"/>
      <c r="U51" s="37"/>
      <c r="V51" s="37"/>
      <c r="W51" s="37"/>
      <c r="X51" s="37"/>
      <c r="Y51" s="37"/>
      <c r="Z51" s="37"/>
      <c r="AA51" s="37"/>
      <c r="AB51" s="37"/>
      <c r="AC51" s="37"/>
      <c r="AD51" s="37"/>
      <c r="AE51" s="37"/>
    </row>
    <row r="52" spans="1:47" s="2" customFormat="1" ht="12" customHeight="1">
      <c r="A52" s="37"/>
      <c r="B52" s="38"/>
      <c r="C52" s="32" t="s">
        <v>21</v>
      </c>
      <c r="D52" s="39"/>
      <c r="E52" s="39"/>
      <c r="F52" s="30" t="str">
        <f>F12</f>
        <v>Hulice</v>
      </c>
      <c r="G52" s="39"/>
      <c r="H52" s="39"/>
      <c r="I52" s="32" t="s">
        <v>23</v>
      </c>
      <c r="J52" s="63" t="str">
        <f>IF(J12="","",J12)</f>
        <v>5. 6. 2024</v>
      </c>
      <c r="K52" s="39"/>
      <c r="L52" s="110"/>
      <c r="S52" s="37"/>
      <c r="T52" s="37"/>
      <c r="U52" s="37"/>
      <c r="V52" s="37"/>
      <c r="W52" s="37"/>
      <c r="X52" s="37"/>
      <c r="Y52" s="37"/>
      <c r="Z52" s="37"/>
      <c r="AA52" s="37"/>
      <c r="AB52" s="37"/>
      <c r="AC52" s="37"/>
      <c r="AD52" s="37"/>
      <c r="AE52" s="37"/>
    </row>
    <row r="53" spans="1:47" s="2" customFormat="1" ht="6.9" customHeight="1">
      <c r="A53" s="37"/>
      <c r="B53" s="38"/>
      <c r="C53" s="39"/>
      <c r="D53" s="39"/>
      <c r="E53" s="39"/>
      <c r="F53" s="39"/>
      <c r="G53" s="39"/>
      <c r="H53" s="39"/>
      <c r="I53" s="39"/>
      <c r="J53" s="39"/>
      <c r="K53" s="39"/>
      <c r="L53" s="110"/>
      <c r="S53" s="37"/>
      <c r="T53" s="37"/>
      <c r="U53" s="37"/>
      <c r="V53" s="37"/>
      <c r="W53" s="37"/>
      <c r="X53" s="37"/>
      <c r="Y53" s="37"/>
      <c r="Z53" s="37"/>
      <c r="AA53" s="37"/>
      <c r="AB53" s="37"/>
      <c r="AC53" s="37"/>
      <c r="AD53" s="37"/>
      <c r="AE53" s="37"/>
    </row>
    <row r="54" spans="1:47" s="2" customFormat="1" ht="40.049999999999997" customHeight="1">
      <c r="A54" s="37"/>
      <c r="B54" s="38"/>
      <c r="C54" s="32" t="s">
        <v>25</v>
      </c>
      <c r="D54" s="39"/>
      <c r="E54" s="39"/>
      <c r="F54" s="30" t="str">
        <f>E15</f>
        <v xml:space="preserve">VODA Želivka, a.s., K Horkám 16/23, 102 00 Praha </v>
      </c>
      <c r="G54" s="39"/>
      <c r="H54" s="39"/>
      <c r="I54" s="32" t="s">
        <v>33</v>
      </c>
      <c r="J54" s="35" t="str">
        <f>E21</f>
        <v>Ing. Ladislav Vejsada, Děkančice 15, 396 01</v>
      </c>
      <c r="K54" s="39"/>
      <c r="L54" s="110"/>
      <c r="S54" s="37"/>
      <c r="T54" s="37"/>
      <c r="U54" s="37"/>
      <c r="V54" s="37"/>
      <c r="W54" s="37"/>
      <c r="X54" s="37"/>
      <c r="Y54" s="37"/>
      <c r="Z54" s="37"/>
      <c r="AA54" s="37"/>
      <c r="AB54" s="37"/>
      <c r="AC54" s="37"/>
      <c r="AD54" s="37"/>
      <c r="AE54" s="37"/>
    </row>
    <row r="55" spans="1:47" s="2" customFormat="1" ht="15.15" customHeight="1">
      <c r="A55" s="37"/>
      <c r="B55" s="38"/>
      <c r="C55" s="32" t="s">
        <v>31</v>
      </c>
      <c r="D55" s="39"/>
      <c r="E55" s="39"/>
      <c r="F55" s="30" t="str">
        <f>IF(E18="","",E18)</f>
        <v>Vyplň údaj</v>
      </c>
      <c r="G55" s="39"/>
      <c r="H55" s="39"/>
      <c r="I55" s="32" t="s">
        <v>37</v>
      </c>
      <c r="J55" s="35" t="str">
        <f>E24</f>
        <v xml:space="preserve"> </v>
      </c>
      <c r="K55" s="39"/>
      <c r="L55" s="110"/>
      <c r="S55" s="37"/>
      <c r="T55" s="37"/>
      <c r="U55" s="37"/>
      <c r="V55" s="37"/>
      <c r="W55" s="37"/>
      <c r="X55" s="37"/>
      <c r="Y55" s="37"/>
      <c r="Z55" s="37"/>
      <c r="AA55" s="37"/>
      <c r="AB55" s="37"/>
      <c r="AC55" s="37"/>
      <c r="AD55" s="37"/>
      <c r="AE55" s="37"/>
    </row>
    <row r="56" spans="1:47" s="2" customFormat="1" ht="10.35" customHeight="1">
      <c r="A56" s="37"/>
      <c r="B56" s="38"/>
      <c r="C56" s="39"/>
      <c r="D56" s="39"/>
      <c r="E56" s="39"/>
      <c r="F56" s="39"/>
      <c r="G56" s="39"/>
      <c r="H56" s="39"/>
      <c r="I56" s="39"/>
      <c r="J56" s="39"/>
      <c r="K56" s="39"/>
      <c r="L56" s="110"/>
      <c r="S56" s="37"/>
      <c r="T56" s="37"/>
      <c r="U56" s="37"/>
      <c r="V56" s="37"/>
      <c r="W56" s="37"/>
      <c r="X56" s="37"/>
      <c r="Y56" s="37"/>
      <c r="Z56" s="37"/>
      <c r="AA56" s="37"/>
      <c r="AB56" s="37"/>
      <c r="AC56" s="37"/>
      <c r="AD56" s="37"/>
      <c r="AE56" s="37"/>
    </row>
    <row r="57" spans="1:47" s="2" customFormat="1" ht="29.25" customHeight="1">
      <c r="A57" s="37"/>
      <c r="B57" s="38"/>
      <c r="C57" s="134" t="s">
        <v>93</v>
      </c>
      <c r="D57" s="135"/>
      <c r="E57" s="135"/>
      <c r="F57" s="135"/>
      <c r="G57" s="135"/>
      <c r="H57" s="135"/>
      <c r="I57" s="135"/>
      <c r="J57" s="136" t="s">
        <v>94</v>
      </c>
      <c r="K57" s="135"/>
      <c r="L57" s="110"/>
      <c r="S57" s="37"/>
      <c r="T57" s="37"/>
      <c r="U57" s="37"/>
      <c r="V57" s="37"/>
      <c r="W57" s="37"/>
      <c r="X57" s="37"/>
      <c r="Y57" s="37"/>
      <c r="Z57" s="37"/>
      <c r="AA57" s="37"/>
      <c r="AB57" s="37"/>
      <c r="AC57" s="37"/>
      <c r="AD57" s="37"/>
      <c r="AE57" s="37"/>
    </row>
    <row r="58" spans="1:47" s="2" customFormat="1" ht="10.35" customHeight="1">
      <c r="A58" s="37"/>
      <c r="B58" s="38"/>
      <c r="C58" s="39"/>
      <c r="D58" s="39"/>
      <c r="E58" s="39"/>
      <c r="F58" s="39"/>
      <c r="G58" s="39"/>
      <c r="H58" s="39"/>
      <c r="I58" s="39"/>
      <c r="J58" s="39"/>
      <c r="K58" s="39"/>
      <c r="L58" s="110"/>
      <c r="S58" s="37"/>
      <c r="T58" s="37"/>
      <c r="U58" s="37"/>
      <c r="V58" s="37"/>
      <c r="W58" s="37"/>
      <c r="X58" s="37"/>
      <c r="Y58" s="37"/>
      <c r="Z58" s="37"/>
      <c r="AA58" s="37"/>
      <c r="AB58" s="37"/>
      <c r="AC58" s="37"/>
      <c r="AD58" s="37"/>
      <c r="AE58" s="37"/>
    </row>
    <row r="59" spans="1:47" s="2" customFormat="1" ht="22.8" customHeight="1">
      <c r="A59" s="37"/>
      <c r="B59" s="38"/>
      <c r="C59" s="137" t="s">
        <v>73</v>
      </c>
      <c r="D59" s="39"/>
      <c r="E59" s="39"/>
      <c r="F59" s="39"/>
      <c r="G59" s="39"/>
      <c r="H59" s="39"/>
      <c r="I59" s="39"/>
      <c r="J59" s="81">
        <f>J93</f>
        <v>0</v>
      </c>
      <c r="K59" s="39"/>
      <c r="L59" s="110"/>
      <c r="S59" s="37"/>
      <c r="T59" s="37"/>
      <c r="U59" s="37"/>
      <c r="V59" s="37"/>
      <c r="W59" s="37"/>
      <c r="X59" s="37"/>
      <c r="Y59" s="37"/>
      <c r="Z59" s="37"/>
      <c r="AA59" s="37"/>
      <c r="AB59" s="37"/>
      <c r="AC59" s="37"/>
      <c r="AD59" s="37"/>
      <c r="AE59" s="37"/>
      <c r="AU59" s="20" t="s">
        <v>95</v>
      </c>
    </row>
    <row r="60" spans="1:47" s="9" customFormat="1" ht="24.9" customHeight="1">
      <c r="B60" s="138"/>
      <c r="C60" s="139"/>
      <c r="D60" s="140" t="s">
        <v>96</v>
      </c>
      <c r="E60" s="141"/>
      <c r="F60" s="141"/>
      <c r="G60" s="141"/>
      <c r="H60" s="141"/>
      <c r="I60" s="141"/>
      <c r="J60" s="142">
        <f>J94</f>
        <v>0</v>
      </c>
      <c r="K60" s="139"/>
      <c r="L60" s="143"/>
    </row>
    <row r="61" spans="1:47" s="10" customFormat="1" ht="19.95" customHeight="1">
      <c r="B61" s="144"/>
      <c r="C61" s="145"/>
      <c r="D61" s="146" t="s">
        <v>97</v>
      </c>
      <c r="E61" s="147"/>
      <c r="F61" s="147"/>
      <c r="G61" s="147"/>
      <c r="H61" s="147"/>
      <c r="I61" s="147"/>
      <c r="J61" s="148">
        <f>J95</f>
        <v>0</v>
      </c>
      <c r="K61" s="145"/>
      <c r="L61" s="149"/>
    </row>
    <row r="62" spans="1:47" s="10" customFormat="1" ht="19.95" customHeight="1">
      <c r="B62" s="144"/>
      <c r="C62" s="145"/>
      <c r="D62" s="146" t="s">
        <v>98</v>
      </c>
      <c r="E62" s="147"/>
      <c r="F62" s="147"/>
      <c r="G62" s="147"/>
      <c r="H62" s="147"/>
      <c r="I62" s="147"/>
      <c r="J62" s="148">
        <f>J169</f>
        <v>0</v>
      </c>
      <c r="K62" s="145"/>
      <c r="L62" s="149"/>
    </row>
    <row r="63" spans="1:47" s="10" customFormat="1" ht="19.95" customHeight="1">
      <c r="B63" s="144"/>
      <c r="C63" s="145"/>
      <c r="D63" s="146" t="s">
        <v>99</v>
      </c>
      <c r="E63" s="147"/>
      <c r="F63" s="147"/>
      <c r="G63" s="147"/>
      <c r="H63" s="147"/>
      <c r="I63" s="147"/>
      <c r="J63" s="148">
        <f>J205</f>
        <v>0</v>
      </c>
      <c r="K63" s="145"/>
      <c r="L63" s="149"/>
    </row>
    <row r="64" spans="1:47" s="10" customFormat="1" ht="19.95" customHeight="1">
      <c r="B64" s="144"/>
      <c r="C64" s="145"/>
      <c r="D64" s="146" t="s">
        <v>100</v>
      </c>
      <c r="E64" s="147"/>
      <c r="F64" s="147"/>
      <c r="G64" s="147"/>
      <c r="H64" s="147"/>
      <c r="I64" s="147"/>
      <c r="J64" s="148">
        <f>J310</f>
        <v>0</v>
      </c>
      <c r="K64" s="145"/>
      <c r="L64" s="149"/>
    </row>
    <row r="65" spans="1:31" s="10" customFormat="1" ht="19.95" customHeight="1">
      <c r="B65" s="144"/>
      <c r="C65" s="145"/>
      <c r="D65" s="146" t="s">
        <v>101</v>
      </c>
      <c r="E65" s="147"/>
      <c r="F65" s="147"/>
      <c r="G65" s="147"/>
      <c r="H65" s="147"/>
      <c r="I65" s="147"/>
      <c r="J65" s="148">
        <f>J406</f>
        <v>0</v>
      </c>
      <c r="K65" s="145"/>
      <c r="L65" s="149"/>
    </row>
    <row r="66" spans="1:31" s="10" customFormat="1" ht="19.95" customHeight="1">
      <c r="B66" s="144"/>
      <c r="C66" s="145"/>
      <c r="D66" s="146" t="s">
        <v>102</v>
      </c>
      <c r="E66" s="147"/>
      <c r="F66" s="147"/>
      <c r="G66" s="147"/>
      <c r="H66" s="147"/>
      <c r="I66" s="147"/>
      <c r="J66" s="148">
        <f>J439</f>
        <v>0</v>
      </c>
      <c r="K66" s="145"/>
      <c r="L66" s="149"/>
    </row>
    <row r="67" spans="1:31" s="9" customFormat="1" ht="24.9" customHeight="1">
      <c r="B67" s="138"/>
      <c r="C67" s="139"/>
      <c r="D67" s="140" t="s">
        <v>103</v>
      </c>
      <c r="E67" s="141"/>
      <c r="F67" s="141"/>
      <c r="G67" s="141"/>
      <c r="H67" s="141"/>
      <c r="I67" s="141"/>
      <c r="J67" s="142">
        <f>J443</f>
        <v>0</v>
      </c>
      <c r="K67" s="139"/>
      <c r="L67" s="143"/>
    </row>
    <row r="68" spans="1:31" s="10" customFormat="1" ht="19.95" customHeight="1">
      <c r="B68" s="144"/>
      <c r="C68" s="145"/>
      <c r="D68" s="146" t="s">
        <v>104</v>
      </c>
      <c r="E68" s="147"/>
      <c r="F68" s="147"/>
      <c r="G68" s="147"/>
      <c r="H68" s="147"/>
      <c r="I68" s="147"/>
      <c r="J68" s="148">
        <f>J444</f>
        <v>0</v>
      </c>
      <c r="K68" s="145"/>
      <c r="L68" s="149"/>
    </row>
    <row r="69" spans="1:31" s="10" customFormat="1" ht="19.95" customHeight="1">
      <c r="B69" s="144"/>
      <c r="C69" s="145"/>
      <c r="D69" s="146" t="s">
        <v>105</v>
      </c>
      <c r="E69" s="147"/>
      <c r="F69" s="147"/>
      <c r="G69" s="147"/>
      <c r="H69" s="147"/>
      <c r="I69" s="147"/>
      <c r="J69" s="148">
        <f>J561</f>
        <v>0</v>
      </c>
      <c r="K69" s="145"/>
      <c r="L69" s="149"/>
    </row>
    <row r="70" spans="1:31" s="10" customFormat="1" ht="19.95" customHeight="1">
      <c r="B70" s="144"/>
      <c r="C70" s="145"/>
      <c r="D70" s="146" t="s">
        <v>106</v>
      </c>
      <c r="E70" s="147"/>
      <c r="F70" s="147"/>
      <c r="G70" s="147"/>
      <c r="H70" s="147"/>
      <c r="I70" s="147"/>
      <c r="J70" s="148">
        <f>J607</f>
        <v>0</v>
      </c>
      <c r="K70" s="145"/>
      <c r="L70" s="149"/>
    </row>
    <row r="71" spans="1:31" s="10" customFormat="1" ht="19.95" customHeight="1">
      <c r="B71" s="144"/>
      <c r="C71" s="145"/>
      <c r="D71" s="146" t="s">
        <v>107</v>
      </c>
      <c r="E71" s="147"/>
      <c r="F71" s="147"/>
      <c r="G71" s="147"/>
      <c r="H71" s="147"/>
      <c r="I71" s="147"/>
      <c r="J71" s="148">
        <f>J666</f>
        <v>0</v>
      </c>
      <c r="K71" s="145"/>
      <c r="L71" s="149"/>
    </row>
    <row r="72" spans="1:31" s="10" customFormat="1" ht="19.95" customHeight="1">
      <c r="B72" s="144"/>
      <c r="C72" s="145"/>
      <c r="D72" s="146" t="s">
        <v>108</v>
      </c>
      <c r="E72" s="147"/>
      <c r="F72" s="147"/>
      <c r="G72" s="147"/>
      <c r="H72" s="147"/>
      <c r="I72" s="147"/>
      <c r="J72" s="148">
        <f>J684</f>
        <v>0</v>
      </c>
      <c r="K72" s="145"/>
      <c r="L72" s="149"/>
    </row>
    <row r="73" spans="1:31" s="10" customFormat="1" ht="19.95" customHeight="1">
      <c r="B73" s="144"/>
      <c r="C73" s="145"/>
      <c r="D73" s="146" t="s">
        <v>109</v>
      </c>
      <c r="E73" s="147"/>
      <c r="F73" s="147"/>
      <c r="G73" s="147"/>
      <c r="H73" s="147"/>
      <c r="I73" s="147"/>
      <c r="J73" s="148">
        <f>J691</f>
        <v>0</v>
      </c>
      <c r="K73" s="145"/>
      <c r="L73" s="149"/>
    </row>
    <row r="74" spans="1:31" s="2" customFormat="1" ht="21.75" customHeight="1">
      <c r="A74" s="37"/>
      <c r="B74" s="38"/>
      <c r="C74" s="39"/>
      <c r="D74" s="39"/>
      <c r="E74" s="39"/>
      <c r="F74" s="39"/>
      <c r="G74" s="39"/>
      <c r="H74" s="39"/>
      <c r="I74" s="39"/>
      <c r="J74" s="39"/>
      <c r="K74" s="39"/>
      <c r="L74" s="110"/>
      <c r="S74" s="37"/>
      <c r="T74" s="37"/>
      <c r="U74" s="37"/>
      <c r="V74" s="37"/>
      <c r="W74" s="37"/>
      <c r="X74" s="37"/>
      <c r="Y74" s="37"/>
      <c r="Z74" s="37"/>
      <c r="AA74" s="37"/>
      <c r="AB74" s="37"/>
      <c r="AC74" s="37"/>
      <c r="AD74" s="37"/>
      <c r="AE74" s="37"/>
    </row>
    <row r="75" spans="1:31" s="2" customFormat="1" ht="6.9" customHeight="1">
      <c r="A75" s="37"/>
      <c r="B75" s="51"/>
      <c r="C75" s="52"/>
      <c r="D75" s="52"/>
      <c r="E75" s="52"/>
      <c r="F75" s="52"/>
      <c r="G75" s="52"/>
      <c r="H75" s="52"/>
      <c r="I75" s="52"/>
      <c r="J75" s="52"/>
      <c r="K75" s="52"/>
      <c r="L75" s="110"/>
      <c r="S75" s="37"/>
      <c r="T75" s="37"/>
      <c r="U75" s="37"/>
      <c r="V75" s="37"/>
      <c r="W75" s="37"/>
      <c r="X75" s="37"/>
      <c r="Y75" s="37"/>
      <c r="Z75" s="37"/>
      <c r="AA75" s="37"/>
      <c r="AB75" s="37"/>
      <c r="AC75" s="37"/>
      <c r="AD75" s="37"/>
      <c r="AE75" s="37"/>
    </row>
    <row r="79" spans="1:31" s="2" customFormat="1" ht="6.9" customHeight="1">
      <c r="A79" s="37"/>
      <c r="B79" s="53"/>
      <c r="C79" s="54"/>
      <c r="D79" s="54"/>
      <c r="E79" s="54"/>
      <c r="F79" s="54"/>
      <c r="G79" s="54"/>
      <c r="H79" s="54"/>
      <c r="I79" s="54"/>
      <c r="J79" s="54"/>
      <c r="K79" s="54"/>
      <c r="L79" s="110"/>
      <c r="S79" s="37"/>
      <c r="T79" s="37"/>
      <c r="U79" s="37"/>
      <c r="V79" s="37"/>
      <c r="W79" s="37"/>
      <c r="X79" s="37"/>
      <c r="Y79" s="37"/>
      <c r="Z79" s="37"/>
      <c r="AA79" s="37"/>
      <c r="AB79" s="37"/>
      <c r="AC79" s="37"/>
      <c r="AD79" s="37"/>
      <c r="AE79" s="37"/>
    </row>
    <row r="80" spans="1:31" s="2" customFormat="1" ht="24.9" customHeight="1">
      <c r="A80" s="37"/>
      <c r="B80" s="38"/>
      <c r="C80" s="26" t="s">
        <v>110</v>
      </c>
      <c r="D80" s="39"/>
      <c r="E80" s="39"/>
      <c r="F80" s="39"/>
      <c r="G80" s="39"/>
      <c r="H80" s="39"/>
      <c r="I80" s="39"/>
      <c r="J80" s="39"/>
      <c r="K80" s="39"/>
      <c r="L80" s="110"/>
      <c r="S80" s="37"/>
      <c r="T80" s="37"/>
      <c r="U80" s="37"/>
      <c r="V80" s="37"/>
      <c r="W80" s="37"/>
      <c r="X80" s="37"/>
      <c r="Y80" s="37"/>
      <c r="Z80" s="37"/>
      <c r="AA80" s="37"/>
      <c r="AB80" s="37"/>
      <c r="AC80" s="37"/>
      <c r="AD80" s="37"/>
      <c r="AE80" s="37"/>
    </row>
    <row r="81" spans="1:65" s="2" customFormat="1" ht="6.9" customHeight="1">
      <c r="A81" s="37"/>
      <c r="B81" s="38"/>
      <c r="C81" s="39"/>
      <c r="D81" s="39"/>
      <c r="E81" s="39"/>
      <c r="F81" s="39"/>
      <c r="G81" s="39"/>
      <c r="H81" s="39"/>
      <c r="I81" s="39"/>
      <c r="J81" s="39"/>
      <c r="K81" s="39"/>
      <c r="L81" s="110"/>
      <c r="S81" s="37"/>
      <c r="T81" s="37"/>
      <c r="U81" s="37"/>
      <c r="V81" s="37"/>
      <c r="W81" s="37"/>
      <c r="X81" s="37"/>
      <c r="Y81" s="37"/>
      <c r="Z81" s="37"/>
      <c r="AA81" s="37"/>
      <c r="AB81" s="37"/>
      <c r="AC81" s="37"/>
      <c r="AD81" s="37"/>
      <c r="AE81" s="37"/>
    </row>
    <row r="82" spans="1:65" s="2" customFormat="1" ht="12" customHeight="1">
      <c r="A82" s="37"/>
      <c r="B82" s="38"/>
      <c r="C82" s="32" t="s">
        <v>16</v>
      </c>
      <c r="D82" s="39"/>
      <c r="E82" s="39"/>
      <c r="F82" s="39"/>
      <c r="G82" s="39"/>
      <c r="H82" s="39"/>
      <c r="I82" s="39"/>
      <c r="J82" s="39"/>
      <c r="K82" s="39"/>
      <c r="L82" s="110"/>
      <c r="S82" s="37"/>
      <c r="T82" s="37"/>
      <c r="U82" s="37"/>
      <c r="V82" s="37"/>
      <c r="W82" s="37"/>
      <c r="X82" s="37"/>
      <c r="Y82" s="37"/>
      <c r="Z82" s="37"/>
      <c r="AA82" s="37"/>
      <c r="AB82" s="37"/>
      <c r="AC82" s="37"/>
      <c r="AD82" s="37"/>
      <c r="AE82" s="37"/>
    </row>
    <row r="83" spans="1:65" s="2" customFormat="1" ht="16.5" customHeight="1">
      <c r="A83" s="37"/>
      <c r="B83" s="38"/>
      <c r="C83" s="39"/>
      <c r="D83" s="39"/>
      <c r="E83" s="388" t="str">
        <f>E7</f>
        <v>PI24009 Vnější sanace regulačního vodojemu 2</v>
      </c>
      <c r="F83" s="389"/>
      <c r="G83" s="389"/>
      <c r="H83" s="389"/>
      <c r="I83" s="39"/>
      <c r="J83" s="39"/>
      <c r="K83" s="39"/>
      <c r="L83" s="110"/>
      <c r="S83" s="37"/>
      <c r="T83" s="37"/>
      <c r="U83" s="37"/>
      <c r="V83" s="37"/>
      <c r="W83" s="37"/>
      <c r="X83" s="37"/>
      <c r="Y83" s="37"/>
      <c r="Z83" s="37"/>
      <c r="AA83" s="37"/>
      <c r="AB83" s="37"/>
      <c r="AC83" s="37"/>
      <c r="AD83" s="37"/>
      <c r="AE83" s="37"/>
    </row>
    <row r="84" spans="1:65" s="2" customFormat="1" ht="12" customHeight="1">
      <c r="A84" s="37"/>
      <c r="B84" s="38"/>
      <c r="C84" s="32" t="s">
        <v>90</v>
      </c>
      <c r="D84" s="39"/>
      <c r="E84" s="39"/>
      <c r="F84" s="39"/>
      <c r="G84" s="39"/>
      <c r="H84" s="39"/>
      <c r="I84" s="39"/>
      <c r="J84" s="39"/>
      <c r="K84" s="39"/>
      <c r="L84" s="110"/>
      <c r="S84" s="37"/>
      <c r="T84" s="37"/>
      <c r="U84" s="37"/>
      <c r="V84" s="37"/>
      <c r="W84" s="37"/>
      <c r="X84" s="37"/>
      <c r="Y84" s="37"/>
      <c r="Z84" s="37"/>
      <c r="AA84" s="37"/>
      <c r="AB84" s="37"/>
      <c r="AC84" s="37"/>
      <c r="AD84" s="37"/>
      <c r="AE84" s="37"/>
    </row>
    <row r="85" spans="1:65" s="2" customFormat="1" ht="16.5" customHeight="1">
      <c r="A85" s="37"/>
      <c r="B85" s="38"/>
      <c r="C85" s="39"/>
      <c r="D85" s="39"/>
      <c r="E85" s="360" t="str">
        <f>E9</f>
        <v>SO 01 - Regulační vodojem 2</v>
      </c>
      <c r="F85" s="390"/>
      <c r="G85" s="390"/>
      <c r="H85" s="390"/>
      <c r="I85" s="39"/>
      <c r="J85" s="39"/>
      <c r="K85" s="39"/>
      <c r="L85" s="110"/>
      <c r="S85" s="37"/>
      <c r="T85" s="37"/>
      <c r="U85" s="37"/>
      <c r="V85" s="37"/>
      <c r="W85" s="37"/>
      <c r="X85" s="37"/>
      <c r="Y85" s="37"/>
      <c r="Z85" s="37"/>
      <c r="AA85" s="37"/>
      <c r="AB85" s="37"/>
      <c r="AC85" s="37"/>
      <c r="AD85" s="37"/>
      <c r="AE85" s="37"/>
    </row>
    <row r="86" spans="1:65" s="2" customFormat="1" ht="6.9" customHeight="1">
      <c r="A86" s="37"/>
      <c r="B86" s="38"/>
      <c r="C86" s="39"/>
      <c r="D86" s="39"/>
      <c r="E86" s="39"/>
      <c r="F86" s="39"/>
      <c r="G86" s="39"/>
      <c r="H86" s="39"/>
      <c r="I86" s="39"/>
      <c r="J86" s="39"/>
      <c r="K86" s="39"/>
      <c r="L86" s="110"/>
      <c r="S86" s="37"/>
      <c r="T86" s="37"/>
      <c r="U86" s="37"/>
      <c r="V86" s="37"/>
      <c r="W86" s="37"/>
      <c r="X86" s="37"/>
      <c r="Y86" s="37"/>
      <c r="Z86" s="37"/>
      <c r="AA86" s="37"/>
      <c r="AB86" s="37"/>
      <c r="AC86" s="37"/>
      <c r="AD86" s="37"/>
      <c r="AE86" s="37"/>
    </row>
    <row r="87" spans="1:65" s="2" customFormat="1" ht="12" customHeight="1">
      <c r="A87" s="37"/>
      <c r="B87" s="38"/>
      <c r="C87" s="32" t="s">
        <v>21</v>
      </c>
      <c r="D87" s="39"/>
      <c r="E87" s="39"/>
      <c r="F87" s="30" t="str">
        <f>F12</f>
        <v>Hulice</v>
      </c>
      <c r="G87" s="39"/>
      <c r="H87" s="39"/>
      <c r="I87" s="32" t="s">
        <v>23</v>
      </c>
      <c r="J87" s="63" t="str">
        <f>IF(J12="","",J12)</f>
        <v>5. 6. 2024</v>
      </c>
      <c r="K87" s="39"/>
      <c r="L87" s="110"/>
      <c r="S87" s="37"/>
      <c r="T87" s="37"/>
      <c r="U87" s="37"/>
      <c r="V87" s="37"/>
      <c r="W87" s="37"/>
      <c r="X87" s="37"/>
      <c r="Y87" s="37"/>
      <c r="Z87" s="37"/>
      <c r="AA87" s="37"/>
      <c r="AB87" s="37"/>
      <c r="AC87" s="37"/>
      <c r="AD87" s="37"/>
      <c r="AE87" s="37"/>
    </row>
    <row r="88" spans="1:65" s="2" customFormat="1" ht="6.9" customHeight="1">
      <c r="A88" s="37"/>
      <c r="B88" s="38"/>
      <c r="C88" s="39"/>
      <c r="D88" s="39"/>
      <c r="E88" s="39"/>
      <c r="F88" s="39"/>
      <c r="G88" s="39"/>
      <c r="H88" s="39"/>
      <c r="I88" s="39"/>
      <c r="J88" s="39"/>
      <c r="K88" s="39"/>
      <c r="L88" s="110"/>
      <c r="S88" s="37"/>
      <c r="T88" s="37"/>
      <c r="U88" s="37"/>
      <c r="V88" s="37"/>
      <c r="W88" s="37"/>
      <c r="X88" s="37"/>
      <c r="Y88" s="37"/>
      <c r="Z88" s="37"/>
      <c r="AA88" s="37"/>
      <c r="AB88" s="37"/>
      <c r="AC88" s="37"/>
      <c r="AD88" s="37"/>
      <c r="AE88" s="37"/>
    </row>
    <row r="89" spans="1:65" s="2" customFormat="1" ht="40.049999999999997" customHeight="1">
      <c r="A89" s="37"/>
      <c r="B89" s="38"/>
      <c r="C89" s="32" t="s">
        <v>25</v>
      </c>
      <c r="D89" s="39"/>
      <c r="E89" s="39"/>
      <c r="F89" s="30" t="str">
        <f>E15</f>
        <v xml:space="preserve">VODA Želivka, a.s., K Horkám 16/23, 102 00 Praha </v>
      </c>
      <c r="G89" s="39"/>
      <c r="H89" s="39"/>
      <c r="I89" s="32" t="s">
        <v>33</v>
      </c>
      <c r="J89" s="35" t="str">
        <f>E21</f>
        <v>Ing. Ladislav Vejsada, Děkančice 15, 396 01</v>
      </c>
      <c r="K89" s="39"/>
      <c r="L89" s="110"/>
      <c r="S89" s="37"/>
      <c r="T89" s="37"/>
      <c r="U89" s="37"/>
      <c r="V89" s="37"/>
      <c r="W89" s="37"/>
      <c r="X89" s="37"/>
      <c r="Y89" s="37"/>
      <c r="Z89" s="37"/>
      <c r="AA89" s="37"/>
      <c r="AB89" s="37"/>
      <c r="AC89" s="37"/>
      <c r="AD89" s="37"/>
      <c r="AE89" s="37"/>
    </row>
    <row r="90" spans="1:65" s="2" customFormat="1" ht="15.15" customHeight="1">
      <c r="A90" s="37"/>
      <c r="B90" s="38"/>
      <c r="C90" s="32" t="s">
        <v>31</v>
      </c>
      <c r="D90" s="39"/>
      <c r="E90" s="39"/>
      <c r="F90" s="30" t="str">
        <f>IF(E18="","",E18)</f>
        <v>Vyplň údaj</v>
      </c>
      <c r="G90" s="39"/>
      <c r="H90" s="39"/>
      <c r="I90" s="32" t="s">
        <v>37</v>
      </c>
      <c r="J90" s="35" t="str">
        <f>E24</f>
        <v xml:space="preserve"> </v>
      </c>
      <c r="K90" s="39"/>
      <c r="L90" s="110"/>
      <c r="S90" s="37"/>
      <c r="T90" s="37"/>
      <c r="U90" s="37"/>
      <c r="V90" s="37"/>
      <c r="W90" s="37"/>
      <c r="X90" s="37"/>
      <c r="Y90" s="37"/>
      <c r="Z90" s="37"/>
      <c r="AA90" s="37"/>
      <c r="AB90" s="37"/>
      <c r="AC90" s="37"/>
      <c r="AD90" s="37"/>
      <c r="AE90" s="37"/>
    </row>
    <row r="91" spans="1:65" s="2" customFormat="1" ht="10.35" customHeight="1">
      <c r="A91" s="37"/>
      <c r="B91" s="38"/>
      <c r="C91" s="39"/>
      <c r="D91" s="39"/>
      <c r="E91" s="39"/>
      <c r="F91" s="39"/>
      <c r="G91" s="39"/>
      <c r="H91" s="39"/>
      <c r="I91" s="39"/>
      <c r="J91" s="39"/>
      <c r="K91" s="39"/>
      <c r="L91" s="110"/>
      <c r="S91" s="37"/>
      <c r="T91" s="37"/>
      <c r="U91" s="37"/>
      <c r="V91" s="37"/>
      <c r="W91" s="37"/>
      <c r="X91" s="37"/>
      <c r="Y91" s="37"/>
      <c r="Z91" s="37"/>
      <c r="AA91" s="37"/>
      <c r="AB91" s="37"/>
      <c r="AC91" s="37"/>
      <c r="AD91" s="37"/>
      <c r="AE91" s="37"/>
    </row>
    <row r="92" spans="1:65" s="11" customFormat="1" ht="29.25" customHeight="1">
      <c r="A92" s="150"/>
      <c r="B92" s="151"/>
      <c r="C92" s="152" t="s">
        <v>111</v>
      </c>
      <c r="D92" s="153" t="s">
        <v>60</v>
      </c>
      <c r="E92" s="153" t="s">
        <v>56</v>
      </c>
      <c r="F92" s="153" t="s">
        <v>57</v>
      </c>
      <c r="G92" s="153" t="s">
        <v>112</v>
      </c>
      <c r="H92" s="153" t="s">
        <v>113</v>
      </c>
      <c r="I92" s="153" t="s">
        <v>114</v>
      </c>
      <c r="J92" s="153" t="s">
        <v>94</v>
      </c>
      <c r="K92" s="154" t="s">
        <v>115</v>
      </c>
      <c r="L92" s="155"/>
      <c r="M92" s="72" t="s">
        <v>19</v>
      </c>
      <c r="N92" s="73" t="s">
        <v>45</v>
      </c>
      <c r="O92" s="73" t="s">
        <v>116</v>
      </c>
      <c r="P92" s="73" t="s">
        <v>117</v>
      </c>
      <c r="Q92" s="73" t="s">
        <v>118</v>
      </c>
      <c r="R92" s="73" t="s">
        <v>119</v>
      </c>
      <c r="S92" s="73" t="s">
        <v>120</v>
      </c>
      <c r="T92" s="74" t="s">
        <v>121</v>
      </c>
      <c r="U92" s="150"/>
      <c r="V92" s="150"/>
      <c r="W92" s="150"/>
      <c r="X92" s="150"/>
      <c r="Y92" s="150"/>
      <c r="Z92" s="150"/>
      <c r="AA92" s="150"/>
      <c r="AB92" s="150"/>
      <c r="AC92" s="150"/>
      <c r="AD92" s="150"/>
      <c r="AE92" s="150"/>
    </row>
    <row r="93" spans="1:65" s="2" customFormat="1" ht="22.8" customHeight="1">
      <c r="A93" s="37"/>
      <c r="B93" s="38"/>
      <c r="C93" s="79" t="s">
        <v>122</v>
      </c>
      <c r="D93" s="39"/>
      <c r="E93" s="39"/>
      <c r="F93" s="39"/>
      <c r="G93" s="39"/>
      <c r="H93" s="39"/>
      <c r="I93" s="39"/>
      <c r="J93" s="156">
        <f>BK93</f>
        <v>0</v>
      </c>
      <c r="K93" s="39"/>
      <c r="L93" s="42"/>
      <c r="M93" s="75"/>
      <c r="N93" s="157"/>
      <c r="O93" s="76"/>
      <c r="P93" s="158">
        <f>P94+P443</f>
        <v>0</v>
      </c>
      <c r="Q93" s="76"/>
      <c r="R93" s="158">
        <f>R94+R443</f>
        <v>170.07462979000002</v>
      </c>
      <c r="S93" s="76"/>
      <c r="T93" s="159">
        <f>T94+T443</f>
        <v>41.866133500000004</v>
      </c>
      <c r="U93" s="37"/>
      <c r="V93" s="37"/>
      <c r="W93" s="37"/>
      <c r="X93" s="37"/>
      <c r="Y93" s="37"/>
      <c r="Z93" s="37"/>
      <c r="AA93" s="37"/>
      <c r="AB93" s="37"/>
      <c r="AC93" s="37"/>
      <c r="AD93" s="37"/>
      <c r="AE93" s="37"/>
      <c r="AT93" s="20" t="s">
        <v>74</v>
      </c>
      <c r="AU93" s="20" t="s">
        <v>95</v>
      </c>
      <c r="BK93" s="160">
        <f>BK94+BK443</f>
        <v>0</v>
      </c>
    </row>
    <row r="94" spans="1:65" s="12" customFormat="1" ht="25.95" customHeight="1">
      <c r="B94" s="161"/>
      <c r="C94" s="162"/>
      <c r="D94" s="163" t="s">
        <v>74</v>
      </c>
      <c r="E94" s="164" t="s">
        <v>123</v>
      </c>
      <c r="F94" s="164" t="s">
        <v>124</v>
      </c>
      <c r="G94" s="162"/>
      <c r="H94" s="162"/>
      <c r="I94" s="165"/>
      <c r="J94" s="166">
        <f>BK94</f>
        <v>0</v>
      </c>
      <c r="K94" s="162"/>
      <c r="L94" s="167"/>
      <c r="M94" s="168"/>
      <c r="N94" s="169"/>
      <c r="O94" s="169"/>
      <c r="P94" s="170">
        <f>P95+P169+P205+P310+P406+P439</f>
        <v>0</v>
      </c>
      <c r="Q94" s="169"/>
      <c r="R94" s="170">
        <f>R95+R169+R205+R310+R406+R439</f>
        <v>162.44692391000001</v>
      </c>
      <c r="S94" s="169"/>
      <c r="T94" s="171">
        <f>T95+T169+T205+T310+T406+T439</f>
        <v>40.087200600000003</v>
      </c>
      <c r="AR94" s="172" t="s">
        <v>83</v>
      </c>
      <c r="AT94" s="173" t="s">
        <v>74</v>
      </c>
      <c r="AU94" s="173" t="s">
        <v>75</v>
      </c>
      <c r="AY94" s="172" t="s">
        <v>125</v>
      </c>
      <c r="BK94" s="174">
        <f>BK95+BK169+BK205+BK310+BK406+BK439</f>
        <v>0</v>
      </c>
    </row>
    <row r="95" spans="1:65" s="12" customFormat="1" ht="22.8" customHeight="1">
      <c r="B95" s="161"/>
      <c r="C95" s="162"/>
      <c r="D95" s="163" t="s">
        <v>74</v>
      </c>
      <c r="E95" s="175" t="s">
        <v>83</v>
      </c>
      <c r="F95" s="175" t="s">
        <v>126</v>
      </c>
      <c r="G95" s="162"/>
      <c r="H95" s="162"/>
      <c r="I95" s="165"/>
      <c r="J95" s="176">
        <f>BK95</f>
        <v>0</v>
      </c>
      <c r="K95" s="162"/>
      <c r="L95" s="167"/>
      <c r="M95" s="168"/>
      <c r="N95" s="169"/>
      <c r="O95" s="169"/>
      <c r="P95" s="170">
        <f>SUM(P96:P168)</f>
        <v>0</v>
      </c>
      <c r="Q95" s="169"/>
      <c r="R95" s="170">
        <f>SUM(R96:R168)</f>
        <v>3.1161000000000001E-2</v>
      </c>
      <c r="S95" s="169"/>
      <c r="T95" s="171">
        <f>SUM(T96:T168)</f>
        <v>0.2503456</v>
      </c>
      <c r="AR95" s="172" t="s">
        <v>83</v>
      </c>
      <c r="AT95" s="173" t="s">
        <v>74</v>
      </c>
      <c r="AU95" s="173" t="s">
        <v>83</v>
      </c>
      <c r="AY95" s="172" t="s">
        <v>125</v>
      </c>
      <c r="BK95" s="174">
        <f>SUM(BK96:BK168)</f>
        <v>0</v>
      </c>
    </row>
    <row r="96" spans="1:65" s="2" customFormat="1" ht="16.5" customHeight="1">
      <c r="A96" s="37"/>
      <c r="B96" s="38"/>
      <c r="C96" s="177" t="s">
        <v>83</v>
      </c>
      <c r="D96" s="177" t="s">
        <v>127</v>
      </c>
      <c r="E96" s="178" t="s">
        <v>128</v>
      </c>
      <c r="F96" s="179" t="s">
        <v>129</v>
      </c>
      <c r="G96" s="180" t="s">
        <v>130</v>
      </c>
      <c r="H96" s="181">
        <v>312.93200000000002</v>
      </c>
      <c r="I96" s="182"/>
      <c r="J96" s="183">
        <f>ROUND(I96*H96,2)</f>
        <v>0</v>
      </c>
      <c r="K96" s="179" t="s">
        <v>131</v>
      </c>
      <c r="L96" s="42"/>
      <c r="M96" s="184" t="s">
        <v>19</v>
      </c>
      <c r="N96" s="185" t="s">
        <v>48</v>
      </c>
      <c r="O96" s="68"/>
      <c r="P96" s="186">
        <f>O96*H96</f>
        <v>0</v>
      </c>
      <c r="Q96" s="186">
        <v>0</v>
      </c>
      <c r="R96" s="186">
        <f>Q96*H96</f>
        <v>0</v>
      </c>
      <c r="S96" s="186">
        <v>8.0000000000000004E-4</v>
      </c>
      <c r="T96" s="187">
        <f>S96*H96</f>
        <v>0.2503456</v>
      </c>
      <c r="U96" s="37"/>
      <c r="V96" s="37"/>
      <c r="W96" s="37"/>
      <c r="X96" s="37"/>
      <c r="Y96" s="37"/>
      <c r="Z96" s="37"/>
      <c r="AA96" s="37"/>
      <c r="AB96" s="37"/>
      <c r="AC96" s="37"/>
      <c r="AD96" s="37"/>
      <c r="AE96" s="37"/>
      <c r="AR96" s="188" t="s">
        <v>132</v>
      </c>
      <c r="AT96" s="188" t="s">
        <v>127</v>
      </c>
      <c r="AU96" s="188" t="s">
        <v>85</v>
      </c>
      <c r="AY96" s="20" t="s">
        <v>125</v>
      </c>
      <c r="BE96" s="189">
        <f>IF(N96="základní",J96,0)</f>
        <v>0</v>
      </c>
      <c r="BF96" s="189">
        <f>IF(N96="snížená",J96,0)</f>
        <v>0</v>
      </c>
      <c r="BG96" s="189">
        <f>IF(N96="zákl. přenesená",J96,0)</f>
        <v>0</v>
      </c>
      <c r="BH96" s="189">
        <f>IF(N96="sníž. přenesená",J96,0)</f>
        <v>0</v>
      </c>
      <c r="BI96" s="189">
        <f>IF(N96="nulová",J96,0)</f>
        <v>0</v>
      </c>
      <c r="BJ96" s="20" t="s">
        <v>132</v>
      </c>
      <c r="BK96" s="189">
        <f>ROUND(I96*H96,2)</f>
        <v>0</v>
      </c>
      <c r="BL96" s="20" t="s">
        <v>132</v>
      </c>
      <c r="BM96" s="188" t="s">
        <v>133</v>
      </c>
    </row>
    <row r="97" spans="1:65" s="2" customFormat="1" ht="19.2">
      <c r="A97" s="37"/>
      <c r="B97" s="38"/>
      <c r="C97" s="39"/>
      <c r="D97" s="190" t="s">
        <v>134</v>
      </c>
      <c r="E97" s="39"/>
      <c r="F97" s="191" t="s">
        <v>135</v>
      </c>
      <c r="G97" s="39"/>
      <c r="H97" s="39"/>
      <c r="I97" s="192"/>
      <c r="J97" s="39"/>
      <c r="K97" s="39"/>
      <c r="L97" s="42"/>
      <c r="M97" s="193"/>
      <c r="N97" s="194"/>
      <c r="O97" s="68"/>
      <c r="P97" s="68"/>
      <c r="Q97" s="68"/>
      <c r="R97" s="68"/>
      <c r="S97" s="68"/>
      <c r="T97" s="69"/>
      <c r="U97" s="37"/>
      <c r="V97" s="37"/>
      <c r="W97" s="37"/>
      <c r="X97" s="37"/>
      <c r="Y97" s="37"/>
      <c r="Z97" s="37"/>
      <c r="AA97" s="37"/>
      <c r="AB97" s="37"/>
      <c r="AC97" s="37"/>
      <c r="AD97" s="37"/>
      <c r="AE97" s="37"/>
      <c r="AT97" s="20" t="s">
        <v>134</v>
      </c>
      <c r="AU97" s="20" t="s">
        <v>85</v>
      </c>
    </row>
    <row r="98" spans="1:65" s="2" customFormat="1" ht="10.199999999999999">
      <c r="A98" s="37"/>
      <c r="B98" s="38"/>
      <c r="C98" s="39"/>
      <c r="D98" s="195" t="s">
        <v>136</v>
      </c>
      <c r="E98" s="39"/>
      <c r="F98" s="196" t="s">
        <v>137</v>
      </c>
      <c r="G98" s="39"/>
      <c r="H98" s="39"/>
      <c r="I98" s="192"/>
      <c r="J98" s="39"/>
      <c r="K98" s="39"/>
      <c r="L98" s="42"/>
      <c r="M98" s="193"/>
      <c r="N98" s="194"/>
      <c r="O98" s="68"/>
      <c r="P98" s="68"/>
      <c r="Q98" s="68"/>
      <c r="R98" s="68"/>
      <c r="S98" s="68"/>
      <c r="T98" s="69"/>
      <c r="U98" s="37"/>
      <c r="V98" s="37"/>
      <c r="W98" s="37"/>
      <c r="X98" s="37"/>
      <c r="Y98" s="37"/>
      <c r="Z98" s="37"/>
      <c r="AA98" s="37"/>
      <c r="AB98" s="37"/>
      <c r="AC98" s="37"/>
      <c r="AD98" s="37"/>
      <c r="AE98" s="37"/>
      <c r="AT98" s="20" t="s">
        <v>136</v>
      </c>
      <c r="AU98" s="20" t="s">
        <v>85</v>
      </c>
    </row>
    <row r="99" spans="1:65" s="2" customFormat="1" ht="28.8">
      <c r="A99" s="37"/>
      <c r="B99" s="38"/>
      <c r="C99" s="39"/>
      <c r="D99" s="190" t="s">
        <v>138</v>
      </c>
      <c r="E99" s="39"/>
      <c r="F99" s="197" t="s">
        <v>139</v>
      </c>
      <c r="G99" s="39"/>
      <c r="H99" s="39"/>
      <c r="I99" s="192"/>
      <c r="J99" s="39"/>
      <c r="K99" s="39"/>
      <c r="L99" s="42"/>
      <c r="M99" s="193"/>
      <c r="N99" s="194"/>
      <c r="O99" s="68"/>
      <c r="P99" s="68"/>
      <c r="Q99" s="68"/>
      <c r="R99" s="68"/>
      <c r="S99" s="68"/>
      <c r="T99" s="69"/>
      <c r="U99" s="37"/>
      <c r="V99" s="37"/>
      <c r="W99" s="37"/>
      <c r="X99" s="37"/>
      <c r="Y99" s="37"/>
      <c r="Z99" s="37"/>
      <c r="AA99" s="37"/>
      <c r="AB99" s="37"/>
      <c r="AC99" s="37"/>
      <c r="AD99" s="37"/>
      <c r="AE99" s="37"/>
      <c r="AT99" s="20" t="s">
        <v>138</v>
      </c>
      <c r="AU99" s="20" t="s">
        <v>85</v>
      </c>
    </row>
    <row r="100" spans="1:65" s="13" customFormat="1" ht="20.399999999999999">
      <c r="B100" s="198"/>
      <c r="C100" s="199"/>
      <c r="D100" s="190" t="s">
        <v>140</v>
      </c>
      <c r="E100" s="200" t="s">
        <v>19</v>
      </c>
      <c r="F100" s="201" t="s">
        <v>141</v>
      </c>
      <c r="G100" s="199"/>
      <c r="H100" s="202">
        <v>84.222999999999999</v>
      </c>
      <c r="I100" s="203"/>
      <c r="J100" s="199"/>
      <c r="K100" s="199"/>
      <c r="L100" s="204"/>
      <c r="M100" s="205"/>
      <c r="N100" s="206"/>
      <c r="O100" s="206"/>
      <c r="P100" s="206"/>
      <c r="Q100" s="206"/>
      <c r="R100" s="206"/>
      <c r="S100" s="206"/>
      <c r="T100" s="207"/>
      <c r="AT100" s="208" t="s">
        <v>140</v>
      </c>
      <c r="AU100" s="208" t="s">
        <v>85</v>
      </c>
      <c r="AV100" s="13" t="s">
        <v>85</v>
      </c>
      <c r="AW100" s="13" t="s">
        <v>36</v>
      </c>
      <c r="AX100" s="13" t="s">
        <v>75</v>
      </c>
      <c r="AY100" s="208" t="s">
        <v>125</v>
      </c>
    </row>
    <row r="101" spans="1:65" s="13" customFormat="1" ht="20.399999999999999">
      <c r="B101" s="198"/>
      <c r="C101" s="199"/>
      <c r="D101" s="190" t="s">
        <v>140</v>
      </c>
      <c r="E101" s="200" t="s">
        <v>19</v>
      </c>
      <c r="F101" s="201" t="s">
        <v>142</v>
      </c>
      <c r="G101" s="199"/>
      <c r="H101" s="202">
        <v>77.489000000000004</v>
      </c>
      <c r="I101" s="203"/>
      <c r="J101" s="199"/>
      <c r="K101" s="199"/>
      <c r="L101" s="204"/>
      <c r="M101" s="205"/>
      <c r="N101" s="206"/>
      <c r="O101" s="206"/>
      <c r="P101" s="206"/>
      <c r="Q101" s="206"/>
      <c r="R101" s="206"/>
      <c r="S101" s="206"/>
      <c r="T101" s="207"/>
      <c r="AT101" s="208" t="s">
        <v>140</v>
      </c>
      <c r="AU101" s="208" t="s">
        <v>85</v>
      </c>
      <c r="AV101" s="13" t="s">
        <v>85</v>
      </c>
      <c r="AW101" s="13" t="s">
        <v>36</v>
      </c>
      <c r="AX101" s="13" t="s">
        <v>75</v>
      </c>
      <c r="AY101" s="208" t="s">
        <v>125</v>
      </c>
    </row>
    <row r="102" spans="1:65" s="13" customFormat="1" ht="20.399999999999999">
      <c r="B102" s="198"/>
      <c r="C102" s="199"/>
      <c r="D102" s="190" t="s">
        <v>140</v>
      </c>
      <c r="E102" s="200" t="s">
        <v>19</v>
      </c>
      <c r="F102" s="201" t="s">
        <v>143</v>
      </c>
      <c r="G102" s="199"/>
      <c r="H102" s="202">
        <v>6.9210000000000003</v>
      </c>
      <c r="I102" s="203"/>
      <c r="J102" s="199"/>
      <c r="K102" s="199"/>
      <c r="L102" s="204"/>
      <c r="M102" s="205"/>
      <c r="N102" s="206"/>
      <c r="O102" s="206"/>
      <c r="P102" s="206"/>
      <c r="Q102" s="206"/>
      <c r="R102" s="206"/>
      <c r="S102" s="206"/>
      <c r="T102" s="207"/>
      <c r="AT102" s="208" t="s">
        <v>140</v>
      </c>
      <c r="AU102" s="208" t="s">
        <v>85</v>
      </c>
      <c r="AV102" s="13" t="s">
        <v>85</v>
      </c>
      <c r="AW102" s="13" t="s">
        <v>36</v>
      </c>
      <c r="AX102" s="13" t="s">
        <v>75</v>
      </c>
      <c r="AY102" s="208" t="s">
        <v>125</v>
      </c>
    </row>
    <row r="103" spans="1:65" s="13" customFormat="1" ht="20.399999999999999">
      <c r="B103" s="198"/>
      <c r="C103" s="199"/>
      <c r="D103" s="190" t="s">
        <v>140</v>
      </c>
      <c r="E103" s="200" t="s">
        <v>19</v>
      </c>
      <c r="F103" s="201" t="s">
        <v>144</v>
      </c>
      <c r="G103" s="199"/>
      <c r="H103" s="202">
        <v>144.29900000000001</v>
      </c>
      <c r="I103" s="203"/>
      <c r="J103" s="199"/>
      <c r="K103" s="199"/>
      <c r="L103" s="204"/>
      <c r="M103" s="205"/>
      <c r="N103" s="206"/>
      <c r="O103" s="206"/>
      <c r="P103" s="206"/>
      <c r="Q103" s="206"/>
      <c r="R103" s="206"/>
      <c r="S103" s="206"/>
      <c r="T103" s="207"/>
      <c r="AT103" s="208" t="s">
        <v>140</v>
      </c>
      <c r="AU103" s="208" t="s">
        <v>85</v>
      </c>
      <c r="AV103" s="13" t="s">
        <v>85</v>
      </c>
      <c r="AW103" s="13" t="s">
        <v>36</v>
      </c>
      <c r="AX103" s="13" t="s">
        <v>75</v>
      </c>
      <c r="AY103" s="208" t="s">
        <v>125</v>
      </c>
    </row>
    <row r="104" spans="1:65" s="14" customFormat="1" ht="10.199999999999999">
      <c r="B104" s="209"/>
      <c r="C104" s="210"/>
      <c r="D104" s="190" t="s">
        <v>140</v>
      </c>
      <c r="E104" s="211" t="s">
        <v>19</v>
      </c>
      <c r="F104" s="212" t="s">
        <v>145</v>
      </c>
      <c r="G104" s="210"/>
      <c r="H104" s="213">
        <v>312.93200000000002</v>
      </c>
      <c r="I104" s="214"/>
      <c r="J104" s="210"/>
      <c r="K104" s="210"/>
      <c r="L104" s="215"/>
      <c r="M104" s="216"/>
      <c r="N104" s="217"/>
      <c r="O104" s="217"/>
      <c r="P104" s="217"/>
      <c r="Q104" s="217"/>
      <c r="R104" s="217"/>
      <c r="S104" s="217"/>
      <c r="T104" s="218"/>
      <c r="AT104" s="219" t="s">
        <v>140</v>
      </c>
      <c r="AU104" s="219" t="s">
        <v>85</v>
      </c>
      <c r="AV104" s="14" t="s">
        <v>132</v>
      </c>
      <c r="AW104" s="14" t="s">
        <v>36</v>
      </c>
      <c r="AX104" s="14" t="s">
        <v>83</v>
      </c>
      <c r="AY104" s="219" t="s">
        <v>125</v>
      </c>
    </row>
    <row r="105" spans="1:65" s="2" customFormat="1" ht="24.15" customHeight="1">
      <c r="A105" s="37"/>
      <c r="B105" s="38"/>
      <c r="C105" s="177" t="s">
        <v>85</v>
      </c>
      <c r="D105" s="177" t="s">
        <v>127</v>
      </c>
      <c r="E105" s="178" t="s">
        <v>146</v>
      </c>
      <c r="F105" s="179" t="s">
        <v>147</v>
      </c>
      <c r="G105" s="180" t="s">
        <v>130</v>
      </c>
      <c r="H105" s="181">
        <v>1246.45</v>
      </c>
      <c r="I105" s="182"/>
      <c r="J105" s="183">
        <f>ROUND(I105*H105,2)</f>
        <v>0</v>
      </c>
      <c r="K105" s="179" t="s">
        <v>131</v>
      </c>
      <c r="L105" s="42"/>
      <c r="M105" s="184" t="s">
        <v>19</v>
      </c>
      <c r="N105" s="185" t="s">
        <v>48</v>
      </c>
      <c r="O105" s="68"/>
      <c r="P105" s="186">
        <f>O105*H105</f>
        <v>0</v>
      </c>
      <c r="Q105" s="186">
        <v>0</v>
      </c>
      <c r="R105" s="186">
        <f>Q105*H105</f>
        <v>0</v>
      </c>
      <c r="S105" s="186">
        <v>0</v>
      </c>
      <c r="T105" s="187">
        <f>S105*H105</f>
        <v>0</v>
      </c>
      <c r="U105" s="37"/>
      <c r="V105" s="37"/>
      <c r="W105" s="37"/>
      <c r="X105" s="37"/>
      <c r="Y105" s="37"/>
      <c r="Z105" s="37"/>
      <c r="AA105" s="37"/>
      <c r="AB105" s="37"/>
      <c r="AC105" s="37"/>
      <c r="AD105" s="37"/>
      <c r="AE105" s="37"/>
      <c r="AR105" s="188" t="s">
        <v>132</v>
      </c>
      <c r="AT105" s="188" t="s">
        <v>127</v>
      </c>
      <c r="AU105" s="188" t="s">
        <v>85</v>
      </c>
      <c r="AY105" s="20" t="s">
        <v>125</v>
      </c>
      <c r="BE105" s="189">
        <f>IF(N105="základní",J105,0)</f>
        <v>0</v>
      </c>
      <c r="BF105" s="189">
        <f>IF(N105="snížená",J105,0)</f>
        <v>0</v>
      </c>
      <c r="BG105" s="189">
        <f>IF(N105="zákl. přenesená",J105,0)</f>
        <v>0</v>
      </c>
      <c r="BH105" s="189">
        <f>IF(N105="sníž. přenesená",J105,0)</f>
        <v>0</v>
      </c>
      <c r="BI105" s="189">
        <f>IF(N105="nulová",J105,0)</f>
        <v>0</v>
      </c>
      <c r="BJ105" s="20" t="s">
        <v>132</v>
      </c>
      <c r="BK105" s="189">
        <f>ROUND(I105*H105,2)</f>
        <v>0</v>
      </c>
      <c r="BL105" s="20" t="s">
        <v>132</v>
      </c>
      <c r="BM105" s="188" t="s">
        <v>148</v>
      </c>
    </row>
    <row r="106" spans="1:65" s="2" customFormat="1" ht="19.2">
      <c r="A106" s="37"/>
      <c r="B106" s="38"/>
      <c r="C106" s="39"/>
      <c r="D106" s="190" t="s">
        <v>134</v>
      </c>
      <c r="E106" s="39"/>
      <c r="F106" s="191" t="s">
        <v>149</v>
      </c>
      <c r="G106" s="39"/>
      <c r="H106" s="39"/>
      <c r="I106" s="192"/>
      <c r="J106" s="39"/>
      <c r="K106" s="39"/>
      <c r="L106" s="42"/>
      <c r="M106" s="193"/>
      <c r="N106" s="194"/>
      <c r="O106" s="68"/>
      <c r="P106" s="68"/>
      <c r="Q106" s="68"/>
      <c r="R106" s="68"/>
      <c r="S106" s="68"/>
      <c r="T106" s="69"/>
      <c r="U106" s="37"/>
      <c r="V106" s="37"/>
      <c r="W106" s="37"/>
      <c r="X106" s="37"/>
      <c r="Y106" s="37"/>
      <c r="Z106" s="37"/>
      <c r="AA106" s="37"/>
      <c r="AB106" s="37"/>
      <c r="AC106" s="37"/>
      <c r="AD106" s="37"/>
      <c r="AE106" s="37"/>
      <c r="AT106" s="20" t="s">
        <v>134</v>
      </c>
      <c r="AU106" s="20" t="s">
        <v>85</v>
      </c>
    </row>
    <row r="107" spans="1:65" s="2" customFormat="1" ht="10.199999999999999">
      <c r="A107" s="37"/>
      <c r="B107" s="38"/>
      <c r="C107" s="39"/>
      <c r="D107" s="195" t="s">
        <v>136</v>
      </c>
      <c r="E107" s="39"/>
      <c r="F107" s="196" t="s">
        <v>150</v>
      </c>
      <c r="G107" s="39"/>
      <c r="H107" s="39"/>
      <c r="I107" s="192"/>
      <c r="J107" s="39"/>
      <c r="K107" s="39"/>
      <c r="L107" s="42"/>
      <c r="M107" s="193"/>
      <c r="N107" s="194"/>
      <c r="O107" s="68"/>
      <c r="P107" s="68"/>
      <c r="Q107" s="68"/>
      <c r="R107" s="68"/>
      <c r="S107" s="68"/>
      <c r="T107" s="69"/>
      <c r="U107" s="37"/>
      <c r="V107" s="37"/>
      <c r="W107" s="37"/>
      <c r="X107" s="37"/>
      <c r="Y107" s="37"/>
      <c r="Z107" s="37"/>
      <c r="AA107" s="37"/>
      <c r="AB107" s="37"/>
      <c r="AC107" s="37"/>
      <c r="AD107" s="37"/>
      <c r="AE107" s="37"/>
      <c r="AT107" s="20" t="s">
        <v>136</v>
      </c>
      <c r="AU107" s="20" t="s">
        <v>85</v>
      </c>
    </row>
    <row r="108" spans="1:65" s="2" customFormat="1" ht="19.2">
      <c r="A108" s="37"/>
      <c r="B108" s="38"/>
      <c r="C108" s="39"/>
      <c r="D108" s="190" t="s">
        <v>138</v>
      </c>
      <c r="E108" s="39"/>
      <c r="F108" s="197" t="s">
        <v>151</v>
      </c>
      <c r="G108" s="39"/>
      <c r="H108" s="39"/>
      <c r="I108" s="192"/>
      <c r="J108" s="39"/>
      <c r="K108" s="39"/>
      <c r="L108" s="42"/>
      <c r="M108" s="193"/>
      <c r="N108" s="194"/>
      <c r="O108" s="68"/>
      <c r="P108" s="68"/>
      <c r="Q108" s="68"/>
      <c r="R108" s="68"/>
      <c r="S108" s="68"/>
      <c r="T108" s="69"/>
      <c r="U108" s="37"/>
      <c r="V108" s="37"/>
      <c r="W108" s="37"/>
      <c r="X108" s="37"/>
      <c r="Y108" s="37"/>
      <c r="Z108" s="37"/>
      <c r="AA108" s="37"/>
      <c r="AB108" s="37"/>
      <c r="AC108" s="37"/>
      <c r="AD108" s="37"/>
      <c r="AE108" s="37"/>
      <c r="AT108" s="20" t="s">
        <v>138</v>
      </c>
      <c r="AU108" s="20" t="s">
        <v>85</v>
      </c>
    </row>
    <row r="109" spans="1:65" s="13" customFormat="1" ht="10.199999999999999">
      <c r="B109" s="198"/>
      <c r="C109" s="199"/>
      <c r="D109" s="190" t="s">
        <v>140</v>
      </c>
      <c r="E109" s="200" t="s">
        <v>19</v>
      </c>
      <c r="F109" s="201" t="s">
        <v>152</v>
      </c>
      <c r="G109" s="199"/>
      <c r="H109" s="202">
        <v>1246.45</v>
      </c>
      <c r="I109" s="203"/>
      <c r="J109" s="199"/>
      <c r="K109" s="199"/>
      <c r="L109" s="204"/>
      <c r="M109" s="205"/>
      <c r="N109" s="206"/>
      <c r="O109" s="206"/>
      <c r="P109" s="206"/>
      <c r="Q109" s="206"/>
      <c r="R109" s="206"/>
      <c r="S109" s="206"/>
      <c r="T109" s="207"/>
      <c r="AT109" s="208" t="s">
        <v>140</v>
      </c>
      <c r="AU109" s="208" t="s">
        <v>85</v>
      </c>
      <c r="AV109" s="13" t="s">
        <v>85</v>
      </c>
      <c r="AW109" s="13" t="s">
        <v>36</v>
      </c>
      <c r="AX109" s="13" t="s">
        <v>75</v>
      </c>
      <c r="AY109" s="208" t="s">
        <v>125</v>
      </c>
    </row>
    <row r="110" spans="1:65" s="14" customFormat="1" ht="10.199999999999999">
      <c r="B110" s="209"/>
      <c r="C110" s="210"/>
      <c r="D110" s="190" t="s">
        <v>140</v>
      </c>
      <c r="E110" s="211" t="s">
        <v>19</v>
      </c>
      <c r="F110" s="212" t="s">
        <v>145</v>
      </c>
      <c r="G110" s="210"/>
      <c r="H110" s="213">
        <v>1246.45</v>
      </c>
      <c r="I110" s="214"/>
      <c r="J110" s="210"/>
      <c r="K110" s="210"/>
      <c r="L110" s="215"/>
      <c r="M110" s="216"/>
      <c r="N110" s="217"/>
      <c r="O110" s="217"/>
      <c r="P110" s="217"/>
      <c r="Q110" s="217"/>
      <c r="R110" s="217"/>
      <c r="S110" s="217"/>
      <c r="T110" s="218"/>
      <c r="AT110" s="219" t="s">
        <v>140</v>
      </c>
      <c r="AU110" s="219" t="s">
        <v>85</v>
      </c>
      <c r="AV110" s="14" t="s">
        <v>132</v>
      </c>
      <c r="AW110" s="14" t="s">
        <v>36</v>
      </c>
      <c r="AX110" s="14" t="s">
        <v>83</v>
      </c>
      <c r="AY110" s="219" t="s">
        <v>125</v>
      </c>
    </row>
    <row r="111" spans="1:65" s="2" customFormat="1" ht="33" customHeight="1">
      <c r="A111" s="37"/>
      <c r="B111" s="38"/>
      <c r="C111" s="177" t="s">
        <v>153</v>
      </c>
      <c r="D111" s="177" t="s">
        <v>127</v>
      </c>
      <c r="E111" s="178" t="s">
        <v>154</v>
      </c>
      <c r="F111" s="179" t="s">
        <v>155</v>
      </c>
      <c r="G111" s="180" t="s">
        <v>156</v>
      </c>
      <c r="H111" s="181">
        <v>9.5150000000000006</v>
      </c>
      <c r="I111" s="182"/>
      <c r="J111" s="183">
        <f>ROUND(I111*H111,2)</f>
        <v>0</v>
      </c>
      <c r="K111" s="179" t="s">
        <v>131</v>
      </c>
      <c r="L111" s="42"/>
      <c r="M111" s="184" t="s">
        <v>19</v>
      </c>
      <c r="N111" s="185" t="s">
        <v>48</v>
      </c>
      <c r="O111" s="68"/>
      <c r="P111" s="186">
        <f>O111*H111</f>
        <v>0</v>
      </c>
      <c r="Q111" s="186">
        <v>0</v>
      </c>
      <c r="R111" s="186">
        <f>Q111*H111</f>
        <v>0</v>
      </c>
      <c r="S111" s="186">
        <v>0</v>
      </c>
      <c r="T111" s="187">
        <f>S111*H111</f>
        <v>0</v>
      </c>
      <c r="U111" s="37"/>
      <c r="V111" s="37"/>
      <c r="W111" s="37"/>
      <c r="X111" s="37"/>
      <c r="Y111" s="37"/>
      <c r="Z111" s="37"/>
      <c r="AA111" s="37"/>
      <c r="AB111" s="37"/>
      <c r="AC111" s="37"/>
      <c r="AD111" s="37"/>
      <c r="AE111" s="37"/>
      <c r="AR111" s="188" t="s">
        <v>132</v>
      </c>
      <c r="AT111" s="188" t="s">
        <v>127</v>
      </c>
      <c r="AU111" s="188" t="s">
        <v>85</v>
      </c>
      <c r="AY111" s="20" t="s">
        <v>125</v>
      </c>
      <c r="BE111" s="189">
        <f>IF(N111="základní",J111,0)</f>
        <v>0</v>
      </c>
      <c r="BF111" s="189">
        <f>IF(N111="snížená",J111,0)</f>
        <v>0</v>
      </c>
      <c r="BG111" s="189">
        <f>IF(N111="zákl. přenesená",J111,0)</f>
        <v>0</v>
      </c>
      <c r="BH111" s="189">
        <f>IF(N111="sníž. přenesená",J111,0)</f>
        <v>0</v>
      </c>
      <c r="BI111" s="189">
        <f>IF(N111="nulová",J111,0)</f>
        <v>0</v>
      </c>
      <c r="BJ111" s="20" t="s">
        <v>132</v>
      </c>
      <c r="BK111" s="189">
        <f>ROUND(I111*H111,2)</f>
        <v>0</v>
      </c>
      <c r="BL111" s="20" t="s">
        <v>132</v>
      </c>
      <c r="BM111" s="188" t="s">
        <v>157</v>
      </c>
    </row>
    <row r="112" spans="1:65" s="2" customFormat="1" ht="28.8">
      <c r="A112" s="37"/>
      <c r="B112" s="38"/>
      <c r="C112" s="39"/>
      <c r="D112" s="190" t="s">
        <v>134</v>
      </c>
      <c r="E112" s="39"/>
      <c r="F112" s="191" t="s">
        <v>158</v>
      </c>
      <c r="G112" s="39"/>
      <c r="H112" s="39"/>
      <c r="I112" s="192"/>
      <c r="J112" s="39"/>
      <c r="K112" s="39"/>
      <c r="L112" s="42"/>
      <c r="M112" s="193"/>
      <c r="N112" s="194"/>
      <c r="O112" s="68"/>
      <c r="P112" s="68"/>
      <c r="Q112" s="68"/>
      <c r="R112" s="68"/>
      <c r="S112" s="68"/>
      <c r="T112" s="69"/>
      <c r="U112" s="37"/>
      <c r="V112" s="37"/>
      <c r="W112" s="37"/>
      <c r="X112" s="37"/>
      <c r="Y112" s="37"/>
      <c r="Z112" s="37"/>
      <c r="AA112" s="37"/>
      <c r="AB112" s="37"/>
      <c r="AC112" s="37"/>
      <c r="AD112" s="37"/>
      <c r="AE112" s="37"/>
      <c r="AT112" s="20" t="s">
        <v>134</v>
      </c>
      <c r="AU112" s="20" t="s">
        <v>85</v>
      </c>
    </row>
    <row r="113" spans="1:65" s="2" customFormat="1" ht="10.199999999999999">
      <c r="A113" s="37"/>
      <c r="B113" s="38"/>
      <c r="C113" s="39"/>
      <c r="D113" s="195" t="s">
        <v>136</v>
      </c>
      <c r="E113" s="39"/>
      <c r="F113" s="196" t="s">
        <v>159</v>
      </c>
      <c r="G113" s="39"/>
      <c r="H113" s="39"/>
      <c r="I113" s="192"/>
      <c r="J113" s="39"/>
      <c r="K113" s="39"/>
      <c r="L113" s="42"/>
      <c r="M113" s="193"/>
      <c r="N113" s="194"/>
      <c r="O113" s="68"/>
      <c r="P113" s="68"/>
      <c r="Q113" s="68"/>
      <c r="R113" s="68"/>
      <c r="S113" s="68"/>
      <c r="T113" s="69"/>
      <c r="U113" s="37"/>
      <c r="V113" s="37"/>
      <c r="W113" s="37"/>
      <c r="X113" s="37"/>
      <c r="Y113" s="37"/>
      <c r="Z113" s="37"/>
      <c r="AA113" s="37"/>
      <c r="AB113" s="37"/>
      <c r="AC113" s="37"/>
      <c r="AD113" s="37"/>
      <c r="AE113" s="37"/>
      <c r="AT113" s="20" t="s">
        <v>136</v>
      </c>
      <c r="AU113" s="20" t="s">
        <v>85</v>
      </c>
    </row>
    <row r="114" spans="1:65" s="2" customFormat="1" ht="19.2">
      <c r="A114" s="37"/>
      <c r="B114" s="38"/>
      <c r="C114" s="39"/>
      <c r="D114" s="190" t="s">
        <v>138</v>
      </c>
      <c r="E114" s="39"/>
      <c r="F114" s="197" t="s">
        <v>160</v>
      </c>
      <c r="G114" s="39"/>
      <c r="H114" s="39"/>
      <c r="I114" s="192"/>
      <c r="J114" s="39"/>
      <c r="K114" s="39"/>
      <c r="L114" s="42"/>
      <c r="M114" s="193"/>
      <c r="N114" s="194"/>
      <c r="O114" s="68"/>
      <c r="P114" s="68"/>
      <c r="Q114" s="68"/>
      <c r="R114" s="68"/>
      <c r="S114" s="68"/>
      <c r="T114" s="69"/>
      <c r="U114" s="37"/>
      <c r="V114" s="37"/>
      <c r="W114" s="37"/>
      <c r="X114" s="37"/>
      <c r="Y114" s="37"/>
      <c r="Z114" s="37"/>
      <c r="AA114" s="37"/>
      <c r="AB114" s="37"/>
      <c r="AC114" s="37"/>
      <c r="AD114" s="37"/>
      <c r="AE114" s="37"/>
      <c r="AT114" s="20" t="s">
        <v>138</v>
      </c>
      <c r="AU114" s="20" t="s">
        <v>85</v>
      </c>
    </row>
    <row r="115" spans="1:65" s="15" customFormat="1" ht="20.399999999999999">
      <c r="B115" s="220"/>
      <c r="C115" s="221"/>
      <c r="D115" s="190" t="s">
        <v>140</v>
      </c>
      <c r="E115" s="222" t="s">
        <v>19</v>
      </c>
      <c r="F115" s="223" t="s">
        <v>161</v>
      </c>
      <c r="G115" s="221"/>
      <c r="H115" s="222" t="s">
        <v>19</v>
      </c>
      <c r="I115" s="224"/>
      <c r="J115" s="221"/>
      <c r="K115" s="221"/>
      <c r="L115" s="225"/>
      <c r="M115" s="226"/>
      <c r="N115" s="227"/>
      <c r="O115" s="227"/>
      <c r="P115" s="227"/>
      <c r="Q115" s="227"/>
      <c r="R115" s="227"/>
      <c r="S115" s="227"/>
      <c r="T115" s="228"/>
      <c r="AT115" s="229" t="s">
        <v>140</v>
      </c>
      <c r="AU115" s="229" t="s">
        <v>85</v>
      </c>
      <c r="AV115" s="15" t="s">
        <v>83</v>
      </c>
      <c r="AW115" s="15" t="s">
        <v>36</v>
      </c>
      <c r="AX115" s="15" t="s">
        <v>75</v>
      </c>
      <c r="AY115" s="229" t="s">
        <v>125</v>
      </c>
    </row>
    <row r="116" spans="1:65" s="13" customFormat="1" ht="10.199999999999999">
      <c r="B116" s="198"/>
      <c r="C116" s="199"/>
      <c r="D116" s="190" t="s">
        <v>140</v>
      </c>
      <c r="E116" s="200" t="s">
        <v>19</v>
      </c>
      <c r="F116" s="201" t="s">
        <v>162</v>
      </c>
      <c r="G116" s="199"/>
      <c r="H116" s="202">
        <v>4.375</v>
      </c>
      <c r="I116" s="203"/>
      <c r="J116" s="199"/>
      <c r="K116" s="199"/>
      <c r="L116" s="204"/>
      <c r="M116" s="205"/>
      <c r="N116" s="206"/>
      <c r="O116" s="206"/>
      <c r="P116" s="206"/>
      <c r="Q116" s="206"/>
      <c r="R116" s="206"/>
      <c r="S116" s="206"/>
      <c r="T116" s="207"/>
      <c r="AT116" s="208" t="s">
        <v>140</v>
      </c>
      <c r="AU116" s="208" t="s">
        <v>85</v>
      </c>
      <c r="AV116" s="13" t="s">
        <v>85</v>
      </c>
      <c r="AW116" s="13" t="s">
        <v>36</v>
      </c>
      <c r="AX116" s="13" t="s">
        <v>75</v>
      </c>
      <c r="AY116" s="208" t="s">
        <v>125</v>
      </c>
    </row>
    <row r="117" spans="1:65" s="13" customFormat="1" ht="10.199999999999999">
      <c r="B117" s="198"/>
      <c r="C117" s="199"/>
      <c r="D117" s="190" t="s">
        <v>140</v>
      </c>
      <c r="E117" s="200" t="s">
        <v>19</v>
      </c>
      <c r="F117" s="201" t="s">
        <v>163</v>
      </c>
      <c r="G117" s="199"/>
      <c r="H117" s="202">
        <v>2.2639999999999998</v>
      </c>
      <c r="I117" s="203"/>
      <c r="J117" s="199"/>
      <c r="K117" s="199"/>
      <c r="L117" s="204"/>
      <c r="M117" s="205"/>
      <c r="N117" s="206"/>
      <c r="O117" s="206"/>
      <c r="P117" s="206"/>
      <c r="Q117" s="206"/>
      <c r="R117" s="206"/>
      <c r="S117" s="206"/>
      <c r="T117" s="207"/>
      <c r="AT117" s="208" t="s">
        <v>140</v>
      </c>
      <c r="AU117" s="208" t="s">
        <v>85</v>
      </c>
      <c r="AV117" s="13" t="s">
        <v>85</v>
      </c>
      <c r="AW117" s="13" t="s">
        <v>36</v>
      </c>
      <c r="AX117" s="13" t="s">
        <v>75</v>
      </c>
      <c r="AY117" s="208" t="s">
        <v>125</v>
      </c>
    </row>
    <row r="118" spans="1:65" s="13" customFormat="1" ht="20.399999999999999">
      <c r="B118" s="198"/>
      <c r="C118" s="199"/>
      <c r="D118" s="190" t="s">
        <v>140</v>
      </c>
      <c r="E118" s="200" t="s">
        <v>19</v>
      </c>
      <c r="F118" s="201" t="s">
        <v>164</v>
      </c>
      <c r="G118" s="199"/>
      <c r="H118" s="202">
        <v>2.8759999999999999</v>
      </c>
      <c r="I118" s="203"/>
      <c r="J118" s="199"/>
      <c r="K118" s="199"/>
      <c r="L118" s="204"/>
      <c r="M118" s="205"/>
      <c r="N118" s="206"/>
      <c r="O118" s="206"/>
      <c r="P118" s="206"/>
      <c r="Q118" s="206"/>
      <c r="R118" s="206"/>
      <c r="S118" s="206"/>
      <c r="T118" s="207"/>
      <c r="AT118" s="208" t="s">
        <v>140</v>
      </c>
      <c r="AU118" s="208" t="s">
        <v>85</v>
      </c>
      <c r="AV118" s="13" t="s">
        <v>85</v>
      </c>
      <c r="AW118" s="13" t="s">
        <v>36</v>
      </c>
      <c r="AX118" s="13" t="s">
        <v>75</v>
      </c>
      <c r="AY118" s="208" t="s">
        <v>125</v>
      </c>
    </row>
    <row r="119" spans="1:65" s="14" customFormat="1" ht="10.199999999999999">
      <c r="B119" s="209"/>
      <c r="C119" s="210"/>
      <c r="D119" s="190" t="s">
        <v>140</v>
      </c>
      <c r="E119" s="211" t="s">
        <v>19</v>
      </c>
      <c r="F119" s="212" t="s">
        <v>145</v>
      </c>
      <c r="G119" s="210"/>
      <c r="H119" s="213">
        <v>9.5150000000000006</v>
      </c>
      <c r="I119" s="214"/>
      <c r="J119" s="210"/>
      <c r="K119" s="210"/>
      <c r="L119" s="215"/>
      <c r="M119" s="216"/>
      <c r="N119" s="217"/>
      <c r="O119" s="217"/>
      <c r="P119" s="217"/>
      <c r="Q119" s="217"/>
      <c r="R119" s="217"/>
      <c r="S119" s="217"/>
      <c r="T119" s="218"/>
      <c r="AT119" s="219" t="s">
        <v>140</v>
      </c>
      <c r="AU119" s="219" t="s">
        <v>85</v>
      </c>
      <c r="AV119" s="14" t="s">
        <v>132</v>
      </c>
      <c r="AW119" s="14" t="s">
        <v>36</v>
      </c>
      <c r="AX119" s="14" t="s">
        <v>83</v>
      </c>
      <c r="AY119" s="219" t="s">
        <v>125</v>
      </c>
    </row>
    <row r="120" spans="1:65" s="2" customFormat="1" ht="33" customHeight="1">
      <c r="A120" s="37"/>
      <c r="B120" s="38"/>
      <c r="C120" s="177" t="s">
        <v>132</v>
      </c>
      <c r="D120" s="177" t="s">
        <v>127</v>
      </c>
      <c r="E120" s="178" t="s">
        <v>165</v>
      </c>
      <c r="F120" s="179" t="s">
        <v>166</v>
      </c>
      <c r="G120" s="180" t="s">
        <v>156</v>
      </c>
      <c r="H120" s="181">
        <v>28.547999999999998</v>
      </c>
      <c r="I120" s="182"/>
      <c r="J120" s="183">
        <f>ROUND(I120*H120,2)</f>
        <v>0</v>
      </c>
      <c r="K120" s="179" t="s">
        <v>131</v>
      </c>
      <c r="L120" s="42"/>
      <c r="M120" s="184" t="s">
        <v>19</v>
      </c>
      <c r="N120" s="185" t="s">
        <v>48</v>
      </c>
      <c r="O120" s="68"/>
      <c r="P120" s="186">
        <f>O120*H120</f>
        <v>0</v>
      </c>
      <c r="Q120" s="186">
        <v>0</v>
      </c>
      <c r="R120" s="186">
        <f>Q120*H120</f>
        <v>0</v>
      </c>
      <c r="S120" s="186">
        <v>0</v>
      </c>
      <c r="T120" s="187">
        <f>S120*H120</f>
        <v>0</v>
      </c>
      <c r="U120" s="37"/>
      <c r="V120" s="37"/>
      <c r="W120" s="37"/>
      <c r="X120" s="37"/>
      <c r="Y120" s="37"/>
      <c r="Z120" s="37"/>
      <c r="AA120" s="37"/>
      <c r="AB120" s="37"/>
      <c r="AC120" s="37"/>
      <c r="AD120" s="37"/>
      <c r="AE120" s="37"/>
      <c r="AR120" s="188" t="s">
        <v>132</v>
      </c>
      <c r="AT120" s="188" t="s">
        <v>127</v>
      </c>
      <c r="AU120" s="188" t="s">
        <v>85</v>
      </c>
      <c r="AY120" s="20" t="s">
        <v>125</v>
      </c>
      <c r="BE120" s="189">
        <f>IF(N120="základní",J120,0)</f>
        <v>0</v>
      </c>
      <c r="BF120" s="189">
        <f>IF(N120="snížená",J120,0)</f>
        <v>0</v>
      </c>
      <c r="BG120" s="189">
        <f>IF(N120="zákl. přenesená",J120,0)</f>
        <v>0</v>
      </c>
      <c r="BH120" s="189">
        <f>IF(N120="sníž. přenesená",J120,0)</f>
        <v>0</v>
      </c>
      <c r="BI120" s="189">
        <f>IF(N120="nulová",J120,0)</f>
        <v>0</v>
      </c>
      <c r="BJ120" s="20" t="s">
        <v>132</v>
      </c>
      <c r="BK120" s="189">
        <f>ROUND(I120*H120,2)</f>
        <v>0</v>
      </c>
      <c r="BL120" s="20" t="s">
        <v>132</v>
      </c>
      <c r="BM120" s="188" t="s">
        <v>167</v>
      </c>
    </row>
    <row r="121" spans="1:65" s="2" customFormat="1" ht="28.8">
      <c r="A121" s="37"/>
      <c r="B121" s="38"/>
      <c r="C121" s="39"/>
      <c r="D121" s="190" t="s">
        <v>134</v>
      </c>
      <c r="E121" s="39"/>
      <c r="F121" s="191" t="s">
        <v>168</v>
      </c>
      <c r="G121" s="39"/>
      <c r="H121" s="39"/>
      <c r="I121" s="192"/>
      <c r="J121" s="39"/>
      <c r="K121" s="39"/>
      <c r="L121" s="42"/>
      <c r="M121" s="193"/>
      <c r="N121" s="194"/>
      <c r="O121" s="68"/>
      <c r="P121" s="68"/>
      <c r="Q121" s="68"/>
      <c r="R121" s="68"/>
      <c r="S121" s="68"/>
      <c r="T121" s="69"/>
      <c r="U121" s="37"/>
      <c r="V121" s="37"/>
      <c r="W121" s="37"/>
      <c r="X121" s="37"/>
      <c r="Y121" s="37"/>
      <c r="Z121" s="37"/>
      <c r="AA121" s="37"/>
      <c r="AB121" s="37"/>
      <c r="AC121" s="37"/>
      <c r="AD121" s="37"/>
      <c r="AE121" s="37"/>
      <c r="AT121" s="20" t="s">
        <v>134</v>
      </c>
      <c r="AU121" s="20" t="s">
        <v>85</v>
      </c>
    </row>
    <row r="122" spans="1:65" s="2" customFormat="1" ht="10.199999999999999">
      <c r="A122" s="37"/>
      <c r="B122" s="38"/>
      <c r="C122" s="39"/>
      <c r="D122" s="195" t="s">
        <v>136</v>
      </c>
      <c r="E122" s="39"/>
      <c r="F122" s="196" t="s">
        <v>169</v>
      </c>
      <c r="G122" s="39"/>
      <c r="H122" s="39"/>
      <c r="I122" s="192"/>
      <c r="J122" s="39"/>
      <c r="K122" s="39"/>
      <c r="L122" s="42"/>
      <c r="M122" s="193"/>
      <c r="N122" s="194"/>
      <c r="O122" s="68"/>
      <c r="P122" s="68"/>
      <c r="Q122" s="68"/>
      <c r="R122" s="68"/>
      <c r="S122" s="68"/>
      <c r="T122" s="69"/>
      <c r="U122" s="37"/>
      <c r="V122" s="37"/>
      <c r="W122" s="37"/>
      <c r="X122" s="37"/>
      <c r="Y122" s="37"/>
      <c r="Z122" s="37"/>
      <c r="AA122" s="37"/>
      <c r="AB122" s="37"/>
      <c r="AC122" s="37"/>
      <c r="AD122" s="37"/>
      <c r="AE122" s="37"/>
      <c r="AT122" s="20" t="s">
        <v>136</v>
      </c>
      <c r="AU122" s="20" t="s">
        <v>85</v>
      </c>
    </row>
    <row r="123" spans="1:65" s="2" customFormat="1" ht="19.2">
      <c r="A123" s="37"/>
      <c r="B123" s="38"/>
      <c r="C123" s="39"/>
      <c r="D123" s="190" t="s">
        <v>138</v>
      </c>
      <c r="E123" s="39"/>
      <c r="F123" s="197" t="s">
        <v>160</v>
      </c>
      <c r="G123" s="39"/>
      <c r="H123" s="39"/>
      <c r="I123" s="192"/>
      <c r="J123" s="39"/>
      <c r="K123" s="39"/>
      <c r="L123" s="42"/>
      <c r="M123" s="193"/>
      <c r="N123" s="194"/>
      <c r="O123" s="68"/>
      <c r="P123" s="68"/>
      <c r="Q123" s="68"/>
      <c r="R123" s="68"/>
      <c r="S123" s="68"/>
      <c r="T123" s="69"/>
      <c r="U123" s="37"/>
      <c r="V123" s="37"/>
      <c r="W123" s="37"/>
      <c r="X123" s="37"/>
      <c r="Y123" s="37"/>
      <c r="Z123" s="37"/>
      <c r="AA123" s="37"/>
      <c r="AB123" s="37"/>
      <c r="AC123" s="37"/>
      <c r="AD123" s="37"/>
      <c r="AE123" s="37"/>
      <c r="AT123" s="20" t="s">
        <v>138</v>
      </c>
      <c r="AU123" s="20" t="s">
        <v>85</v>
      </c>
    </row>
    <row r="124" spans="1:65" s="15" customFormat="1" ht="20.399999999999999">
      <c r="B124" s="220"/>
      <c r="C124" s="221"/>
      <c r="D124" s="190" t="s">
        <v>140</v>
      </c>
      <c r="E124" s="222" t="s">
        <v>19</v>
      </c>
      <c r="F124" s="223" t="s">
        <v>170</v>
      </c>
      <c r="G124" s="221"/>
      <c r="H124" s="222" t="s">
        <v>19</v>
      </c>
      <c r="I124" s="224"/>
      <c r="J124" s="221"/>
      <c r="K124" s="221"/>
      <c r="L124" s="225"/>
      <c r="M124" s="226"/>
      <c r="N124" s="227"/>
      <c r="O124" s="227"/>
      <c r="P124" s="227"/>
      <c r="Q124" s="227"/>
      <c r="R124" s="227"/>
      <c r="S124" s="227"/>
      <c r="T124" s="228"/>
      <c r="AT124" s="229" t="s">
        <v>140</v>
      </c>
      <c r="AU124" s="229" t="s">
        <v>85</v>
      </c>
      <c r="AV124" s="15" t="s">
        <v>83</v>
      </c>
      <c r="AW124" s="15" t="s">
        <v>36</v>
      </c>
      <c r="AX124" s="15" t="s">
        <v>75</v>
      </c>
      <c r="AY124" s="229" t="s">
        <v>125</v>
      </c>
    </row>
    <row r="125" spans="1:65" s="13" customFormat="1" ht="10.199999999999999">
      <c r="B125" s="198"/>
      <c r="C125" s="199"/>
      <c r="D125" s="190" t="s">
        <v>140</v>
      </c>
      <c r="E125" s="200" t="s">
        <v>19</v>
      </c>
      <c r="F125" s="201" t="s">
        <v>171</v>
      </c>
      <c r="G125" s="199"/>
      <c r="H125" s="202">
        <v>13.125999999999999</v>
      </c>
      <c r="I125" s="203"/>
      <c r="J125" s="199"/>
      <c r="K125" s="199"/>
      <c r="L125" s="204"/>
      <c r="M125" s="205"/>
      <c r="N125" s="206"/>
      <c r="O125" s="206"/>
      <c r="P125" s="206"/>
      <c r="Q125" s="206"/>
      <c r="R125" s="206"/>
      <c r="S125" s="206"/>
      <c r="T125" s="207"/>
      <c r="AT125" s="208" t="s">
        <v>140</v>
      </c>
      <c r="AU125" s="208" t="s">
        <v>85</v>
      </c>
      <c r="AV125" s="13" t="s">
        <v>85</v>
      </c>
      <c r="AW125" s="13" t="s">
        <v>36</v>
      </c>
      <c r="AX125" s="13" t="s">
        <v>75</v>
      </c>
      <c r="AY125" s="208" t="s">
        <v>125</v>
      </c>
    </row>
    <row r="126" spans="1:65" s="13" customFormat="1" ht="10.199999999999999">
      <c r="B126" s="198"/>
      <c r="C126" s="199"/>
      <c r="D126" s="190" t="s">
        <v>140</v>
      </c>
      <c r="E126" s="200" t="s">
        <v>19</v>
      </c>
      <c r="F126" s="201" t="s">
        <v>172</v>
      </c>
      <c r="G126" s="199"/>
      <c r="H126" s="202">
        <v>6.7930000000000001</v>
      </c>
      <c r="I126" s="203"/>
      <c r="J126" s="199"/>
      <c r="K126" s="199"/>
      <c r="L126" s="204"/>
      <c r="M126" s="205"/>
      <c r="N126" s="206"/>
      <c r="O126" s="206"/>
      <c r="P126" s="206"/>
      <c r="Q126" s="206"/>
      <c r="R126" s="206"/>
      <c r="S126" s="206"/>
      <c r="T126" s="207"/>
      <c r="AT126" s="208" t="s">
        <v>140</v>
      </c>
      <c r="AU126" s="208" t="s">
        <v>85</v>
      </c>
      <c r="AV126" s="13" t="s">
        <v>85</v>
      </c>
      <c r="AW126" s="13" t="s">
        <v>36</v>
      </c>
      <c r="AX126" s="13" t="s">
        <v>75</v>
      </c>
      <c r="AY126" s="208" t="s">
        <v>125</v>
      </c>
    </row>
    <row r="127" spans="1:65" s="13" customFormat="1" ht="20.399999999999999">
      <c r="B127" s="198"/>
      <c r="C127" s="199"/>
      <c r="D127" s="190" t="s">
        <v>140</v>
      </c>
      <c r="E127" s="200" t="s">
        <v>19</v>
      </c>
      <c r="F127" s="201" t="s">
        <v>173</v>
      </c>
      <c r="G127" s="199"/>
      <c r="H127" s="202">
        <v>8.6289999999999996</v>
      </c>
      <c r="I127" s="203"/>
      <c r="J127" s="199"/>
      <c r="K127" s="199"/>
      <c r="L127" s="204"/>
      <c r="M127" s="205"/>
      <c r="N127" s="206"/>
      <c r="O127" s="206"/>
      <c r="P127" s="206"/>
      <c r="Q127" s="206"/>
      <c r="R127" s="206"/>
      <c r="S127" s="206"/>
      <c r="T127" s="207"/>
      <c r="AT127" s="208" t="s">
        <v>140</v>
      </c>
      <c r="AU127" s="208" t="s">
        <v>85</v>
      </c>
      <c r="AV127" s="13" t="s">
        <v>85</v>
      </c>
      <c r="AW127" s="13" t="s">
        <v>36</v>
      </c>
      <c r="AX127" s="13" t="s">
        <v>75</v>
      </c>
      <c r="AY127" s="208" t="s">
        <v>125</v>
      </c>
    </row>
    <row r="128" spans="1:65" s="14" customFormat="1" ht="10.199999999999999">
      <c r="B128" s="209"/>
      <c r="C128" s="210"/>
      <c r="D128" s="190" t="s">
        <v>140</v>
      </c>
      <c r="E128" s="211" t="s">
        <v>19</v>
      </c>
      <c r="F128" s="212" t="s">
        <v>145</v>
      </c>
      <c r="G128" s="210"/>
      <c r="H128" s="213">
        <v>28.547999999999998</v>
      </c>
      <c r="I128" s="214"/>
      <c r="J128" s="210"/>
      <c r="K128" s="210"/>
      <c r="L128" s="215"/>
      <c r="M128" s="216"/>
      <c r="N128" s="217"/>
      <c r="O128" s="217"/>
      <c r="P128" s="217"/>
      <c r="Q128" s="217"/>
      <c r="R128" s="217"/>
      <c r="S128" s="217"/>
      <c r="T128" s="218"/>
      <c r="AT128" s="219" t="s">
        <v>140</v>
      </c>
      <c r="AU128" s="219" t="s">
        <v>85</v>
      </c>
      <c r="AV128" s="14" t="s">
        <v>132</v>
      </c>
      <c r="AW128" s="14" t="s">
        <v>36</v>
      </c>
      <c r="AX128" s="14" t="s">
        <v>83</v>
      </c>
      <c r="AY128" s="219" t="s">
        <v>125</v>
      </c>
    </row>
    <row r="129" spans="1:65" s="2" customFormat="1" ht="24.15" customHeight="1">
      <c r="A129" s="37"/>
      <c r="B129" s="38"/>
      <c r="C129" s="177" t="s">
        <v>174</v>
      </c>
      <c r="D129" s="177" t="s">
        <v>127</v>
      </c>
      <c r="E129" s="178" t="s">
        <v>175</v>
      </c>
      <c r="F129" s="179" t="s">
        <v>176</v>
      </c>
      <c r="G129" s="180" t="s">
        <v>156</v>
      </c>
      <c r="H129" s="181">
        <v>498.58</v>
      </c>
      <c r="I129" s="182"/>
      <c r="J129" s="183">
        <f>ROUND(I129*H129,2)</f>
        <v>0</v>
      </c>
      <c r="K129" s="179" t="s">
        <v>131</v>
      </c>
      <c r="L129" s="42"/>
      <c r="M129" s="184" t="s">
        <v>19</v>
      </c>
      <c r="N129" s="185" t="s">
        <v>48</v>
      </c>
      <c r="O129" s="68"/>
      <c r="P129" s="186">
        <f>O129*H129</f>
        <v>0</v>
      </c>
      <c r="Q129" s="186">
        <v>0</v>
      </c>
      <c r="R129" s="186">
        <f>Q129*H129</f>
        <v>0</v>
      </c>
      <c r="S129" s="186">
        <v>0</v>
      </c>
      <c r="T129" s="187">
        <f>S129*H129</f>
        <v>0</v>
      </c>
      <c r="U129" s="37"/>
      <c r="V129" s="37"/>
      <c r="W129" s="37"/>
      <c r="X129" s="37"/>
      <c r="Y129" s="37"/>
      <c r="Z129" s="37"/>
      <c r="AA129" s="37"/>
      <c r="AB129" s="37"/>
      <c r="AC129" s="37"/>
      <c r="AD129" s="37"/>
      <c r="AE129" s="37"/>
      <c r="AR129" s="188" t="s">
        <v>132</v>
      </c>
      <c r="AT129" s="188" t="s">
        <v>127</v>
      </c>
      <c r="AU129" s="188" t="s">
        <v>85</v>
      </c>
      <c r="AY129" s="20" t="s">
        <v>125</v>
      </c>
      <c r="BE129" s="189">
        <f>IF(N129="základní",J129,0)</f>
        <v>0</v>
      </c>
      <c r="BF129" s="189">
        <f>IF(N129="snížená",J129,0)</f>
        <v>0</v>
      </c>
      <c r="BG129" s="189">
        <f>IF(N129="zákl. přenesená",J129,0)</f>
        <v>0</v>
      </c>
      <c r="BH129" s="189">
        <f>IF(N129="sníž. přenesená",J129,0)</f>
        <v>0</v>
      </c>
      <c r="BI129" s="189">
        <f>IF(N129="nulová",J129,0)</f>
        <v>0</v>
      </c>
      <c r="BJ129" s="20" t="s">
        <v>132</v>
      </c>
      <c r="BK129" s="189">
        <f>ROUND(I129*H129,2)</f>
        <v>0</v>
      </c>
      <c r="BL129" s="20" t="s">
        <v>132</v>
      </c>
      <c r="BM129" s="188" t="s">
        <v>177</v>
      </c>
    </row>
    <row r="130" spans="1:65" s="2" customFormat="1" ht="19.2">
      <c r="A130" s="37"/>
      <c r="B130" s="38"/>
      <c r="C130" s="39"/>
      <c r="D130" s="190" t="s">
        <v>134</v>
      </c>
      <c r="E130" s="39"/>
      <c r="F130" s="191" t="s">
        <v>178</v>
      </c>
      <c r="G130" s="39"/>
      <c r="H130" s="39"/>
      <c r="I130" s="192"/>
      <c r="J130" s="39"/>
      <c r="K130" s="39"/>
      <c r="L130" s="42"/>
      <c r="M130" s="193"/>
      <c r="N130" s="194"/>
      <c r="O130" s="68"/>
      <c r="P130" s="68"/>
      <c r="Q130" s="68"/>
      <c r="R130" s="68"/>
      <c r="S130" s="68"/>
      <c r="T130" s="69"/>
      <c r="U130" s="37"/>
      <c r="V130" s="37"/>
      <c r="W130" s="37"/>
      <c r="X130" s="37"/>
      <c r="Y130" s="37"/>
      <c r="Z130" s="37"/>
      <c r="AA130" s="37"/>
      <c r="AB130" s="37"/>
      <c r="AC130" s="37"/>
      <c r="AD130" s="37"/>
      <c r="AE130" s="37"/>
      <c r="AT130" s="20" t="s">
        <v>134</v>
      </c>
      <c r="AU130" s="20" t="s">
        <v>85</v>
      </c>
    </row>
    <row r="131" spans="1:65" s="2" customFormat="1" ht="10.199999999999999">
      <c r="A131" s="37"/>
      <c r="B131" s="38"/>
      <c r="C131" s="39"/>
      <c r="D131" s="195" t="s">
        <v>136</v>
      </c>
      <c r="E131" s="39"/>
      <c r="F131" s="196" t="s">
        <v>179</v>
      </c>
      <c r="G131" s="39"/>
      <c r="H131" s="39"/>
      <c r="I131" s="192"/>
      <c r="J131" s="39"/>
      <c r="K131" s="39"/>
      <c r="L131" s="42"/>
      <c r="M131" s="193"/>
      <c r="N131" s="194"/>
      <c r="O131" s="68"/>
      <c r="P131" s="68"/>
      <c r="Q131" s="68"/>
      <c r="R131" s="68"/>
      <c r="S131" s="68"/>
      <c r="T131" s="69"/>
      <c r="U131" s="37"/>
      <c r="V131" s="37"/>
      <c r="W131" s="37"/>
      <c r="X131" s="37"/>
      <c r="Y131" s="37"/>
      <c r="Z131" s="37"/>
      <c r="AA131" s="37"/>
      <c r="AB131" s="37"/>
      <c r="AC131" s="37"/>
      <c r="AD131" s="37"/>
      <c r="AE131" s="37"/>
      <c r="AT131" s="20" t="s">
        <v>136</v>
      </c>
      <c r="AU131" s="20" t="s">
        <v>85</v>
      </c>
    </row>
    <row r="132" spans="1:65" s="13" customFormat="1" ht="20.399999999999999">
      <c r="B132" s="198"/>
      <c r="C132" s="199"/>
      <c r="D132" s="190" t="s">
        <v>140</v>
      </c>
      <c r="E132" s="200" t="s">
        <v>19</v>
      </c>
      <c r="F132" s="201" t="s">
        <v>180</v>
      </c>
      <c r="G132" s="199"/>
      <c r="H132" s="202">
        <v>249.29</v>
      </c>
      <c r="I132" s="203"/>
      <c r="J132" s="199"/>
      <c r="K132" s="199"/>
      <c r="L132" s="204"/>
      <c r="M132" s="205"/>
      <c r="N132" s="206"/>
      <c r="O132" s="206"/>
      <c r="P132" s="206"/>
      <c r="Q132" s="206"/>
      <c r="R132" s="206"/>
      <c r="S132" s="206"/>
      <c r="T132" s="207"/>
      <c r="AT132" s="208" t="s">
        <v>140</v>
      </c>
      <c r="AU132" s="208" t="s">
        <v>85</v>
      </c>
      <c r="AV132" s="13" t="s">
        <v>85</v>
      </c>
      <c r="AW132" s="13" t="s">
        <v>36</v>
      </c>
      <c r="AX132" s="13" t="s">
        <v>75</v>
      </c>
      <c r="AY132" s="208" t="s">
        <v>125</v>
      </c>
    </row>
    <row r="133" spans="1:65" s="13" customFormat="1" ht="20.399999999999999">
      <c r="B133" s="198"/>
      <c r="C133" s="199"/>
      <c r="D133" s="190" t="s">
        <v>140</v>
      </c>
      <c r="E133" s="200" t="s">
        <v>19</v>
      </c>
      <c r="F133" s="201" t="s">
        <v>181</v>
      </c>
      <c r="G133" s="199"/>
      <c r="H133" s="202">
        <v>249.29</v>
      </c>
      <c r="I133" s="203"/>
      <c r="J133" s="199"/>
      <c r="K133" s="199"/>
      <c r="L133" s="204"/>
      <c r="M133" s="205"/>
      <c r="N133" s="206"/>
      <c r="O133" s="206"/>
      <c r="P133" s="206"/>
      <c r="Q133" s="206"/>
      <c r="R133" s="206"/>
      <c r="S133" s="206"/>
      <c r="T133" s="207"/>
      <c r="AT133" s="208" t="s">
        <v>140</v>
      </c>
      <c r="AU133" s="208" t="s">
        <v>85</v>
      </c>
      <c r="AV133" s="13" t="s">
        <v>85</v>
      </c>
      <c r="AW133" s="13" t="s">
        <v>36</v>
      </c>
      <c r="AX133" s="13" t="s">
        <v>75</v>
      </c>
      <c r="AY133" s="208" t="s">
        <v>125</v>
      </c>
    </row>
    <row r="134" spans="1:65" s="14" customFormat="1" ht="10.199999999999999">
      <c r="B134" s="209"/>
      <c r="C134" s="210"/>
      <c r="D134" s="190" t="s">
        <v>140</v>
      </c>
      <c r="E134" s="211" t="s">
        <v>19</v>
      </c>
      <c r="F134" s="212" t="s">
        <v>145</v>
      </c>
      <c r="G134" s="210"/>
      <c r="H134" s="213">
        <v>498.58</v>
      </c>
      <c r="I134" s="214"/>
      <c r="J134" s="210"/>
      <c r="K134" s="210"/>
      <c r="L134" s="215"/>
      <c r="M134" s="216"/>
      <c r="N134" s="217"/>
      <c r="O134" s="217"/>
      <c r="P134" s="217"/>
      <c r="Q134" s="217"/>
      <c r="R134" s="217"/>
      <c r="S134" s="217"/>
      <c r="T134" s="218"/>
      <c r="AT134" s="219" t="s">
        <v>140</v>
      </c>
      <c r="AU134" s="219" t="s">
        <v>85</v>
      </c>
      <c r="AV134" s="14" t="s">
        <v>132</v>
      </c>
      <c r="AW134" s="14" t="s">
        <v>36</v>
      </c>
      <c r="AX134" s="14" t="s">
        <v>83</v>
      </c>
      <c r="AY134" s="219" t="s">
        <v>125</v>
      </c>
    </row>
    <row r="135" spans="1:65" s="2" customFormat="1" ht="37.799999999999997" customHeight="1">
      <c r="A135" s="37"/>
      <c r="B135" s="38"/>
      <c r="C135" s="177" t="s">
        <v>182</v>
      </c>
      <c r="D135" s="177" t="s">
        <v>127</v>
      </c>
      <c r="E135" s="178" t="s">
        <v>183</v>
      </c>
      <c r="F135" s="179" t="s">
        <v>184</v>
      </c>
      <c r="G135" s="180" t="s">
        <v>156</v>
      </c>
      <c r="H135" s="181">
        <v>38.063000000000002</v>
      </c>
      <c r="I135" s="182"/>
      <c r="J135" s="183">
        <f>ROUND(I135*H135,2)</f>
        <v>0</v>
      </c>
      <c r="K135" s="179" t="s">
        <v>131</v>
      </c>
      <c r="L135" s="42"/>
      <c r="M135" s="184" t="s">
        <v>19</v>
      </c>
      <c r="N135" s="185" t="s">
        <v>48</v>
      </c>
      <c r="O135" s="68"/>
      <c r="P135" s="186">
        <f>O135*H135</f>
        <v>0</v>
      </c>
      <c r="Q135" s="186">
        <v>0</v>
      </c>
      <c r="R135" s="186">
        <f>Q135*H135</f>
        <v>0</v>
      </c>
      <c r="S135" s="186">
        <v>0</v>
      </c>
      <c r="T135" s="187">
        <f>S135*H135</f>
        <v>0</v>
      </c>
      <c r="U135" s="37"/>
      <c r="V135" s="37"/>
      <c r="W135" s="37"/>
      <c r="X135" s="37"/>
      <c r="Y135" s="37"/>
      <c r="Z135" s="37"/>
      <c r="AA135" s="37"/>
      <c r="AB135" s="37"/>
      <c r="AC135" s="37"/>
      <c r="AD135" s="37"/>
      <c r="AE135" s="37"/>
      <c r="AR135" s="188" t="s">
        <v>132</v>
      </c>
      <c r="AT135" s="188" t="s">
        <v>127</v>
      </c>
      <c r="AU135" s="188" t="s">
        <v>85</v>
      </c>
      <c r="AY135" s="20" t="s">
        <v>125</v>
      </c>
      <c r="BE135" s="189">
        <f>IF(N135="základní",J135,0)</f>
        <v>0</v>
      </c>
      <c r="BF135" s="189">
        <f>IF(N135="snížená",J135,0)</f>
        <v>0</v>
      </c>
      <c r="BG135" s="189">
        <f>IF(N135="zákl. přenesená",J135,0)</f>
        <v>0</v>
      </c>
      <c r="BH135" s="189">
        <f>IF(N135="sníž. přenesená",J135,0)</f>
        <v>0</v>
      </c>
      <c r="BI135" s="189">
        <f>IF(N135="nulová",J135,0)</f>
        <v>0</v>
      </c>
      <c r="BJ135" s="20" t="s">
        <v>132</v>
      </c>
      <c r="BK135" s="189">
        <f>ROUND(I135*H135,2)</f>
        <v>0</v>
      </c>
      <c r="BL135" s="20" t="s">
        <v>132</v>
      </c>
      <c r="BM135" s="188" t="s">
        <v>185</v>
      </c>
    </row>
    <row r="136" spans="1:65" s="2" customFormat="1" ht="38.4">
      <c r="A136" s="37"/>
      <c r="B136" s="38"/>
      <c r="C136" s="39"/>
      <c r="D136" s="190" t="s">
        <v>134</v>
      </c>
      <c r="E136" s="39"/>
      <c r="F136" s="191" t="s">
        <v>186</v>
      </c>
      <c r="G136" s="39"/>
      <c r="H136" s="39"/>
      <c r="I136" s="192"/>
      <c r="J136" s="39"/>
      <c r="K136" s="39"/>
      <c r="L136" s="42"/>
      <c r="M136" s="193"/>
      <c r="N136" s="194"/>
      <c r="O136" s="68"/>
      <c r="P136" s="68"/>
      <c r="Q136" s="68"/>
      <c r="R136" s="68"/>
      <c r="S136" s="68"/>
      <c r="T136" s="69"/>
      <c r="U136" s="37"/>
      <c r="V136" s="37"/>
      <c r="W136" s="37"/>
      <c r="X136" s="37"/>
      <c r="Y136" s="37"/>
      <c r="Z136" s="37"/>
      <c r="AA136" s="37"/>
      <c r="AB136" s="37"/>
      <c r="AC136" s="37"/>
      <c r="AD136" s="37"/>
      <c r="AE136" s="37"/>
      <c r="AT136" s="20" t="s">
        <v>134</v>
      </c>
      <c r="AU136" s="20" t="s">
        <v>85</v>
      </c>
    </row>
    <row r="137" spans="1:65" s="2" customFormat="1" ht="10.199999999999999">
      <c r="A137" s="37"/>
      <c r="B137" s="38"/>
      <c r="C137" s="39"/>
      <c r="D137" s="195" t="s">
        <v>136</v>
      </c>
      <c r="E137" s="39"/>
      <c r="F137" s="196" t="s">
        <v>187</v>
      </c>
      <c r="G137" s="39"/>
      <c r="H137" s="39"/>
      <c r="I137" s="192"/>
      <c r="J137" s="39"/>
      <c r="K137" s="39"/>
      <c r="L137" s="42"/>
      <c r="M137" s="193"/>
      <c r="N137" s="194"/>
      <c r="O137" s="68"/>
      <c r="P137" s="68"/>
      <c r="Q137" s="68"/>
      <c r="R137" s="68"/>
      <c r="S137" s="68"/>
      <c r="T137" s="69"/>
      <c r="U137" s="37"/>
      <c r="V137" s="37"/>
      <c r="W137" s="37"/>
      <c r="X137" s="37"/>
      <c r="Y137" s="37"/>
      <c r="Z137" s="37"/>
      <c r="AA137" s="37"/>
      <c r="AB137" s="37"/>
      <c r="AC137" s="37"/>
      <c r="AD137" s="37"/>
      <c r="AE137" s="37"/>
      <c r="AT137" s="20" t="s">
        <v>136</v>
      </c>
      <c r="AU137" s="20" t="s">
        <v>85</v>
      </c>
    </row>
    <row r="138" spans="1:65" s="13" customFormat="1" ht="20.399999999999999">
      <c r="B138" s="198"/>
      <c r="C138" s="199"/>
      <c r="D138" s="190" t="s">
        <v>140</v>
      </c>
      <c r="E138" s="200" t="s">
        <v>19</v>
      </c>
      <c r="F138" s="201" t="s">
        <v>188</v>
      </c>
      <c r="G138" s="199"/>
      <c r="H138" s="202">
        <v>38.063000000000002</v>
      </c>
      <c r="I138" s="203"/>
      <c r="J138" s="199"/>
      <c r="K138" s="199"/>
      <c r="L138" s="204"/>
      <c r="M138" s="205"/>
      <c r="N138" s="206"/>
      <c r="O138" s="206"/>
      <c r="P138" s="206"/>
      <c r="Q138" s="206"/>
      <c r="R138" s="206"/>
      <c r="S138" s="206"/>
      <c r="T138" s="207"/>
      <c r="AT138" s="208" t="s">
        <v>140</v>
      </c>
      <c r="AU138" s="208" t="s">
        <v>85</v>
      </c>
      <c r="AV138" s="13" t="s">
        <v>85</v>
      </c>
      <c r="AW138" s="13" t="s">
        <v>36</v>
      </c>
      <c r="AX138" s="13" t="s">
        <v>75</v>
      </c>
      <c r="AY138" s="208" t="s">
        <v>125</v>
      </c>
    </row>
    <row r="139" spans="1:65" s="14" customFormat="1" ht="10.199999999999999">
      <c r="B139" s="209"/>
      <c r="C139" s="210"/>
      <c r="D139" s="190" t="s">
        <v>140</v>
      </c>
      <c r="E139" s="211" t="s">
        <v>19</v>
      </c>
      <c r="F139" s="212" t="s">
        <v>145</v>
      </c>
      <c r="G139" s="210"/>
      <c r="H139" s="213">
        <v>38.063000000000002</v>
      </c>
      <c r="I139" s="214"/>
      <c r="J139" s="210"/>
      <c r="K139" s="210"/>
      <c r="L139" s="215"/>
      <c r="M139" s="216"/>
      <c r="N139" s="217"/>
      <c r="O139" s="217"/>
      <c r="P139" s="217"/>
      <c r="Q139" s="217"/>
      <c r="R139" s="217"/>
      <c r="S139" s="217"/>
      <c r="T139" s="218"/>
      <c r="AT139" s="219" t="s">
        <v>140</v>
      </c>
      <c r="AU139" s="219" t="s">
        <v>85</v>
      </c>
      <c r="AV139" s="14" t="s">
        <v>132</v>
      </c>
      <c r="AW139" s="14" t="s">
        <v>36</v>
      </c>
      <c r="AX139" s="14" t="s">
        <v>83</v>
      </c>
      <c r="AY139" s="219" t="s">
        <v>125</v>
      </c>
    </row>
    <row r="140" spans="1:65" s="2" customFormat="1" ht="21.75" customHeight="1">
      <c r="A140" s="37"/>
      <c r="B140" s="38"/>
      <c r="C140" s="177" t="s">
        <v>189</v>
      </c>
      <c r="D140" s="177" t="s">
        <v>127</v>
      </c>
      <c r="E140" s="178" t="s">
        <v>190</v>
      </c>
      <c r="F140" s="179" t="s">
        <v>191</v>
      </c>
      <c r="G140" s="180" t="s">
        <v>156</v>
      </c>
      <c r="H140" s="181">
        <v>249.29</v>
      </c>
      <c r="I140" s="182"/>
      <c r="J140" s="183">
        <f>ROUND(I140*H140,2)</f>
        <v>0</v>
      </c>
      <c r="K140" s="179" t="s">
        <v>131</v>
      </c>
      <c r="L140" s="42"/>
      <c r="M140" s="184" t="s">
        <v>19</v>
      </c>
      <c r="N140" s="185" t="s">
        <v>48</v>
      </c>
      <c r="O140" s="68"/>
      <c r="P140" s="186">
        <f>O140*H140</f>
        <v>0</v>
      </c>
      <c r="Q140" s="186">
        <v>0</v>
      </c>
      <c r="R140" s="186">
        <f>Q140*H140</f>
        <v>0</v>
      </c>
      <c r="S140" s="186">
        <v>0</v>
      </c>
      <c r="T140" s="187">
        <f>S140*H140</f>
        <v>0</v>
      </c>
      <c r="U140" s="37"/>
      <c r="V140" s="37"/>
      <c r="W140" s="37"/>
      <c r="X140" s="37"/>
      <c r="Y140" s="37"/>
      <c r="Z140" s="37"/>
      <c r="AA140" s="37"/>
      <c r="AB140" s="37"/>
      <c r="AC140" s="37"/>
      <c r="AD140" s="37"/>
      <c r="AE140" s="37"/>
      <c r="AR140" s="188" t="s">
        <v>132</v>
      </c>
      <c r="AT140" s="188" t="s">
        <v>127</v>
      </c>
      <c r="AU140" s="188" t="s">
        <v>85</v>
      </c>
      <c r="AY140" s="20" t="s">
        <v>125</v>
      </c>
      <c r="BE140" s="189">
        <f>IF(N140="základní",J140,0)</f>
        <v>0</v>
      </c>
      <c r="BF140" s="189">
        <f>IF(N140="snížená",J140,0)</f>
        <v>0</v>
      </c>
      <c r="BG140" s="189">
        <f>IF(N140="zákl. přenesená",J140,0)</f>
        <v>0</v>
      </c>
      <c r="BH140" s="189">
        <f>IF(N140="sníž. přenesená",J140,0)</f>
        <v>0</v>
      </c>
      <c r="BI140" s="189">
        <f>IF(N140="nulová",J140,0)</f>
        <v>0</v>
      </c>
      <c r="BJ140" s="20" t="s">
        <v>132</v>
      </c>
      <c r="BK140" s="189">
        <f>ROUND(I140*H140,2)</f>
        <v>0</v>
      </c>
      <c r="BL140" s="20" t="s">
        <v>132</v>
      </c>
      <c r="BM140" s="188" t="s">
        <v>192</v>
      </c>
    </row>
    <row r="141" spans="1:65" s="2" customFormat="1" ht="19.2">
      <c r="A141" s="37"/>
      <c r="B141" s="38"/>
      <c r="C141" s="39"/>
      <c r="D141" s="190" t="s">
        <v>134</v>
      </c>
      <c r="E141" s="39"/>
      <c r="F141" s="191" t="s">
        <v>193</v>
      </c>
      <c r="G141" s="39"/>
      <c r="H141" s="39"/>
      <c r="I141" s="192"/>
      <c r="J141" s="39"/>
      <c r="K141" s="39"/>
      <c r="L141" s="42"/>
      <c r="M141" s="193"/>
      <c r="N141" s="194"/>
      <c r="O141" s="68"/>
      <c r="P141" s="68"/>
      <c r="Q141" s="68"/>
      <c r="R141" s="68"/>
      <c r="S141" s="68"/>
      <c r="T141" s="69"/>
      <c r="U141" s="37"/>
      <c r="V141" s="37"/>
      <c r="W141" s="37"/>
      <c r="X141" s="37"/>
      <c r="Y141" s="37"/>
      <c r="Z141" s="37"/>
      <c r="AA141" s="37"/>
      <c r="AB141" s="37"/>
      <c r="AC141" s="37"/>
      <c r="AD141" s="37"/>
      <c r="AE141" s="37"/>
      <c r="AT141" s="20" t="s">
        <v>134</v>
      </c>
      <c r="AU141" s="20" t="s">
        <v>85</v>
      </c>
    </row>
    <row r="142" spans="1:65" s="2" customFormat="1" ht="10.199999999999999">
      <c r="A142" s="37"/>
      <c r="B142" s="38"/>
      <c r="C142" s="39"/>
      <c r="D142" s="195" t="s">
        <v>136</v>
      </c>
      <c r="E142" s="39"/>
      <c r="F142" s="196" t="s">
        <v>194</v>
      </c>
      <c r="G142" s="39"/>
      <c r="H142" s="39"/>
      <c r="I142" s="192"/>
      <c r="J142" s="39"/>
      <c r="K142" s="39"/>
      <c r="L142" s="42"/>
      <c r="M142" s="193"/>
      <c r="N142" s="194"/>
      <c r="O142" s="68"/>
      <c r="P142" s="68"/>
      <c r="Q142" s="68"/>
      <c r="R142" s="68"/>
      <c r="S142" s="68"/>
      <c r="T142" s="69"/>
      <c r="U142" s="37"/>
      <c r="V142" s="37"/>
      <c r="W142" s="37"/>
      <c r="X142" s="37"/>
      <c r="Y142" s="37"/>
      <c r="Z142" s="37"/>
      <c r="AA142" s="37"/>
      <c r="AB142" s="37"/>
      <c r="AC142" s="37"/>
      <c r="AD142" s="37"/>
      <c r="AE142" s="37"/>
      <c r="AT142" s="20" t="s">
        <v>136</v>
      </c>
      <c r="AU142" s="20" t="s">
        <v>85</v>
      </c>
    </row>
    <row r="143" spans="1:65" s="13" customFormat="1" ht="20.399999999999999">
      <c r="B143" s="198"/>
      <c r="C143" s="199"/>
      <c r="D143" s="190" t="s">
        <v>140</v>
      </c>
      <c r="E143" s="200" t="s">
        <v>19</v>
      </c>
      <c r="F143" s="201" t="s">
        <v>195</v>
      </c>
      <c r="G143" s="199"/>
      <c r="H143" s="202">
        <v>249.29</v>
      </c>
      <c r="I143" s="203"/>
      <c r="J143" s="199"/>
      <c r="K143" s="199"/>
      <c r="L143" s="204"/>
      <c r="M143" s="205"/>
      <c r="N143" s="206"/>
      <c r="O143" s="206"/>
      <c r="P143" s="206"/>
      <c r="Q143" s="206"/>
      <c r="R143" s="206"/>
      <c r="S143" s="206"/>
      <c r="T143" s="207"/>
      <c r="AT143" s="208" t="s">
        <v>140</v>
      </c>
      <c r="AU143" s="208" t="s">
        <v>85</v>
      </c>
      <c r="AV143" s="13" t="s">
        <v>85</v>
      </c>
      <c r="AW143" s="13" t="s">
        <v>36</v>
      </c>
      <c r="AX143" s="13" t="s">
        <v>75</v>
      </c>
      <c r="AY143" s="208" t="s">
        <v>125</v>
      </c>
    </row>
    <row r="144" spans="1:65" s="14" customFormat="1" ht="10.199999999999999">
      <c r="B144" s="209"/>
      <c r="C144" s="210"/>
      <c r="D144" s="190" t="s">
        <v>140</v>
      </c>
      <c r="E144" s="211" t="s">
        <v>19</v>
      </c>
      <c r="F144" s="212" t="s">
        <v>145</v>
      </c>
      <c r="G144" s="210"/>
      <c r="H144" s="213">
        <v>249.29</v>
      </c>
      <c r="I144" s="214"/>
      <c r="J144" s="210"/>
      <c r="K144" s="210"/>
      <c r="L144" s="215"/>
      <c r="M144" s="216"/>
      <c r="N144" s="217"/>
      <c r="O144" s="217"/>
      <c r="P144" s="217"/>
      <c r="Q144" s="217"/>
      <c r="R144" s="217"/>
      <c r="S144" s="217"/>
      <c r="T144" s="218"/>
      <c r="AT144" s="219" t="s">
        <v>140</v>
      </c>
      <c r="AU144" s="219" t="s">
        <v>85</v>
      </c>
      <c r="AV144" s="14" t="s">
        <v>132</v>
      </c>
      <c r="AW144" s="14" t="s">
        <v>36</v>
      </c>
      <c r="AX144" s="14" t="s">
        <v>83</v>
      </c>
      <c r="AY144" s="219" t="s">
        <v>125</v>
      </c>
    </row>
    <row r="145" spans="1:65" s="2" customFormat="1" ht="24.15" customHeight="1">
      <c r="A145" s="37"/>
      <c r="B145" s="38"/>
      <c r="C145" s="177" t="s">
        <v>196</v>
      </c>
      <c r="D145" s="177" t="s">
        <v>127</v>
      </c>
      <c r="E145" s="178" t="s">
        <v>197</v>
      </c>
      <c r="F145" s="179" t="s">
        <v>198</v>
      </c>
      <c r="G145" s="180" t="s">
        <v>199</v>
      </c>
      <c r="H145" s="181">
        <v>62.804000000000002</v>
      </c>
      <c r="I145" s="182"/>
      <c r="J145" s="183">
        <f>ROUND(I145*H145,2)</f>
        <v>0</v>
      </c>
      <c r="K145" s="179" t="s">
        <v>131</v>
      </c>
      <c r="L145" s="42"/>
      <c r="M145" s="184" t="s">
        <v>19</v>
      </c>
      <c r="N145" s="185" t="s">
        <v>48</v>
      </c>
      <c r="O145" s="68"/>
      <c r="P145" s="186">
        <f>O145*H145</f>
        <v>0</v>
      </c>
      <c r="Q145" s="186">
        <v>0</v>
      </c>
      <c r="R145" s="186">
        <f>Q145*H145</f>
        <v>0</v>
      </c>
      <c r="S145" s="186">
        <v>0</v>
      </c>
      <c r="T145" s="187">
        <f>S145*H145</f>
        <v>0</v>
      </c>
      <c r="U145" s="37"/>
      <c r="V145" s="37"/>
      <c r="W145" s="37"/>
      <c r="X145" s="37"/>
      <c r="Y145" s="37"/>
      <c r="Z145" s="37"/>
      <c r="AA145" s="37"/>
      <c r="AB145" s="37"/>
      <c r="AC145" s="37"/>
      <c r="AD145" s="37"/>
      <c r="AE145" s="37"/>
      <c r="AR145" s="188" t="s">
        <v>132</v>
      </c>
      <c r="AT145" s="188" t="s">
        <v>127</v>
      </c>
      <c r="AU145" s="188" t="s">
        <v>85</v>
      </c>
      <c r="AY145" s="20" t="s">
        <v>125</v>
      </c>
      <c r="BE145" s="189">
        <f>IF(N145="základní",J145,0)</f>
        <v>0</v>
      </c>
      <c r="BF145" s="189">
        <f>IF(N145="snížená",J145,0)</f>
        <v>0</v>
      </c>
      <c r="BG145" s="189">
        <f>IF(N145="zákl. přenesená",J145,0)</f>
        <v>0</v>
      </c>
      <c r="BH145" s="189">
        <f>IF(N145="sníž. přenesená",J145,0)</f>
        <v>0</v>
      </c>
      <c r="BI145" s="189">
        <f>IF(N145="nulová",J145,0)</f>
        <v>0</v>
      </c>
      <c r="BJ145" s="20" t="s">
        <v>132</v>
      </c>
      <c r="BK145" s="189">
        <f>ROUND(I145*H145,2)</f>
        <v>0</v>
      </c>
      <c r="BL145" s="20" t="s">
        <v>132</v>
      </c>
      <c r="BM145" s="188" t="s">
        <v>200</v>
      </c>
    </row>
    <row r="146" spans="1:65" s="2" customFormat="1" ht="28.8">
      <c r="A146" s="37"/>
      <c r="B146" s="38"/>
      <c r="C146" s="39"/>
      <c r="D146" s="190" t="s">
        <v>134</v>
      </c>
      <c r="E146" s="39"/>
      <c r="F146" s="191" t="s">
        <v>201</v>
      </c>
      <c r="G146" s="39"/>
      <c r="H146" s="39"/>
      <c r="I146" s="192"/>
      <c r="J146" s="39"/>
      <c r="K146" s="39"/>
      <c r="L146" s="42"/>
      <c r="M146" s="193"/>
      <c r="N146" s="194"/>
      <c r="O146" s="68"/>
      <c r="P146" s="68"/>
      <c r="Q146" s="68"/>
      <c r="R146" s="68"/>
      <c r="S146" s="68"/>
      <c r="T146" s="69"/>
      <c r="U146" s="37"/>
      <c r="V146" s="37"/>
      <c r="W146" s="37"/>
      <c r="X146" s="37"/>
      <c r="Y146" s="37"/>
      <c r="Z146" s="37"/>
      <c r="AA146" s="37"/>
      <c r="AB146" s="37"/>
      <c r="AC146" s="37"/>
      <c r="AD146" s="37"/>
      <c r="AE146" s="37"/>
      <c r="AT146" s="20" t="s">
        <v>134</v>
      </c>
      <c r="AU146" s="20" t="s">
        <v>85</v>
      </c>
    </row>
    <row r="147" spans="1:65" s="2" customFormat="1" ht="10.199999999999999">
      <c r="A147" s="37"/>
      <c r="B147" s="38"/>
      <c r="C147" s="39"/>
      <c r="D147" s="195" t="s">
        <v>136</v>
      </c>
      <c r="E147" s="39"/>
      <c r="F147" s="196" t="s">
        <v>202</v>
      </c>
      <c r="G147" s="39"/>
      <c r="H147" s="39"/>
      <c r="I147" s="192"/>
      <c r="J147" s="39"/>
      <c r="K147" s="39"/>
      <c r="L147" s="42"/>
      <c r="M147" s="193"/>
      <c r="N147" s="194"/>
      <c r="O147" s="68"/>
      <c r="P147" s="68"/>
      <c r="Q147" s="68"/>
      <c r="R147" s="68"/>
      <c r="S147" s="68"/>
      <c r="T147" s="69"/>
      <c r="U147" s="37"/>
      <c r="V147" s="37"/>
      <c r="W147" s="37"/>
      <c r="X147" s="37"/>
      <c r="Y147" s="37"/>
      <c r="Z147" s="37"/>
      <c r="AA147" s="37"/>
      <c r="AB147" s="37"/>
      <c r="AC147" s="37"/>
      <c r="AD147" s="37"/>
      <c r="AE147" s="37"/>
      <c r="AT147" s="20" t="s">
        <v>136</v>
      </c>
      <c r="AU147" s="20" t="s">
        <v>85</v>
      </c>
    </row>
    <row r="148" spans="1:65" s="13" customFormat="1" ht="20.399999999999999">
      <c r="B148" s="198"/>
      <c r="C148" s="199"/>
      <c r="D148" s="190" t="s">
        <v>140</v>
      </c>
      <c r="E148" s="200" t="s">
        <v>19</v>
      </c>
      <c r="F148" s="201" t="s">
        <v>203</v>
      </c>
      <c r="G148" s="199"/>
      <c r="H148" s="202">
        <v>62.804000000000002</v>
      </c>
      <c r="I148" s="203"/>
      <c r="J148" s="199"/>
      <c r="K148" s="199"/>
      <c r="L148" s="204"/>
      <c r="M148" s="205"/>
      <c r="N148" s="206"/>
      <c r="O148" s="206"/>
      <c r="P148" s="206"/>
      <c r="Q148" s="206"/>
      <c r="R148" s="206"/>
      <c r="S148" s="206"/>
      <c r="T148" s="207"/>
      <c r="AT148" s="208" t="s">
        <v>140</v>
      </c>
      <c r="AU148" s="208" t="s">
        <v>85</v>
      </c>
      <c r="AV148" s="13" t="s">
        <v>85</v>
      </c>
      <c r="AW148" s="13" t="s">
        <v>36</v>
      </c>
      <c r="AX148" s="13" t="s">
        <v>75</v>
      </c>
      <c r="AY148" s="208" t="s">
        <v>125</v>
      </c>
    </row>
    <row r="149" spans="1:65" s="14" customFormat="1" ht="10.199999999999999">
      <c r="B149" s="209"/>
      <c r="C149" s="210"/>
      <c r="D149" s="190" t="s">
        <v>140</v>
      </c>
      <c r="E149" s="211" t="s">
        <v>19</v>
      </c>
      <c r="F149" s="212" t="s">
        <v>145</v>
      </c>
      <c r="G149" s="210"/>
      <c r="H149" s="213">
        <v>62.804000000000002</v>
      </c>
      <c r="I149" s="214"/>
      <c r="J149" s="210"/>
      <c r="K149" s="210"/>
      <c r="L149" s="215"/>
      <c r="M149" s="216"/>
      <c r="N149" s="217"/>
      <c r="O149" s="217"/>
      <c r="P149" s="217"/>
      <c r="Q149" s="217"/>
      <c r="R149" s="217"/>
      <c r="S149" s="217"/>
      <c r="T149" s="218"/>
      <c r="AT149" s="219" t="s">
        <v>140</v>
      </c>
      <c r="AU149" s="219" t="s">
        <v>85</v>
      </c>
      <c r="AV149" s="14" t="s">
        <v>132</v>
      </c>
      <c r="AW149" s="14" t="s">
        <v>36</v>
      </c>
      <c r="AX149" s="14" t="s">
        <v>83</v>
      </c>
      <c r="AY149" s="219" t="s">
        <v>125</v>
      </c>
    </row>
    <row r="150" spans="1:65" s="2" customFormat="1" ht="33" customHeight="1">
      <c r="A150" s="37"/>
      <c r="B150" s="38"/>
      <c r="C150" s="177" t="s">
        <v>204</v>
      </c>
      <c r="D150" s="177" t="s">
        <v>127</v>
      </c>
      <c r="E150" s="178" t="s">
        <v>205</v>
      </c>
      <c r="F150" s="179" t="s">
        <v>206</v>
      </c>
      <c r="G150" s="180" t="s">
        <v>130</v>
      </c>
      <c r="H150" s="181">
        <v>1246.45</v>
      </c>
      <c r="I150" s="182"/>
      <c r="J150" s="183">
        <f>ROUND(I150*H150,2)</f>
        <v>0</v>
      </c>
      <c r="K150" s="179" t="s">
        <v>131</v>
      </c>
      <c r="L150" s="42"/>
      <c r="M150" s="184" t="s">
        <v>19</v>
      </c>
      <c r="N150" s="185" t="s">
        <v>48</v>
      </c>
      <c r="O150" s="68"/>
      <c r="P150" s="186">
        <f>O150*H150</f>
        <v>0</v>
      </c>
      <c r="Q150" s="186">
        <v>0</v>
      </c>
      <c r="R150" s="186">
        <f>Q150*H150</f>
        <v>0</v>
      </c>
      <c r="S150" s="186">
        <v>0</v>
      </c>
      <c r="T150" s="187">
        <f>S150*H150</f>
        <v>0</v>
      </c>
      <c r="U150" s="37"/>
      <c r="V150" s="37"/>
      <c r="W150" s="37"/>
      <c r="X150" s="37"/>
      <c r="Y150" s="37"/>
      <c r="Z150" s="37"/>
      <c r="AA150" s="37"/>
      <c r="AB150" s="37"/>
      <c r="AC150" s="37"/>
      <c r="AD150" s="37"/>
      <c r="AE150" s="37"/>
      <c r="AR150" s="188" t="s">
        <v>132</v>
      </c>
      <c r="AT150" s="188" t="s">
        <v>127</v>
      </c>
      <c r="AU150" s="188" t="s">
        <v>85</v>
      </c>
      <c r="AY150" s="20" t="s">
        <v>125</v>
      </c>
      <c r="BE150" s="189">
        <f>IF(N150="základní",J150,0)</f>
        <v>0</v>
      </c>
      <c r="BF150" s="189">
        <f>IF(N150="snížená",J150,0)</f>
        <v>0</v>
      </c>
      <c r="BG150" s="189">
        <f>IF(N150="zákl. přenesená",J150,0)</f>
        <v>0</v>
      </c>
      <c r="BH150" s="189">
        <f>IF(N150="sníž. přenesená",J150,0)</f>
        <v>0</v>
      </c>
      <c r="BI150" s="189">
        <f>IF(N150="nulová",J150,0)</f>
        <v>0</v>
      </c>
      <c r="BJ150" s="20" t="s">
        <v>132</v>
      </c>
      <c r="BK150" s="189">
        <f>ROUND(I150*H150,2)</f>
        <v>0</v>
      </c>
      <c r="BL150" s="20" t="s">
        <v>132</v>
      </c>
      <c r="BM150" s="188" t="s">
        <v>207</v>
      </c>
    </row>
    <row r="151" spans="1:65" s="2" customFormat="1" ht="28.8">
      <c r="A151" s="37"/>
      <c r="B151" s="38"/>
      <c r="C151" s="39"/>
      <c r="D151" s="190" t="s">
        <v>134</v>
      </c>
      <c r="E151" s="39"/>
      <c r="F151" s="191" t="s">
        <v>208</v>
      </c>
      <c r="G151" s="39"/>
      <c r="H151" s="39"/>
      <c r="I151" s="192"/>
      <c r="J151" s="39"/>
      <c r="K151" s="39"/>
      <c r="L151" s="42"/>
      <c r="M151" s="193"/>
      <c r="N151" s="194"/>
      <c r="O151" s="68"/>
      <c r="P151" s="68"/>
      <c r="Q151" s="68"/>
      <c r="R151" s="68"/>
      <c r="S151" s="68"/>
      <c r="T151" s="69"/>
      <c r="U151" s="37"/>
      <c r="V151" s="37"/>
      <c r="W151" s="37"/>
      <c r="X151" s="37"/>
      <c r="Y151" s="37"/>
      <c r="Z151" s="37"/>
      <c r="AA151" s="37"/>
      <c r="AB151" s="37"/>
      <c r="AC151" s="37"/>
      <c r="AD151" s="37"/>
      <c r="AE151" s="37"/>
      <c r="AT151" s="20" t="s">
        <v>134</v>
      </c>
      <c r="AU151" s="20" t="s">
        <v>85</v>
      </c>
    </row>
    <row r="152" spans="1:65" s="2" customFormat="1" ht="10.199999999999999">
      <c r="A152" s="37"/>
      <c r="B152" s="38"/>
      <c r="C152" s="39"/>
      <c r="D152" s="195" t="s">
        <v>136</v>
      </c>
      <c r="E152" s="39"/>
      <c r="F152" s="196" t="s">
        <v>209</v>
      </c>
      <c r="G152" s="39"/>
      <c r="H152" s="39"/>
      <c r="I152" s="192"/>
      <c r="J152" s="39"/>
      <c r="K152" s="39"/>
      <c r="L152" s="42"/>
      <c r="M152" s="193"/>
      <c r="N152" s="194"/>
      <c r="O152" s="68"/>
      <c r="P152" s="68"/>
      <c r="Q152" s="68"/>
      <c r="R152" s="68"/>
      <c r="S152" s="68"/>
      <c r="T152" s="69"/>
      <c r="U152" s="37"/>
      <c r="V152" s="37"/>
      <c r="W152" s="37"/>
      <c r="X152" s="37"/>
      <c r="Y152" s="37"/>
      <c r="Z152" s="37"/>
      <c r="AA152" s="37"/>
      <c r="AB152" s="37"/>
      <c r="AC152" s="37"/>
      <c r="AD152" s="37"/>
      <c r="AE152" s="37"/>
      <c r="AT152" s="20" t="s">
        <v>136</v>
      </c>
      <c r="AU152" s="20" t="s">
        <v>85</v>
      </c>
    </row>
    <row r="153" spans="1:65" s="13" customFormat="1" ht="10.199999999999999">
      <c r="B153" s="198"/>
      <c r="C153" s="199"/>
      <c r="D153" s="190" t="s">
        <v>140</v>
      </c>
      <c r="E153" s="200" t="s">
        <v>19</v>
      </c>
      <c r="F153" s="201" t="s">
        <v>152</v>
      </c>
      <c r="G153" s="199"/>
      <c r="H153" s="202">
        <v>1246.45</v>
      </c>
      <c r="I153" s="203"/>
      <c r="J153" s="199"/>
      <c r="K153" s="199"/>
      <c r="L153" s="204"/>
      <c r="M153" s="205"/>
      <c r="N153" s="206"/>
      <c r="O153" s="206"/>
      <c r="P153" s="206"/>
      <c r="Q153" s="206"/>
      <c r="R153" s="206"/>
      <c r="S153" s="206"/>
      <c r="T153" s="207"/>
      <c r="AT153" s="208" t="s">
        <v>140</v>
      </c>
      <c r="AU153" s="208" t="s">
        <v>85</v>
      </c>
      <c r="AV153" s="13" t="s">
        <v>85</v>
      </c>
      <c r="AW153" s="13" t="s">
        <v>36</v>
      </c>
      <c r="AX153" s="13" t="s">
        <v>75</v>
      </c>
      <c r="AY153" s="208" t="s">
        <v>125</v>
      </c>
    </row>
    <row r="154" spans="1:65" s="14" customFormat="1" ht="10.199999999999999">
      <c r="B154" s="209"/>
      <c r="C154" s="210"/>
      <c r="D154" s="190" t="s">
        <v>140</v>
      </c>
      <c r="E154" s="211" t="s">
        <v>19</v>
      </c>
      <c r="F154" s="212" t="s">
        <v>145</v>
      </c>
      <c r="G154" s="210"/>
      <c r="H154" s="213">
        <v>1246.45</v>
      </c>
      <c r="I154" s="214"/>
      <c r="J154" s="210"/>
      <c r="K154" s="210"/>
      <c r="L154" s="215"/>
      <c r="M154" s="216"/>
      <c r="N154" s="217"/>
      <c r="O154" s="217"/>
      <c r="P154" s="217"/>
      <c r="Q154" s="217"/>
      <c r="R154" s="217"/>
      <c r="S154" s="217"/>
      <c r="T154" s="218"/>
      <c r="AT154" s="219" t="s">
        <v>140</v>
      </c>
      <c r="AU154" s="219" t="s">
        <v>85</v>
      </c>
      <c r="AV154" s="14" t="s">
        <v>132</v>
      </c>
      <c r="AW154" s="14" t="s">
        <v>36</v>
      </c>
      <c r="AX154" s="14" t="s">
        <v>83</v>
      </c>
      <c r="AY154" s="219" t="s">
        <v>125</v>
      </c>
    </row>
    <row r="155" spans="1:65" s="2" customFormat="1" ht="24.15" customHeight="1">
      <c r="A155" s="37"/>
      <c r="B155" s="38"/>
      <c r="C155" s="177" t="s">
        <v>210</v>
      </c>
      <c r="D155" s="177" t="s">
        <v>127</v>
      </c>
      <c r="E155" s="178" t="s">
        <v>211</v>
      </c>
      <c r="F155" s="179" t="s">
        <v>212</v>
      </c>
      <c r="G155" s="180" t="s">
        <v>130</v>
      </c>
      <c r="H155" s="181">
        <v>1246.45</v>
      </c>
      <c r="I155" s="182"/>
      <c r="J155" s="183">
        <f>ROUND(I155*H155,2)</f>
        <v>0</v>
      </c>
      <c r="K155" s="179" t="s">
        <v>131</v>
      </c>
      <c r="L155" s="42"/>
      <c r="M155" s="184" t="s">
        <v>19</v>
      </c>
      <c r="N155" s="185" t="s">
        <v>48</v>
      </c>
      <c r="O155" s="68"/>
      <c r="P155" s="186">
        <f>O155*H155</f>
        <v>0</v>
      </c>
      <c r="Q155" s="186">
        <v>0</v>
      </c>
      <c r="R155" s="186">
        <f>Q155*H155</f>
        <v>0</v>
      </c>
      <c r="S155" s="186">
        <v>0</v>
      </c>
      <c r="T155" s="187">
        <f>S155*H155</f>
        <v>0</v>
      </c>
      <c r="U155" s="37"/>
      <c r="V155" s="37"/>
      <c r="W155" s="37"/>
      <c r="X155" s="37"/>
      <c r="Y155" s="37"/>
      <c r="Z155" s="37"/>
      <c r="AA155" s="37"/>
      <c r="AB155" s="37"/>
      <c r="AC155" s="37"/>
      <c r="AD155" s="37"/>
      <c r="AE155" s="37"/>
      <c r="AR155" s="188" t="s">
        <v>132</v>
      </c>
      <c r="AT155" s="188" t="s">
        <v>127</v>
      </c>
      <c r="AU155" s="188" t="s">
        <v>85</v>
      </c>
      <c r="AY155" s="20" t="s">
        <v>125</v>
      </c>
      <c r="BE155" s="189">
        <f>IF(N155="základní",J155,0)</f>
        <v>0</v>
      </c>
      <c r="BF155" s="189">
        <f>IF(N155="snížená",J155,0)</f>
        <v>0</v>
      </c>
      <c r="BG155" s="189">
        <f>IF(N155="zákl. přenesená",J155,0)</f>
        <v>0</v>
      </c>
      <c r="BH155" s="189">
        <f>IF(N155="sníž. přenesená",J155,0)</f>
        <v>0</v>
      </c>
      <c r="BI155" s="189">
        <f>IF(N155="nulová",J155,0)</f>
        <v>0</v>
      </c>
      <c r="BJ155" s="20" t="s">
        <v>132</v>
      </c>
      <c r="BK155" s="189">
        <f>ROUND(I155*H155,2)</f>
        <v>0</v>
      </c>
      <c r="BL155" s="20" t="s">
        <v>132</v>
      </c>
      <c r="BM155" s="188" t="s">
        <v>213</v>
      </c>
    </row>
    <row r="156" spans="1:65" s="2" customFormat="1" ht="19.2">
      <c r="A156" s="37"/>
      <c r="B156" s="38"/>
      <c r="C156" s="39"/>
      <c r="D156" s="190" t="s">
        <v>134</v>
      </c>
      <c r="E156" s="39"/>
      <c r="F156" s="191" t="s">
        <v>214</v>
      </c>
      <c r="G156" s="39"/>
      <c r="H156" s="39"/>
      <c r="I156" s="192"/>
      <c r="J156" s="39"/>
      <c r="K156" s="39"/>
      <c r="L156" s="42"/>
      <c r="M156" s="193"/>
      <c r="N156" s="194"/>
      <c r="O156" s="68"/>
      <c r="P156" s="68"/>
      <c r="Q156" s="68"/>
      <c r="R156" s="68"/>
      <c r="S156" s="68"/>
      <c r="T156" s="69"/>
      <c r="U156" s="37"/>
      <c r="V156" s="37"/>
      <c r="W156" s="37"/>
      <c r="X156" s="37"/>
      <c r="Y156" s="37"/>
      <c r="Z156" s="37"/>
      <c r="AA156" s="37"/>
      <c r="AB156" s="37"/>
      <c r="AC156" s="37"/>
      <c r="AD156" s="37"/>
      <c r="AE156" s="37"/>
      <c r="AT156" s="20" t="s">
        <v>134</v>
      </c>
      <c r="AU156" s="20" t="s">
        <v>85</v>
      </c>
    </row>
    <row r="157" spans="1:65" s="2" customFormat="1" ht="10.199999999999999">
      <c r="A157" s="37"/>
      <c r="B157" s="38"/>
      <c r="C157" s="39"/>
      <c r="D157" s="195" t="s">
        <v>136</v>
      </c>
      <c r="E157" s="39"/>
      <c r="F157" s="196" t="s">
        <v>215</v>
      </c>
      <c r="G157" s="39"/>
      <c r="H157" s="39"/>
      <c r="I157" s="192"/>
      <c r="J157" s="39"/>
      <c r="K157" s="39"/>
      <c r="L157" s="42"/>
      <c r="M157" s="193"/>
      <c r="N157" s="194"/>
      <c r="O157" s="68"/>
      <c r="P157" s="68"/>
      <c r="Q157" s="68"/>
      <c r="R157" s="68"/>
      <c r="S157" s="68"/>
      <c r="T157" s="69"/>
      <c r="U157" s="37"/>
      <c r="V157" s="37"/>
      <c r="W157" s="37"/>
      <c r="X157" s="37"/>
      <c r="Y157" s="37"/>
      <c r="Z157" s="37"/>
      <c r="AA157" s="37"/>
      <c r="AB157" s="37"/>
      <c r="AC157" s="37"/>
      <c r="AD157" s="37"/>
      <c r="AE157" s="37"/>
      <c r="AT157" s="20" t="s">
        <v>136</v>
      </c>
      <c r="AU157" s="20" t="s">
        <v>85</v>
      </c>
    </row>
    <row r="158" spans="1:65" s="13" customFormat="1" ht="10.199999999999999">
      <c r="B158" s="198"/>
      <c r="C158" s="199"/>
      <c r="D158" s="190" t="s">
        <v>140</v>
      </c>
      <c r="E158" s="200" t="s">
        <v>19</v>
      </c>
      <c r="F158" s="201" t="s">
        <v>152</v>
      </c>
      <c r="G158" s="199"/>
      <c r="H158" s="202">
        <v>1246.45</v>
      </c>
      <c r="I158" s="203"/>
      <c r="J158" s="199"/>
      <c r="K158" s="199"/>
      <c r="L158" s="204"/>
      <c r="M158" s="205"/>
      <c r="N158" s="206"/>
      <c r="O158" s="206"/>
      <c r="P158" s="206"/>
      <c r="Q158" s="206"/>
      <c r="R158" s="206"/>
      <c r="S158" s="206"/>
      <c r="T158" s="207"/>
      <c r="AT158" s="208" t="s">
        <v>140</v>
      </c>
      <c r="AU158" s="208" t="s">
        <v>85</v>
      </c>
      <c r="AV158" s="13" t="s">
        <v>85</v>
      </c>
      <c r="AW158" s="13" t="s">
        <v>36</v>
      </c>
      <c r="AX158" s="13" t="s">
        <v>75</v>
      </c>
      <c r="AY158" s="208" t="s">
        <v>125</v>
      </c>
    </row>
    <row r="159" spans="1:65" s="14" customFormat="1" ht="10.199999999999999">
      <c r="B159" s="209"/>
      <c r="C159" s="210"/>
      <c r="D159" s="190" t="s">
        <v>140</v>
      </c>
      <c r="E159" s="211" t="s">
        <v>19</v>
      </c>
      <c r="F159" s="212" t="s">
        <v>145</v>
      </c>
      <c r="G159" s="210"/>
      <c r="H159" s="213">
        <v>1246.45</v>
      </c>
      <c r="I159" s="214"/>
      <c r="J159" s="210"/>
      <c r="K159" s="210"/>
      <c r="L159" s="215"/>
      <c r="M159" s="216"/>
      <c r="N159" s="217"/>
      <c r="O159" s="217"/>
      <c r="P159" s="217"/>
      <c r="Q159" s="217"/>
      <c r="R159" s="217"/>
      <c r="S159" s="217"/>
      <c r="T159" s="218"/>
      <c r="AT159" s="219" t="s">
        <v>140</v>
      </c>
      <c r="AU159" s="219" t="s">
        <v>85</v>
      </c>
      <c r="AV159" s="14" t="s">
        <v>132</v>
      </c>
      <c r="AW159" s="14" t="s">
        <v>36</v>
      </c>
      <c r="AX159" s="14" t="s">
        <v>83</v>
      </c>
      <c r="AY159" s="219" t="s">
        <v>125</v>
      </c>
    </row>
    <row r="160" spans="1:65" s="2" customFormat="1" ht="16.5" customHeight="1">
      <c r="A160" s="37"/>
      <c r="B160" s="38"/>
      <c r="C160" s="230" t="s">
        <v>216</v>
      </c>
      <c r="D160" s="230" t="s">
        <v>217</v>
      </c>
      <c r="E160" s="231" t="s">
        <v>218</v>
      </c>
      <c r="F160" s="232" t="s">
        <v>219</v>
      </c>
      <c r="G160" s="233" t="s">
        <v>220</v>
      </c>
      <c r="H160" s="234">
        <v>31.161000000000001</v>
      </c>
      <c r="I160" s="235"/>
      <c r="J160" s="236">
        <f>ROUND(I160*H160,2)</f>
        <v>0</v>
      </c>
      <c r="K160" s="232" t="s">
        <v>131</v>
      </c>
      <c r="L160" s="237"/>
      <c r="M160" s="238" t="s">
        <v>19</v>
      </c>
      <c r="N160" s="239" t="s">
        <v>48</v>
      </c>
      <c r="O160" s="68"/>
      <c r="P160" s="186">
        <f>O160*H160</f>
        <v>0</v>
      </c>
      <c r="Q160" s="186">
        <v>1E-3</v>
      </c>
      <c r="R160" s="186">
        <f>Q160*H160</f>
        <v>3.1161000000000001E-2</v>
      </c>
      <c r="S160" s="186">
        <v>0</v>
      </c>
      <c r="T160" s="187">
        <f>S160*H160</f>
        <v>0</v>
      </c>
      <c r="U160" s="37"/>
      <c r="V160" s="37"/>
      <c r="W160" s="37"/>
      <c r="X160" s="37"/>
      <c r="Y160" s="37"/>
      <c r="Z160" s="37"/>
      <c r="AA160" s="37"/>
      <c r="AB160" s="37"/>
      <c r="AC160" s="37"/>
      <c r="AD160" s="37"/>
      <c r="AE160" s="37"/>
      <c r="AR160" s="188" t="s">
        <v>196</v>
      </c>
      <c r="AT160" s="188" t="s">
        <v>217</v>
      </c>
      <c r="AU160" s="188" t="s">
        <v>85</v>
      </c>
      <c r="AY160" s="20" t="s">
        <v>125</v>
      </c>
      <c r="BE160" s="189">
        <f>IF(N160="základní",J160,0)</f>
        <v>0</v>
      </c>
      <c r="BF160" s="189">
        <f>IF(N160="snížená",J160,0)</f>
        <v>0</v>
      </c>
      <c r="BG160" s="189">
        <f>IF(N160="zákl. přenesená",J160,0)</f>
        <v>0</v>
      </c>
      <c r="BH160" s="189">
        <f>IF(N160="sníž. přenesená",J160,0)</f>
        <v>0</v>
      </c>
      <c r="BI160" s="189">
        <f>IF(N160="nulová",J160,0)</f>
        <v>0</v>
      </c>
      <c r="BJ160" s="20" t="s">
        <v>132</v>
      </c>
      <c r="BK160" s="189">
        <f>ROUND(I160*H160,2)</f>
        <v>0</v>
      </c>
      <c r="BL160" s="20" t="s">
        <v>132</v>
      </c>
      <c r="BM160" s="188" t="s">
        <v>221</v>
      </c>
    </row>
    <row r="161" spans="1:65" s="2" customFormat="1" ht="10.199999999999999">
      <c r="A161" s="37"/>
      <c r="B161" s="38"/>
      <c r="C161" s="39"/>
      <c r="D161" s="190" t="s">
        <v>134</v>
      </c>
      <c r="E161" s="39"/>
      <c r="F161" s="191" t="s">
        <v>219</v>
      </c>
      <c r="G161" s="39"/>
      <c r="H161" s="39"/>
      <c r="I161" s="192"/>
      <c r="J161" s="39"/>
      <c r="K161" s="39"/>
      <c r="L161" s="42"/>
      <c r="M161" s="193"/>
      <c r="N161" s="194"/>
      <c r="O161" s="68"/>
      <c r="P161" s="68"/>
      <c r="Q161" s="68"/>
      <c r="R161" s="68"/>
      <c r="S161" s="68"/>
      <c r="T161" s="69"/>
      <c r="U161" s="37"/>
      <c r="V161" s="37"/>
      <c r="W161" s="37"/>
      <c r="X161" s="37"/>
      <c r="Y161" s="37"/>
      <c r="Z161" s="37"/>
      <c r="AA161" s="37"/>
      <c r="AB161" s="37"/>
      <c r="AC161" s="37"/>
      <c r="AD161" s="37"/>
      <c r="AE161" s="37"/>
      <c r="AT161" s="20" t="s">
        <v>134</v>
      </c>
      <c r="AU161" s="20" t="s">
        <v>85</v>
      </c>
    </row>
    <row r="162" spans="1:65" s="13" customFormat="1" ht="10.199999999999999">
      <c r="B162" s="198"/>
      <c r="C162" s="199"/>
      <c r="D162" s="190" t="s">
        <v>140</v>
      </c>
      <c r="E162" s="200" t="s">
        <v>19</v>
      </c>
      <c r="F162" s="201" t="s">
        <v>222</v>
      </c>
      <c r="G162" s="199"/>
      <c r="H162" s="202">
        <v>31.161000000000001</v>
      </c>
      <c r="I162" s="203"/>
      <c r="J162" s="199"/>
      <c r="K162" s="199"/>
      <c r="L162" s="204"/>
      <c r="M162" s="205"/>
      <c r="N162" s="206"/>
      <c r="O162" s="206"/>
      <c r="P162" s="206"/>
      <c r="Q162" s="206"/>
      <c r="R162" s="206"/>
      <c r="S162" s="206"/>
      <c r="T162" s="207"/>
      <c r="AT162" s="208" t="s">
        <v>140</v>
      </c>
      <c r="AU162" s="208" t="s">
        <v>85</v>
      </c>
      <c r="AV162" s="13" t="s">
        <v>85</v>
      </c>
      <c r="AW162" s="13" t="s">
        <v>36</v>
      </c>
      <c r="AX162" s="13" t="s">
        <v>75</v>
      </c>
      <c r="AY162" s="208" t="s">
        <v>125</v>
      </c>
    </row>
    <row r="163" spans="1:65" s="14" customFormat="1" ht="10.199999999999999">
      <c r="B163" s="209"/>
      <c r="C163" s="210"/>
      <c r="D163" s="190" t="s">
        <v>140</v>
      </c>
      <c r="E163" s="211" t="s">
        <v>19</v>
      </c>
      <c r="F163" s="212" t="s">
        <v>145</v>
      </c>
      <c r="G163" s="210"/>
      <c r="H163" s="213">
        <v>31.161000000000001</v>
      </c>
      <c r="I163" s="214"/>
      <c r="J163" s="210"/>
      <c r="K163" s="210"/>
      <c r="L163" s="215"/>
      <c r="M163" s="216"/>
      <c r="N163" s="217"/>
      <c r="O163" s="217"/>
      <c r="P163" s="217"/>
      <c r="Q163" s="217"/>
      <c r="R163" s="217"/>
      <c r="S163" s="217"/>
      <c r="T163" s="218"/>
      <c r="AT163" s="219" t="s">
        <v>140</v>
      </c>
      <c r="AU163" s="219" t="s">
        <v>85</v>
      </c>
      <c r="AV163" s="14" t="s">
        <v>132</v>
      </c>
      <c r="AW163" s="14" t="s">
        <v>36</v>
      </c>
      <c r="AX163" s="14" t="s">
        <v>83</v>
      </c>
      <c r="AY163" s="219" t="s">
        <v>125</v>
      </c>
    </row>
    <row r="164" spans="1:65" s="2" customFormat="1" ht="16.5" customHeight="1">
      <c r="A164" s="37"/>
      <c r="B164" s="38"/>
      <c r="C164" s="177" t="s">
        <v>8</v>
      </c>
      <c r="D164" s="177" t="s">
        <v>127</v>
      </c>
      <c r="E164" s="178" t="s">
        <v>223</v>
      </c>
      <c r="F164" s="179" t="s">
        <v>224</v>
      </c>
      <c r="G164" s="180" t="s">
        <v>130</v>
      </c>
      <c r="H164" s="181">
        <v>1246.45</v>
      </c>
      <c r="I164" s="182"/>
      <c r="J164" s="183">
        <f>ROUND(I164*H164,2)</f>
        <v>0</v>
      </c>
      <c r="K164" s="179" t="s">
        <v>131</v>
      </c>
      <c r="L164" s="42"/>
      <c r="M164" s="184" t="s">
        <v>19</v>
      </c>
      <c r="N164" s="185" t="s">
        <v>48</v>
      </c>
      <c r="O164" s="68"/>
      <c r="P164" s="186">
        <f>O164*H164</f>
        <v>0</v>
      </c>
      <c r="Q164" s="186">
        <v>0</v>
      </c>
      <c r="R164" s="186">
        <f>Q164*H164</f>
        <v>0</v>
      </c>
      <c r="S164" s="186">
        <v>0</v>
      </c>
      <c r="T164" s="187">
        <f>S164*H164</f>
        <v>0</v>
      </c>
      <c r="U164" s="37"/>
      <c r="V164" s="37"/>
      <c r="W164" s="37"/>
      <c r="X164" s="37"/>
      <c r="Y164" s="37"/>
      <c r="Z164" s="37"/>
      <c r="AA164" s="37"/>
      <c r="AB164" s="37"/>
      <c r="AC164" s="37"/>
      <c r="AD164" s="37"/>
      <c r="AE164" s="37"/>
      <c r="AR164" s="188" t="s">
        <v>132</v>
      </c>
      <c r="AT164" s="188" t="s">
        <v>127</v>
      </c>
      <c r="AU164" s="188" t="s">
        <v>85</v>
      </c>
      <c r="AY164" s="20" t="s">
        <v>125</v>
      </c>
      <c r="BE164" s="189">
        <f>IF(N164="základní",J164,0)</f>
        <v>0</v>
      </c>
      <c r="BF164" s="189">
        <f>IF(N164="snížená",J164,0)</f>
        <v>0</v>
      </c>
      <c r="BG164" s="189">
        <f>IF(N164="zákl. přenesená",J164,0)</f>
        <v>0</v>
      </c>
      <c r="BH164" s="189">
        <f>IF(N164="sníž. přenesená",J164,0)</f>
        <v>0</v>
      </c>
      <c r="BI164" s="189">
        <f>IF(N164="nulová",J164,0)</f>
        <v>0</v>
      </c>
      <c r="BJ164" s="20" t="s">
        <v>132</v>
      </c>
      <c r="BK164" s="189">
        <f>ROUND(I164*H164,2)</f>
        <v>0</v>
      </c>
      <c r="BL164" s="20" t="s">
        <v>132</v>
      </c>
      <c r="BM164" s="188" t="s">
        <v>225</v>
      </c>
    </row>
    <row r="165" spans="1:65" s="2" customFormat="1" ht="10.199999999999999">
      <c r="A165" s="37"/>
      <c r="B165" s="38"/>
      <c r="C165" s="39"/>
      <c r="D165" s="190" t="s">
        <v>134</v>
      </c>
      <c r="E165" s="39"/>
      <c r="F165" s="191" t="s">
        <v>226</v>
      </c>
      <c r="G165" s="39"/>
      <c r="H165" s="39"/>
      <c r="I165" s="192"/>
      <c r="J165" s="39"/>
      <c r="K165" s="39"/>
      <c r="L165" s="42"/>
      <c r="M165" s="193"/>
      <c r="N165" s="194"/>
      <c r="O165" s="68"/>
      <c r="P165" s="68"/>
      <c r="Q165" s="68"/>
      <c r="R165" s="68"/>
      <c r="S165" s="68"/>
      <c r="T165" s="69"/>
      <c r="U165" s="37"/>
      <c r="V165" s="37"/>
      <c r="W165" s="37"/>
      <c r="X165" s="37"/>
      <c r="Y165" s="37"/>
      <c r="Z165" s="37"/>
      <c r="AA165" s="37"/>
      <c r="AB165" s="37"/>
      <c r="AC165" s="37"/>
      <c r="AD165" s="37"/>
      <c r="AE165" s="37"/>
      <c r="AT165" s="20" t="s">
        <v>134</v>
      </c>
      <c r="AU165" s="20" t="s">
        <v>85</v>
      </c>
    </row>
    <row r="166" spans="1:65" s="2" customFormat="1" ht="10.199999999999999">
      <c r="A166" s="37"/>
      <c r="B166" s="38"/>
      <c r="C166" s="39"/>
      <c r="D166" s="195" t="s">
        <v>136</v>
      </c>
      <c r="E166" s="39"/>
      <c r="F166" s="196" t="s">
        <v>227</v>
      </c>
      <c r="G166" s="39"/>
      <c r="H166" s="39"/>
      <c r="I166" s="192"/>
      <c r="J166" s="39"/>
      <c r="K166" s="39"/>
      <c r="L166" s="42"/>
      <c r="M166" s="193"/>
      <c r="N166" s="194"/>
      <c r="O166" s="68"/>
      <c r="P166" s="68"/>
      <c r="Q166" s="68"/>
      <c r="R166" s="68"/>
      <c r="S166" s="68"/>
      <c r="T166" s="69"/>
      <c r="U166" s="37"/>
      <c r="V166" s="37"/>
      <c r="W166" s="37"/>
      <c r="X166" s="37"/>
      <c r="Y166" s="37"/>
      <c r="Z166" s="37"/>
      <c r="AA166" s="37"/>
      <c r="AB166" s="37"/>
      <c r="AC166" s="37"/>
      <c r="AD166" s="37"/>
      <c r="AE166" s="37"/>
      <c r="AT166" s="20" t="s">
        <v>136</v>
      </c>
      <c r="AU166" s="20" t="s">
        <v>85</v>
      </c>
    </row>
    <row r="167" spans="1:65" s="13" customFormat="1" ht="10.199999999999999">
      <c r="B167" s="198"/>
      <c r="C167" s="199"/>
      <c r="D167" s="190" t="s">
        <v>140</v>
      </c>
      <c r="E167" s="200" t="s">
        <v>19</v>
      </c>
      <c r="F167" s="201" t="s">
        <v>152</v>
      </c>
      <c r="G167" s="199"/>
      <c r="H167" s="202">
        <v>1246.45</v>
      </c>
      <c r="I167" s="203"/>
      <c r="J167" s="199"/>
      <c r="K167" s="199"/>
      <c r="L167" s="204"/>
      <c r="M167" s="205"/>
      <c r="N167" s="206"/>
      <c r="O167" s="206"/>
      <c r="P167" s="206"/>
      <c r="Q167" s="206"/>
      <c r="R167" s="206"/>
      <c r="S167" s="206"/>
      <c r="T167" s="207"/>
      <c r="AT167" s="208" t="s">
        <v>140</v>
      </c>
      <c r="AU167" s="208" t="s">
        <v>85</v>
      </c>
      <c r="AV167" s="13" t="s">
        <v>85</v>
      </c>
      <c r="AW167" s="13" t="s">
        <v>36</v>
      </c>
      <c r="AX167" s="13" t="s">
        <v>75</v>
      </c>
      <c r="AY167" s="208" t="s">
        <v>125</v>
      </c>
    </row>
    <row r="168" spans="1:65" s="14" customFormat="1" ht="10.199999999999999">
      <c r="B168" s="209"/>
      <c r="C168" s="210"/>
      <c r="D168" s="190" t="s">
        <v>140</v>
      </c>
      <c r="E168" s="211" t="s">
        <v>19</v>
      </c>
      <c r="F168" s="212" t="s">
        <v>145</v>
      </c>
      <c r="G168" s="210"/>
      <c r="H168" s="213">
        <v>1246.45</v>
      </c>
      <c r="I168" s="214"/>
      <c r="J168" s="210"/>
      <c r="K168" s="210"/>
      <c r="L168" s="215"/>
      <c r="M168" s="216"/>
      <c r="N168" s="217"/>
      <c r="O168" s="217"/>
      <c r="P168" s="217"/>
      <c r="Q168" s="217"/>
      <c r="R168" s="217"/>
      <c r="S168" s="217"/>
      <c r="T168" s="218"/>
      <c r="AT168" s="219" t="s">
        <v>140</v>
      </c>
      <c r="AU168" s="219" t="s">
        <v>85</v>
      </c>
      <c r="AV168" s="14" t="s">
        <v>132</v>
      </c>
      <c r="AW168" s="14" t="s">
        <v>36</v>
      </c>
      <c r="AX168" s="14" t="s">
        <v>83</v>
      </c>
      <c r="AY168" s="219" t="s">
        <v>125</v>
      </c>
    </row>
    <row r="169" spans="1:65" s="12" customFormat="1" ht="22.8" customHeight="1">
      <c r="B169" s="161"/>
      <c r="C169" s="162"/>
      <c r="D169" s="163" t="s">
        <v>74</v>
      </c>
      <c r="E169" s="175" t="s">
        <v>132</v>
      </c>
      <c r="F169" s="175" t="s">
        <v>228</v>
      </c>
      <c r="G169" s="162"/>
      <c r="H169" s="162"/>
      <c r="I169" s="165"/>
      <c r="J169" s="176">
        <f>BK169</f>
        <v>0</v>
      </c>
      <c r="K169" s="162"/>
      <c r="L169" s="167"/>
      <c r="M169" s="168"/>
      <c r="N169" s="169"/>
      <c r="O169" s="169"/>
      <c r="P169" s="170">
        <f>SUM(P170:P204)</f>
        <v>0</v>
      </c>
      <c r="Q169" s="169"/>
      <c r="R169" s="170">
        <f>SUM(R170:R204)</f>
        <v>11.611876880000001</v>
      </c>
      <c r="S169" s="169"/>
      <c r="T169" s="171">
        <f>SUM(T170:T204)</f>
        <v>0</v>
      </c>
      <c r="AR169" s="172" t="s">
        <v>83</v>
      </c>
      <c r="AT169" s="173" t="s">
        <v>74</v>
      </c>
      <c r="AU169" s="173" t="s">
        <v>83</v>
      </c>
      <c r="AY169" s="172" t="s">
        <v>125</v>
      </c>
      <c r="BK169" s="174">
        <f>SUM(BK170:BK204)</f>
        <v>0</v>
      </c>
    </row>
    <row r="170" spans="1:65" s="2" customFormat="1" ht="16.5" customHeight="1">
      <c r="A170" s="37"/>
      <c r="B170" s="38"/>
      <c r="C170" s="177" t="s">
        <v>229</v>
      </c>
      <c r="D170" s="177" t="s">
        <v>127</v>
      </c>
      <c r="E170" s="178" t="s">
        <v>230</v>
      </c>
      <c r="F170" s="179" t="s">
        <v>231</v>
      </c>
      <c r="G170" s="180" t="s">
        <v>156</v>
      </c>
      <c r="H170" s="181">
        <v>4.3650000000000002</v>
      </c>
      <c r="I170" s="182"/>
      <c r="J170" s="183">
        <f>ROUND(I170*H170,2)</f>
        <v>0</v>
      </c>
      <c r="K170" s="179" t="s">
        <v>131</v>
      </c>
      <c r="L170" s="42"/>
      <c r="M170" s="184" t="s">
        <v>19</v>
      </c>
      <c r="N170" s="185" t="s">
        <v>48</v>
      </c>
      <c r="O170" s="68"/>
      <c r="P170" s="186">
        <f>O170*H170</f>
        <v>0</v>
      </c>
      <c r="Q170" s="186">
        <v>2.5019800000000001</v>
      </c>
      <c r="R170" s="186">
        <f>Q170*H170</f>
        <v>10.921142700000001</v>
      </c>
      <c r="S170" s="186">
        <v>0</v>
      </c>
      <c r="T170" s="187">
        <f>S170*H170</f>
        <v>0</v>
      </c>
      <c r="U170" s="37"/>
      <c r="V170" s="37"/>
      <c r="W170" s="37"/>
      <c r="X170" s="37"/>
      <c r="Y170" s="37"/>
      <c r="Z170" s="37"/>
      <c r="AA170" s="37"/>
      <c r="AB170" s="37"/>
      <c r="AC170" s="37"/>
      <c r="AD170" s="37"/>
      <c r="AE170" s="37"/>
      <c r="AR170" s="188" t="s">
        <v>132</v>
      </c>
      <c r="AT170" s="188" t="s">
        <v>127</v>
      </c>
      <c r="AU170" s="188" t="s">
        <v>85</v>
      </c>
      <c r="AY170" s="20" t="s">
        <v>125</v>
      </c>
      <c r="BE170" s="189">
        <f>IF(N170="základní",J170,0)</f>
        <v>0</v>
      </c>
      <c r="BF170" s="189">
        <f>IF(N170="snížená",J170,0)</f>
        <v>0</v>
      </c>
      <c r="BG170" s="189">
        <f>IF(N170="zákl. přenesená",J170,0)</f>
        <v>0</v>
      </c>
      <c r="BH170" s="189">
        <f>IF(N170="sníž. přenesená",J170,0)</f>
        <v>0</v>
      </c>
      <c r="BI170" s="189">
        <f>IF(N170="nulová",J170,0)</f>
        <v>0</v>
      </c>
      <c r="BJ170" s="20" t="s">
        <v>132</v>
      </c>
      <c r="BK170" s="189">
        <f>ROUND(I170*H170,2)</f>
        <v>0</v>
      </c>
      <c r="BL170" s="20" t="s">
        <v>132</v>
      </c>
      <c r="BM170" s="188" t="s">
        <v>232</v>
      </c>
    </row>
    <row r="171" spans="1:65" s="2" customFormat="1" ht="19.2">
      <c r="A171" s="37"/>
      <c r="B171" s="38"/>
      <c r="C171" s="39"/>
      <c r="D171" s="190" t="s">
        <v>134</v>
      </c>
      <c r="E171" s="39"/>
      <c r="F171" s="191" t="s">
        <v>233</v>
      </c>
      <c r="G171" s="39"/>
      <c r="H171" s="39"/>
      <c r="I171" s="192"/>
      <c r="J171" s="39"/>
      <c r="K171" s="39"/>
      <c r="L171" s="42"/>
      <c r="M171" s="193"/>
      <c r="N171" s="194"/>
      <c r="O171" s="68"/>
      <c r="P171" s="68"/>
      <c r="Q171" s="68"/>
      <c r="R171" s="68"/>
      <c r="S171" s="68"/>
      <c r="T171" s="69"/>
      <c r="U171" s="37"/>
      <c r="V171" s="37"/>
      <c r="W171" s="37"/>
      <c r="X171" s="37"/>
      <c r="Y171" s="37"/>
      <c r="Z171" s="37"/>
      <c r="AA171" s="37"/>
      <c r="AB171" s="37"/>
      <c r="AC171" s="37"/>
      <c r="AD171" s="37"/>
      <c r="AE171" s="37"/>
      <c r="AT171" s="20" t="s">
        <v>134</v>
      </c>
      <c r="AU171" s="20" t="s">
        <v>85</v>
      </c>
    </row>
    <row r="172" spans="1:65" s="2" customFormat="1" ht="10.199999999999999">
      <c r="A172" s="37"/>
      <c r="B172" s="38"/>
      <c r="C172" s="39"/>
      <c r="D172" s="195" t="s">
        <v>136</v>
      </c>
      <c r="E172" s="39"/>
      <c r="F172" s="196" t="s">
        <v>234</v>
      </c>
      <c r="G172" s="39"/>
      <c r="H172" s="39"/>
      <c r="I172" s="192"/>
      <c r="J172" s="39"/>
      <c r="K172" s="39"/>
      <c r="L172" s="42"/>
      <c r="M172" s="193"/>
      <c r="N172" s="194"/>
      <c r="O172" s="68"/>
      <c r="P172" s="68"/>
      <c r="Q172" s="68"/>
      <c r="R172" s="68"/>
      <c r="S172" s="68"/>
      <c r="T172" s="69"/>
      <c r="U172" s="37"/>
      <c r="V172" s="37"/>
      <c r="W172" s="37"/>
      <c r="X172" s="37"/>
      <c r="Y172" s="37"/>
      <c r="Z172" s="37"/>
      <c r="AA172" s="37"/>
      <c r="AB172" s="37"/>
      <c r="AC172" s="37"/>
      <c r="AD172" s="37"/>
      <c r="AE172" s="37"/>
      <c r="AT172" s="20" t="s">
        <v>136</v>
      </c>
      <c r="AU172" s="20" t="s">
        <v>85</v>
      </c>
    </row>
    <row r="173" spans="1:65" s="13" customFormat="1" ht="10.199999999999999">
      <c r="B173" s="198"/>
      <c r="C173" s="199"/>
      <c r="D173" s="190" t="s">
        <v>140</v>
      </c>
      <c r="E173" s="200" t="s">
        <v>19</v>
      </c>
      <c r="F173" s="201" t="s">
        <v>235</v>
      </c>
      <c r="G173" s="199"/>
      <c r="H173" s="202">
        <v>2.1880000000000002</v>
      </c>
      <c r="I173" s="203"/>
      <c r="J173" s="199"/>
      <c r="K173" s="199"/>
      <c r="L173" s="204"/>
      <c r="M173" s="205"/>
      <c r="N173" s="206"/>
      <c r="O173" s="206"/>
      <c r="P173" s="206"/>
      <c r="Q173" s="206"/>
      <c r="R173" s="206"/>
      <c r="S173" s="206"/>
      <c r="T173" s="207"/>
      <c r="AT173" s="208" t="s">
        <v>140</v>
      </c>
      <c r="AU173" s="208" t="s">
        <v>85</v>
      </c>
      <c r="AV173" s="13" t="s">
        <v>85</v>
      </c>
      <c r="AW173" s="13" t="s">
        <v>36</v>
      </c>
      <c r="AX173" s="13" t="s">
        <v>75</v>
      </c>
      <c r="AY173" s="208" t="s">
        <v>125</v>
      </c>
    </row>
    <row r="174" spans="1:65" s="13" customFormat="1" ht="10.199999999999999">
      <c r="B174" s="198"/>
      <c r="C174" s="199"/>
      <c r="D174" s="190" t="s">
        <v>140</v>
      </c>
      <c r="E174" s="200" t="s">
        <v>19</v>
      </c>
      <c r="F174" s="201" t="s">
        <v>236</v>
      </c>
      <c r="G174" s="199"/>
      <c r="H174" s="202">
        <v>2.0129999999999999</v>
      </c>
      <c r="I174" s="203"/>
      <c r="J174" s="199"/>
      <c r="K174" s="199"/>
      <c r="L174" s="204"/>
      <c r="M174" s="205"/>
      <c r="N174" s="206"/>
      <c r="O174" s="206"/>
      <c r="P174" s="206"/>
      <c r="Q174" s="206"/>
      <c r="R174" s="206"/>
      <c r="S174" s="206"/>
      <c r="T174" s="207"/>
      <c r="AT174" s="208" t="s">
        <v>140</v>
      </c>
      <c r="AU174" s="208" t="s">
        <v>85</v>
      </c>
      <c r="AV174" s="13" t="s">
        <v>85</v>
      </c>
      <c r="AW174" s="13" t="s">
        <v>36</v>
      </c>
      <c r="AX174" s="13" t="s">
        <v>75</v>
      </c>
      <c r="AY174" s="208" t="s">
        <v>125</v>
      </c>
    </row>
    <row r="175" spans="1:65" s="13" customFormat="1" ht="10.199999999999999">
      <c r="B175" s="198"/>
      <c r="C175" s="199"/>
      <c r="D175" s="190" t="s">
        <v>140</v>
      </c>
      <c r="E175" s="200" t="s">
        <v>19</v>
      </c>
      <c r="F175" s="201" t="s">
        <v>237</v>
      </c>
      <c r="G175" s="199"/>
      <c r="H175" s="202">
        <v>0.16400000000000001</v>
      </c>
      <c r="I175" s="203"/>
      <c r="J175" s="199"/>
      <c r="K175" s="199"/>
      <c r="L175" s="204"/>
      <c r="M175" s="205"/>
      <c r="N175" s="206"/>
      <c r="O175" s="206"/>
      <c r="P175" s="206"/>
      <c r="Q175" s="206"/>
      <c r="R175" s="206"/>
      <c r="S175" s="206"/>
      <c r="T175" s="207"/>
      <c r="AT175" s="208" t="s">
        <v>140</v>
      </c>
      <c r="AU175" s="208" t="s">
        <v>85</v>
      </c>
      <c r="AV175" s="13" t="s">
        <v>85</v>
      </c>
      <c r="AW175" s="13" t="s">
        <v>36</v>
      </c>
      <c r="AX175" s="13" t="s">
        <v>75</v>
      </c>
      <c r="AY175" s="208" t="s">
        <v>125</v>
      </c>
    </row>
    <row r="176" spans="1:65" s="14" customFormat="1" ht="10.199999999999999">
      <c r="B176" s="209"/>
      <c r="C176" s="210"/>
      <c r="D176" s="190" t="s">
        <v>140</v>
      </c>
      <c r="E176" s="211" t="s">
        <v>19</v>
      </c>
      <c r="F176" s="212" t="s">
        <v>145</v>
      </c>
      <c r="G176" s="210"/>
      <c r="H176" s="213">
        <v>4.3650000000000002</v>
      </c>
      <c r="I176" s="214"/>
      <c r="J176" s="210"/>
      <c r="K176" s="210"/>
      <c r="L176" s="215"/>
      <c r="M176" s="216"/>
      <c r="N176" s="217"/>
      <c r="O176" s="217"/>
      <c r="P176" s="217"/>
      <c r="Q176" s="217"/>
      <c r="R176" s="217"/>
      <c r="S176" s="217"/>
      <c r="T176" s="218"/>
      <c r="AT176" s="219" t="s">
        <v>140</v>
      </c>
      <c r="AU176" s="219" t="s">
        <v>85</v>
      </c>
      <c r="AV176" s="14" t="s">
        <v>132</v>
      </c>
      <c r="AW176" s="14" t="s">
        <v>36</v>
      </c>
      <c r="AX176" s="14" t="s">
        <v>83</v>
      </c>
      <c r="AY176" s="219" t="s">
        <v>125</v>
      </c>
    </row>
    <row r="177" spans="1:65" s="2" customFormat="1" ht="16.5" customHeight="1">
      <c r="A177" s="37"/>
      <c r="B177" s="38"/>
      <c r="C177" s="177" t="s">
        <v>238</v>
      </c>
      <c r="D177" s="177" t="s">
        <v>127</v>
      </c>
      <c r="E177" s="178" t="s">
        <v>239</v>
      </c>
      <c r="F177" s="179" t="s">
        <v>240</v>
      </c>
      <c r="G177" s="180" t="s">
        <v>130</v>
      </c>
      <c r="H177" s="181">
        <v>28.658000000000001</v>
      </c>
      <c r="I177" s="182"/>
      <c r="J177" s="183">
        <f>ROUND(I177*H177,2)</f>
        <v>0</v>
      </c>
      <c r="K177" s="179" t="s">
        <v>131</v>
      </c>
      <c r="L177" s="42"/>
      <c r="M177" s="184" t="s">
        <v>19</v>
      </c>
      <c r="N177" s="185" t="s">
        <v>48</v>
      </c>
      <c r="O177" s="68"/>
      <c r="P177" s="186">
        <f>O177*H177</f>
        <v>0</v>
      </c>
      <c r="Q177" s="186">
        <v>1.1169999999999999E-2</v>
      </c>
      <c r="R177" s="186">
        <f>Q177*H177</f>
        <v>0.32010985999999997</v>
      </c>
      <c r="S177" s="186">
        <v>0</v>
      </c>
      <c r="T177" s="187">
        <f>S177*H177</f>
        <v>0</v>
      </c>
      <c r="U177" s="37"/>
      <c r="V177" s="37"/>
      <c r="W177" s="37"/>
      <c r="X177" s="37"/>
      <c r="Y177" s="37"/>
      <c r="Z177" s="37"/>
      <c r="AA177" s="37"/>
      <c r="AB177" s="37"/>
      <c r="AC177" s="37"/>
      <c r="AD177" s="37"/>
      <c r="AE177" s="37"/>
      <c r="AR177" s="188" t="s">
        <v>132</v>
      </c>
      <c r="AT177" s="188" t="s">
        <v>127</v>
      </c>
      <c r="AU177" s="188" t="s">
        <v>85</v>
      </c>
      <c r="AY177" s="20" t="s">
        <v>125</v>
      </c>
      <c r="BE177" s="189">
        <f>IF(N177="základní",J177,0)</f>
        <v>0</v>
      </c>
      <c r="BF177" s="189">
        <f>IF(N177="snížená",J177,0)</f>
        <v>0</v>
      </c>
      <c r="BG177" s="189">
        <f>IF(N177="zákl. přenesená",J177,0)</f>
        <v>0</v>
      </c>
      <c r="BH177" s="189">
        <f>IF(N177="sníž. přenesená",J177,0)</f>
        <v>0</v>
      </c>
      <c r="BI177" s="189">
        <f>IF(N177="nulová",J177,0)</f>
        <v>0</v>
      </c>
      <c r="BJ177" s="20" t="s">
        <v>132</v>
      </c>
      <c r="BK177" s="189">
        <f>ROUND(I177*H177,2)</f>
        <v>0</v>
      </c>
      <c r="BL177" s="20" t="s">
        <v>132</v>
      </c>
      <c r="BM177" s="188" t="s">
        <v>241</v>
      </c>
    </row>
    <row r="178" spans="1:65" s="2" customFormat="1" ht="10.199999999999999">
      <c r="A178" s="37"/>
      <c r="B178" s="38"/>
      <c r="C178" s="39"/>
      <c r="D178" s="190" t="s">
        <v>134</v>
      </c>
      <c r="E178" s="39"/>
      <c r="F178" s="191" t="s">
        <v>242</v>
      </c>
      <c r="G178" s="39"/>
      <c r="H178" s="39"/>
      <c r="I178" s="192"/>
      <c r="J178" s="39"/>
      <c r="K178" s="39"/>
      <c r="L178" s="42"/>
      <c r="M178" s="193"/>
      <c r="N178" s="194"/>
      <c r="O178" s="68"/>
      <c r="P178" s="68"/>
      <c r="Q178" s="68"/>
      <c r="R178" s="68"/>
      <c r="S178" s="68"/>
      <c r="T178" s="69"/>
      <c r="U178" s="37"/>
      <c r="V178" s="37"/>
      <c r="W178" s="37"/>
      <c r="X178" s="37"/>
      <c r="Y178" s="37"/>
      <c r="Z178" s="37"/>
      <c r="AA178" s="37"/>
      <c r="AB178" s="37"/>
      <c r="AC178" s="37"/>
      <c r="AD178" s="37"/>
      <c r="AE178" s="37"/>
      <c r="AT178" s="20" t="s">
        <v>134</v>
      </c>
      <c r="AU178" s="20" t="s">
        <v>85</v>
      </c>
    </row>
    <row r="179" spans="1:65" s="2" customFormat="1" ht="10.199999999999999">
      <c r="A179" s="37"/>
      <c r="B179" s="38"/>
      <c r="C179" s="39"/>
      <c r="D179" s="195" t="s">
        <v>136</v>
      </c>
      <c r="E179" s="39"/>
      <c r="F179" s="196" t="s">
        <v>243</v>
      </c>
      <c r="G179" s="39"/>
      <c r="H179" s="39"/>
      <c r="I179" s="192"/>
      <c r="J179" s="39"/>
      <c r="K179" s="39"/>
      <c r="L179" s="42"/>
      <c r="M179" s="193"/>
      <c r="N179" s="194"/>
      <c r="O179" s="68"/>
      <c r="P179" s="68"/>
      <c r="Q179" s="68"/>
      <c r="R179" s="68"/>
      <c r="S179" s="68"/>
      <c r="T179" s="69"/>
      <c r="U179" s="37"/>
      <c r="V179" s="37"/>
      <c r="W179" s="37"/>
      <c r="X179" s="37"/>
      <c r="Y179" s="37"/>
      <c r="Z179" s="37"/>
      <c r="AA179" s="37"/>
      <c r="AB179" s="37"/>
      <c r="AC179" s="37"/>
      <c r="AD179" s="37"/>
      <c r="AE179" s="37"/>
      <c r="AT179" s="20" t="s">
        <v>136</v>
      </c>
      <c r="AU179" s="20" t="s">
        <v>85</v>
      </c>
    </row>
    <row r="180" spans="1:65" s="13" customFormat="1" ht="10.199999999999999">
      <c r="B180" s="198"/>
      <c r="C180" s="199"/>
      <c r="D180" s="190" t="s">
        <v>140</v>
      </c>
      <c r="E180" s="200" t="s">
        <v>19</v>
      </c>
      <c r="F180" s="201" t="s">
        <v>244</v>
      </c>
      <c r="G180" s="199"/>
      <c r="H180" s="202">
        <v>14.584</v>
      </c>
      <c r="I180" s="203"/>
      <c r="J180" s="199"/>
      <c r="K180" s="199"/>
      <c r="L180" s="204"/>
      <c r="M180" s="205"/>
      <c r="N180" s="206"/>
      <c r="O180" s="206"/>
      <c r="P180" s="206"/>
      <c r="Q180" s="206"/>
      <c r="R180" s="206"/>
      <c r="S180" s="206"/>
      <c r="T180" s="207"/>
      <c r="AT180" s="208" t="s">
        <v>140</v>
      </c>
      <c r="AU180" s="208" t="s">
        <v>85</v>
      </c>
      <c r="AV180" s="13" t="s">
        <v>85</v>
      </c>
      <c r="AW180" s="13" t="s">
        <v>36</v>
      </c>
      <c r="AX180" s="13" t="s">
        <v>75</v>
      </c>
      <c r="AY180" s="208" t="s">
        <v>125</v>
      </c>
    </row>
    <row r="181" spans="1:65" s="13" customFormat="1" ht="10.199999999999999">
      <c r="B181" s="198"/>
      <c r="C181" s="199"/>
      <c r="D181" s="190" t="s">
        <v>140</v>
      </c>
      <c r="E181" s="200" t="s">
        <v>19</v>
      </c>
      <c r="F181" s="201" t="s">
        <v>245</v>
      </c>
      <c r="G181" s="199"/>
      <c r="H181" s="202">
        <v>13.417999999999999</v>
      </c>
      <c r="I181" s="203"/>
      <c r="J181" s="199"/>
      <c r="K181" s="199"/>
      <c r="L181" s="204"/>
      <c r="M181" s="205"/>
      <c r="N181" s="206"/>
      <c r="O181" s="206"/>
      <c r="P181" s="206"/>
      <c r="Q181" s="206"/>
      <c r="R181" s="206"/>
      <c r="S181" s="206"/>
      <c r="T181" s="207"/>
      <c r="AT181" s="208" t="s">
        <v>140</v>
      </c>
      <c r="AU181" s="208" t="s">
        <v>85</v>
      </c>
      <c r="AV181" s="13" t="s">
        <v>85</v>
      </c>
      <c r="AW181" s="13" t="s">
        <v>36</v>
      </c>
      <c r="AX181" s="13" t="s">
        <v>75</v>
      </c>
      <c r="AY181" s="208" t="s">
        <v>125</v>
      </c>
    </row>
    <row r="182" spans="1:65" s="13" customFormat="1" ht="10.199999999999999">
      <c r="B182" s="198"/>
      <c r="C182" s="199"/>
      <c r="D182" s="190" t="s">
        <v>140</v>
      </c>
      <c r="E182" s="200" t="s">
        <v>19</v>
      </c>
      <c r="F182" s="201" t="s">
        <v>246</v>
      </c>
      <c r="G182" s="199"/>
      <c r="H182" s="202">
        <v>0.65600000000000003</v>
      </c>
      <c r="I182" s="203"/>
      <c r="J182" s="199"/>
      <c r="K182" s="199"/>
      <c r="L182" s="204"/>
      <c r="M182" s="205"/>
      <c r="N182" s="206"/>
      <c r="O182" s="206"/>
      <c r="P182" s="206"/>
      <c r="Q182" s="206"/>
      <c r="R182" s="206"/>
      <c r="S182" s="206"/>
      <c r="T182" s="207"/>
      <c r="AT182" s="208" t="s">
        <v>140</v>
      </c>
      <c r="AU182" s="208" t="s">
        <v>85</v>
      </c>
      <c r="AV182" s="13" t="s">
        <v>85</v>
      </c>
      <c r="AW182" s="13" t="s">
        <v>36</v>
      </c>
      <c r="AX182" s="13" t="s">
        <v>75</v>
      </c>
      <c r="AY182" s="208" t="s">
        <v>125</v>
      </c>
    </row>
    <row r="183" spans="1:65" s="14" customFormat="1" ht="10.199999999999999">
      <c r="B183" s="209"/>
      <c r="C183" s="210"/>
      <c r="D183" s="190" t="s">
        <v>140</v>
      </c>
      <c r="E183" s="211" t="s">
        <v>19</v>
      </c>
      <c r="F183" s="212" t="s">
        <v>145</v>
      </c>
      <c r="G183" s="210"/>
      <c r="H183" s="213">
        <v>28.658000000000001</v>
      </c>
      <c r="I183" s="214"/>
      <c r="J183" s="210"/>
      <c r="K183" s="210"/>
      <c r="L183" s="215"/>
      <c r="M183" s="216"/>
      <c r="N183" s="217"/>
      <c r="O183" s="217"/>
      <c r="P183" s="217"/>
      <c r="Q183" s="217"/>
      <c r="R183" s="217"/>
      <c r="S183" s="217"/>
      <c r="T183" s="218"/>
      <c r="AT183" s="219" t="s">
        <v>140</v>
      </c>
      <c r="AU183" s="219" t="s">
        <v>85</v>
      </c>
      <c r="AV183" s="14" t="s">
        <v>132</v>
      </c>
      <c r="AW183" s="14" t="s">
        <v>36</v>
      </c>
      <c r="AX183" s="14" t="s">
        <v>83</v>
      </c>
      <c r="AY183" s="219" t="s">
        <v>125</v>
      </c>
    </row>
    <row r="184" spans="1:65" s="2" customFormat="1" ht="16.5" customHeight="1">
      <c r="A184" s="37"/>
      <c r="B184" s="38"/>
      <c r="C184" s="177" t="s">
        <v>247</v>
      </c>
      <c r="D184" s="177" t="s">
        <v>127</v>
      </c>
      <c r="E184" s="178" t="s">
        <v>248</v>
      </c>
      <c r="F184" s="179" t="s">
        <v>249</v>
      </c>
      <c r="G184" s="180" t="s">
        <v>130</v>
      </c>
      <c r="H184" s="181">
        <v>28.658000000000001</v>
      </c>
      <c r="I184" s="182"/>
      <c r="J184" s="183">
        <f>ROUND(I184*H184,2)</f>
        <v>0</v>
      </c>
      <c r="K184" s="179" t="s">
        <v>131</v>
      </c>
      <c r="L184" s="42"/>
      <c r="M184" s="184" t="s">
        <v>19</v>
      </c>
      <c r="N184" s="185" t="s">
        <v>48</v>
      </c>
      <c r="O184" s="68"/>
      <c r="P184" s="186">
        <f>O184*H184</f>
        <v>0</v>
      </c>
      <c r="Q184" s="186">
        <v>0</v>
      </c>
      <c r="R184" s="186">
        <f>Q184*H184</f>
        <v>0</v>
      </c>
      <c r="S184" s="186">
        <v>0</v>
      </c>
      <c r="T184" s="187">
        <f>S184*H184</f>
        <v>0</v>
      </c>
      <c r="U184" s="37"/>
      <c r="V184" s="37"/>
      <c r="W184" s="37"/>
      <c r="X184" s="37"/>
      <c r="Y184" s="37"/>
      <c r="Z184" s="37"/>
      <c r="AA184" s="37"/>
      <c r="AB184" s="37"/>
      <c r="AC184" s="37"/>
      <c r="AD184" s="37"/>
      <c r="AE184" s="37"/>
      <c r="AR184" s="188" t="s">
        <v>132</v>
      </c>
      <c r="AT184" s="188" t="s">
        <v>127</v>
      </c>
      <c r="AU184" s="188" t="s">
        <v>85</v>
      </c>
      <c r="AY184" s="20" t="s">
        <v>125</v>
      </c>
      <c r="BE184" s="189">
        <f>IF(N184="základní",J184,0)</f>
        <v>0</v>
      </c>
      <c r="BF184" s="189">
        <f>IF(N184="snížená",J184,0)</f>
        <v>0</v>
      </c>
      <c r="BG184" s="189">
        <f>IF(N184="zákl. přenesená",J184,0)</f>
        <v>0</v>
      </c>
      <c r="BH184" s="189">
        <f>IF(N184="sníž. přenesená",J184,0)</f>
        <v>0</v>
      </c>
      <c r="BI184" s="189">
        <f>IF(N184="nulová",J184,0)</f>
        <v>0</v>
      </c>
      <c r="BJ184" s="20" t="s">
        <v>132</v>
      </c>
      <c r="BK184" s="189">
        <f>ROUND(I184*H184,2)</f>
        <v>0</v>
      </c>
      <c r="BL184" s="20" t="s">
        <v>132</v>
      </c>
      <c r="BM184" s="188" t="s">
        <v>250</v>
      </c>
    </row>
    <row r="185" spans="1:65" s="2" customFormat="1" ht="19.2">
      <c r="A185" s="37"/>
      <c r="B185" s="38"/>
      <c r="C185" s="39"/>
      <c r="D185" s="190" t="s">
        <v>134</v>
      </c>
      <c r="E185" s="39"/>
      <c r="F185" s="191" t="s">
        <v>251</v>
      </c>
      <c r="G185" s="39"/>
      <c r="H185" s="39"/>
      <c r="I185" s="192"/>
      <c r="J185" s="39"/>
      <c r="K185" s="39"/>
      <c r="L185" s="42"/>
      <c r="M185" s="193"/>
      <c r="N185" s="194"/>
      <c r="O185" s="68"/>
      <c r="P185" s="68"/>
      <c r="Q185" s="68"/>
      <c r="R185" s="68"/>
      <c r="S185" s="68"/>
      <c r="T185" s="69"/>
      <c r="U185" s="37"/>
      <c r="V185" s="37"/>
      <c r="W185" s="37"/>
      <c r="X185" s="37"/>
      <c r="Y185" s="37"/>
      <c r="Z185" s="37"/>
      <c r="AA185" s="37"/>
      <c r="AB185" s="37"/>
      <c r="AC185" s="37"/>
      <c r="AD185" s="37"/>
      <c r="AE185" s="37"/>
      <c r="AT185" s="20" t="s">
        <v>134</v>
      </c>
      <c r="AU185" s="20" t="s">
        <v>85</v>
      </c>
    </row>
    <row r="186" spans="1:65" s="2" customFormat="1" ht="10.199999999999999">
      <c r="A186" s="37"/>
      <c r="B186" s="38"/>
      <c r="C186" s="39"/>
      <c r="D186" s="195" t="s">
        <v>136</v>
      </c>
      <c r="E186" s="39"/>
      <c r="F186" s="196" t="s">
        <v>252</v>
      </c>
      <c r="G186" s="39"/>
      <c r="H186" s="39"/>
      <c r="I186" s="192"/>
      <c r="J186" s="39"/>
      <c r="K186" s="39"/>
      <c r="L186" s="42"/>
      <c r="M186" s="193"/>
      <c r="N186" s="194"/>
      <c r="O186" s="68"/>
      <c r="P186" s="68"/>
      <c r="Q186" s="68"/>
      <c r="R186" s="68"/>
      <c r="S186" s="68"/>
      <c r="T186" s="69"/>
      <c r="U186" s="37"/>
      <c r="V186" s="37"/>
      <c r="W186" s="37"/>
      <c r="X186" s="37"/>
      <c r="Y186" s="37"/>
      <c r="Z186" s="37"/>
      <c r="AA186" s="37"/>
      <c r="AB186" s="37"/>
      <c r="AC186" s="37"/>
      <c r="AD186" s="37"/>
      <c r="AE186" s="37"/>
      <c r="AT186" s="20" t="s">
        <v>136</v>
      </c>
      <c r="AU186" s="20" t="s">
        <v>85</v>
      </c>
    </row>
    <row r="187" spans="1:65" s="13" customFormat="1" ht="10.199999999999999">
      <c r="B187" s="198"/>
      <c r="C187" s="199"/>
      <c r="D187" s="190" t="s">
        <v>140</v>
      </c>
      <c r="E187" s="200" t="s">
        <v>19</v>
      </c>
      <c r="F187" s="201" t="s">
        <v>244</v>
      </c>
      <c r="G187" s="199"/>
      <c r="H187" s="202">
        <v>14.584</v>
      </c>
      <c r="I187" s="203"/>
      <c r="J187" s="199"/>
      <c r="K187" s="199"/>
      <c r="L187" s="204"/>
      <c r="M187" s="205"/>
      <c r="N187" s="206"/>
      <c r="O187" s="206"/>
      <c r="P187" s="206"/>
      <c r="Q187" s="206"/>
      <c r="R187" s="206"/>
      <c r="S187" s="206"/>
      <c r="T187" s="207"/>
      <c r="AT187" s="208" t="s">
        <v>140</v>
      </c>
      <c r="AU187" s="208" t="s">
        <v>85</v>
      </c>
      <c r="AV187" s="13" t="s">
        <v>85</v>
      </c>
      <c r="AW187" s="13" t="s">
        <v>36</v>
      </c>
      <c r="AX187" s="13" t="s">
        <v>75</v>
      </c>
      <c r="AY187" s="208" t="s">
        <v>125</v>
      </c>
    </row>
    <row r="188" spans="1:65" s="13" customFormat="1" ht="10.199999999999999">
      <c r="B188" s="198"/>
      <c r="C188" s="199"/>
      <c r="D188" s="190" t="s">
        <v>140</v>
      </c>
      <c r="E188" s="200" t="s">
        <v>19</v>
      </c>
      <c r="F188" s="201" t="s">
        <v>245</v>
      </c>
      <c r="G188" s="199"/>
      <c r="H188" s="202">
        <v>13.417999999999999</v>
      </c>
      <c r="I188" s="203"/>
      <c r="J188" s="199"/>
      <c r="K188" s="199"/>
      <c r="L188" s="204"/>
      <c r="M188" s="205"/>
      <c r="N188" s="206"/>
      <c r="O188" s="206"/>
      <c r="P188" s="206"/>
      <c r="Q188" s="206"/>
      <c r="R188" s="206"/>
      <c r="S188" s="206"/>
      <c r="T188" s="207"/>
      <c r="AT188" s="208" t="s">
        <v>140</v>
      </c>
      <c r="AU188" s="208" t="s">
        <v>85</v>
      </c>
      <c r="AV188" s="13" t="s">
        <v>85</v>
      </c>
      <c r="AW188" s="13" t="s">
        <v>36</v>
      </c>
      <c r="AX188" s="13" t="s">
        <v>75</v>
      </c>
      <c r="AY188" s="208" t="s">
        <v>125</v>
      </c>
    </row>
    <row r="189" spans="1:65" s="13" customFormat="1" ht="10.199999999999999">
      <c r="B189" s="198"/>
      <c r="C189" s="199"/>
      <c r="D189" s="190" t="s">
        <v>140</v>
      </c>
      <c r="E189" s="200" t="s">
        <v>19</v>
      </c>
      <c r="F189" s="201" t="s">
        <v>246</v>
      </c>
      <c r="G189" s="199"/>
      <c r="H189" s="202">
        <v>0.65600000000000003</v>
      </c>
      <c r="I189" s="203"/>
      <c r="J189" s="199"/>
      <c r="K189" s="199"/>
      <c r="L189" s="204"/>
      <c r="M189" s="205"/>
      <c r="N189" s="206"/>
      <c r="O189" s="206"/>
      <c r="P189" s="206"/>
      <c r="Q189" s="206"/>
      <c r="R189" s="206"/>
      <c r="S189" s="206"/>
      <c r="T189" s="207"/>
      <c r="AT189" s="208" t="s">
        <v>140</v>
      </c>
      <c r="AU189" s="208" t="s">
        <v>85</v>
      </c>
      <c r="AV189" s="13" t="s">
        <v>85</v>
      </c>
      <c r="AW189" s="13" t="s">
        <v>36</v>
      </c>
      <c r="AX189" s="13" t="s">
        <v>75</v>
      </c>
      <c r="AY189" s="208" t="s">
        <v>125</v>
      </c>
    </row>
    <row r="190" spans="1:65" s="14" customFormat="1" ht="10.199999999999999">
      <c r="B190" s="209"/>
      <c r="C190" s="210"/>
      <c r="D190" s="190" t="s">
        <v>140</v>
      </c>
      <c r="E190" s="211" t="s">
        <v>19</v>
      </c>
      <c r="F190" s="212" t="s">
        <v>145</v>
      </c>
      <c r="G190" s="210"/>
      <c r="H190" s="213">
        <v>28.658000000000001</v>
      </c>
      <c r="I190" s="214"/>
      <c r="J190" s="210"/>
      <c r="K190" s="210"/>
      <c r="L190" s="215"/>
      <c r="M190" s="216"/>
      <c r="N190" s="217"/>
      <c r="O190" s="217"/>
      <c r="P190" s="217"/>
      <c r="Q190" s="217"/>
      <c r="R190" s="217"/>
      <c r="S190" s="217"/>
      <c r="T190" s="218"/>
      <c r="AT190" s="219" t="s">
        <v>140</v>
      </c>
      <c r="AU190" s="219" t="s">
        <v>85</v>
      </c>
      <c r="AV190" s="14" t="s">
        <v>132</v>
      </c>
      <c r="AW190" s="14" t="s">
        <v>36</v>
      </c>
      <c r="AX190" s="14" t="s">
        <v>83</v>
      </c>
      <c r="AY190" s="219" t="s">
        <v>125</v>
      </c>
    </row>
    <row r="191" spans="1:65" s="2" customFormat="1" ht="24.15" customHeight="1">
      <c r="A191" s="37"/>
      <c r="B191" s="38"/>
      <c r="C191" s="177" t="s">
        <v>253</v>
      </c>
      <c r="D191" s="177" t="s">
        <v>127</v>
      </c>
      <c r="E191" s="178" t="s">
        <v>254</v>
      </c>
      <c r="F191" s="179" t="s">
        <v>255</v>
      </c>
      <c r="G191" s="180" t="s">
        <v>199</v>
      </c>
      <c r="H191" s="181">
        <v>0.35199999999999998</v>
      </c>
      <c r="I191" s="182"/>
      <c r="J191" s="183">
        <f>ROUND(I191*H191,2)</f>
        <v>0</v>
      </c>
      <c r="K191" s="179" t="s">
        <v>131</v>
      </c>
      <c r="L191" s="42"/>
      <c r="M191" s="184" t="s">
        <v>19</v>
      </c>
      <c r="N191" s="185" t="s">
        <v>48</v>
      </c>
      <c r="O191" s="68"/>
      <c r="P191" s="186">
        <f>O191*H191</f>
        <v>0</v>
      </c>
      <c r="Q191" s="186">
        <v>1.05291</v>
      </c>
      <c r="R191" s="186">
        <f>Q191*H191</f>
        <v>0.37062432000000001</v>
      </c>
      <c r="S191" s="186">
        <v>0</v>
      </c>
      <c r="T191" s="187">
        <f>S191*H191</f>
        <v>0</v>
      </c>
      <c r="U191" s="37"/>
      <c r="V191" s="37"/>
      <c r="W191" s="37"/>
      <c r="X191" s="37"/>
      <c r="Y191" s="37"/>
      <c r="Z191" s="37"/>
      <c r="AA191" s="37"/>
      <c r="AB191" s="37"/>
      <c r="AC191" s="37"/>
      <c r="AD191" s="37"/>
      <c r="AE191" s="37"/>
      <c r="AR191" s="188" t="s">
        <v>132</v>
      </c>
      <c r="AT191" s="188" t="s">
        <v>127</v>
      </c>
      <c r="AU191" s="188" t="s">
        <v>85</v>
      </c>
      <c r="AY191" s="20" t="s">
        <v>125</v>
      </c>
      <c r="BE191" s="189">
        <f>IF(N191="základní",J191,0)</f>
        <v>0</v>
      </c>
      <c r="BF191" s="189">
        <f>IF(N191="snížená",J191,0)</f>
        <v>0</v>
      </c>
      <c r="BG191" s="189">
        <f>IF(N191="zákl. přenesená",J191,0)</f>
        <v>0</v>
      </c>
      <c r="BH191" s="189">
        <f>IF(N191="sníž. přenesená",J191,0)</f>
        <v>0</v>
      </c>
      <c r="BI191" s="189">
        <f>IF(N191="nulová",J191,0)</f>
        <v>0</v>
      </c>
      <c r="BJ191" s="20" t="s">
        <v>132</v>
      </c>
      <c r="BK191" s="189">
        <f>ROUND(I191*H191,2)</f>
        <v>0</v>
      </c>
      <c r="BL191" s="20" t="s">
        <v>132</v>
      </c>
      <c r="BM191" s="188" t="s">
        <v>256</v>
      </c>
    </row>
    <row r="192" spans="1:65" s="2" customFormat="1" ht="19.2">
      <c r="A192" s="37"/>
      <c r="B192" s="38"/>
      <c r="C192" s="39"/>
      <c r="D192" s="190" t="s">
        <v>134</v>
      </c>
      <c r="E192" s="39"/>
      <c r="F192" s="191" t="s">
        <v>257</v>
      </c>
      <c r="G192" s="39"/>
      <c r="H192" s="39"/>
      <c r="I192" s="192"/>
      <c r="J192" s="39"/>
      <c r="K192" s="39"/>
      <c r="L192" s="42"/>
      <c r="M192" s="193"/>
      <c r="N192" s="194"/>
      <c r="O192" s="68"/>
      <c r="P192" s="68"/>
      <c r="Q192" s="68"/>
      <c r="R192" s="68"/>
      <c r="S192" s="68"/>
      <c r="T192" s="69"/>
      <c r="U192" s="37"/>
      <c r="V192" s="37"/>
      <c r="W192" s="37"/>
      <c r="X192" s="37"/>
      <c r="Y192" s="37"/>
      <c r="Z192" s="37"/>
      <c r="AA192" s="37"/>
      <c r="AB192" s="37"/>
      <c r="AC192" s="37"/>
      <c r="AD192" s="37"/>
      <c r="AE192" s="37"/>
      <c r="AT192" s="20" t="s">
        <v>134</v>
      </c>
      <c r="AU192" s="20" t="s">
        <v>85</v>
      </c>
    </row>
    <row r="193" spans="1:65" s="2" customFormat="1" ht="10.199999999999999">
      <c r="A193" s="37"/>
      <c r="B193" s="38"/>
      <c r="C193" s="39"/>
      <c r="D193" s="195" t="s">
        <v>136</v>
      </c>
      <c r="E193" s="39"/>
      <c r="F193" s="196" t="s">
        <v>258</v>
      </c>
      <c r="G193" s="39"/>
      <c r="H193" s="39"/>
      <c r="I193" s="192"/>
      <c r="J193" s="39"/>
      <c r="K193" s="39"/>
      <c r="L193" s="42"/>
      <c r="M193" s="193"/>
      <c r="N193" s="194"/>
      <c r="O193" s="68"/>
      <c r="P193" s="68"/>
      <c r="Q193" s="68"/>
      <c r="R193" s="68"/>
      <c r="S193" s="68"/>
      <c r="T193" s="69"/>
      <c r="U193" s="37"/>
      <c r="V193" s="37"/>
      <c r="W193" s="37"/>
      <c r="X193" s="37"/>
      <c r="Y193" s="37"/>
      <c r="Z193" s="37"/>
      <c r="AA193" s="37"/>
      <c r="AB193" s="37"/>
      <c r="AC193" s="37"/>
      <c r="AD193" s="37"/>
      <c r="AE193" s="37"/>
      <c r="AT193" s="20" t="s">
        <v>136</v>
      </c>
      <c r="AU193" s="20" t="s">
        <v>85</v>
      </c>
    </row>
    <row r="194" spans="1:65" s="15" customFormat="1" ht="10.199999999999999">
      <c r="B194" s="220"/>
      <c r="C194" s="221"/>
      <c r="D194" s="190" t="s">
        <v>140</v>
      </c>
      <c r="E194" s="222" t="s">
        <v>19</v>
      </c>
      <c r="F194" s="223" t="s">
        <v>259</v>
      </c>
      <c r="G194" s="221"/>
      <c r="H194" s="222" t="s">
        <v>19</v>
      </c>
      <c r="I194" s="224"/>
      <c r="J194" s="221"/>
      <c r="K194" s="221"/>
      <c r="L194" s="225"/>
      <c r="M194" s="226"/>
      <c r="N194" s="227"/>
      <c r="O194" s="227"/>
      <c r="P194" s="227"/>
      <c r="Q194" s="227"/>
      <c r="R194" s="227"/>
      <c r="S194" s="227"/>
      <c r="T194" s="228"/>
      <c r="AT194" s="229" t="s">
        <v>140</v>
      </c>
      <c r="AU194" s="229" t="s">
        <v>85</v>
      </c>
      <c r="AV194" s="15" t="s">
        <v>83</v>
      </c>
      <c r="AW194" s="15" t="s">
        <v>36</v>
      </c>
      <c r="AX194" s="15" t="s">
        <v>75</v>
      </c>
      <c r="AY194" s="229" t="s">
        <v>125</v>
      </c>
    </row>
    <row r="195" spans="1:65" s="13" customFormat="1" ht="10.199999999999999">
      <c r="B195" s="198"/>
      <c r="C195" s="199"/>
      <c r="D195" s="190" t="s">
        <v>140</v>
      </c>
      <c r="E195" s="200" t="s">
        <v>19</v>
      </c>
      <c r="F195" s="201" t="s">
        <v>260</v>
      </c>
      <c r="G195" s="199"/>
      <c r="H195" s="202">
        <v>0.14199999999999999</v>
      </c>
      <c r="I195" s="203"/>
      <c r="J195" s="199"/>
      <c r="K195" s="199"/>
      <c r="L195" s="204"/>
      <c r="M195" s="205"/>
      <c r="N195" s="206"/>
      <c r="O195" s="206"/>
      <c r="P195" s="206"/>
      <c r="Q195" s="206"/>
      <c r="R195" s="206"/>
      <c r="S195" s="206"/>
      <c r="T195" s="207"/>
      <c r="AT195" s="208" t="s">
        <v>140</v>
      </c>
      <c r="AU195" s="208" t="s">
        <v>85</v>
      </c>
      <c r="AV195" s="13" t="s">
        <v>85</v>
      </c>
      <c r="AW195" s="13" t="s">
        <v>36</v>
      </c>
      <c r="AX195" s="13" t="s">
        <v>75</v>
      </c>
      <c r="AY195" s="208" t="s">
        <v>125</v>
      </c>
    </row>
    <row r="196" spans="1:65" s="13" customFormat="1" ht="10.199999999999999">
      <c r="B196" s="198"/>
      <c r="C196" s="199"/>
      <c r="D196" s="190" t="s">
        <v>140</v>
      </c>
      <c r="E196" s="200" t="s">
        <v>19</v>
      </c>
      <c r="F196" s="201" t="s">
        <v>261</v>
      </c>
      <c r="G196" s="199"/>
      <c r="H196" s="202">
        <v>0.13100000000000001</v>
      </c>
      <c r="I196" s="203"/>
      <c r="J196" s="199"/>
      <c r="K196" s="199"/>
      <c r="L196" s="204"/>
      <c r="M196" s="205"/>
      <c r="N196" s="206"/>
      <c r="O196" s="206"/>
      <c r="P196" s="206"/>
      <c r="Q196" s="206"/>
      <c r="R196" s="206"/>
      <c r="S196" s="206"/>
      <c r="T196" s="207"/>
      <c r="AT196" s="208" t="s">
        <v>140</v>
      </c>
      <c r="AU196" s="208" t="s">
        <v>85</v>
      </c>
      <c r="AV196" s="13" t="s">
        <v>85</v>
      </c>
      <c r="AW196" s="13" t="s">
        <v>36</v>
      </c>
      <c r="AX196" s="13" t="s">
        <v>75</v>
      </c>
      <c r="AY196" s="208" t="s">
        <v>125</v>
      </c>
    </row>
    <row r="197" spans="1:65" s="13" customFormat="1" ht="10.199999999999999">
      <c r="B197" s="198"/>
      <c r="C197" s="199"/>
      <c r="D197" s="190" t="s">
        <v>140</v>
      </c>
      <c r="E197" s="200" t="s">
        <v>19</v>
      </c>
      <c r="F197" s="201" t="s">
        <v>262</v>
      </c>
      <c r="G197" s="199"/>
      <c r="H197" s="202">
        <v>1.2999999999999999E-2</v>
      </c>
      <c r="I197" s="203"/>
      <c r="J197" s="199"/>
      <c r="K197" s="199"/>
      <c r="L197" s="204"/>
      <c r="M197" s="205"/>
      <c r="N197" s="206"/>
      <c r="O197" s="206"/>
      <c r="P197" s="206"/>
      <c r="Q197" s="206"/>
      <c r="R197" s="206"/>
      <c r="S197" s="206"/>
      <c r="T197" s="207"/>
      <c r="AT197" s="208" t="s">
        <v>140</v>
      </c>
      <c r="AU197" s="208" t="s">
        <v>85</v>
      </c>
      <c r="AV197" s="13" t="s">
        <v>85</v>
      </c>
      <c r="AW197" s="13" t="s">
        <v>36</v>
      </c>
      <c r="AX197" s="13" t="s">
        <v>75</v>
      </c>
      <c r="AY197" s="208" t="s">
        <v>125</v>
      </c>
    </row>
    <row r="198" spans="1:65" s="16" customFormat="1" ht="10.199999999999999">
      <c r="B198" s="240"/>
      <c r="C198" s="241"/>
      <c r="D198" s="190" t="s">
        <v>140</v>
      </c>
      <c r="E198" s="242" t="s">
        <v>19</v>
      </c>
      <c r="F198" s="243" t="s">
        <v>263</v>
      </c>
      <c r="G198" s="241"/>
      <c r="H198" s="244">
        <v>0.28599999999999998</v>
      </c>
      <c r="I198" s="245"/>
      <c r="J198" s="241"/>
      <c r="K198" s="241"/>
      <c r="L198" s="246"/>
      <c r="M198" s="247"/>
      <c r="N198" s="248"/>
      <c r="O198" s="248"/>
      <c r="P198" s="248"/>
      <c r="Q198" s="248"/>
      <c r="R198" s="248"/>
      <c r="S198" s="248"/>
      <c r="T198" s="249"/>
      <c r="AT198" s="250" t="s">
        <v>140</v>
      </c>
      <c r="AU198" s="250" t="s">
        <v>85</v>
      </c>
      <c r="AV198" s="16" t="s">
        <v>153</v>
      </c>
      <c r="AW198" s="16" t="s">
        <v>36</v>
      </c>
      <c r="AX198" s="16" t="s">
        <v>75</v>
      </c>
      <c r="AY198" s="250" t="s">
        <v>125</v>
      </c>
    </row>
    <row r="199" spans="1:65" s="15" customFormat="1" ht="10.199999999999999">
      <c r="B199" s="220"/>
      <c r="C199" s="221"/>
      <c r="D199" s="190" t="s">
        <v>140</v>
      </c>
      <c r="E199" s="222" t="s">
        <v>19</v>
      </c>
      <c r="F199" s="223" t="s">
        <v>264</v>
      </c>
      <c r="G199" s="221"/>
      <c r="H199" s="222" t="s">
        <v>19</v>
      </c>
      <c r="I199" s="224"/>
      <c r="J199" s="221"/>
      <c r="K199" s="221"/>
      <c r="L199" s="225"/>
      <c r="M199" s="226"/>
      <c r="N199" s="227"/>
      <c r="O199" s="227"/>
      <c r="P199" s="227"/>
      <c r="Q199" s="227"/>
      <c r="R199" s="227"/>
      <c r="S199" s="227"/>
      <c r="T199" s="228"/>
      <c r="AT199" s="229" t="s">
        <v>140</v>
      </c>
      <c r="AU199" s="229" t="s">
        <v>85</v>
      </c>
      <c r="AV199" s="15" t="s">
        <v>83</v>
      </c>
      <c r="AW199" s="15" t="s">
        <v>36</v>
      </c>
      <c r="AX199" s="15" t="s">
        <v>75</v>
      </c>
      <c r="AY199" s="229" t="s">
        <v>125</v>
      </c>
    </row>
    <row r="200" spans="1:65" s="13" customFormat="1" ht="20.399999999999999">
      <c r="B200" s="198"/>
      <c r="C200" s="199"/>
      <c r="D200" s="190" t="s">
        <v>140</v>
      </c>
      <c r="E200" s="200" t="s">
        <v>19</v>
      </c>
      <c r="F200" s="201" t="s">
        <v>265</v>
      </c>
      <c r="G200" s="199"/>
      <c r="H200" s="202">
        <v>3.3000000000000002E-2</v>
      </c>
      <c r="I200" s="203"/>
      <c r="J200" s="199"/>
      <c r="K200" s="199"/>
      <c r="L200" s="204"/>
      <c r="M200" s="205"/>
      <c r="N200" s="206"/>
      <c r="O200" s="206"/>
      <c r="P200" s="206"/>
      <c r="Q200" s="206"/>
      <c r="R200" s="206"/>
      <c r="S200" s="206"/>
      <c r="T200" s="207"/>
      <c r="AT200" s="208" t="s">
        <v>140</v>
      </c>
      <c r="AU200" s="208" t="s">
        <v>85</v>
      </c>
      <c r="AV200" s="13" t="s">
        <v>85</v>
      </c>
      <c r="AW200" s="13" t="s">
        <v>36</v>
      </c>
      <c r="AX200" s="13" t="s">
        <v>75</v>
      </c>
      <c r="AY200" s="208" t="s">
        <v>125</v>
      </c>
    </row>
    <row r="201" spans="1:65" s="13" customFormat="1" ht="20.399999999999999">
      <c r="B201" s="198"/>
      <c r="C201" s="199"/>
      <c r="D201" s="190" t="s">
        <v>140</v>
      </c>
      <c r="E201" s="200" t="s">
        <v>19</v>
      </c>
      <c r="F201" s="201" t="s">
        <v>266</v>
      </c>
      <c r="G201" s="199"/>
      <c r="H201" s="202">
        <v>0.03</v>
      </c>
      <c r="I201" s="203"/>
      <c r="J201" s="199"/>
      <c r="K201" s="199"/>
      <c r="L201" s="204"/>
      <c r="M201" s="205"/>
      <c r="N201" s="206"/>
      <c r="O201" s="206"/>
      <c r="P201" s="206"/>
      <c r="Q201" s="206"/>
      <c r="R201" s="206"/>
      <c r="S201" s="206"/>
      <c r="T201" s="207"/>
      <c r="AT201" s="208" t="s">
        <v>140</v>
      </c>
      <c r="AU201" s="208" t="s">
        <v>85</v>
      </c>
      <c r="AV201" s="13" t="s">
        <v>85</v>
      </c>
      <c r="AW201" s="13" t="s">
        <v>36</v>
      </c>
      <c r="AX201" s="13" t="s">
        <v>75</v>
      </c>
      <c r="AY201" s="208" t="s">
        <v>125</v>
      </c>
    </row>
    <row r="202" spans="1:65" s="13" customFormat="1" ht="10.199999999999999">
      <c r="B202" s="198"/>
      <c r="C202" s="199"/>
      <c r="D202" s="190" t="s">
        <v>140</v>
      </c>
      <c r="E202" s="200" t="s">
        <v>19</v>
      </c>
      <c r="F202" s="201" t="s">
        <v>267</v>
      </c>
      <c r="G202" s="199"/>
      <c r="H202" s="202">
        <v>3.0000000000000001E-3</v>
      </c>
      <c r="I202" s="203"/>
      <c r="J202" s="199"/>
      <c r="K202" s="199"/>
      <c r="L202" s="204"/>
      <c r="M202" s="205"/>
      <c r="N202" s="206"/>
      <c r="O202" s="206"/>
      <c r="P202" s="206"/>
      <c r="Q202" s="206"/>
      <c r="R202" s="206"/>
      <c r="S202" s="206"/>
      <c r="T202" s="207"/>
      <c r="AT202" s="208" t="s">
        <v>140</v>
      </c>
      <c r="AU202" s="208" t="s">
        <v>85</v>
      </c>
      <c r="AV202" s="13" t="s">
        <v>85</v>
      </c>
      <c r="AW202" s="13" t="s">
        <v>36</v>
      </c>
      <c r="AX202" s="13" t="s">
        <v>75</v>
      </c>
      <c r="AY202" s="208" t="s">
        <v>125</v>
      </c>
    </row>
    <row r="203" spans="1:65" s="16" customFormat="1" ht="10.199999999999999">
      <c r="B203" s="240"/>
      <c r="C203" s="241"/>
      <c r="D203" s="190" t="s">
        <v>140</v>
      </c>
      <c r="E203" s="242" t="s">
        <v>19</v>
      </c>
      <c r="F203" s="243" t="s">
        <v>263</v>
      </c>
      <c r="G203" s="241"/>
      <c r="H203" s="244">
        <v>6.6000000000000003E-2</v>
      </c>
      <c r="I203" s="245"/>
      <c r="J203" s="241"/>
      <c r="K203" s="241"/>
      <c r="L203" s="246"/>
      <c r="M203" s="247"/>
      <c r="N203" s="248"/>
      <c r="O203" s="248"/>
      <c r="P203" s="248"/>
      <c r="Q203" s="248"/>
      <c r="R203" s="248"/>
      <c r="S203" s="248"/>
      <c r="T203" s="249"/>
      <c r="AT203" s="250" t="s">
        <v>140</v>
      </c>
      <c r="AU203" s="250" t="s">
        <v>85</v>
      </c>
      <c r="AV203" s="16" t="s">
        <v>153</v>
      </c>
      <c r="AW203" s="16" t="s">
        <v>36</v>
      </c>
      <c r="AX203" s="16" t="s">
        <v>75</v>
      </c>
      <c r="AY203" s="250" t="s">
        <v>125</v>
      </c>
    </row>
    <row r="204" spans="1:65" s="14" customFormat="1" ht="10.199999999999999">
      <c r="B204" s="209"/>
      <c r="C204" s="210"/>
      <c r="D204" s="190" t="s">
        <v>140</v>
      </c>
      <c r="E204" s="211" t="s">
        <v>19</v>
      </c>
      <c r="F204" s="212" t="s">
        <v>145</v>
      </c>
      <c r="G204" s="210"/>
      <c r="H204" s="213">
        <v>0.35199999999999998</v>
      </c>
      <c r="I204" s="214"/>
      <c r="J204" s="210"/>
      <c r="K204" s="210"/>
      <c r="L204" s="215"/>
      <c r="M204" s="216"/>
      <c r="N204" s="217"/>
      <c r="O204" s="217"/>
      <c r="P204" s="217"/>
      <c r="Q204" s="217"/>
      <c r="R204" s="217"/>
      <c r="S204" s="217"/>
      <c r="T204" s="218"/>
      <c r="AT204" s="219" t="s">
        <v>140</v>
      </c>
      <c r="AU204" s="219" t="s">
        <v>85</v>
      </c>
      <c r="AV204" s="14" t="s">
        <v>132</v>
      </c>
      <c r="AW204" s="14" t="s">
        <v>36</v>
      </c>
      <c r="AX204" s="14" t="s">
        <v>83</v>
      </c>
      <c r="AY204" s="219" t="s">
        <v>125</v>
      </c>
    </row>
    <row r="205" spans="1:65" s="12" customFormat="1" ht="22.8" customHeight="1">
      <c r="B205" s="161"/>
      <c r="C205" s="162"/>
      <c r="D205" s="163" t="s">
        <v>74</v>
      </c>
      <c r="E205" s="175" t="s">
        <v>182</v>
      </c>
      <c r="F205" s="175" t="s">
        <v>268</v>
      </c>
      <c r="G205" s="162"/>
      <c r="H205" s="162"/>
      <c r="I205" s="165"/>
      <c r="J205" s="176">
        <f>BK205</f>
        <v>0</v>
      </c>
      <c r="K205" s="162"/>
      <c r="L205" s="167"/>
      <c r="M205" s="168"/>
      <c r="N205" s="169"/>
      <c r="O205" s="169"/>
      <c r="P205" s="170">
        <f>SUM(P206:P309)</f>
        <v>0</v>
      </c>
      <c r="Q205" s="169"/>
      <c r="R205" s="170">
        <f>SUM(R206:R309)</f>
        <v>35.617987800000002</v>
      </c>
      <c r="S205" s="169"/>
      <c r="T205" s="171">
        <f>SUM(T206:T309)</f>
        <v>0</v>
      </c>
      <c r="AR205" s="172" t="s">
        <v>83</v>
      </c>
      <c r="AT205" s="173" t="s">
        <v>74</v>
      </c>
      <c r="AU205" s="173" t="s">
        <v>83</v>
      </c>
      <c r="AY205" s="172" t="s">
        <v>125</v>
      </c>
      <c r="BK205" s="174">
        <f>SUM(BK206:BK309)</f>
        <v>0</v>
      </c>
    </row>
    <row r="206" spans="1:65" s="2" customFormat="1" ht="24.15" customHeight="1">
      <c r="A206" s="37"/>
      <c r="B206" s="38"/>
      <c r="C206" s="177" t="s">
        <v>269</v>
      </c>
      <c r="D206" s="177" t="s">
        <v>127</v>
      </c>
      <c r="E206" s="178" t="s">
        <v>270</v>
      </c>
      <c r="F206" s="179" t="s">
        <v>271</v>
      </c>
      <c r="G206" s="180" t="s">
        <v>130</v>
      </c>
      <c r="H206" s="181">
        <v>225</v>
      </c>
      <c r="I206" s="182"/>
      <c r="J206" s="183">
        <f>ROUND(I206*H206,2)</f>
        <v>0</v>
      </c>
      <c r="K206" s="179" t="s">
        <v>131</v>
      </c>
      <c r="L206" s="42"/>
      <c r="M206" s="184" t="s">
        <v>19</v>
      </c>
      <c r="N206" s="185" t="s">
        <v>48</v>
      </c>
      <c r="O206" s="68"/>
      <c r="P206" s="186">
        <f>O206*H206</f>
        <v>0</v>
      </c>
      <c r="Q206" s="186">
        <v>2.7300000000000001E-2</v>
      </c>
      <c r="R206" s="186">
        <f>Q206*H206</f>
        <v>6.1425000000000001</v>
      </c>
      <c r="S206" s="186">
        <v>0</v>
      </c>
      <c r="T206" s="187">
        <f>S206*H206</f>
        <v>0</v>
      </c>
      <c r="U206" s="37"/>
      <c r="V206" s="37"/>
      <c r="W206" s="37"/>
      <c r="X206" s="37"/>
      <c r="Y206" s="37"/>
      <c r="Z206" s="37"/>
      <c r="AA206" s="37"/>
      <c r="AB206" s="37"/>
      <c r="AC206" s="37"/>
      <c r="AD206" s="37"/>
      <c r="AE206" s="37"/>
      <c r="AR206" s="188" t="s">
        <v>132</v>
      </c>
      <c r="AT206" s="188" t="s">
        <v>127</v>
      </c>
      <c r="AU206" s="188" t="s">
        <v>85</v>
      </c>
      <c r="AY206" s="20" t="s">
        <v>125</v>
      </c>
      <c r="BE206" s="189">
        <f>IF(N206="základní",J206,0)</f>
        <v>0</v>
      </c>
      <c r="BF206" s="189">
        <f>IF(N206="snížená",J206,0)</f>
        <v>0</v>
      </c>
      <c r="BG206" s="189">
        <f>IF(N206="zákl. přenesená",J206,0)</f>
        <v>0</v>
      </c>
      <c r="BH206" s="189">
        <f>IF(N206="sníž. přenesená",J206,0)</f>
        <v>0</v>
      </c>
      <c r="BI206" s="189">
        <f>IF(N206="nulová",J206,0)</f>
        <v>0</v>
      </c>
      <c r="BJ206" s="20" t="s">
        <v>132</v>
      </c>
      <c r="BK206" s="189">
        <f>ROUND(I206*H206,2)</f>
        <v>0</v>
      </c>
      <c r="BL206" s="20" t="s">
        <v>132</v>
      </c>
      <c r="BM206" s="188" t="s">
        <v>272</v>
      </c>
    </row>
    <row r="207" spans="1:65" s="2" customFormat="1" ht="19.2">
      <c r="A207" s="37"/>
      <c r="B207" s="38"/>
      <c r="C207" s="39"/>
      <c r="D207" s="190" t="s">
        <v>134</v>
      </c>
      <c r="E207" s="39"/>
      <c r="F207" s="191" t="s">
        <v>273</v>
      </c>
      <c r="G207" s="39"/>
      <c r="H207" s="39"/>
      <c r="I207" s="192"/>
      <c r="J207" s="39"/>
      <c r="K207" s="39"/>
      <c r="L207" s="42"/>
      <c r="M207" s="193"/>
      <c r="N207" s="194"/>
      <c r="O207" s="68"/>
      <c r="P207" s="68"/>
      <c r="Q207" s="68"/>
      <c r="R207" s="68"/>
      <c r="S207" s="68"/>
      <c r="T207" s="69"/>
      <c r="U207" s="37"/>
      <c r="V207" s="37"/>
      <c r="W207" s="37"/>
      <c r="X207" s="37"/>
      <c r="Y207" s="37"/>
      <c r="Z207" s="37"/>
      <c r="AA207" s="37"/>
      <c r="AB207" s="37"/>
      <c r="AC207" s="37"/>
      <c r="AD207" s="37"/>
      <c r="AE207" s="37"/>
      <c r="AT207" s="20" t="s">
        <v>134</v>
      </c>
      <c r="AU207" s="20" t="s">
        <v>85</v>
      </c>
    </row>
    <row r="208" spans="1:65" s="2" customFormat="1" ht="10.199999999999999">
      <c r="A208" s="37"/>
      <c r="B208" s="38"/>
      <c r="C208" s="39"/>
      <c r="D208" s="195" t="s">
        <v>136</v>
      </c>
      <c r="E208" s="39"/>
      <c r="F208" s="196" t="s">
        <v>274</v>
      </c>
      <c r="G208" s="39"/>
      <c r="H208" s="39"/>
      <c r="I208" s="192"/>
      <c r="J208" s="39"/>
      <c r="K208" s="39"/>
      <c r="L208" s="42"/>
      <c r="M208" s="193"/>
      <c r="N208" s="194"/>
      <c r="O208" s="68"/>
      <c r="P208" s="68"/>
      <c r="Q208" s="68"/>
      <c r="R208" s="68"/>
      <c r="S208" s="68"/>
      <c r="T208" s="69"/>
      <c r="U208" s="37"/>
      <c r="V208" s="37"/>
      <c r="W208" s="37"/>
      <c r="X208" s="37"/>
      <c r="Y208" s="37"/>
      <c r="Z208" s="37"/>
      <c r="AA208" s="37"/>
      <c r="AB208" s="37"/>
      <c r="AC208" s="37"/>
      <c r="AD208" s="37"/>
      <c r="AE208" s="37"/>
      <c r="AT208" s="20" t="s">
        <v>136</v>
      </c>
      <c r="AU208" s="20" t="s">
        <v>85</v>
      </c>
    </row>
    <row r="209" spans="1:65" s="13" customFormat="1" ht="20.399999999999999">
      <c r="B209" s="198"/>
      <c r="C209" s="199"/>
      <c r="D209" s="190" t="s">
        <v>140</v>
      </c>
      <c r="E209" s="200" t="s">
        <v>19</v>
      </c>
      <c r="F209" s="201" t="s">
        <v>275</v>
      </c>
      <c r="G209" s="199"/>
      <c r="H209" s="202">
        <v>34</v>
      </c>
      <c r="I209" s="203"/>
      <c r="J209" s="199"/>
      <c r="K209" s="199"/>
      <c r="L209" s="204"/>
      <c r="M209" s="205"/>
      <c r="N209" s="206"/>
      <c r="O209" s="206"/>
      <c r="P209" s="206"/>
      <c r="Q209" s="206"/>
      <c r="R209" s="206"/>
      <c r="S209" s="206"/>
      <c r="T209" s="207"/>
      <c r="AT209" s="208" t="s">
        <v>140</v>
      </c>
      <c r="AU209" s="208" t="s">
        <v>85</v>
      </c>
      <c r="AV209" s="13" t="s">
        <v>85</v>
      </c>
      <c r="AW209" s="13" t="s">
        <v>36</v>
      </c>
      <c r="AX209" s="13" t="s">
        <v>75</v>
      </c>
      <c r="AY209" s="208" t="s">
        <v>125</v>
      </c>
    </row>
    <row r="210" spans="1:65" s="13" customFormat="1" ht="20.399999999999999">
      <c r="B210" s="198"/>
      <c r="C210" s="199"/>
      <c r="D210" s="190" t="s">
        <v>140</v>
      </c>
      <c r="E210" s="200" t="s">
        <v>19</v>
      </c>
      <c r="F210" s="201" t="s">
        <v>276</v>
      </c>
      <c r="G210" s="199"/>
      <c r="H210" s="202">
        <v>85</v>
      </c>
      <c r="I210" s="203"/>
      <c r="J210" s="199"/>
      <c r="K210" s="199"/>
      <c r="L210" s="204"/>
      <c r="M210" s="205"/>
      <c r="N210" s="206"/>
      <c r="O210" s="206"/>
      <c r="P210" s="206"/>
      <c r="Q210" s="206"/>
      <c r="R210" s="206"/>
      <c r="S210" s="206"/>
      <c r="T210" s="207"/>
      <c r="AT210" s="208" t="s">
        <v>140</v>
      </c>
      <c r="AU210" s="208" t="s">
        <v>85</v>
      </c>
      <c r="AV210" s="13" t="s">
        <v>85</v>
      </c>
      <c r="AW210" s="13" t="s">
        <v>36</v>
      </c>
      <c r="AX210" s="13" t="s">
        <v>75</v>
      </c>
      <c r="AY210" s="208" t="s">
        <v>125</v>
      </c>
    </row>
    <row r="211" spans="1:65" s="13" customFormat="1" ht="20.399999999999999">
      <c r="B211" s="198"/>
      <c r="C211" s="199"/>
      <c r="D211" s="190" t="s">
        <v>140</v>
      </c>
      <c r="E211" s="200" t="s">
        <v>19</v>
      </c>
      <c r="F211" s="201" t="s">
        <v>277</v>
      </c>
      <c r="G211" s="199"/>
      <c r="H211" s="202">
        <v>33</v>
      </c>
      <c r="I211" s="203"/>
      <c r="J211" s="199"/>
      <c r="K211" s="199"/>
      <c r="L211" s="204"/>
      <c r="M211" s="205"/>
      <c r="N211" s="206"/>
      <c r="O211" s="206"/>
      <c r="P211" s="206"/>
      <c r="Q211" s="206"/>
      <c r="R211" s="206"/>
      <c r="S211" s="206"/>
      <c r="T211" s="207"/>
      <c r="AT211" s="208" t="s">
        <v>140</v>
      </c>
      <c r="AU211" s="208" t="s">
        <v>85</v>
      </c>
      <c r="AV211" s="13" t="s">
        <v>85</v>
      </c>
      <c r="AW211" s="13" t="s">
        <v>36</v>
      </c>
      <c r="AX211" s="13" t="s">
        <v>75</v>
      </c>
      <c r="AY211" s="208" t="s">
        <v>125</v>
      </c>
    </row>
    <row r="212" spans="1:65" s="13" customFormat="1" ht="20.399999999999999">
      <c r="B212" s="198"/>
      <c r="C212" s="199"/>
      <c r="D212" s="190" t="s">
        <v>140</v>
      </c>
      <c r="E212" s="200" t="s">
        <v>19</v>
      </c>
      <c r="F212" s="201" t="s">
        <v>278</v>
      </c>
      <c r="G212" s="199"/>
      <c r="H212" s="202">
        <v>73</v>
      </c>
      <c r="I212" s="203"/>
      <c r="J212" s="199"/>
      <c r="K212" s="199"/>
      <c r="L212" s="204"/>
      <c r="M212" s="205"/>
      <c r="N212" s="206"/>
      <c r="O212" s="206"/>
      <c r="P212" s="206"/>
      <c r="Q212" s="206"/>
      <c r="R212" s="206"/>
      <c r="S212" s="206"/>
      <c r="T212" s="207"/>
      <c r="AT212" s="208" t="s">
        <v>140</v>
      </c>
      <c r="AU212" s="208" t="s">
        <v>85</v>
      </c>
      <c r="AV212" s="13" t="s">
        <v>85</v>
      </c>
      <c r="AW212" s="13" t="s">
        <v>36</v>
      </c>
      <c r="AX212" s="13" t="s">
        <v>75</v>
      </c>
      <c r="AY212" s="208" t="s">
        <v>125</v>
      </c>
    </row>
    <row r="213" spans="1:65" s="14" customFormat="1" ht="10.199999999999999">
      <c r="B213" s="209"/>
      <c r="C213" s="210"/>
      <c r="D213" s="190" t="s">
        <v>140</v>
      </c>
      <c r="E213" s="211" t="s">
        <v>19</v>
      </c>
      <c r="F213" s="212" t="s">
        <v>145</v>
      </c>
      <c r="G213" s="210"/>
      <c r="H213" s="213">
        <v>225</v>
      </c>
      <c r="I213" s="214"/>
      <c r="J213" s="210"/>
      <c r="K213" s="210"/>
      <c r="L213" s="215"/>
      <c r="M213" s="216"/>
      <c r="N213" s="217"/>
      <c r="O213" s="217"/>
      <c r="P213" s="217"/>
      <c r="Q213" s="217"/>
      <c r="R213" s="217"/>
      <c r="S213" s="217"/>
      <c r="T213" s="218"/>
      <c r="AT213" s="219" t="s">
        <v>140</v>
      </c>
      <c r="AU213" s="219" t="s">
        <v>85</v>
      </c>
      <c r="AV213" s="14" t="s">
        <v>132</v>
      </c>
      <c r="AW213" s="14" t="s">
        <v>36</v>
      </c>
      <c r="AX213" s="14" t="s">
        <v>83</v>
      </c>
      <c r="AY213" s="219" t="s">
        <v>125</v>
      </c>
    </row>
    <row r="214" spans="1:65" s="2" customFormat="1" ht="24.15" customHeight="1">
      <c r="A214" s="37"/>
      <c r="B214" s="38"/>
      <c r="C214" s="177" t="s">
        <v>279</v>
      </c>
      <c r="D214" s="177" t="s">
        <v>127</v>
      </c>
      <c r="E214" s="178" t="s">
        <v>280</v>
      </c>
      <c r="F214" s="179" t="s">
        <v>281</v>
      </c>
      <c r="G214" s="180" t="s">
        <v>130</v>
      </c>
      <c r="H214" s="181">
        <v>900</v>
      </c>
      <c r="I214" s="182"/>
      <c r="J214" s="183">
        <f>ROUND(I214*H214,2)</f>
        <v>0</v>
      </c>
      <c r="K214" s="179" t="s">
        <v>131</v>
      </c>
      <c r="L214" s="42"/>
      <c r="M214" s="184" t="s">
        <v>19</v>
      </c>
      <c r="N214" s="185" t="s">
        <v>48</v>
      </c>
      <c r="O214" s="68"/>
      <c r="P214" s="186">
        <f>O214*H214</f>
        <v>0</v>
      </c>
      <c r="Q214" s="186">
        <v>1.0500000000000001E-2</v>
      </c>
      <c r="R214" s="186">
        <f>Q214*H214</f>
        <v>9.4500000000000011</v>
      </c>
      <c r="S214" s="186">
        <v>0</v>
      </c>
      <c r="T214" s="187">
        <f>S214*H214</f>
        <v>0</v>
      </c>
      <c r="U214" s="37"/>
      <c r="V214" s="37"/>
      <c r="W214" s="37"/>
      <c r="X214" s="37"/>
      <c r="Y214" s="37"/>
      <c r="Z214" s="37"/>
      <c r="AA214" s="37"/>
      <c r="AB214" s="37"/>
      <c r="AC214" s="37"/>
      <c r="AD214" s="37"/>
      <c r="AE214" s="37"/>
      <c r="AR214" s="188" t="s">
        <v>132</v>
      </c>
      <c r="AT214" s="188" t="s">
        <v>127</v>
      </c>
      <c r="AU214" s="188" t="s">
        <v>85</v>
      </c>
      <c r="AY214" s="20" t="s">
        <v>125</v>
      </c>
      <c r="BE214" s="189">
        <f>IF(N214="základní",J214,0)</f>
        <v>0</v>
      </c>
      <c r="BF214" s="189">
        <f>IF(N214="snížená",J214,0)</f>
        <v>0</v>
      </c>
      <c r="BG214" s="189">
        <f>IF(N214="zákl. přenesená",J214,0)</f>
        <v>0</v>
      </c>
      <c r="BH214" s="189">
        <f>IF(N214="sníž. přenesená",J214,0)</f>
        <v>0</v>
      </c>
      <c r="BI214" s="189">
        <f>IF(N214="nulová",J214,0)</f>
        <v>0</v>
      </c>
      <c r="BJ214" s="20" t="s">
        <v>132</v>
      </c>
      <c r="BK214" s="189">
        <f>ROUND(I214*H214,2)</f>
        <v>0</v>
      </c>
      <c r="BL214" s="20" t="s">
        <v>132</v>
      </c>
      <c r="BM214" s="188" t="s">
        <v>282</v>
      </c>
    </row>
    <row r="215" spans="1:65" s="2" customFormat="1" ht="38.4">
      <c r="A215" s="37"/>
      <c r="B215" s="38"/>
      <c r="C215" s="39"/>
      <c r="D215" s="190" t="s">
        <v>134</v>
      </c>
      <c r="E215" s="39"/>
      <c r="F215" s="191" t="s">
        <v>283</v>
      </c>
      <c r="G215" s="39"/>
      <c r="H215" s="39"/>
      <c r="I215" s="192"/>
      <c r="J215" s="39"/>
      <c r="K215" s="39"/>
      <c r="L215" s="42"/>
      <c r="M215" s="193"/>
      <c r="N215" s="194"/>
      <c r="O215" s="68"/>
      <c r="P215" s="68"/>
      <c r="Q215" s="68"/>
      <c r="R215" s="68"/>
      <c r="S215" s="68"/>
      <c r="T215" s="69"/>
      <c r="U215" s="37"/>
      <c r="V215" s="37"/>
      <c r="W215" s="37"/>
      <c r="X215" s="37"/>
      <c r="Y215" s="37"/>
      <c r="Z215" s="37"/>
      <c r="AA215" s="37"/>
      <c r="AB215" s="37"/>
      <c r="AC215" s="37"/>
      <c r="AD215" s="37"/>
      <c r="AE215" s="37"/>
      <c r="AT215" s="20" t="s">
        <v>134</v>
      </c>
      <c r="AU215" s="20" t="s">
        <v>85</v>
      </c>
    </row>
    <row r="216" spans="1:65" s="2" customFormat="1" ht="10.199999999999999">
      <c r="A216" s="37"/>
      <c r="B216" s="38"/>
      <c r="C216" s="39"/>
      <c r="D216" s="195" t="s">
        <v>136</v>
      </c>
      <c r="E216" s="39"/>
      <c r="F216" s="196" t="s">
        <v>284</v>
      </c>
      <c r="G216" s="39"/>
      <c r="H216" s="39"/>
      <c r="I216" s="192"/>
      <c r="J216" s="39"/>
      <c r="K216" s="39"/>
      <c r="L216" s="42"/>
      <c r="M216" s="193"/>
      <c r="N216" s="194"/>
      <c r="O216" s="68"/>
      <c r="P216" s="68"/>
      <c r="Q216" s="68"/>
      <c r="R216" s="68"/>
      <c r="S216" s="68"/>
      <c r="T216" s="69"/>
      <c r="U216" s="37"/>
      <c r="V216" s="37"/>
      <c r="W216" s="37"/>
      <c r="X216" s="37"/>
      <c r="Y216" s="37"/>
      <c r="Z216" s="37"/>
      <c r="AA216" s="37"/>
      <c r="AB216" s="37"/>
      <c r="AC216" s="37"/>
      <c r="AD216" s="37"/>
      <c r="AE216" s="37"/>
      <c r="AT216" s="20" t="s">
        <v>136</v>
      </c>
      <c r="AU216" s="20" t="s">
        <v>85</v>
      </c>
    </row>
    <row r="217" spans="1:65" s="13" customFormat="1" ht="20.399999999999999">
      <c r="B217" s="198"/>
      <c r="C217" s="199"/>
      <c r="D217" s="190" t="s">
        <v>140</v>
      </c>
      <c r="E217" s="200" t="s">
        <v>19</v>
      </c>
      <c r="F217" s="201" t="s">
        <v>285</v>
      </c>
      <c r="G217" s="199"/>
      <c r="H217" s="202">
        <v>136</v>
      </c>
      <c r="I217" s="203"/>
      <c r="J217" s="199"/>
      <c r="K217" s="199"/>
      <c r="L217" s="204"/>
      <c r="M217" s="205"/>
      <c r="N217" s="206"/>
      <c r="O217" s="206"/>
      <c r="P217" s="206"/>
      <c r="Q217" s="206"/>
      <c r="R217" s="206"/>
      <c r="S217" s="206"/>
      <c r="T217" s="207"/>
      <c r="AT217" s="208" t="s">
        <v>140</v>
      </c>
      <c r="AU217" s="208" t="s">
        <v>85</v>
      </c>
      <c r="AV217" s="13" t="s">
        <v>85</v>
      </c>
      <c r="AW217" s="13" t="s">
        <v>36</v>
      </c>
      <c r="AX217" s="13" t="s">
        <v>75</v>
      </c>
      <c r="AY217" s="208" t="s">
        <v>125</v>
      </c>
    </row>
    <row r="218" spans="1:65" s="13" customFormat="1" ht="20.399999999999999">
      <c r="B218" s="198"/>
      <c r="C218" s="199"/>
      <c r="D218" s="190" t="s">
        <v>140</v>
      </c>
      <c r="E218" s="200" t="s">
        <v>19</v>
      </c>
      <c r="F218" s="201" t="s">
        <v>286</v>
      </c>
      <c r="G218" s="199"/>
      <c r="H218" s="202">
        <v>340</v>
      </c>
      <c r="I218" s="203"/>
      <c r="J218" s="199"/>
      <c r="K218" s="199"/>
      <c r="L218" s="204"/>
      <c r="M218" s="205"/>
      <c r="N218" s="206"/>
      <c r="O218" s="206"/>
      <c r="P218" s="206"/>
      <c r="Q218" s="206"/>
      <c r="R218" s="206"/>
      <c r="S218" s="206"/>
      <c r="T218" s="207"/>
      <c r="AT218" s="208" t="s">
        <v>140</v>
      </c>
      <c r="AU218" s="208" t="s">
        <v>85</v>
      </c>
      <c r="AV218" s="13" t="s">
        <v>85</v>
      </c>
      <c r="AW218" s="13" t="s">
        <v>36</v>
      </c>
      <c r="AX218" s="13" t="s">
        <v>75</v>
      </c>
      <c r="AY218" s="208" t="s">
        <v>125</v>
      </c>
    </row>
    <row r="219" spans="1:65" s="13" customFormat="1" ht="20.399999999999999">
      <c r="B219" s="198"/>
      <c r="C219" s="199"/>
      <c r="D219" s="190" t="s">
        <v>140</v>
      </c>
      <c r="E219" s="200" t="s">
        <v>19</v>
      </c>
      <c r="F219" s="201" t="s">
        <v>287</v>
      </c>
      <c r="G219" s="199"/>
      <c r="H219" s="202">
        <v>132</v>
      </c>
      <c r="I219" s="203"/>
      <c r="J219" s="199"/>
      <c r="K219" s="199"/>
      <c r="L219" s="204"/>
      <c r="M219" s="205"/>
      <c r="N219" s="206"/>
      <c r="O219" s="206"/>
      <c r="P219" s="206"/>
      <c r="Q219" s="206"/>
      <c r="R219" s="206"/>
      <c r="S219" s="206"/>
      <c r="T219" s="207"/>
      <c r="AT219" s="208" t="s">
        <v>140</v>
      </c>
      <c r="AU219" s="208" t="s">
        <v>85</v>
      </c>
      <c r="AV219" s="13" t="s">
        <v>85</v>
      </c>
      <c r="AW219" s="13" t="s">
        <v>36</v>
      </c>
      <c r="AX219" s="13" t="s">
        <v>75</v>
      </c>
      <c r="AY219" s="208" t="s">
        <v>125</v>
      </c>
    </row>
    <row r="220" spans="1:65" s="13" customFormat="1" ht="20.399999999999999">
      <c r="B220" s="198"/>
      <c r="C220" s="199"/>
      <c r="D220" s="190" t="s">
        <v>140</v>
      </c>
      <c r="E220" s="200" t="s">
        <v>19</v>
      </c>
      <c r="F220" s="201" t="s">
        <v>288</v>
      </c>
      <c r="G220" s="199"/>
      <c r="H220" s="202">
        <v>292</v>
      </c>
      <c r="I220" s="203"/>
      <c r="J220" s="199"/>
      <c r="K220" s="199"/>
      <c r="L220" s="204"/>
      <c r="M220" s="205"/>
      <c r="N220" s="206"/>
      <c r="O220" s="206"/>
      <c r="P220" s="206"/>
      <c r="Q220" s="206"/>
      <c r="R220" s="206"/>
      <c r="S220" s="206"/>
      <c r="T220" s="207"/>
      <c r="AT220" s="208" t="s">
        <v>140</v>
      </c>
      <c r="AU220" s="208" t="s">
        <v>85</v>
      </c>
      <c r="AV220" s="13" t="s">
        <v>85</v>
      </c>
      <c r="AW220" s="13" t="s">
        <v>36</v>
      </c>
      <c r="AX220" s="13" t="s">
        <v>75</v>
      </c>
      <c r="AY220" s="208" t="s">
        <v>125</v>
      </c>
    </row>
    <row r="221" spans="1:65" s="14" customFormat="1" ht="10.199999999999999">
      <c r="B221" s="209"/>
      <c r="C221" s="210"/>
      <c r="D221" s="190" t="s">
        <v>140</v>
      </c>
      <c r="E221" s="211" t="s">
        <v>19</v>
      </c>
      <c r="F221" s="212" t="s">
        <v>145</v>
      </c>
      <c r="G221" s="210"/>
      <c r="H221" s="213">
        <v>900</v>
      </c>
      <c r="I221" s="214"/>
      <c r="J221" s="210"/>
      <c r="K221" s="210"/>
      <c r="L221" s="215"/>
      <c r="M221" s="216"/>
      <c r="N221" s="217"/>
      <c r="O221" s="217"/>
      <c r="P221" s="217"/>
      <c r="Q221" s="217"/>
      <c r="R221" s="217"/>
      <c r="S221" s="217"/>
      <c r="T221" s="218"/>
      <c r="AT221" s="219" t="s">
        <v>140</v>
      </c>
      <c r="AU221" s="219" t="s">
        <v>85</v>
      </c>
      <c r="AV221" s="14" t="s">
        <v>132</v>
      </c>
      <c r="AW221" s="14" t="s">
        <v>36</v>
      </c>
      <c r="AX221" s="14" t="s">
        <v>83</v>
      </c>
      <c r="AY221" s="219" t="s">
        <v>125</v>
      </c>
    </row>
    <row r="222" spans="1:65" s="2" customFormat="1" ht="24.15" customHeight="1">
      <c r="A222" s="37"/>
      <c r="B222" s="38"/>
      <c r="C222" s="177" t="s">
        <v>289</v>
      </c>
      <c r="D222" s="177" t="s">
        <v>127</v>
      </c>
      <c r="E222" s="178" t="s">
        <v>290</v>
      </c>
      <c r="F222" s="179" t="s">
        <v>291</v>
      </c>
      <c r="G222" s="180" t="s">
        <v>292</v>
      </c>
      <c r="H222" s="181">
        <v>9.6</v>
      </c>
      <c r="I222" s="182"/>
      <c r="J222" s="183">
        <f>ROUND(I222*H222,2)</f>
        <v>0</v>
      </c>
      <c r="K222" s="179" t="s">
        <v>131</v>
      </c>
      <c r="L222" s="42"/>
      <c r="M222" s="184" t="s">
        <v>19</v>
      </c>
      <c r="N222" s="185" t="s">
        <v>48</v>
      </c>
      <c r="O222" s="68"/>
      <c r="P222" s="186">
        <f>O222*H222</f>
        <v>0</v>
      </c>
      <c r="Q222" s="186">
        <v>0</v>
      </c>
      <c r="R222" s="186">
        <f>Q222*H222</f>
        <v>0</v>
      </c>
      <c r="S222" s="186">
        <v>0</v>
      </c>
      <c r="T222" s="187">
        <f>S222*H222</f>
        <v>0</v>
      </c>
      <c r="U222" s="37"/>
      <c r="V222" s="37"/>
      <c r="W222" s="37"/>
      <c r="X222" s="37"/>
      <c r="Y222" s="37"/>
      <c r="Z222" s="37"/>
      <c r="AA222" s="37"/>
      <c r="AB222" s="37"/>
      <c r="AC222" s="37"/>
      <c r="AD222" s="37"/>
      <c r="AE222" s="37"/>
      <c r="AR222" s="188" t="s">
        <v>132</v>
      </c>
      <c r="AT222" s="188" t="s">
        <v>127</v>
      </c>
      <c r="AU222" s="188" t="s">
        <v>85</v>
      </c>
      <c r="AY222" s="20" t="s">
        <v>125</v>
      </c>
      <c r="BE222" s="189">
        <f>IF(N222="základní",J222,0)</f>
        <v>0</v>
      </c>
      <c r="BF222" s="189">
        <f>IF(N222="snížená",J222,0)</f>
        <v>0</v>
      </c>
      <c r="BG222" s="189">
        <f>IF(N222="zákl. přenesená",J222,0)</f>
        <v>0</v>
      </c>
      <c r="BH222" s="189">
        <f>IF(N222="sníž. přenesená",J222,0)</f>
        <v>0</v>
      </c>
      <c r="BI222" s="189">
        <f>IF(N222="nulová",J222,0)</f>
        <v>0</v>
      </c>
      <c r="BJ222" s="20" t="s">
        <v>132</v>
      </c>
      <c r="BK222" s="189">
        <f>ROUND(I222*H222,2)</f>
        <v>0</v>
      </c>
      <c r="BL222" s="20" t="s">
        <v>132</v>
      </c>
      <c r="BM222" s="188" t="s">
        <v>293</v>
      </c>
    </row>
    <row r="223" spans="1:65" s="2" customFormat="1" ht="28.8">
      <c r="A223" s="37"/>
      <c r="B223" s="38"/>
      <c r="C223" s="39"/>
      <c r="D223" s="190" t="s">
        <v>134</v>
      </c>
      <c r="E223" s="39"/>
      <c r="F223" s="191" t="s">
        <v>294</v>
      </c>
      <c r="G223" s="39"/>
      <c r="H223" s="39"/>
      <c r="I223" s="192"/>
      <c r="J223" s="39"/>
      <c r="K223" s="39"/>
      <c r="L223" s="42"/>
      <c r="M223" s="193"/>
      <c r="N223" s="194"/>
      <c r="O223" s="68"/>
      <c r="P223" s="68"/>
      <c r="Q223" s="68"/>
      <c r="R223" s="68"/>
      <c r="S223" s="68"/>
      <c r="T223" s="69"/>
      <c r="U223" s="37"/>
      <c r="V223" s="37"/>
      <c r="W223" s="37"/>
      <c r="X223" s="37"/>
      <c r="Y223" s="37"/>
      <c r="Z223" s="37"/>
      <c r="AA223" s="37"/>
      <c r="AB223" s="37"/>
      <c r="AC223" s="37"/>
      <c r="AD223" s="37"/>
      <c r="AE223" s="37"/>
      <c r="AT223" s="20" t="s">
        <v>134</v>
      </c>
      <c r="AU223" s="20" t="s">
        <v>85</v>
      </c>
    </row>
    <row r="224" spans="1:65" s="2" customFormat="1" ht="10.199999999999999">
      <c r="A224" s="37"/>
      <c r="B224" s="38"/>
      <c r="C224" s="39"/>
      <c r="D224" s="195" t="s">
        <v>136</v>
      </c>
      <c r="E224" s="39"/>
      <c r="F224" s="196" t="s">
        <v>295</v>
      </c>
      <c r="G224" s="39"/>
      <c r="H224" s="39"/>
      <c r="I224" s="192"/>
      <c r="J224" s="39"/>
      <c r="K224" s="39"/>
      <c r="L224" s="42"/>
      <c r="M224" s="193"/>
      <c r="N224" s="194"/>
      <c r="O224" s="68"/>
      <c r="P224" s="68"/>
      <c r="Q224" s="68"/>
      <c r="R224" s="68"/>
      <c r="S224" s="68"/>
      <c r="T224" s="69"/>
      <c r="U224" s="37"/>
      <c r="V224" s="37"/>
      <c r="W224" s="37"/>
      <c r="X224" s="37"/>
      <c r="Y224" s="37"/>
      <c r="Z224" s="37"/>
      <c r="AA224" s="37"/>
      <c r="AB224" s="37"/>
      <c r="AC224" s="37"/>
      <c r="AD224" s="37"/>
      <c r="AE224" s="37"/>
      <c r="AT224" s="20" t="s">
        <v>136</v>
      </c>
      <c r="AU224" s="20" t="s">
        <v>85</v>
      </c>
    </row>
    <row r="225" spans="1:65" s="13" customFormat="1" ht="10.199999999999999">
      <c r="B225" s="198"/>
      <c r="C225" s="199"/>
      <c r="D225" s="190" t="s">
        <v>140</v>
      </c>
      <c r="E225" s="200" t="s">
        <v>19</v>
      </c>
      <c r="F225" s="201" t="s">
        <v>296</v>
      </c>
      <c r="G225" s="199"/>
      <c r="H225" s="202">
        <v>6.6</v>
      </c>
      <c r="I225" s="203"/>
      <c r="J225" s="199"/>
      <c r="K225" s="199"/>
      <c r="L225" s="204"/>
      <c r="M225" s="205"/>
      <c r="N225" s="206"/>
      <c r="O225" s="206"/>
      <c r="P225" s="206"/>
      <c r="Q225" s="206"/>
      <c r="R225" s="206"/>
      <c r="S225" s="206"/>
      <c r="T225" s="207"/>
      <c r="AT225" s="208" t="s">
        <v>140</v>
      </c>
      <c r="AU225" s="208" t="s">
        <v>85</v>
      </c>
      <c r="AV225" s="13" t="s">
        <v>85</v>
      </c>
      <c r="AW225" s="13" t="s">
        <v>36</v>
      </c>
      <c r="AX225" s="13" t="s">
        <v>75</v>
      </c>
      <c r="AY225" s="208" t="s">
        <v>125</v>
      </c>
    </row>
    <row r="226" spans="1:65" s="13" customFormat="1" ht="10.199999999999999">
      <c r="B226" s="198"/>
      <c r="C226" s="199"/>
      <c r="D226" s="190" t="s">
        <v>140</v>
      </c>
      <c r="E226" s="200" t="s">
        <v>19</v>
      </c>
      <c r="F226" s="201" t="s">
        <v>297</v>
      </c>
      <c r="G226" s="199"/>
      <c r="H226" s="202">
        <v>3</v>
      </c>
      <c r="I226" s="203"/>
      <c r="J226" s="199"/>
      <c r="K226" s="199"/>
      <c r="L226" s="204"/>
      <c r="M226" s="205"/>
      <c r="N226" s="206"/>
      <c r="O226" s="206"/>
      <c r="P226" s="206"/>
      <c r="Q226" s="206"/>
      <c r="R226" s="206"/>
      <c r="S226" s="206"/>
      <c r="T226" s="207"/>
      <c r="AT226" s="208" t="s">
        <v>140</v>
      </c>
      <c r="AU226" s="208" t="s">
        <v>85</v>
      </c>
      <c r="AV226" s="13" t="s">
        <v>85</v>
      </c>
      <c r="AW226" s="13" t="s">
        <v>36</v>
      </c>
      <c r="AX226" s="13" t="s">
        <v>75</v>
      </c>
      <c r="AY226" s="208" t="s">
        <v>125</v>
      </c>
    </row>
    <row r="227" spans="1:65" s="14" customFormat="1" ht="10.199999999999999">
      <c r="B227" s="209"/>
      <c r="C227" s="210"/>
      <c r="D227" s="190" t="s">
        <v>140</v>
      </c>
      <c r="E227" s="211" t="s">
        <v>19</v>
      </c>
      <c r="F227" s="212" t="s">
        <v>145</v>
      </c>
      <c r="G227" s="210"/>
      <c r="H227" s="213">
        <v>9.6</v>
      </c>
      <c r="I227" s="214"/>
      <c r="J227" s="210"/>
      <c r="K227" s="210"/>
      <c r="L227" s="215"/>
      <c r="M227" s="216"/>
      <c r="N227" s="217"/>
      <c r="O227" s="217"/>
      <c r="P227" s="217"/>
      <c r="Q227" s="217"/>
      <c r="R227" s="217"/>
      <c r="S227" s="217"/>
      <c r="T227" s="218"/>
      <c r="AT227" s="219" t="s">
        <v>140</v>
      </c>
      <c r="AU227" s="219" t="s">
        <v>85</v>
      </c>
      <c r="AV227" s="14" t="s">
        <v>132</v>
      </c>
      <c r="AW227" s="14" t="s">
        <v>36</v>
      </c>
      <c r="AX227" s="14" t="s">
        <v>83</v>
      </c>
      <c r="AY227" s="219" t="s">
        <v>125</v>
      </c>
    </row>
    <row r="228" spans="1:65" s="2" customFormat="1" ht="24.15" customHeight="1">
      <c r="A228" s="37"/>
      <c r="B228" s="38"/>
      <c r="C228" s="230" t="s">
        <v>298</v>
      </c>
      <c r="D228" s="230" t="s">
        <v>217</v>
      </c>
      <c r="E228" s="231" t="s">
        <v>299</v>
      </c>
      <c r="F228" s="232" t="s">
        <v>300</v>
      </c>
      <c r="G228" s="233" t="s">
        <v>292</v>
      </c>
      <c r="H228" s="234">
        <v>10.56</v>
      </c>
      <c r="I228" s="235"/>
      <c r="J228" s="236">
        <f>ROUND(I228*H228,2)</f>
        <v>0</v>
      </c>
      <c r="K228" s="232" t="s">
        <v>131</v>
      </c>
      <c r="L228" s="237"/>
      <c r="M228" s="238" t="s">
        <v>19</v>
      </c>
      <c r="N228" s="239" t="s">
        <v>48</v>
      </c>
      <c r="O228" s="68"/>
      <c r="P228" s="186">
        <f>O228*H228</f>
        <v>0</v>
      </c>
      <c r="Q228" s="186">
        <v>1E-4</v>
      </c>
      <c r="R228" s="186">
        <f>Q228*H228</f>
        <v>1.0560000000000001E-3</v>
      </c>
      <c r="S228" s="186">
        <v>0</v>
      </c>
      <c r="T228" s="187">
        <f>S228*H228</f>
        <v>0</v>
      </c>
      <c r="U228" s="37"/>
      <c r="V228" s="37"/>
      <c r="W228" s="37"/>
      <c r="X228" s="37"/>
      <c r="Y228" s="37"/>
      <c r="Z228" s="37"/>
      <c r="AA228" s="37"/>
      <c r="AB228" s="37"/>
      <c r="AC228" s="37"/>
      <c r="AD228" s="37"/>
      <c r="AE228" s="37"/>
      <c r="AR228" s="188" t="s">
        <v>196</v>
      </c>
      <c r="AT228" s="188" t="s">
        <v>217</v>
      </c>
      <c r="AU228" s="188" t="s">
        <v>85</v>
      </c>
      <c r="AY228" s="20" t="s">
        <v>125</v>
      </c>
      <c r="BE228" s="189">
        <f>IF(N228="základní",J228,0)</f>
        <v>0</v>
      </c>
      <c r="BF228" s="189">
        <f>IF(N228="snížená",J228,0)</f>
        <v>0</v>
      </c>
      <c r="BG228" s="189">
        <f>IF(N228="zákl. přenesená",J228,0)</f>
        <v>0</v>
      </c>
      <c r="BH228" s="189">
        <f>IF(N228="sníž. přenesená",J228,0)</f>
        <v>0</v>
      </c>
      <c r="BI228" s="189">
        <f>IF(N228="nulová",J228,0)</f>
        <v>0</v>
      </c>
      <c r="BJ228" s="20" t="s">
        <v>132</v>
      </c>
      <c r="BK228" s="189">
        <f>ROUND(I228*H228,2)</f>
        <v>0</v>
      </c>
      <c r="BL228" s="20" t="s">
        <v>132</v>
      </c>
      <c r="BM228" s="188" t="s">
        <v>301</v>
      </c>
    </row>
    <row r="229" spans="1:65" s="2" customFormat="1" ht="19.2">
      <c r="A229" s="37"/>
      <c r="B229" s="38"/>
      <c r="C229" s="39"/>
      <c r="D229" s="190" t="s">
        <v>134</v>
      </c>
      <c r="E229" s="39"/>
      <c r="F229" s="191" t="s">
        <v>300</v>
      </c>
      <c r="G229" s="39"/>
      <c r="H229" s="39"/>
      <c r="I229" s="192"/>
      <c r="J229" s="39"/>
      <c r="K229" s="39"/>
      <c r="L229" s="42"/>
      <c r="M229" s="193"/>
      <c r="N229" s="194"/>
      <c r="O229" s="68"/>
      <c r="P229" s="68"/>
      <c r="Q229" s="68"/>
      <c r="R229" s="68"/>
      <c r="S229" s="68"/>
      <c r="T229" s="69"/>
      <c r="U229" s="37"/>
      <c r="V229" s="37"/>
      <c r="W229" s="37"/>
      <c r="X229" s="37"/>
      <c r="Y229" s="37"/>
      <c r="Z229" s="37"/>
      <c r="AA229" s="37"/>
      <c r="AB229" s="37"/>
      <c r="AC229" s="37"/>
      <c r="AD229" s="37"/>
      <c r="AE229" s="37"/>
      <c r="AT229" s="20" t="s">
        <v>134</v>
      </c>
      <c r="AU229" s="20" t="s">
        <v>85</v>
      </c>
    </row>
    <row r="230" spans="1:65" s="13" customFormat="1" ht="10.199999999999999">
      <c r="B230" s="198"/>
      <c r="C230" s="199"/>
      <c r="D230" s="190" t="s">
        <v>140</v>
      </c>
      <c r="E230" s="200" t="s">
        <v>19</v>
      </c>
      <c r="F230" s="201" t="s">
        <v>302</v>
      </c>
      <c r="G230" s="199"/>
      <c r="H230" s="202">
        <v>7.26</v>
      </c>
      <c r="I230" s="203"/>
      <c r="J230" s="199"/>
      <c r="K230" s="199"/>
      <c r="L230" s="204"/>
      <c r="M230" s="205"/>
      <c r="N230" s="206"/>
      <c r="O230" s="206"/>
      <c r="P230" s="206"/>
      <c r="Q230" s="206"/>
      <c r="R230" s="206"/>
      <c r="S230" s="206"/>
      <c r="T230" s="207"/>
      <c r="AT230" s="208" t="s">
        <v>140</v>
      </c>
      <c r="AU230" s="208" t="s">
        <v>85</v>
      </c>
      <c r="AV230" s="13" t="s">
        <v>85</v>
      </c>
      <c r="AW230" s="13" t="s">
        <v>36</v>
      </c>
      <c r="AX230" s="13" t="s">
        <v>75</v>
      </c>
      <c r="AY230" s="208" t="s">
        <v>125</v>
      </c>
    </row>
    <row r="231" spans="1:65" s="13" customFormat="1" ht="10.199999999999999">
      <c r="B231" s="198"/>
      <c r="C231" s="199"/>
      <c r="D231" s="190" t="s">
        <v>140</v>
      </c>
      <c r="E231" s="200" t="s">
        <v>19</v>
      </c>
      <c r="F231" s="201" t="s">
        <v>303</v>
      </c>
      <c r="G231" s="199"/>
      <c r="H231" s="202">
        <v>3.3</v>
      </c>
      <c r="I231" s="203"/>
      <c r="J231" s="199"/>
      <c r="K231" s="199"/>
      <c r="L231" s="204"/>
      <c r="M231" s="205"/>
      <c r="N231" s="206"/>
      <c r="O231" s="206"/>
      <c r="P231" s="206"/>
      <c r="Q231" s="206"/>
      <c r="R231" s="206"/>
      <c r="S231" s="206"/>
      <c r="T231" s="207"/>
      <c r="AT231" s="208" t="s">
        <v>140</v>
      </c>
      <c r="AU231" s="208" t="s">
        <v>85</v>
      </c>
      <c r="AV231" s="13" t="s">
        <v>85</v>
      </c>
      <c r="AW231" s="13" t="s">
        <v>36</v>
      </c>
      <c r="AX231" s="13" t="s">
        <v>75</v>
      </c>
      <c r="AY231" s="208" t="s">
        <v>125</v>
      </c>
    </row>
    <row r="232" spans="1:65" s="14" customFormat="1" ht="10.199999999999999">
      <c r="B232" s="209"/>
      <c r="C232" s="210"/>
      <c r="D232" s="190" t="s">
        <v>140</v>
      </c>
      <c r="E232" s="211" t="s">
        <v>19</v>
      </c>
      <c r="F232" s="212" t="s">
        <v>145</v>
      </c>
      <c r="G232" s="210"/>
      <c r="H232" s="213">
        <v>10.56</v>
      </c>
      <c r="I232" s="214"/>
      <c r="J232" s="210"/>
      <c r="K232" s="210"/>
      <c r="L232" s="215"/>
      <c r="M232" s="216"/>
      <c r="N232" s="217"/>
      <c r="O232" s="217"/>
      <c r="P232" s="217"/>
      <c r="Q232" s="217"/>
      <c r="R232" s="217"/>
      <c r="S232" s="217"/>
      <c r="T232" s="218"/>
      <c r="AT232" s="219" t="s">
        <v>140</v>
      </c>
      <c r="AU232" s="219" t="s">
        <v>85</v>
      </c>
      <c r="AV232" s="14" t="s">
        <v>132</v>
      </c>
      <c r="AW232" s="14" t="s">
        <v>36</v>
      </c>
      <c r="AX232" s="14" t="s">
        <v>83</v>
      </c>
      <c r="AY232" s="219" t="s">
        <v>125</v>
      </c>
    </row>
    <row r="233" spans="1:65" s="2" customFormat="1" ht="24.15" customHeight="1">
      <c r="A233" s="37"/>
      <c r="B233" s="38"/>
      <c r="C233" s="177" t="s">
        <v>7</v>
      </c>
      <c r="D233" s="177" t="s">
        <v>127</v>
      </c>
      <c r="E233" s="178" t="s">
        <v>304</v>
      </c>
      <c r="F233" s="179" t="s">
        <v>305</v>
      </c>
      <c r="G233" s="180" t="s">
        <v>130</v>
      </c>
      <c r="H233" s="181">
        <v>225</v>
      </c>
      <c r="I233" s="182"/>
      <c r="J233" s="183">
        <f>ROUND(I233*H233,2)</f>
        <v>0</v>
      </c>
      <c r="K233" s="179" t="s">
        <v>131</v>
      </c>
      <c r="L233" s="42"/>
      <c r="M233" s="184" t="s">
        <v>19</v>
      </c>
      <c r="N233" s="185" t="s">
        <v>48</v>
      </c>
      <c r="O233" s="68"/>
      <c r="P233" s="186">
        <f>O233*H233</f>
        <v>0</v>
      </c>
      <c r="Q233" s="186">
        <v>1.8000000000000001E-4</v>
      </c>
      <c r="R233" s="186">
        <f>Q233*H233</f>
        <v>4.0500000000000001E-2</v>
      </c>
      <c r="S233" s="186">
        <v>0</v>
      </c>
      <c r="T233" s="187">
        <f>S233*H233</f>
        <v>0</v>
      </c>
      <c r="U233" s="37"/>
      <c r="V233" s="37"/>
      <c r="W233" s="37"/>
      <c r="X233" s="37"/>
      <c r="Y233" s="37"/>
      <c r="Z233" s="37"/>
      <c r="AA233" s="37"/>
      <c r="AB233" s="37"/>
      <c r="AC233" s="37"/>
      <c r="AD233" s="37"/>
      <c r="AE233" s="37"/>
      <c r="AR233" s="188" t="s">
        <v>132</v>
      </c>
      <c r="AT233" s="188" t="s">
        <v>127</v>
      </c>
      <c r="AU233" s="188" t="s">
        <v>85</v>
      </c>
      <c r="AY233" s="20" t="s">
        <v>125</v>
      </c>
      <c r="BE233" s="189">
        <f>IF(N233="základní",J233,0)</f>
        <v>0</v>
      </c>
      <c r="BF233" s="189">
        <f>IF(N233="snížená",J233,0)</f>
        <v>0</v>
      </c>
      <c r="BG233" s="189">
        <f>IF(N233="zákl. přenesená",J233,0)</f>
        <v>0</v>
      </c>
      <c r="BH233" s="189">
        <f>IF(N233="sníž. přenesená",J233,0)</f>
        <v>0</v>
      </c>
      <c r="BI233" s="189">
        <f>IF(N233="nulová",J233,0)</f>
        <v>0</v>
      </c>
      <c r="BJ233" s="20" t="s">
        <v>132</v>
      </c>
      <c r="BK233" s="189">
        <f>ROUND(I233*H233,2)</f>
        <v>0</v>
      </c>
      <c r="BL233" s="20" t="s">
        <v>132</v>
      </c>
      <c r="BM233" s="188" t="s">
        <v>306</v>
      </c>
    </row>
    <row r="234" spans="1:65" s="2" customFormat="1" ht="19.2">
      <c r="A234" s="37"/>
      <c r="B234" s="38"/>
      <c r="C234" s="39"/>
      <c r="D234" s="190" t="s">
        <v>134</v>
      </c>
      <c r="E234" s="39"/>
      <c r="F234" s="191" t="s">
        <v>307</v>
      </c>
      <c r="G234" s="39"/>
      <c r="H234" s="39"/>
      <c r="I234" s="192"/>
      <c r="J234" s="39"/>
      <c r="K234" s="39"/>
      <c r="L234" s="42"/>
      <c r="M234" s="193"/>
      <c r="N234" s="194"/>
      <c r="O234" s="68"/>
      <c r="P234" s="68"/>
      <c r="Q234" s="68"/>
      <c r="R234" s="68"/>
      <c r="S234" s="68"/>
      <c r="T234" s="69"/>
      <c r="U234" s="37"/>
      <c r="V234" s="37"/>
      <c r="W234" s="37"/>
      <c r="X234" s="37"/>
      <c r="Y234" s="37"/>
      <c r="Z234" s="37"/>
      <c r="AA234" s="37"/>
      <c r="AB234" s="37"/>
      <c r="AC234" s="37"/>
      <c r="AD234" s="37"/>
      <c r="AE234" s="37"/>
      <c r="AT234" s="20" t="s">
        <v>134</v>
      </c>
      <c r="AU234" s="20" t="s">
        <v>85</v>
      </c>
    </row>
    <row r="235" spans="1:65" s="2" customFormat="1" ht="10.199999999999999">
      <c r="A235" s="37"/>
      <c r="B235" s="38"/>
      <c r="C235" s="39"/>
      <c r="D235" s="195" t="s">
        <v>136</v>
      </c>
      <c r="E235" s="39"/>
      <c r="F235" s="196" t="s">
        <v>308</v>
      </c>
      <c r="G235" s="39"/>
      <c r="H235" s="39"/>
      <c r="I235" s="192"/>
      <c r="J235" s="39"/>
      <c r="K235" s="39"/>
      <c r="L235" s="42"/>
      <c r="M235" s="193"/>
      <c r="N235" s="194"/>
      <c r="O235" s="68"/>
      <c r="P235" s="68"/>
      <c r="Q235" s="68"/>
      <c r="R235" s="68"/>
      <c r="S235" s="68"/>
      <c r="T235" s="69"/>
      <c r="U235" s="37"/>
      <c r="V235" s="37"/>
      <c r="W235" s="37"/>
      <c r="X235" s="37"/>
      <c r="Y235" s="37"/>
      <c r="Z235" s="37"/>
      <c r="AA235" s="37"/>
      <c r="AB235" s="37"/>
      <c r="AC235" s="37"/>
      <c r="AD235" s="37"/>
      <c r="AE235" s="37"/>
      <c r="AT235" s="20" t="s">
        <v>136</v>
      </c>
      <c r="AU235" s="20" t="s">
        <v>85</v>
      </c>
    </row>
    <row r="236" spans="1:65" s="13" customFormat="1" ht="20.399999999999999">
      <c r="B236" s="198"/>
      <c r="C236" s="199"/>
      <c r="D236" s="190" t="s">
        <v>140</v>
      </c>
      <c r="E236" s="200" t="s">
        <v>19</v>
      </c>
      <c r="F236" s="201" t="s">
        <v>275</v>
      </c>
      <c r="G236" s="199"/>
      <c r="H236" s="202">
        <v>34</v>
      </c>
      <c r="I236" s="203"/>
      <c r="J236" s="199"/>
      <c r="K236" s="199"/>
      <c r="L236" s="204"/>
      <c r="M236" s="205"/>
      <c r="N236" s="206"/>
      <c r="O236" s="206"/>
      <c r="P236" s="206"/>
      <c r="Q236" s="206"/>
      <c r="R236" s="206"/>
      <c r="S236" s="206"/>
      <c r="T236" s="207"/>
      <c r="AT236" s="208" t="s">
        <v>140</v>
      </c>
      <c r="AU236" s="208" t="s">
        <v>85</v>
      </c>
      <c r="AV236" s="13" t="s">
        <v>85</v>
      </c>
      <c r="AW236" s="13" t="s">
        <v>36</v>
      </c>
      <c r="AX236" s="13" t="s">
        <v>75</v>
      </c>
      <c r="AY236" s="208" t="s">
        <v>125</v>
      </c>
    </row>
    <row r="237" spans="1:65" s="13" customFormat="1" ht="20.399999999999999">
      <c r="B237" s="198"/>
      <c r="C237" s="199"/>
      <c r="D237" s="190" t="s">
        <v>140</v>
      </c>
      <c r="E237" s="200" t="s">
        <v>19</v>
      </c>
      <c r="F237" s="201" t="s">
        <v>276</v>
      </c>
      <c r="G237" s="199"/>
      <c r="H237" s="202">
        <v>85</v>
      </c>
      <c r="I237" s="203"/>
      <c r="J237" s="199"/>
      <c r="K237" s="199"/>
      <c r="L237" s="204"/>
      <c r="M237" s="205"/>
      <c r="N237" s="206"/>
      <c r="O237" s="206"/>
      <c r="P237" s="206"/>
      <c r="Q237" s="206"/>
      <c r="R237" s="206"/>
      <c r="S237" s="206"/>
      <c r="T237" s="207"/>
      <c r="AT237" s="208" t="s">
        <v>140</v>
      </c>
      <c r="AU237" s="208" t="s">
        <v>85</v>
      </c>
      <c r="AV237" s="13" t="s">
        <v>85</v>
      </c>
      <c r="AW237" s="13" t="s">
        <v>36</v>
      </c>
      <c r="AX237" s="13" t="s">
        <v>75</v>
      </c>
      <c r="AY237" s="208" t="s">
        <v>125</v>
      </c>
    </row>
    <row r="238" spans="1:65" s="13" customFormat="1" ht="20.399999999999999">
      <c r="B238" s="198"/>
      <c r="C238" s="199"/>
      <c r="D238" s="190" t="s">
        <v>140</v>
      </c>
      <c r="E238" s="200" t="s">
        <v>19</v>
      </c>
      <c r="F238" s="201" t="s">
        <v>277</v>
      </c>
      <c r="G238" s="199"/>
      <c r="H238" s="202">
        <v>33</v>
      </c>
      <c r="I238" s="203"/>
      <c r="J238" s="199"/>
      <c r="K238" s="199"/>
      <c r="L238" s="204"/>
      <c r="M238" s="205"/>
      <c r="N238" s="206"/>
      <c r="O238" s="206"/>
      <c r="P238" s="206"/>
      <c r="Q238" s="206"/>
      <c r="R238" s="206"/>
      <c r="S238" s="206"/>
      <c r="T238" s="207"/>
      <c r="AT238" s="208" t="s">
        <v>140</v>
      </c>
      <c r="AU238" s="208" t="s">
        <v>85</v>
      </c>
      <c r="AV238" s="13" t="s">
        <v>85</v>
      </c>
      <c r="AW238" s="13" t="s">
        <v>36</v>
      </c>
      <c r="AX238" s="13" t="s">
        <v>75</v>
      </c>
      <c r="AY238" s="208" t="s">
        <v>125</v>
      </c>
    </row>
    <row r="239" spans="1:65" s="13" customFormat="1" ht="20.399999999999999">
      <c r="B239" s="198"/>
      <c r="C239" s="199"/>
      <c r="D239" s="190" t="s">
        <v>140</v>
      </c>
      <c r="E239" s="200" t="s">
        <v>19</v>
      </c>
      <c r="F239" s="201" t="s">
        <v>278</v>
      </c>
      <c r="G239" s="199"/>
      <c r="H239" s="202">
        <v>73</v>
      </c>
      <c r="I239" s="203"/>
      <c r="J239" s="199"/>
      <c r="K239" s="199"/>
      <c r="L239" s="204"/>
      <c r="M239" s="205"/>
      <c r="N239" s="206"/>
      <c r="O239" s="206"/>
      <c r="P239" s="206"/>
      <c r="Q239" s="206"/>
      <c r="R239" s="206"/>
      <c r="S239" s="206"/>
      <c r="T239" s="207"/>
      <c r="AT239" s="208" t="s">
        <v>140</v>
      </c>
      <c r="AU239" s="208" t="s">
        <v>85</v>
      </c>
      <c r="AV239" s="13" t="s">
        <v>85</v>
      </c>
      <c r="AW239" s="13" t="s">
        <v>36</v>
      </c>
      <c r="AX239" s="13" t="s">
        <v>75</v>
      </c>
      <c r="AY239" s="208" t="s">
        <v>125</v>
      </c>
    </row>
    <row r="240" spans="1:65" s="14" customFormat="1" ht="10.199999999999999">
      <c r="B240" s="209"/>
      <c r="C240" s="210"/>
      <c r="D240" s="190" t="s">
        <v>140</v>
      </c>
      <c r="E240" s="211" t="s">
        <v>19</v>
      </c>
      <c r="F240" s="212" t="s">
        <v>145</v>
      </c>
      <c r="G240" s="210"/>
      <c r="H240" s="213">
        <v>225</v>
      </c>
      <c r="I240" s="214"/>
      <c r="J240" s="210"/>
      <c r="K240" s="210"/>
      <c r="L240" s="215"/>
      <c r="M240" s="216"/>
      <c r="N240" s="217"/>
      <c r="O240" s="217"/>
      <c r="P240" s="217"/>
      <c r="Q240" s="217"/>
      <c r="R240" s="217"/>
      <c r="S240" s="217"/>
      <c r="T240" s="218"/>
      <c r="AT240" s="219" t="s">
        <v>140</v>
      </c>
      <c r="AU240" s="219" t="s">
        <v>85</v>
      </c>
      <c r="AV240" s="14" t="s">
        <v>132</v>
      </c>
      <c r="AW240" s="14" t="s">
        <v>36</v>
      </c>
      <c r="AX240" s="14" t="s">
        <v>83</v>
      </c>
      <c r="AY240" s="219" t="s">
        <v>125</v>
      </c>
    </row>
    <row r="241" spans="1:65" s="2" customFormat="1" ht="44.25" customHeight="1">
      <c r="A241" s="37"/>
      <c r="B241" s="38"/>
      <c r="C241" s="177" t="s">
        <v>309</v>
      </c>
      <c r="D241" s="177" t="s">
        <v>127</v>
      </c>
      <c r="E241" s="178" t="s">
        <v>310</v>
      </c>
      <c r="F241" s="179" t="s">
        <v>311</v>
      </c>
      <c r="G241" s="180" t="s">
        <v>130</v>
      </c>
      <c r="H241" s="181">
        <v>225</v>
      </c>
      <c r="I241" s="182"/>
      <c r="J241" s="183">
        <f>ROUND(I241*H241,2)</f>
        <v>0</v>
      </c>
      <c r="K241" s="179" t="s">
        <v>131</v>
      </c>
      <c r="L241" s="42"/>
      <c r="M241" s="184" t="s">
        <v>19</v>
      </c>
      <c r="N241" s="185" t="s">
        <v>48</v>
      </c>
      <c r="O241" s="68"/>
      <c r="P241" s="186">
        <f>O241*H241</f>
        <v>0</v>
      </c>
      <c r="Q241" s="186">
        <v>8.3499999999999998E-3</v>
      </c>
      <c r="R241" s="186">
        <f>Q241*H241</f>
        <v>1.8787499999999999</v>
      </c>
      <c r="S241" s="186">
        <v>0</v>
      </c>
      <c r="T241" s="187">
        <f>S241*H241</f>
        <v>0</v>
      </c>
      <c r="U241" s="37"/>
      <c r="V241" s="37"/>
      <c r="W241" s="37"/>
      <c r="X241" s="37"/>
      <c r="Y241" s="37"/>
      <c r="Z241" s="37"/>
      <c r="AA241" s="37"/>
      <c r="AB241" s="37"/>
      <c r="AC241" s="37"/>
      <c r="AD241" s="37"/>
      <c r="AE241" s="37"/>
      <c r="AR241" s="188" t="s">
        <v>132</v>
      </c>
      <c r="AT241" s="188" t="s">
        <v>127</v>
      </c>
      <c r="AU241" s="188" t="s">
        <v>85</v>
      </c>
      <c r="AY241" s="20" t="s">
        <v>125</v>
      </c>
      <c r="BE241" s="189">
        <f>IF(N241="základní",J241,0)</f>
        <v>0</v>
      </c>
      <c r="BF241" s="189">
        <f>IF(N241="snížená",J241,0)</f>
        <v>0</v>
      </c>
      <c r="BG241" s="189">
        <f>IF(N241="zákl. přenesená",J241,0)</f>
        <v>0</v>
      </c>
      <c r="BH241" s="189">
        <f>IF(N241="sníž. přenesená",J241,0)</f>
        <v>0</v>
      </c>
      <c r="BI241" s="189">
        <f>IF(N241="nulová",J241,0)</f>
        <v>0</v>
      </c>
      <c r="BJ241" s="20" t="s">
        <v>132</v>
      </c>
      <c r="BK241" s="189">
        <f>ROUND(I241*H241,2)</f>
        <v>0</v>
      </c>
      <c r="BL241" s="20" t="s">
        <v>132</v>
      </c>
      <c r="BM241" s="188" t="s">
        <v>312</v>
      </c>
    </row>
    <row r="242" spans="1:65" s="2" customFormat="1" ht="48">
      <c r="A242" s="37"/>
      <c r="B242" s="38"/>
      <c r="C242" s="39"/>
      <c r="D242" s="190" t="s">
        <v>134</v>
      </c>
      <c r="E242" s="39"/>
      <c r="F242" s="191" t="s">
        <v>313</v>
      </c>
      <c r="G242" s="39"/>
      <c r="H242" s="39"/>
      <c r="I242" s="192"/>
      <c r="J242" s="39"/>
      <c r="K242" s="39"/>
      <c r="L242" s="42"/>
      <c r="M242" s="193"/>
      <c r="N242" s="194"/>
      <c r="O242" s="68"/>
      <c r="P242" s="68"/>
      <c r="Q242" s="68"/>
      <c r="R242" s="68"/>
      <c r="S242" s="68"/>
      <c r="T242" s="69"/>
      <c r="U242" s="37"/>
      <c r="V242" s="37"/>
      <c r="W242" s="37"/>
      <c r="X242" s="37"/>
      <c r="Y242" s="37"/>
      <c r="Z242" s="37"/>
      <c r="AA242" s="37"/>
      <c r="AB242" s="37"/>
      <c r="AC242" s="37"/>
      <c r="AD242" s="37"/>
      <c r="AE242" s="37"/>
      <c r="AT242" s="20" t="s">
        <v>134</v>
      </c>
      <c r="AU242" s="20" t="s">
        <v>85</v>
      </c>
    </row>
    <row r="243" spans="1:65" s="2" customFormat="1" ht="10.199999999999999">
      <c r="A243" s="37"/>
      <c r="B243" s="38"/>
      <c r="C243" s="39"/>
      <c r="D243" s="195" t="s">
        <v>136</v>
      </c>
      <c r="E243" s="39"/>
      <c r="F243" s="196" t="s">
        <v>314</v>
      </c>
      <c r="G243" s="39"/>
      <c r="H243" s="39"/>
      <c r="I243" s="192"/>
      <c r="J243" s="39"/>
      <c r="K243" s="39"/>
      <c r="L243" s="42"/>
      <c r="M243" s="193"/>
      <c r="N243" s="194"/>
      <c r="O243" s="68"/>
      <c r="P243" s="68"/>
      <c r="Q243" s="68"/>
      <c r="R243" s="68"/>
      <c r="S243" s="68"/>
      <c r="T243" s="69"/>
      <c r="U243" s="37"/>
      <c r="V243" s="37"/>
      <c r="W243" s="37"/>
      <c r="X243" s="37"/>
      <c r="Y243" s="37"/>
      <c r="Z243" s="37"/>
      <c r="AA243" s="37"/>
      <c r="AB243" s="37"/>
      <c r="AC243" s="37"/>
      <c r="AD243" s="37"/>
      <c r="AE243" s="37"/>
      <c r="AT243" s="20" t="s">
        <v>136</v>
      </c>
      <c r="AU243" s="20" t="s">
        <v>85</v>
      </c>
    </row>
    <row r="244" spans="1:65" s="2" customFormat="1" ht="28.8">
      <c r="A244" s="37"/>
      <c r="B244" s="38"/>
      <c r="C244" s="39"/>
      <c r="D244" s="190" t="s">
        <v>138</v>
      </c>
      <c r="E244" s="39"/>
      <c r="F244" s="197" t="s">
        <v>315</v>
      </c>
      <c r="G244" s="39"/>
      <c r="H244" s="39"/>
      <c r="I244" s="192"/>
      <c r="J244" s="39"/>
      <c r="K244" s="39"/>
      <c r="L244" s="42"/>
      <c r="M244" s="193"/>
      <c r="N244" s="194"/>
      <c r="O244" s="68"/>
      <c r="P244" s="68"/>
      <c r="Q244" s="68"/>
      <c r="R244" s="68"/>
      <c r="S244" s="68"/>
      <c r="T244" s="69"/>
      <c r="U244" s="37"/>
      <c r="V244" s="37"/>
      <c r="W244" s="37"/>
      <c r="X244" s="37"/>
      <c r="Y244" s="37"/>
      <c r="Z244" s="37"/>
      <c r="AA244" s="37"/>
      <c r="AB244" s="37"/>
      <c r="AC244" s="37"/>
      <c r="AD244" s="37"/>
      <c r="AE244" s="37"/>
      <c r="AT244" s="20" t="s">
        <v>138</v>
      </c>
      <c r="AU244" s="20" t="s">
        <v>85</v>
      </c>
    </row>
    <row r="245" spans="1:65" s="13" customFormat="1" ht="20.399999999999999">
      <c r="B245" s="198"/>
      <c r="C245" s="199"/>
      <c r="D245" s="190" t="s">
        <v>140</v>
      </c>
      <c r="E245" s="200" t="s">
        <v>19</v>
      </c>
      <c r="F245" s="201" t="s">
        <v>275</v>
      </c>
      <c r="G245" s="199"/>
      <c r="H245" s="202">
        <v>34</v>
      </c>
      <c r="I245" s="203"/>
      <c r="J245" s="199"/>
      <c r="K245" s="199"/>
      <c r="L245" s="204"/>
      <c r="M245" s="205"/>
      <c r="N245" s="206"/>
      <c r="O245" s="206"/>
      <c r="P245" s="206"/>
      <c r="Q245" s="206"/>
      <c r="R245" s="206"/>
      <c r="S245" s="206"/>
      <c r="T245" s="207"/>
      <c r="AT245" s="208" t="s">
        <v>140</v>
      </c>
      <c r="AU245" s="208" t="s">
        <v>85</v>
      </c>
      <c r="AV245" s="13" t="s">
        <v>85</v>
      </c>
      <c r="AW245" s="13" t="s">
        <v>36</v>
      </c>
      <c r="AX245" s="13" t="s">
        <v>75</v>
      </c>
      <c r="AY245" s="208" t="s">
        <v>125</v>
      </c>
    </row>
    <row r="246" spans="1:65" s="13" customFormat="1" ht="20.399999999999999">
      <c r="B246" s="198"/>
      <c r="C246" s="199"/>
      <c r="D246" s="190" t="s">
        <v>140</v>
      </c>
      <c r="E246" s="200" t="s">
        <v>19</v>
      </c>
      <c r="F246" s="201" t="s">
        <v>276</v>
      </c>
      <c r="G246" s="199"/>
      <c r="H246" s="202">
        <v>85</v>
      </c>
      <c r="I246" s="203"/>
      <c r="J246" s="199"/>
      <c r="K246" s="199"/>
      <c r="L246" s="204"/>
      <c r="M246" s="205"/>
      <c r="N246" s="206"/>
      <c r="O246" s="206"/>
      <c r="P246" s="206"/>
      <c r="Q246" s="206"/>
      <c r="R246" s="206"/>
      <c r="S246" s="206"/>
      <c r="T246" s="207"/>
      <c r="AT246" s="208" t="s">
        <v>140</v>
      </c>
      <c r="AU246" s="208" t="s">
        <v>85</v>
      </c>
      <c r="AV246" s="13" t="s">
        <v>85</v>
      </c>
      <c r="AW246" s="13" t="s">
        <v>36</v>
      </c>
      <c r="AX246" s="13" t="s">
        <v>75</v>
      </c>
      <c r="AY246" s="208" t="s">
        <v>125</v>
      </c>
    </row>
    <row r="247" spans="1:65" s="13" customFormat="1" ht="20.399999999999999">
      <c r="B247" s="198"/>
      <c r="C247" s="199"/>
      <c r="D247" s="190" t="s">
        <v>140</v>
      </c>
      <c r="E247" s="200" t="s">
        <v>19</v>
      </c>
      <c r="F247" s="201" t="s">
        <v>277</v>
      </c>
      <c r="G247" s="199"/>
      <c r="H247" s="202">
        <v>33</v>
      </c>
      <c r="I247" s="203"/>
      <c r="J247" s="199"/>
      <c r="K247" s="199"/>
      <c r="L247" s="204"/>
      <c r="M247" s="205"/>
      <c r="N247" s="206"/>
      <c r="O247" s="206"/>
      <c r="P247" s="206"/>
      <c r="Q247" s="206"/>
      <c r="R247" s="206"/>
      <c r="S247" s="206"/>
      <c r="T247" s="207"/>
      <c r="AT247" s="208" t="s">
        <v>140</v>
      </c>
      <c r="AU247" s="208" t="s">
        <v>85</v>
      </c>
      <c r="AV247" s="13" t="s">
        <v>85</v>
      </c>
      <c r="AW247" s="13" t="s">
        <v>36</v>
      </c>
      <c r="AX247" s="13" t="s">
        <v>75</v>
      </c>
      <c r="AY247" s="208" t="s">
        <v>125</v>
      </c>
    </row>
    <row r="248" spans="1:65" s="13" customFormat="1" ht="20.399999999999999">
      <c r="B248" s="198"/>
      <c r="C248" s="199"/>
      <c r="D248" s="190" t="s">
        <v>140</v>
      </c>
      <c r="E248" s="200" t="s">
        <v>19</v>
      </c>
      <c r="F248" s="201" t="s">
        <v>278</v>
      </c>
      <c r="G248" s="199"/>
      <c r="H248" s="202">
        <v>73</v>
      </c>
      <c r="I248" s="203"/>
      <c r="J248" s="199"/>
      <c r="K248" s="199"/>
      <c r="L248" s="204"/>
      <c r="M248" s="205"/>
      <c r="N248" s="206"/>
      <c r="O248" s="206"/>
      <c r="P248" s="206"/>
      <c r="Q248" s="206"/>
      <c r="R248" s="206"/>
      <c r="S248" s="206"/>
      <c r="T248" s="207"/>
      <c r="AT248" s="208" t="s">
        <v>140</v>
      </c>
      <c r="AU248" s="208" t="s">
        <v>85</v>
      </c>
      <c r="AV248" s="13" t="s">
        <v>85</v>
      </c>
      <c r="AW248" s="13" t="s">
        <v>36</v>
      </c>
      <c r="AX248" s="13" t="s">
        <v>75</v>
      </c>
      <c r="AY248" s="208" t="s">
        <v>125</v>
      </c>
    </row>
    <row r="249" spans="1:65" s="14" customFormat="1" ht="10.199999999999999">
      <c r="B249" s="209"/>
      <c r="C249" s="210"/>
      <c r="D249" s="190" t="s">
        <v>140</v>
      </c>
      <c r="E249" s="211" t="s">
        <v>19</v>
      </c>
      <c r="F249" s="212" t="s">
        <v>145</v>
      </c>
      <c r="G249" s="210"/>
      <c r="H249" s="213">
        <v>225</v>
      </c>
      <c r="I249" s="214"/>
      <c r="J249" s="210"/>
      <c r="K249" s="210"/>
      <c r="L249" s="215"/>
      <c r="M249" s="216"/>
      <c r="N249" s="217"/>
      <c r="O249" s="217"/>
      <c r="P249" s="217"/>
      <c r="Q249" s="217"/>
      <c r="R249" s="217"/>
      <c r="S249" s="217"/>
      <c r="T249" s="218"/>
      <c r="AT249" s="219" t="s">
        <v>140</v>
      </c>
      <c r="AU249" s="219" t="s">
        <v>85</v>
      </c>
      <c r="AV249" s="14" t="s">
        <v>132</v>
      </c>
      <c r="AW249" s="14" t="s">
        <v>36</v>
      </c>
      <c r="AX249" s="14" t="s">
        <v>83</v>
      </c>
      <c r="AY249" s="219" t="s">
        <v>125</v>
      </c>
    </row>
    <row r="250" spans="1:65" s="2" customFormat="1" ht="24.15" customHeight="1">
      <c r="A250" s="37"/>
      <c r="B250" s="38"/>
      <c r="C250" s="230" t="s">
        <v>316</v>
      </c>
      <c r="D250" s="230" t="s">
        <v>217</v>
      </c>
      <c r="E250" s="231" t="s">
        <v>317</v>
      </c>
      <c r="F250" s="232" t="s">
        <v>318</v>
      </c>
      <c r="G250" s="233" t="s">
        <v>130</v>
      </c>
      <c r="H250" s="234">
        <v>258.75</v>
      </c>
      <c r="I250" s="235"/>
      <c r="J250" s="236">
        <f>ROUND(I250*H250,2)</f>
        <v>0</v>
      </c>
      <c r="K250" s="232" t="s">
        <v>131</v>
      </c>
      <c r="L250" s="237"/>
      <c r="M250" s="238" t="s">
        <v>19</v>
      </c>
      <c r="N250" s="239" t="s">
        <v>48</v>
      </c>
      <c r="O250" s="68"/>
      <c r="P250" s="186">
        <f>O250*H250</f>
        <v>0</v>
      </c>
      <c r="Q250" s="186">
        <v>2.3999999999999998E-3</v>
      </c>
      <c r="R250" s="186">
        <f>Q250*H250</f>
        <v>0.621</v>
      </c>
      <c r="S250" s="186">
        <v>0</v>
      </c>
      <c r="T250" s="187">
        <f>S250*H250</f>
        <v>0</v>
      </c>
      <c r="U250" s="37"/>
      <c r="V250" s="37"/>
      <c r="W250" s="37"/>
      <c r="X250" s="37"/>
      <c r="Y250" s="37"/>
      <c r="Z250" s="37"/>
      <c r="AA250" s="37"/>
      <c r="AB250" s="37"/>
      <c r="AC250" s="37"/>
      <c r="AD250" s="37"/>
      <c r="AE250" s="37"/>
      <c r="AR250" s="188" t="s">
        <v>196</v>
      </c>
      <c r="AT250" s="188" t="s">
        <v>217</v>
      </c>
      <c r="AU250" s="188" t="s">
        <v>85</v>
      </c>
      <c r="AY250" s="20" t="s">
        <v>125</v>
      </c>
      <c r="BE250" s="189">
        <f>IF(N250="základní",J250,0)</f>
        <v>0</v>
      </c>
      <c r="BF250" s="189">
        <f>IF(N250="snížená",J250,0)</f>
        <v>0</v>
      </c>
      <c r="BG250" s="189">
        <f>IF(N250="zákl. přenesená",J250,0)</f>
        <v>0</v>
      </c>
      <c r="BH250" s="189">
        <f>IF(N250="sníž. přenesená",J250,0)</f>
        <v>0</v>
      </c>
      <c r="BI250" s="189">
        <f>IF(N250="nulová",J250,0)</f>
        <v>0</v>
      </c>
      <c r="BJ250" s="20" t="s">
        <v>132</v>
      </c>
      <c r="BK250" s="189">
        <f>ROUND(I250*H250,2)</f>
        <v>0</v>
      </c>
      <c r="BL250" s="20" t="s">
        <v>132</v>
      </c>
      <c r="BM250" s="188" t="s">
        <v>319</v>
      </c>
    </row>
    <row r="251" spans="1:65" s="2" customFormat="1" ht="19.2">
      <c r="A251" s="37"/>
      <c r="B251" s="38"/>
      <c r="C251" s="39"/>
      <c r="D251" s="190" t="s">
        <v>134</v>
      </c>
      <c r="E251" s="39"/>
      <c r="F251" s="191" t="s">
        <v>318</v>
      </c>
      <c r="G251" s="39"/>
      <c r="H251" s="39"/>
      <c r="I251" s="192"/>
      <c r="J251" s="39"/>
      <c r="K251" s="39"/>
      <c r="L251" s="42"/>
      <c r="M251" s="193"/>
      <c r="N251" s="194"/>
      <c r="O251" s="68"/>
      <c r="P251" s="68"/>
      <c r="Q251" s="68"/>
      <c r="R251" s="68"/>
      <c r="S251" s="68"/>
      <c r="T251" s="69"/>
      <c r="U251" s="37"/>
      <c r="V251" s="37"/>
      <c r="W251" s="37"/>
      <c r="X251" s="37"/>
      <c r="Y251" s="37"/>
      <c r="Z251" s="37"/>
      <c r="AA251" s="37"/>
      <c r="AB251" s="37"/>
      <c r="AC251" s="37"/>
      <c r="AD251" s="37"/>
      <c r="AE251" s="37"/>
      <c r="AT251" s="20" t="s">
        <v>134</v>
      </c>
      <c r="AU251" s="20" t="s">
        <v>85</v>
      </c>
    </row>
    <row r="252" spans="1:65" s="13" customFormat="1" ht="20.399999999999999">
      <c r="B252" s="198"/>
      <c r="C252" s="199"/>
      <c r="D252" s="190" t="s">
        <v>140</v>
      </c>
      <c r="E252" s="200" t="s">
        <v>19</v>
      </c>
      <c r="F252" s="201" t="s">
        <v>320</v>
      </c>
      <c r="G252" s="199"/>
      <c r="H252" s="202">
        <v>39.1</v>
      </c>
      <c r="I252" s="203"/>
      <c r="J252" s="199"/>
      <c r="K252" s="199"/>
      <c r="L252" s="204"/>
      <c r="M252" s="205"/>
      <c r="N252" s="206"/>
      <c r="O252" s="206"/>
      <c r="P252" s="206"/>
      <c r="Q252" s="206"/>
      <c r="R252" s="206"/>
      <c r="S252" s="206"/>
      <c r="T252" s="207"/>
      <c r="AT252" s="208" t="s">
        <v>140</v>
      </c>
      <c r="AU252" s="208" t="s">
        <v>85</v>
      </c>
      <c r="AV252" s="13" t="s">
        <v>85</v>
      </c>
      <c r="AW252" s="13" t="s">
        <v>36</v>
      </c>
      <c r="AX252" s="13" t="s">
        <v>75</v>
      </c>
      <c r="AY252" s="208" t="s">
        <v>125</v>
      </c>
    </row>
    <row r="253" spans="1:65" s="13" customFormat="1" ht="20.399999999999999">
      <c r="B253" s="198"/>
      <c r="C253" s="199"/>
      <c r="D253" s="190" t="s">
        <v>140</v>
      </c>
      <c r="E253" s="200" t="s">
        <v>19</v>
      </c>
      <c r="F253" s="201" t="s">
        <v>321</v>
      </c>
      <c r="G253" s="199"/>
      <c r="H253" s="202">
        <v>97.75</v>
      </c>
      <c r="I253" s="203"/>
      <c r="J253" s="199"/>
      <c r="K253" s="199"/>
      <c r="L253" s="204"/>
      <c r="M253" s="205"/>
      <c r="N253" s="206"/>
      <c r="O253" s="206"/>
      <c r="P253" s="206"/>
      <c r="Q253" s="206"/>
      <c r="R253" s="206"/>
      <c r="S253" s="206"/>
      <c r="T253" s="207"/>
      <c r="AT253" s="208" t="s">
        <v>140</v>
      </c>
      <c r="AU253" s="208" t="s">
        <v>85</v>
      </c>
      <c r="AV253" s="13" t="s">
        <v>85</v>
      </c>
      <c r="AW253" s="13" t="s">
        <v>36</v>
      </c>
      <c r="AX253" s="13" t="s">
        <v>75</v>
      </c>
      <c r="AY253" s="208" t="s">
        <v>125</v>
      </c>
    </row>
    <row r="254" spans="1:65" s="13" customFormat="1" ht="20.399999999999999">
      <c r="B254" s="198"/>
      <c r="C254" s="199"/>
      <c r="D254" s="190" t="s">
        <v>140</v>
      </c>
      <c r="E254" s="200" t="s">
        <v>19</v>
      </c>
      <c r="F254" s="201" t="s">
        <v>322</v>
      </c>
      <c r="G254" s="199"/>
      <c r="H254" s="202">
        <v>37.950000000000003</v>
      </c>
      <c r="I254" s="203"/>
      <c r="J254" s="199"/>
      <c r="K254" s="199"/>
      <c r="L254" s="204"/>
      <c r="M254" s="205"/>
      <c r="N254" s="206"/>
      <c r="O254" s="206"/>
      <c r="P254" s="206"/>
      <c r="Q254" s="206"/>
      <c r="R254" s="206"/>
      <c r="S254" s="206"/>
      <c r="T254" s="207"/>
      <c r="AT254" s="208" t="s">
        <v>140</v>
      </c>
      <c r="AU254" s="208" t="s">
        <v>85</v>
      </c>
      <c r="AV254" s="13" t="s">
        <v>85</v>
      </c>
      <c r="AW254" s="13" t="s">
        <v>36</v>
      </c>
      <c r="AX254" s="13" t="s">
        <v>75</v>
      </c>
      <c r="AY254" s="208" t="s">
        <v>125</v>
      </c>
    </row>
    <row r="255" spans="1:65" s="13" customFormat="1" ht="20.399999999999999">
      <c r="B255" s="198"/>
      <c r="C255" s="199"/>
      <c r="D255" s="190" t="s">
        <v>140</v>
      </c>
      <c r="E255" s="200" t="s">
        <v>19</v>
      </c>
      <c r="F255" s="201" t="s">
        <v>323</v>
      </c>
      <c r="G255" s="199"/>
      <c r="H255" s="202">
        <v>83.95</v>
      </c>
      <c r="I255" s="203"/>
      <c r="J255" s="199"/>
      <c r="K255" s="199"/>
      <c r="L255" s="204"/>
      <c r="M255" s="205"/>
      <c r="N255" s="206"/>
      <c r="O255" s="206"/>
      <c r="P255" s="206"/>
      <c r="Q255" s="206"/>
      <c r="R255" s="206"/>
      <c r="S255" s="206"/>
      <c r="T255" s="207"/>
      <c r="AT255" s="208" t="s">
        <v>140</v>
      </c>
      <c r="AU255" s="208" t="s">
        <v>85</v>
      </c>
      <c r="AV255" s="13" t="s">
        <v>85</v>
      </c>
      <c r="AW255" s="13" t="s">
        <v>36</v>
      </c>
      <c r="AX255" s="13" t="s">
        <v>75</v>
      </c>
      <c r="AY255" s="208" t="s">
        <v>125</v>
      </c>
    </row>
    <row r="256" spans="1:65" s="14" customFormat="1" ht="10.199999999999999">
      <c r="B256" s="209"/>
      <c r="C256" s="210"/>
      <c r="D256" s="190" t="s">
        <v>140</v>
      </c>
      <c r="E256" s="211" t="s">
        <v>19</v>
      </c>
      <c r="F256" s="212" t="s">
        <v>145</v>
      </c>
      <c r="G256" s="210"/>
      <c r="H256" s="213">
        <v>258.75</v>
      </c>
      <c r="I256" s="214"/>
      <c r="J256" s="210"/>
      <c r="K256" s="210"/>
      <c r="L256" s="215"/>
      <c r="M256" s="216"/>
      <c r="N256" s="217"/>
      <c r="O256" s="217"/>
      <c r="P256" s="217"/>
      <c r="Q256" s="217"/>
      <c r="R256" s="217"/>
      <c r="S256" s="217"/>
      <c r="T256" s="218"/>
      <c r="AT256" s="219" t="s">
        <v>140</v>
      </c>
      <c r="AU256" s="219" t="s">
        <v>85</v>
      </c>
      <c r="AV256" s="14" t="s">
        <v>132</v>
      </c>
      <c r="AW256" s="14" t="s">
        <v>36</v>
      </c>
      <c r="AX256" s="14" t="s">
        <v>83</v>
      </c>
      <c r="AY256" s="219" t="s">
        <v>125</v>
      </c>
    </row>
    <row r="257" spans="1:65" s="2" customFormat="1" ht="37.799999999999997" customHeight="1">
      <c r="A257" s="37"/>
      <c r="B257" s="38"/>
      <c r="C257" s="177" t="s">
        <v>324</v>
      </c>
      <c r="D257" s="177" t="s">
        <v>127</v>
      </c>
      <c r="E257" s="178" t="s">
        <v>325</v>
      </c>
      <c r="F257" s="179" t="s">
        <v>326</v>
      </c>
      <c r="G257" s="180" t="s">
        <v>130</v>
      </c>
      <c r="H257" s="181">
        <v>225</v>
      </c>
      <c r="I257" s="182"/>
      <c r="J257" s="183">
        <f>ROUND(I257*H257,2)</f>
        <v>0</v>
      </c>
      <c r="K257" s="179" t="s">
        <v>131</v>
      </c>
      <c r="L257" s="42"/>
      <c r="M257" s="184" t="s">
        <v>19</v>
      </c>
      <c r="N257" s="185" t="s">
        <v>48</v>
      </c>
      <c r="O257" s="68"/>
      <c r="P257" s="186">
        <f>O257*H257</f>
        <v>0</v>
      </c>
      <c r="Q257" s="186">
        <v>8.0000000000000007E-5</v>
      </c>
      <c r="R257" s="186">
        <f>Q257*H257</f>
        <v>1.8000000000000002E-2</v>
      </c>
      <c r="S257" s="186">
        <v>0</v>
      </c>
      <c r="T257" s="187">
        <f>S257*H257</f>
        <v>0</v>
      </c>
      <c r="U257" s="37"/>
      <c r="V257" s="37"/>
      <c r="W257" s="37"/>
      <c r="X257" s="37"/>
      <c r="Y257" s="37"/>
      <c r="Z257" s="37"/>
      <c r="AA257" s="37"/>
      <c r="AB257" s="37"/>
      <c r="AC257" s="37"/>
      <c r="AD257" s="37"/>
      <c r="AE257" s="37"/>
      <c r="AR257" s="188" t="s">
        <v>132</v>
      </c>
      <c r="AT257" s="188" t="s">
        <v>127</v>
      </c>
      <c r="AU257" s="188" t="s">
        <v>85</v>
      </c>
      <c r="AY257" s="20" t="s">
        <v>125</v>
      </c>
      <c r="BE257" s="189">
        <f>IF(N257="základní",J257,0)</f>
        <v>0</v>
      </c>
      <c r="BF257" s="189">
        <f>IF(N257="snížená",J257,0)</f>
        <v>0</v>
      </c>
      <c r="BG257" s="189">
        <f>IF(N257="zákl. přenesená",J257,0)</f>
        <v>0</v>
      </c>
      <c r="BH257" s="189">
        <f>IF(N257="sníž. přenesená",J257,0)</f>
        <v>0</v>
      </c>
      <c r="BI257" s="189">
        <f>IF(N257="nulová",J257,0)</f>
        <v>0</v>
      </c>
      <c r="BJ257" s="20" t="s">
        <v>132</v>
      </c>
      <c r="BK257" s="189">
        <f>ROUND(I257*H257,2)</f>
        <v>0</v>
      </c>
      <c r="BL257" s="20" t="s">
        <v>132</v>
      </c>
      <c r="BM257" s="188" t="s">
        <v>327</v>
      </c>
    </row>
    <row r="258" spans="1:65" s="2" customFormat="1" ht="28.8">
      <c r="A258" s="37"/>
      <c r="B258" s="38"/>
      <c r="C258" s="39"/>
      <c r="D258" s="190" t="s">
        <v>134</v>
      </c>
      <c r="E258" s="39"/>
      <c r="F258" s="191" t="s">
        <v>328</v>
      </c>
      <c r="G258" s="39"/>
      <c r="H258" s="39"/>
      <c r="I258" s="192"/>
      <c r="J258" s="39"/>
      <c r="K258" s="39"/>
      <c r="L258" s="42"/>
      <c r="M258" s="193"/>
      <c r="N258" s="194"/>
      <c r="O258" s="68"/>
      <c r="P258" s="68"/>
      <c r="Q258" s="68"/>
      <c r="R258" s="68"/>
      <c r="S258" s="68"/>
      <c r="T258" s="69"/>
      <c r="U258" s="37"/>
      <c r="V258" s="37"/>
      <c r="W258" s="37"/>
      <c r="X258" s="37"/>
      <c r="Y258" s="37"/>
      <c r="Z258" s="37"/>
      <c r="AA258" s="37"/>
      <c r="AB258" s="37"/>
      <c r="AC258" s="37"/>
      <c r="AD258" s="37"/>
      <c r="AE258" s="37"/>
      <c r="AT258" s="20" t="s">
        <v>134</v>
      </c>
      <c r="AU258" s="20" t="s">
        <v>85</v>
      </c>
    </row>
    <row r="259" spans="1:65" s="2" customFormat="1" ht="10.199999999999999">
      <c r="A259" s="37"/>
      <c r="B259" s="38"/>
      <c r="C259" s="39"/>
      <c r="D259" s="195" t="s">
        <v>136</v>
      </c>
      <c r="E259" s="39"/>
      <c r="F259" s="196" t="s">
        <v>329</v>
      </c>
      <c r="G259" s="39"/>
      <c r="H259" s="39"/>
      <c r="I259" s="192"/>
      <c r="J259" s="39"/>
      <c r="K259" s="39"/>
      <c r="L259" s="42"/>
      <c r="M259" s="193"/>
      <c r="N259" s="194"/>
      <c r="O259" s="68"/>
      <c r="P259" s="68"/>
      <c r="Q259" s="68"/>
      <c r="R259" s="68"/>
      <c r="S259" s="68"/>
      <c r="T259" s="69"/>
      <c r="U259" s="37"/>
      <c r="V259" s="37"/>
      <c r="W259" s="37"/>
      <c r="X259" s="37"/>
      <c r="Y259" s="37"/>
      <c r="Z259" s="37"/>
      <c r="AA259" s="37"/>
      <c r="AB259" s="37"/>
      <c r="AC259" s="37"/>
      <c r="AD259" s="37"/>
      <c r="AE259" s="37"/>
      <c r="AT259" s="20" t="s">
        <v>136</v>
      </c>
      <c r="AU259" s="20" t="s">
        <v>85</v>
      </c>
    </row>
    <row r="260" spans="1:65" s="13" customFormat="1" ht="20.399999999999999">
      <c r="B260" s="198"/>
      <c r="C260" s="199"/>
      <c r="D260" s="190" t="s">
        <v>140</v>
      </c>
      <c r="E260" s="200" t="s">
        <v>19</v>
      </c>
      <c r="F260" s="201" t="s">
        <v>275</v>
      </c>
      <c r="G260" s="199"/>
      <c r="H260" s="202">
        <v>34</v>
      </c>
      <c r="I260" s="203"/>
      <c r="J260" s="199"/>
      <c r="K260" s="199"/>
      <c r="L260" s="204"/>
      <c r="M260" s="205"/>
      <c r="N260" s="206"/>
      <c r="O260" s="206"/>
      <c r="P260" s="206"/>
      <c r="Q260" s="206"/>
      <c r="R260" s="206"/>
      <c r="S260" s="206"/>
      <c r="T260" s="207"/>
      <c r="AT260" s="208" t="s">
        <v>140</v>
      </c>
      <c r="AU260" s="208" t="s">
        <v>85</v>
      </c>
      <c r="AV260" s="13" t="s">
        <v>85</v>
      </c>
      <c r="AW260" s="13" t="s">
        <v>36</v>
      </c>
      <c r="AX260" s="13" t="s">
        <v>75</v>
      </c>
      <c r="AY260" s="208" t="s">
        <v>125</v>
      </c>
    </row>
    <row r="261" spans="1:65" s="13" customFormat="1" ht="20.399999999999999">
      <c r="B261" s="198"/>
      <c r="C261" s="199"/>
      <c r="D261" s="190" t="s">
        <v>140</v>
      </c>
      <c r="E261" s="200" t="s">
        <v>19</v>
      </c>
      <c r="F261" s="201" t="s">
        <v>276</v>
      </c>
      <c r="G261" s="199"/>
      <c r="H261" s="202">
        <v>85</v>
      </c>
      <c r="I261" s="203"/>
      <c r="J261" s="199"/>
      <c r="K261" s="199"/>
      <c r="L261" s="204"/>
      <c r="M261" s="205"/>
      <c r="N261" s="206"/>
      <c r="O261" s="206"/>
      <c r="P261" s="206"/>
      <c r="Q261" s="206"/>
      <c r="R261" s="206"/>
      <c r="S261" s="206"/>
      <c r="T261" s="207"/>
      <c r="AT261" s="208" t="s">
        <v>140</v>
      </c>
      <c r="AU261" s="208" t="s">
        <v>85</v>
      </c>
      <c r="AV261" s="13" t="s">
        <v>85</v>
      </c>
      <c r="AW261" s="13" t="s">
        <v>36</v>
      </c>
      <c r="AX261" s="13" t="s">
        <v>75</v>
      </c>
      <c r="AY261" s="208" t="s">
        <v>125</v>
      </c>
    </row>
    <row r="262" spans="1:65" s="13" customFormat="1" ht="20.399999999999999">
      <c r="B262" s="198"/>
      <c r="C262" s="199"/>
      <c r="D262" s="190" t="s">
        <v>140</v>
      </c>
      <c r="E262" s="200" t="s">
        <v>19</v>
      </c>
      <c r="F262" s="201" t="s">
        <v>277</v>
      </c>
      <c r="G262" s="199"/>
      <c r="H262" s="202">
        <v>33</v>
      </c>
      <c r="I262" s="203"/>
      <c r="J262" s="199"/>
      <c r="K262" s="199"/>
      <c r="L262" s="204"/>
      <c r="M262" s="205"/>
      <c r="N262" s="206"/>
      <c r="O262" s="206"/>
      <c r="P262" s="206"/>
      <c r="Q262" s="206"/>
      <c r="R262" s="206"/>
      <c r="S262" s="206"/>
      <c r="T262" s="207"/>
      <c r="AT262" s="208" t="s">
        <v>140</v>
      </c>
      <c r="AU262" s="208" t="s">
        <v>85</v>
      </c>
      <c r="AV262" s="13" t="s">
        <v>85</v>
      </c>
      <c r="AW262" s="13" t="s">
        <v>36</v>
      </c>
      <c r="AX262" s="13" t="s">
        <v>75</v>
      </c>
      <c r="AY262" s="208" t="s">
        <v>125</v>
      </c>
    </row>
    <row r="263" spans="1:65" s="13" customFormat="1" ht="20.399999999999999">
      <c r="B263" s="198"/>
      <c r="C263" s="199"/>
      <c r="D263" s="190" t="s">
        <v>140</v>
      </c>
      <c r="E263" s="200" t="s">
        <v>19</v>
      </c>
      <c r="F263" s="201" t="s">
        <v>278</v>
      </c>
      <c r="G263" s="199"/>
      <c r="H263" s="202">
        <v>73</v>
      </c>
      <c r="I263" s="203"/>
      <c r="J263" s="199"/>
      <c r="K263" s="199"/>
      <c r="L263" s="204"/>
      <c r="M263" s="205"/>
      <c r="N263" s="206"/>
      <c r="O263" s="206"/>
      <c r="P263" s="206"/>
      <c r="Q263" s="206"/>
      <c r="R263" s="206"/>
      <c r="S263" s="206"/>
      <c r="T263" s="207"/>
      <c r="AT263" s="208" t="s">
        <v>140</v>
      </c>
      <c r="AU263" s="208" t="s">
        <v>85</v>
      </c>
      <c r="AV263" s="13" t="s">
        <v>85</v>
      </c>
      <c r="AW263" s="13" t="s">
        <v>36</v>
      </c>
      <c r="AX263" s="13" t="s">
        <v>75</v>
      </c>
      <c r="AY263" s="208" t="s">
        <v>125</v>
      </c>
    </row>
    <row r="264" spans="1:65" s="14" customFormat="1" ht="10.199999999999999">
      <c r="B264" s="209"/>
      <c r="C264" s="210"/>
      <c r="D264" s="190" t="s">
        <v>140</v>
      </c>
      <c r="E264" s="211" t="s">
        <v>19</v>
      </c>
      <c r="F264" s="212" t="s">
        <v>145</v>
      </c>
      <c r="G264" s="210"/>
      <c r="H264" s="213">
        <v>225</v>
      </c>
      <c r="I264" s="214"/>
      <c r="J264" s="210"/>
      <c r="K264" s="210"/>
      <c r="L264" s="215"/>
      <c r="M264" s="216"/>
      <c r="N264" s="217"/>
      <c r="O264" s="217"/>
      <c r="P264" s="217"/>
      <c r="Q264" s="217"/>
      <c r="R264" s="217"/>
      <c r="S264" s="217"/>
      <c r="T264" s="218"/>
      <c r="AT264" s="219" t="s">
        <v>140</v>
      </c>
      <c r="AU264" s="219" t="s">
        <v>85</v>
      </c>
      <c r="AV264" s="14" t="s">
        <v>132</v>
      </c>
      <c r="AW264" s="14" t="s">
        <v>36</v>
      </c>
      <c r="AX264" s="14" t="s">
        <v>83</v>
      </c>
      <c r="AY264" s="219" t="s">
        <v>125</v>
      </c>
    </row>
    <row r="265" spans="1:65" s="2" customFormat="1" ht="24.15" customHeight="1">
      <c r="A265" s="37"/>
      <c r="B265" s="38"/>
      <c r="C265" s="177" t="s">
        <v>330</v>
      </c>
      <c r="D265" s="177" t="s">
        <v>127</v>
      </c>
      <c r="E265" s="178" t="s">
        <v>83</v>
      </c>
      <c r="F265" s="179" t="s">
        <v>331</v>
      </c>
      <c r="G265" s="180" t="s">
        <v>130</v>
      </c>
      <c r="H265" s="181">
        <v>290.94600000000003</v>
      </c>
      <c r="I265" s="182"/>
      <c r="J265" s="183">
        <f>ROUND(I265*H265,2)</f>
        <v>0</v>
      </c>
      <c r="K265" s="179" t="s">
        <v>19</v>
      </c>
      <c r="L265" s="42"/>
      <c r="M265" s="184" t="s">
        <v>19</v>
      </c>
      <c r="N265" s="185" t="s">
        <v>48</v>
      </c>
      <c r="O265" s="68"/>
      <c r="P265" s="186">
        <f>O265*H265</f>
        <v>0</v>
      </c>
      <c r="Q265" s="186">
        <v>1.5E-3</v>
      </c>
      <c r="R265" s="186">
        <f>Q265*H265</f>
        <v>0.43641900000000006</v>
      </c>
      <c r="S265" s="186">
        <v>0</v>
      </c>
      <c r="T265" s="187">
        <f>S265*H265</f>
        <v>0</v>
      </c>
      <c r="U265" s="37"/>
      <c r="V265" s="37"/>
      <c r="W265" s="37"/>
      <c r="X265" s="37"/>
      <c r="Y265" s="37"/>
      <c r="Z265" s="37"/>
      <c r="AA265" s="37"/>
      <c r="AB265" s="37"/>
      <c r="AC265" s="37"/>
      <c r="AD265" s="37"/>
      <c r="AE265" s="37"/>
      <c r="AR265" s="188" t="s">
        <v>132</v>
      </c>
      <c r="AT265" s="188" t="s">
        <v>127</v>
      </c>
      <c r="AU265" s="188" t="s">
        <v>85</v>
      </c>
      <c r="AY265" s="20" t="s">
        <v>125</v>
      </c>
      <c r="BE265" s="189">
        <f>IF(N265="základní",J265,0)</f>
        <v>0</v>
      </c>
      <c r="BF265" s="189">
        <f>IF(N265="snížená",J265,0)</f>
        <v>0</v>
      </c>
      <c r="BG265" s="189">
        <f>IF(N265="zákl. přenesená",J265,0)</f>
        <v>0</v>
      </c>
      <c r="BH265" s="189">
        <f>IF(N265="sníž. přenesená",J265,0)</f>
        <v>0</v>
      </c>
      <c r="BI265" s="189">
        <f>IF(N265="nulová",J265,0)</f>
        <v>0</v>
      </c>
      <c r="BJ265" s="20" t="s">
        <v>132</v>
      </c>
      <c r="BK265" s="189">
        <f>ROUND(I265*H265,2)</f>
        <v>0</v>
      </c>
      <c r="BL265" s="20" t="s">
        <v>132</v>
      </c>
      <c r="BM265" s="188" t="s">
        <v>332</v>
      </c>
    </row>
    <row r="266" spans="1:65" s="2" customFormat="1" ht="19.2">
      <c r="A266" s="37"/>
      <c r="B266" s="38"/>
      <c r="C266" s="39"/>
      <c r="D266" s="190" t="s">
        <v>134</v>
      </c>
      <c r="E266" s="39"/>
      <c r="F266" s="191" t="s">
        <v>331</v>
      </c>
      <c r="G266" s="39"/>
      <c r="H266" s="39"/>
      <c r="I266" s="192"/>
      <c r="J266" s="39"/>
      <c r="K266" s="39"/>
      <c r="L266" s="42"/>
      <c r="M266" s="193"/>
      <c r="N266" s="194"/>
      <c r="O266" s="68"/>
      <c r="P266" s="68"/>
      <c r="Q266" s="68"/>
      <c r="R266" s="68"/>
      <c r="S266" s="68"/>
      <c r="T266" s="69"/>
      <c r="U266" s="37"/>
      <c r="V266" s="37"/>
      <c r="W266" s="37"/>
      <c r="X266" s="37"/>
      <c r="Y266" s="37"/>
      <c r="Z266" s="37"/>
      <c r="AA266" s="37"/>
      <c r="AB266" s="37"/>
      <c r="AC266" s="37"/>
      <c r="AD266" s="37"/>
      <c r="AE266" s="37"/>
      <c r="AT266" s="20" t="s">
        <v>134</v>
      </c>
      <c r="AU266" s="20" t="s">
        <v>85</v>
      </c>
    </row>
    <row r="267" spans="1:65" s="15" customFormat="1" ht="10.199999999999999">
      <c r="B267" s="220"/>
      <c r="C267" s="221"/>
      <c r="D267" s="190" t="s">
        <v>140</v>
      </c>
      <c r="E267" s="222" t="s">
        <v>19</v>
      </c>
      <c r="F267" s="223" t="s">
        <v>333</v>
      </c>
      <c r="G267" s="221"/>
      <c r="H267" s="222" t="s">
        <v>19</v>
      </c>
      <c r="I267" s="224"/>
      <c r="J267" s="221"/>
      <c r="K267" s="221"/>
      <c r="L267" s="225"/>
      <c r="M267" s="226"/>
      <c r="N267" s="227"/>
      <c r="O267" s="227"/>
      <c r="P267" s="227"/>
      <c r="Q267" s="227"/>
      <c r="R267" s="227"/>
      <c r="S267" s="227"/>
      <c r="T267" s="228"/>
      <c r="AT267" s="229" t="s">
        <v>140</v>
      </c>
      <c r="AU267" s="229" t="s">
        <v>85</v>
      </c>
      <c r="AV267" s="15" t="s">
        <v>83</v>
      </c>
      <c r="AW267" s="15" t="s">
        <v>36</v>
      </c>
      <c r="AX267" s="15" t="s">
        <v>75</v>
      </c>
      <c r="AY267" s="229" t="s">
        <v>125</v>
      </c>
    </row>
    <row r="268" spans="1:65" s="13" customFormat="1" ht="10.199999999999999">
      <c r="B268" s="198"/>
      <c r="C268" s="199"/>
      <c r="D268" s="190" t="s">
        <v>140</v>
      </c>
      <c r="E268" s="200" t="s">
        <v>19</v>
      </c>
      <c r="F268" s="201" t="s">
        <v>334</v>
      </c>
      <c r="G268" s="199"/>
      <c r="H268" s="202">
        <v>65.956000000000003</v>
      </c>
      <c r="I268" s="203"/>
      <c r="J268" s="199"/>
      <c r="K268" s="199"/>
      <c r="L268" s="204"/>
      <c r="M268" s="205"/>
      <c r="N268" s="206"/>
      <c r="O268" s="206"/>
      <c r="P268" s="206"/>
      <c r="Q268" s="206"/>
      <c r="R268" s="206"/>
      <c r="S268" s="206"/>
      <c r="T268" s="207"/>
      <c r="AT268" s="208" t="s">
        <v>140</v>
      </c>
      <c r="AU268" s="208" t="s">
        <v>85</v>
      </c>
      <c r="AV268" s="13" t="s">
        <v>85</v>
      </c>
      <c r="AW268" s="13" t="s">
        <v>36</v>
      </c>
      <c r="AX268" s="13" t="s">
        <v>75</v>
      </c>
      <c r="AY268" s="208" t="s">
        <v>125</v>
      </c>
    </row>
    <row r="269" spans="1:65" s="13" customFormat="1" ht="10.199999999999999">
      <c r="B269" s="198"/>
      <c r="C269" s="199"/>
      <c r="D269" s="190" t="s">
        <v>140</v>
      </c>
      <c r="E269" s="200" t="s">
        <v>19</v>
      </c>
      <c r="F269" s="201" t="s">
        <v>335</v>
      </c>
      <c r="G269" s="199"/>
      <c r="H269" s="202">
        <v>60.683</v>
      </c>
      <c r="I269" s="203"/>
      <c r="J269" s="199"/>
      <c r="K269" s="199"/>
      <c r="L269" s="204"/>
      <c r="M269" s="205"/>
      <c r="N269" s="206"/>
      <c r="O269" s="206"/>
      <c r="P269" s="206"/>
      <c r="Q269" s="206"/>
      <c r="R269" s="206"/>
      <c r="S269" s="206"/>
      <c r="T269" s="207"/>
      <c r="AT269" s="208" t="s">
        <v>140</v>
      </c>
      <c r="AU269" s="208" t="s">
        <v>85</v>
      </c>
      <c r="AV269" s="13" t="s">
        <v>85</v>
      </c>
      <c r="AW269" s="13" t="s">
        <v>36</v>
      </c>
      <c r="AX269" s="13" t="s">
        <v>75</v>
      </c>
      <c r="AY269" s="208" t="s">
        <v>125</v>
      </c>
    </row>
    <row r="270" spans="1:65" s="13" customFormat="1" ht="10.199999999999999">
      <c r="B270" s="198"/>
      <c r="C270" s="199"/>
      <c r="D270" s="190" t="s">
        <v>140</v>
      </c>
      <c r="E270" s="200" t="s">
        <v>19</v>
      </c>
      <c r="F270" s="201" t="s">
        <v>336</v>
      </c>
      <c r="G270" s="199"/>
      <c r="H270" s="202">
        <v>5.343</v>
      </c>
      <c r="I270" s="203"/>
      <c r="J270" s="199"/>
      <c r="K270" s="199"/>
      <c r="L270" s="204"/>
      <c r="M270" s="205"/>
      <c r="N270" s="206"/>
      <c r="O270" s="206"/>
      <c r="P270" s="206"/>
      <c r="Q270" s="206"/>
      <c r="R270" s="206"/>
      <c r="S270" s="206"/>
      <c r="T270" s="207"/>
      <c r="AT270" s="208" t="s">
        <v>140</v>
      </c>
      <c r="AU270" s="208" t="s">
        <v>85</v>
      </c>
      <c r="AV270" s="13" t="s">
        <v>85</v>
      </c>
      <c r="AW270" s="13" t="s">
        <v>36</v>
      </c>
      <c r="AX270" s="13" t="s">
        <v>75</v>
      </c>
      <c r="AY270" s="208" t="s">
        <v>125</v>
      </c>
    </row>
    <row r="271" spans="1:65" s="13" customFormat="1" ht="10.199999999999999">
      <c r="B271" s="198"/>
      <c r="C271" s="199"/>
      <c r="D271" s="190" t="s">
        <v>140</v>
      </c>
      <c r="E271" s="200" t="s">
        <v>19</v>
      </c>
      <c r="F271" s="201" t="s">
        <v>337</v>
      </c>
      <c r="G271" s="199"/>
      <c r="H271" s="202">
        <v>129.869</v>
      </c>
      <c r="I271" s="203"/>
      <c r="J271" s="199"/>
      <c r="K271" s="199"/>
      <c r="L271" s="204"/>
      <c r="M271" s="205"/>
      <c r="N271" s="206"/>
      <c r="O271" s="206"/>
      <c r="P271" s="206"/>
      <c r="Q271" s="206"/>
      <c r="R271" s="206"/>
      <c r="S271" s="206"/>
      <c r="T271" s="207"/>
      <c r="AT271" s="208" t="s">
        <v>140</v>
      </c>
      <c r="AU271" s="208" t="s">
        <v>85</v>
      </c>
      <c r="AV271" s="13" t="s">
        <v>85</v>
      </c>
      <c r="AW271" s="13" t="s">
        <v>36</v>
      </c>
      <c r="AX271" s="13" t="s">
        <v>75</v>
      </c>
      <c r="AY271" s="208" t="s">
        <v>125</v>
      </c>
    </row>
    <row r="272" spans="1:65" s="16" customFormat="1" ht="10.199999999999999">
      <c r="B272" s="240"/>
      <c r="C272" s="241"/>
      <c r="D272" s="190" t="s">
        <v>140</v>
      </c>
      <c r="E272" s="242" t="s">
        <v>19</v>
      </c>
      <c r="F272" s="243" t="s">
        <v>263</v>
      </c>
      <c r="G272" s="241"/>
      <c r="H272" s="244">
        <v>261.851</v>
      </c>
      <c r="I272" s="245"/>
      <c r="J272" s="241"/>
      <c r="K272" s="241"/>
      <c r="L272" s="246"/>
      <c r="M272" s="247"/>
      <c r="N272" s="248"/>
      <c r="O272" s="248"/>
      <c r="P272" s="248"/>
      <c r="Q272" s="248"/>
      <c r="R272" s="248"/>
      <c r="S272" s="248"/>
      <c r="T272" s="249"/>
      <c r="AT272" s="250" t="s">
        <v>140</v>
      </c>
      <c r="AU272" s="250" t="s">
        <v>85</v>
      </c>
      <c r="AV272" s="16" t="s">
        <v>153</v>
      </c>
      <c r="AW272" s="16" t="s">
        <v>36</v>
      </c>
      <c r="AX272" s="16" t="s">
        <v>75</v>
      </c>
      <c r="AY272" s="250" t="s">
        <v>125</v>
      </c>
    </row>
    <row r="273" spans="1:65" s="15" customFormat="1" ht="10.199999999999999">
      <c r="B273" s="220"/>
      <c r="C273" s="221"/>
      <c r="D273" s="190" t="s">
        <v>140</v>
      </c>
      <c r="E273" s="222" t="s">
        <v>19</v>
      </c>
      <c r="F273" s="223" t="s">
        <v>338</v>
      </c>
      <c r="G273" s="221"/>
      <c r="H273" s="222" t="s">
        <v>19</v>
      </c>
      <c r="I273" s="224"/>
      <c r="J273" s="221"/>
      <c r="K273" s="221"/>
      <c r="L273" s="225"/>
      <c r="M273" s="226"/>
      <c r="N273" s="227"/>
      <c r="O273" s="227"/>
      <c r="P273" s="227"/>
      <c r="Q273" s="227"/>
      <c r="R273" s="227"/>
      <c r="S273" s="227"/>
      <c r="T273" s="228"/>
      <c r="AT273" s="229" t="s">
        <v>140</v>
      </c>
      <c r="AU273" s="229" t="s">
        <v>85</v>
      </c>
      <c r="AV273" s="15" t="s">
        <v>83</v>
      </c>
      <c r="AW273" s="15" t="s">
        <v>36</v>
      </c>
      <c r="AX273" s="15" t="s">
        <v>75</v>
      </c>
      <c r="AY273" s="229" t="s">
        <v>125</v>
      </c>
    </row>
    <row r="274" spans="1:65" s="13" customFormat="1" ht="10.199999999999999">
      <c r="B274" s="198"/>
      <c r="C274" s="199"/>
      <c r="D274" s="190" t="s">
        <v>140</v>
      </c>
      <c r="E274" s="200" t="s">
        <v>19</v>
      </c>
      <c r="F274" s="201" t="s">
        <v>339</v>
      </c>
      <c r="G274" s="199"/>
      <c r="H274" s="202">
        <v>7.3280000000000003</v>
      </c>
      <c r="I274" s="203"/>
      <c r="J274" s="199"/>
      <c r="K274" s="199"/>
      <c r="L274" s="204"/>
      <c r="M274" s="205"/>
      <c r="N274" s="206"/>
      <c r="O274" s="206"/>
      <c r="P274" s="206"/>
      <c r="Q274" s="206"/>
      <c r="R274" s="206"/>
      <c r="S274" s="206"/>
      <c r="T274" s="207"/>
      <c r="AT274" s="208" t="s">
        <v>140</v>
      </c>
      <c r="AU274" s="208" t="s">
        <v>85</v>
      </c>
      <c r="AV274" s="13" t="s">
        <v>85</v>
      </c>
      <c r="AW274" s="13" t="s">
        <v>36</v>
      </c>
      <c r="AX274" s="13" t="s">
        <v>75</v>
      </c>
      <c r="AY274" s="208" t="s">
        <v>125</v>
      </c>
    </row>
    <row r="275" spans="1:65" s="13" customFormat="1" ht="10.199999999999999">
      <c r="B275" s="198"/>
      <c r="C275" s="199"/>
      <c r="D275" s="190" t="s">
        <v>140</v>
      </c>
      <c r="E275" s="200" t="s">
        <v>19</v>
      </c>
      <c r="F275" s="201" t="s">
        <v>340</v>
      </c>
      <c r="G275" s="199"/>
      <c r="H275" s="202">
        <v>6.7430000000000003</v>
      </c>
      <c r="I275" s="203"/>
      <c r="J275" s="199"/>
      <c r="K275" s="199"/>
      <c r="L275" s="204"/>
      <c r="M275" s="205"/>
      <c r="N275" s="206"/>
      <c r="O275" s="206"/>
      <c r="P275" s="206"/>
      <c r="Q275" s="206"/>
      <c r="R275" s="206"/>
      <c r="S275" s="206"/>
      <c r="T275" s="207"/>
      <c r="AT275" s="208" t="s">
        <v>140</v>
      </c>
      <c r="AU275" s="208" t="s">
        <v>85</v>
      </c>
      <c r="AV275" s="13" t="s">
        <v>85</v>
      </c>
      <c r="AW275" s="13" t="s">
        <v>36</v>
      </c>
      <c r="AX275" s="13" t="s">
        <v>75</v>
      </c>
      <c r="AY275" s="208" t="s">
        <v>125</v>
      </c>
    </row>
    <row r="276" spans="1:65" s="13" customFormat="1" ht="10.199999999999999">
      <c r="B276" s="198"/>
      <c r="C276" s="199"/>
      <c r="D276" s="190" t="s">
        <v>140</v>
      </c>
      <c r="E276" s="200" t="s">
        <v>19</v>
      </c>
      <c r="F276" s="201" t="s">
        <v>341</v>
      </c>
      <c r="G276" s="199"/>
      <c r="H276" s="202">
        <v>0.59399999999999997</v>
      </c>
      <c r="I276" s="203"/>
      <c r="J276" s="199"/>
      <c r="K276" s="199"/>
      <c r="L276" s="204"/>
      <c r="M276" s="205"/>
      <c r="N276" s="206"/>
      <c r="O276" s="206"/>
      <c r="P276" s="206"/>
      <c r="Q276" s="206"/>
      <c r="R276" s="206"/>
      <c r="S276" s="206"/>
      <c r="T276" s="207"/>
      <c r="AT276" s="208" t="s">
        <v>140</v>
      </c>
      <c r="AU276" s="208" t="s">
        <v>85</v>
      </c>
      <c r="AV276" s="13" t="s">
        <v>85</v>
      </c>
      <c r="AW276" s="13" t="s">
        <v>36</v>
      </c>
      <c r="AX276" s="13" t="s">
        <v>75</v>
      </c>
      <c r="AY276" s="208" t="s">
        <v>125</v>
      </c>
    </row>
    <row r="277" spans="1:65" s="13" customFormat="1" ht="10.199999999999999">
      <c r="B277" s="198"/>
      <c r="C277" s="199"/>
      <c r="D277" s="190" t="s">
        <v>140</v>
      </c>
      <c r="E277" s="200" t="s">
        <v>19</v>
      </c>
      <c r="F277" s="201" t="s">
        <v>342</v>
      </c>
      <c r="G277" s="199"/>
      <c r="H277" s="202">
        <v>14.43</v>
      </c>
      <c r="I277" s="203"/>
      <c r="J277" s="199"/>
      <c r="K277" s="199"/>
      <c r="L277" s="204"/>
      <c r="M277" s="205"/>
      <c r="N277" s="206"/>
      <c r="O277" s="206"/>
      <c r="P277" s="206"/>
      <c r="Q277" s="206"/>
      <c r="R277" s="206"/>
      <c r="S277" s="206"/>
      <c r="T277" s="207"/>
      <c r="AT277" s="208" t="s">
        <v>140</v>
      </c>
      <c r="AU277" s="208" t="s">
        <v>85</v>
      </c>
      <c r="AV277" s="13" t="s">
        <v>85</v>
      </c>
      <c r="AW277" s="13" t="s">
        <v>36</v>
      </c>
      <c r="AX277" s="13" t="s">
        <v>75</v>
      </c>
      <c r="AY277" s="208" t="s">
        <v>125</v>
      </c>
    </row>
    <row r="278" spans="1:65" s="16" customFormat="1" ht="10.199999999999999">
      <c r="B278" s="240"/>
      <c r="C278" s="241"/>
      <c r="D278" s="190" t="s">
        <v>140</v>
      </c>
      <c r="E278" s="242" t="s">
        <v>19</v>
      </c>
      <c r="F278" s="243" t="s">
        <v>263</v>
      </c>
      <c r="G278" s="241"/>
      <c r="H278" s="244">
        <v>29.094999999999999</v>
      </c>
      <c r="I278" s="245"/>
      <c r="J278" s="241"/>
      <c r="K278" s="241"/>
      <c r="L278" s="246"/>
      <c r="M278" s="247"/>
      <c r="N278" s="248"/>
      <c r="O278" s="248"/>
      <c r="P278" s="248"/>
      <c r="Q278" s="248"/>
      <c r="R278" s="248"/>
      <c r="S278" s="248"/>
      <c r="T278" s="249"/>
      <c r="AT278" s="250" t="s">
        <v>140</v>
      </c>
      <c r="AU278" s="250" t="s">
        <v>85</v>
      </c>
      <c r="AV278" s="16" t="s">
        <v>153</v>
      </c>
      <c r="AW278" s="16" t="s">
        <v>36</v>
      </c>
      <c r="AX278" s="16" t="s">
        <v>75</v>
      </c>
      <c r="AY278" s="250" t="s">
        <v>125</v>
      </c>
    </row>
    <row r="279" spans="1:65" s="14" customFormat="1" ht="10.199999999999999">
      <c r="B279" s="209"/>
      <c r="C279" s="210"/>
      <c r="D279" s="190" t="s">
        <v>140</v>
      </c>
      <c r="E279" s="211" t="s">
        <v>19</v>
      </c>
      <c r="F279" s="212" t="s">
        <v>145</v>
      </c>
      <c r="G279" s="210"/>
      <c r="H279" s="213">
        <v>290.94600000000003</v>
      </c>
      <c r="I279" s="214"/>
      <c r="J279" s="210"/>
      <c r="K279" s="210"/>
      <c r="L279" s="215"/>
      <c r="M279" s="216"/>
      <c r="N279" s="217"/>
      <c r="O279" s="217"/>
      <c r="P279" s="217"/>
      <c r="Q279" s="217"/>
      <c r="R279" s="217"/>
      <c r="S279" s="217"/>
      <c r="T279" s="218"/>
      <c r="AT279" s="219" t="s">
        <v>140</v>
      </c>
      <c r="AU279" s="219" t="s">
        <v>85</v>
      </c>
      <c r="AV279" s="14" t="s">
        <v>132</v>
      </c>
      <c r="AW279" s="14" t="s">
        <v>36</v>
      </c>
      <c r="AX279" s="14" t="s">
        <v>83</v>
      </c>
      <c r="AY279" s="219" t="s">
        <v>125</v>
      </c>
    </row>
    <row r="280" spans="1:65" s="2" customFormat="1" ht="24.15" customHeight="1">
      <c r="A280" s="37"/>
      <c r="B280" s="38"/>
      <c r="C280" s="230" t="s">
        <v>343</v>
      </c>
      <c r="D280" s="230" t="s">
        <v>217</v>
      </c>
      <c r="E280" s="231" t="s">
        <v>85</v>
      </c>
      <c r="F280" s="232" t="s">
        <v>344</v>
      </c>
      <c r="G280" s="233" t="s">
        <v>130</v>
      </c>
      <c r="H280" s="234">
        <v>30.548999999999999</v>
      </c>
      <c r="I280" s="235"/>
      <c r="J280" s="236">
        <f>ROUND(I280*H280,2)</f>
        <v>0</v>
      </c>
      <c r="K280" s="232" t="s">
        <v>19</v>
      </c>
      <c r="L280" s="237"/>
      <c r="M280" s="238" t="s">
        <v>19</v>
      </c>
      <c r="N280" s="239" t="s">
        <v>48</v>
      </c>
      <c r="O280" s="68"/>
      <c r="P280" s="186">
        <f>O280*H280</f>
        <v>0</v>
      </c>
      <c r="Q280" s="186">
        <v>0.112</v>
      </c>
      <c r="R280" s="186">
        <f>Q280*H280</f>
        <v>3.4214880000000001</v>
      </c>
      <c r="S280" s="186">
        <v>0</v>
      </c>
      <c r="T280" s="187">
        <f>S280*H280</f>
        <v>0</v>
      </c>
      <c r="U280" s="37"/>
      <c r="V280" s="37"/>
      <c r="W280" s="37"/>
      <c r="X280" s="37"/>
      <c r="Y280" s="37"/>
      <c r="Z280" s="37"/>
      <c r="AA280" s="37"/>
      <c r="AB280" s="37"/>
      <c r="AC280" s="37"/>
      <c r="AD280" s="37"/>
      <c r="AE280" s="37"/>
      <c r="AR280" s="188" t="s">
        <v>196</v>
      </c>
      <c r="AT280" s="188" t="s">
        <v>217</v>
      </c>
      <c r="AU280" s="188" t="s">
        <v>85</v>
      </c>
      <c r="AY280" s="20" t="s">
        <v>125</v>
      </c>
      <c r="BE280" s="189">
        <f>IF(N280="základní",J280,0)</f>
        <v>0</v>
      </c>
      <c r="BF280" s="189">
        <f>IF(N280="snížená",J280,0)</f>
        <v>0</v>
      </c>
      <c r="BG280" s="189">
        <f>IF(N280="zákl. přenesená",J280,0)</f>
        <v>0</v>
      </c>
      <c r="BH280" s="189">
        <f>IF(N280="sníž. přenesená",J280,0)</f>
        <v>0</v>
      </c>
      <c r="BI280" s="189">
        <f>IF(N280="nulová",J280,0)</f>
        <v>0</v>
      </c>
      <c r="BJ280" s="20" t="s">
        <v>132</v>
      </c>
      <c r="BK280" s="189">
        <f>ROUND(I280*H280,2)</f>
        <v>0</v>
      </c>
      <c r="BL280" s="20" t="s">
        <v>132</v>
      </c>
      <c r="BM280" s="188" t="s">
        <v>345</v>
      </c>
    </row>
    <row r="281" spans="1:65" s="2" customFormat="1" ht="10.199999999999999">
      <c r="A281" s="37"/>
      <c r="B281" s="38"/>
      <c r="C281" s="39"/>
      <c r="D281" s="190" t="s">
        <v>134</v>
      </c>
      <c r="E281" s="39"/>
      <c r="F281" s="191" t="s">
        <v>344</v>
      </c>
      <c r="G281" s="39"/>
      <c r="H281" s="39"/>
      <c r="I281" s="192"/>
      <c r="J281" s="39"/>
      <c r="K281" s="39"/>
      <c r="L281" s="42"/>
      <c r="M281" s="193"/>
      <c r="N281" s="194"/>
      <c r="O281" s="68"/>
      <c r="P281" s="68"/>
      <c r="Q281" s="68"/>
      <c r="R281" s="68"/>
      <c r="S281" s="68"/>
      <c r="T281" s="69"/>
      <c r="U281" s="37"/>
      <c r="V281" s="37"/>
      <c r="W281" s="37"/>
      <c r="X281" s="37"/>
      <c r="Y281" s="37"/>
      <c r="Z281" s="37"/>
      <c r="AA281" s="37"/>
      <c r="AB281" s="37"/>
      <c r="AC281" s="37"/>
      <c r="AD281" s="37"/>
      <c r="AE281" s="37"/>
      <c r="AT281" s="20" t="s">
        <v>134</v>
      </c>
      <c r="AU281" s="20" t="s">
        <v>85</v>
      </c>
    </row>
    <row r="282" spans="1:65" s="15" customFormat="1" ht="10.199999999999999">
      <c r="B282" s="220"/>
      <c r="C282" s="221"/>
      <c r="D282" s="190" t="s">
        <v>140</v>
      </c>
      <c r="E282" s="222" t="s">
        <v>19</v>
      </c>
      <c r="F282" s="223" t="s">
        <v>338</v>
      </c>
      <c r="G282" s="221"/>
      <c r="H282" s="222" t="s">
        <v>19</v>
      </c>
      <c r="I282" s="224"/>
      <c r="J282" s="221"/>
      <c r="K282" s="221"/>
      <c r="L282" s="225"/>
      <c r="M282" s="226"/>
      <c r="N282" s="227"/>
      <c r="O282" s="227"/>
      <c r="P282" s="227"/>
      <c r="Q282" s="227"/>
      <c r="R282" s="227"/>
      <c r="S282" s="227"/>
      <c r="T282" s="228"/>
      <c r="AT282" s="229" t="s">
        <v>140</v>
      </c>
      <c r="AU282" s="229" t="s">
        <v>85</v>
      </c>
      <c r="AV282" s="15" t="s">
        <v>83</v>
      </c>
      <c r="AW282" s="15" t="s">
        <v>36</v>
      </c>
      <c r="AX282" s="15" t="s">
        <v>75</v>
      </c>
      <c r="AY282" s="229" t="s">
        <v>125</v>
      </c>
    </row>
    <row r="283" spans="1:65" s="13" customFormat="1" ht="10.199999999999999">
      <c r="B283" s="198"/>
      <c r="C283" s="199"/>
      <c r="D283" s="190" t="s">
        <v>140</v>
      </c>
      <c r="E283" s="200" t="s">
        <v>19</v>
      </c>
      <c r="F283" s="201" t="s">
        <v>346</v>
      </c>
      <c r="G283" s="199"/>
      <c r="H283" s="202">
        <v>7.6950000000000003</v>
      </c>
      <c r="I283" s="203"/>
      <c r="J283" s="199"/>
      <c r="K283" s="199"/>
      <c r="L283" s="204"/>
      <c r="M283" s="205"/>
      <c r="N283" s="206"/>
      <c r="O283" s="206"/>
      <c r="P283" s="206"/>
      <c r="Q283" s="206"/>
      <c r="R283" s="206"/>
      <c r="S283" s="206"/>
      <c r="T283" s="207"/>
      <c r="AT283" s="208" t="s">
        <v>140</v>
      </c>
      <c r="AU283" s="208" t="s">
        <v>85</v>
      </c>
      <c r="AV283" s="13" t="s">
        <v>85</v>
      </c>
      <c r="AW283" s="13" t="s">
        <v>36</v>
      </c>
      <c r="AX283" s="13" t="s">
        <v>75</v>
      </c>
      <c r="AY283" s="208" t="s">
        <v>125</v>
      </c>
    </row>
    <row r="284" spans="1:65" s="13" customFormat="1" ht="10.199999999999999">
      <c r="B284" s="198"/>
      <c r="C284" s="199"/>
      <c r="D284" s="190" t="s">
        <v>140</v>
      </c>
      <c r="E284" s="200" t="s">
        <v>19</v>
      </c>
      <c r="F284" s="201" t="s">
        <v>347</v>
      </c>
      <c r="G284" s="199"/>
      <c r="H284" s="202">
        <v>7.08</v>
      </c>
      <c r="I284" s="203"/>
      <c r="J284" s="199"/>
      <c r="K284" s="199"/>
      <c r="L284" s="204"/>
      <c r="M284" s="205"/>
      <c r="N284" s="206"/>
      <c r="O284" s="206"/>
      <c r="P284" s="206"/>
      <c r="Q284" s="206"/>
      <c r="R284" s="206"/>
      <c r="S284" s="206"/>
      <c r="T284" s="207"/>
      <c r="AT284" s="208" t="s">
        <v>140</v>
      </c>
      <c r="AU284" s="208" t="s">
        <v>85</v>
      </c>
      <c r="AV284" s="13" t="s">
        <v>85</v>
      </c>
      <c r="AW284" s="13" t="s">
        <v>36</v>
      </c>
      <c r="AX284" s="13" t="s">
        <v>75</v>
      </c>
      <c r="AY284" s="208" t="s">
        <v>125</v>
      </c>
    </row>
    <row r="285" spans="1:65" s="13" customFormat="1" ht="10.199999999999999">
      <c r="B285" s="198"/>
      <c r="C285" s="199"/>
      <c r="D285" s="190" t="s">
        <v>140</v>
      </c>
      <c r="E285" s="200" t="s">
        <v>19</v>
      </c>
      <c r="F285" s="201" t="s">
        <v>348</v>
      </c>
      <c r="G285" s="199"/>
      <c r="H285" s="202">
        <v>0.623</v>
      </c>
      <c r="I285" s="203"/>
      <c r="J285" s="199"/>
      <c r="K285" s="199"/>
      <c r="L285" s="204"/>
      <c r="M285" s="205"/>
      <c r="N285" s="206"/>
      <c r="O285" s="206"/>
      <c r="P285" s="206"/>
      <c r="Q285" s="206"/>
      <c r="R285" s="206"/>
      <c r="S285" s="206"/>
      <c r="T285" s="207"/>
      <c r="AT285" s="208" t="s">
        <v>140</v>
      </c>
      <c r="AU285" s="208" t="s">
        <v>85</v>
      </c>
      <c r="AV285" s="13" t="s">
        <v>85</v>
      </c>
      <c r="AW285" s="13" t="s">
        <v>36</v>
      </c>
      <c r="AX285" s="13" t="s">
        <v>75</v>
      </c>
      <c r="AY285" s="208" t="s">
        <v>125</v>
      </c>
    </row>
    <row r="286" spans="1:65" s="13" customFormat="1" ht="10.199999999999999">
      <c r="B286" s="198"/>
      <c r="C286" s="199"/>
      <c r="D286" s="190" t="s">
        <v>140</v>
      </c>
      <c r="E286" s="200" t="s">
        <v>19</v>
      </c>
      <c r="F286" s="201" t="s">
        <v>349</v>
      </c>
      <c r="G286" s="199"/>
      <c r="H286" s="202">
        <v>15.151</v>
      </c>
      <c r="I286" s="203"/>
      <c r="J286" s="199"/>
      <c r="K286" s="199"/>
      <c r="L286" s="204"/>
      <c r="M286" s="205"/>
      <c r="N286" s="206"/>
      <c r="O286" s="206"/>
      <c r="P286" s="206"/>
      <c r="Q286" s="206"/>
      <c r="R286" s="206"/>
      <c r="S286" s="206"/>
      <c r="T286" s="207"/>
      <c r="AT286" s="208" t="s">
        <v>140</v>
      </c>
      <c r="AU286" s="208" t="s">
        <v>85</v>
      </c>
      <c r="AV286" s="13" t="s">
        <v>85</v>
      </c>
      <c r="AW286" s="13" t="s">
        <v>36</v>
      </c>
      <c r="AX286" s="13" t="s">
        <v>75</v>
      </c>
      <c r="AY286" s="208" t="s">
        <v>125</v>
      </c>
    </row>
    <row r="287" spans="1:65" s="16" customFormat="1" ht="10.199999999999999">
      <c r="B287" s="240"/>
      <c r="C287" s="241"/>
      <c r="D287" s="190" t="s">
        <v>140</v>
      </c>
      <c r="E287" s="242" t="s">
        <v>19</v>
      </c>
      <c r="F287" s="243" t="s">
        <v>263</v>
      </c>
      <c r="G287" s="241"/>
      <c r="H287" s="244">
        <v>30.548999999999999</v>
      </c>
      <c r="I287" s="245"/>
      <c r="J287" s="241"/>
      <c r="K287" s="241"/>
      <c r="L287" s="246"/>
      <c r="M287" s="247"/>
      <c r="N287" s="248"/>
      <c r="O287" s="248"/>
      <c r="P287" s="248"/>
      <c r="Q287" s="248"/>
      <c r="R287" s="248"/>
      <c r="S287" s="248"/>
      <c r="T287" s="249"/>
      <c r="AT287" s="250" t="s">
        <v>140</v>
      </c>
      <c r="AU287" s="250" t="s">
        <v>85</v>
      </c>
      <c r="AV287" s="16" t="s">
        <v>153</v>
      </c>
      <c r="AW287" s="16" t="s">
        <v>36</v>
      </c>
      <c r="AX287" s="16" t="s">
        <v>75</v>
      </c>
      <c r="AY287" s="250" t="s">
        <v>125</v>
      </c>
    </row>
    <row r="288" spans="1:65" s="14" customFormat="1" ht="10.199999999999999">
      <c r="B288" s="209"/>
      <c r="C288" s="210"/>
      <c r="D288" s="190" t="s">
        <v>140</v>
      </c>
      <c r="E288" s="211" t="s">
        <v>19</v>
      </c>
      <c r="F288" s="212" t="s">
        <v>145</v>
      </c>
      <c r="G288" s="210"/>
      <c r="H288" s="213">
        <v>30.548999999999999</v>
      </c>
      <c r="I288" s="214"/>
      <c r="J288" s="210"/>
      <c r="K288" s="210"/>
      <c r="L288" s="215"/>
      <c r="M288" s="216"/>
      <c r="N288" s="217"/>
      <c r="O288" s="217"/>
      <c r="P288" s="217"/>
      <c r="Q288" s="217"/>
      <c r="R288" s="217"/>
      <c r="S288" s="217"/>
      <c r="T288" s="218"/>
      <c r="AT288" s="219" t="s">
        <v>140</v>
      </c>
      <c r="AU288" s="219" t="s">
        <v>85</v>
      </c>
      <c r="AV288" s="14" t="s">
        <v>132</v>
      </c>
      <c r="AW288" s="14" t="s">
        <v>36</v>
      </c>
      <c r="AX288" s="14" t="s">
        <v>83</v>
      </c>
      <c r="AY288" s="219" t="s">
        <v>125</v>
      </c>
    </row>
    <row r="289" spans="1:65" s="2" customFormat="1" ht="24.15" customHeight="1">
      <c r="A289" s="37"/>
      <c r="B289" s="38"/>
      <c r="C289" s="177" t="s">
        <v>350</v>
      </c>
      <c r="D289" s="177" t="s">
        <v>127</v>
      </c>
      <c r="E289" s="178" t="s">
        <v>351</v>
      </c>
      <c r="F289" s="179" t="s">
        <v>352</v>
      </c>
      <c r="G289" s="180" t="s">
        <v>130</v>
      </c>
      <c r="H289" s="181">
        <v>225</v>
      </c>
      <c r="I289" s="182"/>
      <c r="J289" s="183">
        <f>ROUND(I289*H289,2)</f>
        <v>0</v>
      </c>
      <c r="K289" s="179" t="s">
        <v>131</v>
      </c>
      <c r="L289" s="42"/>
      <c r="M289" s="184" t="s">
        <v>19</v>
      </c>
      <c r="N289" s="185" t="s">
        <v>48</v>
      </c>
      <c r="O289" s="68"/>
      <c r="P289" s="186">
        <f>O289*H289</f>
        <v>0</v>
      </c>
      <c r="Q289" s="186">
        <v>5.7000000000000002E-3</v>
      </c>
      <c r="R289" s="186">
        <f>Q289*H289</f>
        <v>1.2825</v>
      </c>
      <c r="S289" s="186">
        <v>0</v>
      </c>
      <c r="T289" s="187">
        <f>S289*H289</f>
        <v>0</v>
      </c>
      <c r="U289" s="37"/>
      <c r="V289" s="37"/>
      <c r="W289" s="37"/>
      <c r="X289" s="37"/>
      <c r="Y289" s="37"/>
      <c r="Z289" s="37"/>
      <c r="AA289" s="37"/>
      <c r="AB289" s="37"/>
      <c r="AC289" s="37"/>
      <c r="AD289" s="37"/>
      <c r="AE289" s="37"/>
      <c r="AR289" s="188" t="s">
        <v>132</v>
      </c>
      <c r="AT289" s="188" t="s">
        <v>127</v>
      </c>
      <c r="AU289" s="188" t="s">
        <v>85</v>
      </c>
      <c r="AY289" s="20" t="s">
        <v>125</v>
      </c>
      <c r="BE289" s="189">
        <f>IF(N289="základní",J289,0)</f>
        <v>0</v>
      </c>
      <c r="BF289" s="189">
        <f>IF(N289="snížená",J289,0)</f>
        <v>0</v>
      </c>
      <c r="BG289" s="189">
        <f>IF(N289="zákl. přenesená",J289,0)</f>
        <v>0</v>
      </c>
      <c r="BH289" s="189">
        <f>IF(N289="sníž. přenesená",J289,0)</f>
        <v>0</v>
      </c>
      <c r="BI289" s="189">
        <f>IF(N289="nulová",J289,0)</f>
        <v>0</v>
      </c>
      <c r="BJ289" s="20" t="s">
        <v>132</v>
      </c>
      <c r="BK289" s="189">
        <f>ROUND(I289*H289,2)</f>
        <v>0</v>
      </c>
      <c r="BL289" s="20" t="s">
        <v>132</v>
      </c>
      <c r="BM289" s="188" t="s">
        <v>353</v>
      </c>
    </row>
    <row r="290" spans="1:65" s="2" customFormat="1" ht="19.2">
      <c r="A290" s="37"/>
      <c r="B290" s="38"/>
      <c r="C290" s="39"/>
      <c r="D290" s="190" t="s">
        <v>134</v>
      </c>
      <c r="E290" s="39"/>
      <c r="F290" s="191" t="s">
        <v>354</v>
      </c>
      <c r="G290" s="39"/>
      <c r="H290" s="39"/>
      <c r="I290" s="192"/>
      <c r="J290" s="39"/>
      <c r="K290" s="39"/>
      <c r="L290" s="42"/>
      <c r="M290" s="193"/>
      <c r="N290" s="194"/>
      <c r="O290" s="68"/>
      <c r="P290" s="68"/>
      <c r="Q290" s="68"/>
      <c r="R290" s="68"/>
      <c r="S290" s="68"/>
      <c r="T290" s="69"/>
      <c r="U290" s="37"/>
      <c r="V290" s="37"/>
      <c r="W290" s="37"/>
      <c r="X290" s="37"/>
      <c r="Y290" s="37"/>
      <c r="Z290" s="37"/>
      <c r="AA290" s="37"/>
      <c r="AB290" s="37"/>
      <c r="AC290" s="37"/>
      <c r="AD290" s="37"/>
      <c r="AE290" s="37"/>
      <c r="AT290" s="20" t="s">
        <v>134</v>
      </c>
      <c r="AU290" s="20" t="s">
        <v>85</v>
      </c>
    </row>
    <row r="291" spans="1:65" s="2" customFormat="1" ht="10.199999999999999">
      <c r="A291" s="37"/>
      <c r="B291" s="38"/>
      <c r="C291" s="39"/>
      <c r="D291" s="195" t="s">
        <v>136</v>
      </c>
      <c r="E291" s="39"/>
      <c r="F291" s="196" t="s">
        <v>355</v>
      </c>
      <c r="G291" s="39"/>
      <c r="H291" s="39"/>
      <c r="I291" s="192"/>
      <c r="J291" s="39"/>
      <c r="K291" s="39"/>
      <c r="L291" s="42"/>
      <c r="M291" s="193"/>
      <c r="N291" s="194"/>
      <c r="O291" s="68"/>
      <c r="P291" s="68"/>
      <c r="Q291" s="68"/>
      <c r="R291" s="68"/>
      <c r="S291" s="68"/>
      <c r="T291" s="69"/>
      <c r="U291" s="37"/>
      <c r="V291" s="37"/>
      <c r="W291" s="37"/>
      <c r="X291" s="37"/>
      <c r="Y291" s="37"/>
      <c r="Z291" s="37"/>
      <c r="AA291" s="37"/>
      <c r="AB291" s="37"/>
      <c r="AC291" s="37"/>
      <c r="AD291" s="37"/>
      <c r="AE291" s="37"/>
      <c r="AT291" s="20" t="s">
        <v>136</v>
      </c>
      <c r="AU291" s="20" t="s">
        <v>85</v>
      </c>
    </row>
    <row r="292" spans="1:65" s="13" customFormat="1" ht="20.399999999999999">
      <c r="B292" s="198"/>
      <c r="C292" s="199"/>
      <c r="D292" s="190" t="s">
        <v>140</v>
      </c>
      <c r="E292" s="200" t="s">
        <v>19</v>
      </c>
      <c r="F292" s="201" t="s">
        <v>275</v>
      </c>
      <c r="G292" s="199"/>
      <c r="H292" s="202">
        <v>34</v>
      </c>
      <c r="I292" s="203"/>
      <c r="J292" s="199"/>
      <c r="K292" s="199"/>
      <c r="L292" s="204"/>
      <c r="M292" s="205"/>
      <c r="N292" s="206"/>
      <c r="O292" s="206"/>
      <c r="P292" s="206"/>
      <c r="Q292" s="206"/>
      <c r="R292" s="206"/>
      <c r="S292" s="206"/>
      <c r="T292" s="207"/>
      <c r="AT292" s="208" t="s">
        <v>140</v>
      </c>
      <c r="AU292" s="208" t="s">
        <v>85</v>
      </c>
      <c r="AV292" s="13" t="s">
        <v>85</v>
      </c>
      <c r="AW292" s="13" t="s">
        <v>36</v>
      </c>
      <c r="AX292" s="13" t="s">
        <v>75</v>
      </c>
      <c r="AY292" s="208" t="s">
        <v>125</v>
      </c>
    </row>
    <row r="293" spans="1:65" s="13" customFormat="1" ht="20.399999999999999">
      <c r="B293" s="198"/>
      <c r="C293" s="199"/>
      <c r="D293" s="190" t="s">
        <v>140</v>
      </c>
      <c r="E293" s="200" t="s">
        <v>19</v>
      </c>
      <c r="F293" s="201" t="s">
        <v>276</v>
      </c>
      <c r="G293" s="199"/>
      <c r="H293" s="202">
        <v>85</v>
      </c>
      <c r="I293" s="203"/>
      <c r="J293" s="199"/>
      <c r="K293" s="199"/>
      <c r="L293" s="204"/>
      <c r="M293" s="205"/>
      <c r="N293" s="206"/>
      <c r="O293" s="206"/>
      <c r="P293" s="206"/>
      <c r="Q293" s="206"/>
      <c r="R293" s="206"/>
      <c r="S293" s="206"/>
      <c r="T293" s="207"/>
      <c r="AT293" s="208" t="s">
        <v>140</v>
      </c>
      <c r="AU293" s="208" t="s">
        <v>85</v>
      </c>
      <c r="AV293" s="13" t="s">
        <v>85</v>
      </c>
      <c r="AW293" s="13" t="s">
        <v>36</v>
      </c>
      <c r="AX293" s="13" t="s">
        <v>75</v>
      </c>
      <c r="AY293" s="208" t="s">
        <v>125</v>
      </c>
    </row>
    <row r="294" spans="1:65" s="13" customFormat="1" ht="20.399999999999999">
      <c r="B294" s="198"/>
      <c r="C294" s="199"/>
      <c r="D294" s="190" t="s">
        <v>140</v>
      </c>
      <c r="E294" s="200" t="s">
        <v>19</v>
      </c>
      <c r="F294" s="201" t="s">
        <v>277</v>
      </c>
      <c r="G294" s="199"/>
      <c r="H294" s="202">
        <v>33</v>
      </c>
      <c r="I294" s="203"/>
      <c r="J294" s="199"/>
      <c r="K294" s="199"/>
      <c r="L294" s="204"/>
      <c r="M294" s="205"/>
      <c r="N294" s="206"/>
      <c r="O294" s="206"/>
      <c r="P294" s="206"/>
      <c r="Q294" s="206"/>
      <c r="R294" s="206"/>
      <c r="S294" s="206"/>
      <c r="T294" s="207"/>
      <c r="AT294" s="208" t="s">
        <v>140</v>
      </c>
      <c r="AU294" s="208" t="s">
        <v>85</v>
      </c>
      <c r="AV294" s="13" t="s">
        <v>85</v>
      </c>
      <c r="AW294" s="13" t="s">
        <v>36</v>
      </c>
      <c r="AX294" s="13" t="s">
        <v>75</v>
      </c>
      <c r="AY294" s="208" t="s">
        <v>125</v>
      </c>
    </row>
    <row r="295" spans="1:65" s="13" customFormat="1" ht="20.399999999999999">
      <c r="B295" s="198"/>
      <c r="C295" s="199"/>
      <c r="D295" s="190" t="s">
        <v>140</v>
      </c>
      <c r="E295" s="200" t="s">
        <v>19</v>
      </c>
      <c r="F295" s="201" t="s">
        <v>278</v>
      </c>
      <c r="G295" s="199"/>
      <c r="H295" s="202">
        <v>73</v>
      </c>
      <c r="I295" s="203"/>
      <c r="J295" s="199"/>
      <c r="K295" s="199"/>
      <c r="L295" s="204"/>
      <c r="M295" s="205"/>
      <c r="N295" s="206"/>
      <c r="O295" s="206"/>
      <c r="P295" s="206"/>
      <c r="Q295" s="206"/>
      <c r="R295" s="206"/>
      <c r="S295" s="206"/>
      <c r="T295" s="207"/>
      <c r="AT295" s="208" t="s">
        <v>140</v>
      </c>
      <c r="AU295" s="208" t="s">
        <v>85</v>
      </c>
      <c r="AV295" s="13" t="s">
        <v>85</v>
      </c>
      <c r="AW295" s="13" t="s">
        <v>36</v>
      </c>
      <c r="AX295" s="13" t="s">
        <v>75</v>
      </c>
      <c r="AY295" s="208" t="s">
        <v>125</v>
      </c>
    </row>
    <row r="296" spans="1:65" s="14" customFormat="1" ht="10.199999999999999">
      <c r="B296" s="209"/>
      <c r="C296" s="210"/>
      <c r="D296" s="190" t="s">
        <v>140</v>
      </c>
      <c r="E296" s="211" t="s">
        <v>19</v>
      </c>
      <c r="F296" s="212" t="s">
        <v>145</v>
      </c>
      <c r="G296" s="210"/>
      <c r="H296" s="213">
        <v>225</v>
      </c>
      <c r="I296" s="214"/>
      <c r="J296" s="210"/>
      <c r="K296" s="210"/>
      <c r="L296" s="215"/>
      <c r="M296" s="216"/>
      <c r="N296" s="217"/>
      <c r="O296" s="217"/>
      <c r="P296" s="217"/>
      <c r="Q296" s="217"/>
      <c r="R296" s="217"/>
      <c r="S296" s="217"/>
      <c r="T296" s="218"/>
      <c r="AT296" s="219" t="s">
        <v>140</v>
      </c>
      <c r="AU296" s="219" t="s">
        <v>85</v>
      </c>
      <c r="AV296" s="14" t="s">
        <v>132</v>
      </c>
      <c r="AW296" s="14" t="s">
        <v>36</v>
      </c>
      <c r="AX296" s="14" t="s">
        <v>83</v>
      </c>
      <c r="AY296" s="219" t="s">
        <v>125</v>
      </c>
    </row>
    <row r="297" spans="1:65" s="2" customFormat="1" ht="16.5" customHeight="1">
      <c r="A297" s="37"/>
      <c r="B297" s="38"/>
      <c r="C297" s="177" t="s">
        <v>356</v>
      </c>
      <c r="D297" s="177" t="s">
        <v>127</v>
      </c>
      <c r="E297" s="178" t="s">
        <v>357</v>
      </c>
      <c r="F297" s="179" t="s">
        <v>358</v>
      </c>
      <c r="G297" s="180" t="s">
        <v>130</v>
      </c>
      <c r="H297" s="181">
        <v>225</v>
      </c>
      <c r="I297" s="182"/>
      <c r="J297" s="183">
        <f>ROUND(I297*H297,2)</f>
        <v>0</v>
      </c>
      <c r="K297" s="179" t="s">
        <v>131</v>
      </c>
      <c r="L297" s="42"/>
      <c r="M297" s="184" t="s">
        <v>19</v>
      </c>
      <c r="N297" s="185" t="s">
        <v>48</v>
      </c>
      <c r="O297" s="68"/>
      <c r="P297" s="186">
        <f>O297*H297</f>
        <v>0</v>
      </c>
      <c r="Q297" s="186">
        <v>0</v>
      </c>
      <c r="R297" s="186">
        <f>Q297*H297</f>
        <v>0</v>
      </c>
      <c r="S297" s="186">
        <v>0</v>
      </c>
      <c r="T297" s="187">
        <f>S297*H297</f>
        <v>0</v>
      </c>
      <c r="U297" s="37"/>
      <c r="V297" s="37"/>
      <c r="W297" s="37"/>
      <c r="X297" s="37"/>
      <c r="Y297" s="37"/>
      <c r="Z297" s="37"/>
      <c r="AA297" s="37"/>
      <c r="AB297" s="37"/>
      <c r="AC297" s="37"/>
      <c r="AD297" s="37"/>
      <c r="AE297" s="37"/>
      <c r="AR297" s="188" t="s">
        <v>132</v>
      </c>
      <c r="AT297" s="188" t="s">
        <v>127</v>
      </c>
      <c r="AU297" s="188" t="s">
        <v>85</v>
      </c>
      <c r="AY297" s="20" t="s">
        <v>125</v>
      </c>
      <c r="BE297" s="189">
        <f>IF(N297="základní",J297,0)</f>
        <v>0</v>
      </c>
      <c r="BF297" s="189">
        <f>IF(N297="snížená",J297,0)</f>
        <v>0</v>
      </c>
      <c r="BG297" s="189">
        <f>IF(N297="zákl. přenesená",J297,0)</f>
        <v>0</v>
      </c>
      <c r="BH297" s="189">
        <f>IF(N297="sníž. přenesená",J297,0)</f>
        <v>0</v>
      </c>
      <c r="BI297" s="189">
        <f>IF(N297="nulová",J297,0)</f>
        <v>0</v>
      </c>
      <c r="BJ297" s="20" t="s">
        <v>132</v>
      </c>
      <c r="BK297" s="189">
        <f>ROUND(I297*H297,2)</f>
        <v>0</v>
      </c>
      <c r="BL297" s="20" t="s">
        <v>132</v>
      </c>
      <c r="BM297" s="188" t="s">
        <v>359</v>
      </c>
    </row>
    <row r="298" spans="1:65" s="2" customFormat="1" ht="10.199999999999999">
      <c r="A298" s="37"/>
      <c r="B298" s="38"/>
      <c r="C298" s="39"/>
      <c r="D298" s="190" t="s">
        <v>134</v>
      </c>
      <c r="E298" s="39"/>
      <c r="F298" s="191" t="s">
        <v>360</v>
      </c>
      <c r="G298" s="39"/>
      <c r="H298" s="39"/>
      <c r="I298" s="192"/>
      <c r="J298" s="39"/>
      <c r="K298" s="39"/>
      <c r="L298" s="42"/>
      <c r="M298" s="193"/>
      <c r="N298" s="194"/>
      <c r="O298" s="68"/>
      <c r="P298" s="68"/>
      <c r="Q298" s="68"/>
      <c r="R298" s="68"/>
      <c r="S298" s="68"/>
      <c r="T298" s="69"/>
      <c r="U298" s="37"/>
      <c r="V298" s="37"/>
      <c r="W298" s="37"/>
      <c r="X298" s="37"/>
      <c r="Y298" s="37"/>
      <c r="Z298" s="37"/>
      <c r="AA298" s="37"/>
      <c r="AB298" s="37"/>
      <c r="AC298" s="37"/>
      <c r="AD298" s="37"/>
      <c r="AE298" s="37"/>
      <c r="AT298" s="20" t="s">
        <v>134</v>
      </c>
      <c r="AU298" s="20" t="s">
        <v>85</v>
      </c>
    </row>
    <row r="299" spans="1:65" s="2" customFormat="1" ht="10.199999999999999">
      <c r="A299" s="37"/>
      <c r="B299" s="38"/>
      <c r="C299" s="39"/>
      <c r="D299" s="195" t="s">
        <v>136</v>
      </c>
      <c r="E299" s="39"/>
      <c r="F299" s="196" t="s">
        <v>361</v>
      </c>
      <c r="G299" s="39"/>
      <c r="H299" s="39"/>
      <c r="I299" s="192"/>
      <c r="J299" s="39"/>
      <c r="K299" s="39"/>
      <c r="L299" s="42"/>
      <c r="M299" s="193"/>
      <c r="N299" s="194"/>
      <c r="O299" s="68"/>
      <c r="P299" s="68"/>
      <c r="Q299" s="68"/>
      <c r="R299" s="68"/>
      <c r="S299" s="68"/>
      <c r="T299" s="69"/>
      <c r="U299" s="37"/>
      <c r="V299" s="37"/>
      <c r="W299" s="37"/>
      <c r="X299" s="37"/>
      <c r="Y299" s="37"/>
      <c r="Z299" s="37"/>
      <c r="AA299" s="37"/>
      <c r="AB299" s="37"/>
      <c r="AC299" s="37"/>
      <c r="AD299" s="37"/>
      <c r="AE299" s="37"/>
      <c r="AT299" s="20" t="s">
        <v>136</v>
      </c>
      <c r="AU299" s="20" t="s">
        <v>85</v>
      </c>
    </row>
    <row r="300" spans="1:65" s="13" customFormat="1" ht="20.399999999999999">
      <c r="B300" s="198"/>
      <c r="C300" s="199"/>
      <c r="D300" s="190" t="s">
        <v>140</v>
      </c>
      <c r="E300" s="200" t="s">
        <v>19</v>
      </c>
      <c r="F300" s="201" t="s">
        <v>275</v>
      </c>
      <c r="G300" s="199"/>
      <c r="H300" s="202">
        <v>34</v>
      </c>
      <c r="I300" s="203"/>
      <c r="J300" s="199"/>
      <c r="K300" s="199"/>
      <c r="L300" s="204"/>
      <c r="M300" s="205"/>
      <c r="N300" s="206"/>
      <c r="O300" s="206"/>
      <c r="P300" s="206"/>
      <c r="Q300" s="206"/>
      <c r="R300" s="206"/>
      <c r="S300" s="206"/>
      <c r="T300" s="207"/>
      <c r="AT300" s="208" t="s">
        <v>140</v>
      </c>
      <c r="AU300" s="208" t="s">
        <v>85</v>
      </c>
      <c r="AV300" s="13" t="s">
        <v>85</v>
      </c>
      <c r="AW300" s="13" t="s">
        <v>36</v>
      </c>
      <c r="AX300" s="13" t="s">
        <v>75</v>
      </c>
      <c r="AY300" s="208" t="s">
        <v>125</v>
      </c>
    </row>
    <row r="301" spans="1:65" s="13" customFormat="1" ht="20.399999999999999">
      <c r="B301" s="198"/>
      <c r="C301" s="199"/>
      <c r="D301" s="190" t="s">
        <v>140</v>
      </c>
      <c r="E301" s="200" t="s">
        <v>19</v>
      </c>
      <c r="F301" s="201" t="s">
        <v>276</v>
      </c>
      <c r="G301" s="199"/>
      <c r="H301" s="202">
        <v>85</v>
      </c>
      <c r="I301" s="203"/>
      <c r="J301" s="199"/>
      <c r="K301" s="199"/>
      <c r="L301" s="204"/>
      <c r="M301" s="205"/>
      <c r="N301" s="206"/>
      <c r="O301" s="206"/>
      <c r="P301" s="206"/>
      <c r="Q301" s="206"/>
      <c r="R301" s="206"/>
      <c r="S301" s="206"/>
      <c r="T301" s="207"/>
      <c r="AT301" s="208" t="s">
        <v>140</v>
      </c>
      <c r="AU301" s="208" t="s">
        <v>85</v>
      </c>
      <c r="AV301" s="13" t="s">
        <v>85</v>
      </c>
      <c r="AW301" s="13" t="s">
        <v>36</v>
      </c>
      <c r="AX301" s="13" t="s">
        <v>75</v>
      </c>
      <c r="AY301" s="208" t="s">
        <v>125</v>
      </c>
    </row>
    <row r="302" spans="1:65" s="13" customFormat="1" ht="20.399999999999999">
      <c r="B302" s="198"/>
      <c r="C302" s="199"/>
      <c r="D302" s="190" t="s">
        <v>140</v>
      </c>
      <c r="E302" s="200" t="s">
        <v>19</v>
      </c>
      <c r="F302" s="201" t="s">
        <v>277</v>
      </c>
      <c r="G302" s="199"/>
      <c r="H302" s="202">
        <v>33</v>
      </c>
      <c r="I302" s="203"/>
      <c r="J302" s="199"/>
      <c r="K302" s="199"/>
      <c r="L302" s="204"/>
      <c r="M302" s="205"/>
      <c r="N302" s="206"/>
      <c r="O302" s="206"/>
      <c r="P302" s="206"/>
      <c r="Q302" s="206"/>
      <c r="R302" s="206"/>
      <c r="S302" s="206"/>
      <c r="T302" s="207"/>
      <c r="AT302" s="208" t="s">
        <v>140</v>
      </c>
      <c r="AU302" s="208" t="s">
        <v>85</v>
      </c>
      <c r="AV302" s="13" t="s">
        <v>85</v>
      </c>
      <c r="AW302" s="13" t="s">
        <v>36</v>
      </c>
      <c r="AX302" s="13" t="s">
        <v>75</v>
      </c>
      <c r="AY302" s="208" t="s">
        <v>125</v>
      </c>
    </row>
    <row r="303" spans="1:65" s="13" customFormat="1" ht="20.399999999999999">
      <c r="B303" s="198"/>
      <c r="C303" s="199"/>
      <c r="D303" s="190" t="s">
        <v>140</v>
      </c>
      <c r="E303" s="200" t="s">
        <v>19</v>
      </c>
      <c r="F303" s="201" t="s">
        <v>278</v>
      </c>
      <c r="G303" s="199"/>
      <c r="H303" s="202">
        <v>73</v>
      </c>
      <c r="I303" s="203"/>
      <c r="J303" s="199"/>
      <c r="K303" s="199"/>
      <c r="L303" s="204"/>
      <c r="M303" s="205"/>
      <c r="N303" s="206"/>
      <c r="O303" s="206"/>
      <c r="P303" s="206"/>
      <c r="Q303" s="206"/>
      <c r="R303" s="206"/>
      <c r="S303" s="206"/>
      <c r="T303" s="207"/>
      <c r="AT303" s="208" t="s">
        <v>140</v>
      </c>
      <c r="AU303" s="208" t="s">
        <v>85</v>
      </c>
      <c r="AV303" s="13" t="s">
        <v>85</v>
      </c>
      <c r="AW303" s="13" t="s">
        <v>36</v>
      </c>
      <c r="AX303" s="13" t="s">
        <v>75</v>
      </c>
      <c r="AY303" s="208" t="s">
        <v>125</v>
      </c>
    </row>
    <row r="304" spans="1:65" s="14" customFormat="1" ht="10.199999999999999">
      <c r="B304" s="209"/>
      <c r="C304" s="210"/>
      <c r="D304" s="190" t="s">
        <v>140</v>
      </c>
      <c r="E304" s="211" t="s">
        <v>19</v>
      </c>
      <c r="F304" s="212" t="s">
        <v>145</v>
      </c>
      <c r="G304" s="210"/>
      <c r="H304" s="213">
        <v>225</v>
      </c>
      <c r="I304" s="214"/>
      <c r="J304" s="210"/>
      <c r="K304" s="210"/>
      <c r="L304" s="215"/>
      <c r="M304" s="216"/>
      <c r="N304" s="217"/>
      <c r="O304" s="217"/>
      <c r="P304" s="217"/>
      <c r="Q304" s="217"/>
      <c r="R304" s="217"/>
      <c r="S304" s="217"/>
      <c r="T304" s="218"/>
      <c r="AT304" s="219" t="s">
        <v>140</v>
      </c>
      <c r="AU304" s="219" t="s">
        <v>85</v>
      </c>
      <c r="AV304" s="14" t="s">
        <v>132</v>
      </c>
      <c r="AW304" s="14" t="s">
        <v>36</v>
      </c>
      <c r="AX304" s="14" t="s">
        <v>83</v>
      </c>
      <c r="AY304" s="219" t="s">
        <v>125</v>
      </c>
    </row>
    <row r="305" spans="1:65" s="2" customFormat="1" ht="24.15" customHeight="1">
      <c r="A305" s="37"/>
      <c r="B305" s="38"/>
      <c r="C305" s="177" t="s">
        <v>362</v>
      </c>
      <c r="D305" s="177" t="s">
        <v>127</v>
      </c>
      <c r="E305" s="178" t="s">
        <v>153</v>
      </c>
      <c r="F305" s="179" t="s">
        <v>363</v>
      </c>
      <c r="G305" s="180" t="s">
        <v>130</v>
      </c>
      <c r="H305" s="181">
        <v>26.835999999999999</v>
      </c>
      <c r="I305" s="182"/>
      <c r="J305" s="183">
        <f>ROUND(I305*H305,2)</f>
        <v>0</v>
      </c>
      <c r="K305" s="179" t="s">
        <v>19</v>
      </c>
      <c r="L305" s="42"/>
      <c r="M305" s="184" t="s">
        <v>19</v>
      </c>
      <c r="N305" s="185" t="s">
        <v>48</v>
      </c>
      <c r="O305" s="68"/>
      <c r="P305" s="186">
        <f>O305*H305</f>
        <v>0</v>
      </c>
      <c r="Q305" s="186">
        <v>0.45929999999999999</v>
      </c>
      <c r="R305" s="186">
        <f>Q305*H305</f>
        <v>12.3257748</v>
      </c>
      <c r="S305" s="186">
        <v>0</v>
      </c>
      <c r="T305" s="187">
        <f>S305*H305</f>
        <v>0</v>
      </c>
      <c r="U305" s="37"/>
      <c r="V305" s="37"/>
      <c r="W305" s="37"/>
      <c r="X305" s="37"/>
      <c r="Y305" s="37"/>
      <c r="Z305" s="37"/>
      <c r="AA305" s="37"/>
      <c r="AB305" s="37"/>
      <c r="AC305" s="37"/>
      <c r="AD305" s="37"/>
      <c r="AE305" s="37"/>
      <c r="AR305" s="188" t="s">
        <v>132</v>
      </c>
      <c r="AT305" s="188" t="s">
        <v>127</v>
      </c>
      <c r="AU305" s="188" t="s">
        <v>85</v>
      </c>
      <c r="AY305" s="20" t="s">
        <v>125</v>
      </c>
      <c r="BE305" s="189">
        <f>IF(N305="základní",J305,0)</f>
        <v>0</v>
      </c>
      <c r="BF305" s="189">
        <f>IF(N305="snížená",J305,0)</f>
        <v>0</v>
      </c>
      <c r="BG305" s="189">
        <f>IF(N305="zákl. přenesená",J305,0)</f>
        <v>0</v>
      </c>
      <c r="BH305" s="189">
        <f>IF(N305="sníž. přenesená",J305,0)</f>
        <v>0</v>
      </c>
      <c r="BI305" s="189">
        <f>IF(N305="nulová",J305,0)</f>
        <v>0</v>
      </c>
      <c r="BJ305" s="20" t="s">
        <v>132</v>
      </c>
      <c r="BK305" s="189">
        <f>ROUND(I305*H305,2)</f>
        <v>0</v>
      </c>
      <c r="BL305" s="20" t="s">
        <v>132</v>
      </c>
      <c r="BM305" s="188" t="s">
        <v>364</v>
      </c>
    </row>
    <row r="306" spans="1:65" s="2" customFormat="1" ht="10.199999999999999">
      <c r="A306" s="37"/>
      <c r="B306" s="38"/>
      <c r="C306" s="39"/>
      <c r="D306" s="190" t="s">
        <v>134</v>
      </c>
      <c r="E306" s="39"/>
      <c r="F306" s="191" t="s">
        <v>363</v>
      </c>
      <c r="G306" s="39"/>
      <c r="H306" s="39"/>
      <c r="I306" s="192"/>
      <c r="J306" s="39"/>
      <c r="K306" s="39"/>
      <c r="L306" s="42"/>
      <c r="M306" s="193"/>
      <c r="N306" s="194"/>
      <c r="O306" s="68"/>
      <c r="P306" s="68"/>
      <c r="Q306" s="68"/>
      <c r="R306" s="68"/>
      <c r="S306" s="68"/>
      <c r="T306" s="69"/>
      <c r="U306" s="37"/>
      <c r="V306" s="37"/>
      <c r="W306" s="37"/>
      <c r="X306" s="37"/>
      <c r="Y306" s="37"/>
      <c r="Z306" s="37"/>
      <c r="AA306" s="37"/>
      <c r="AB306" s="37"/>
      <c r="AC306" s="37"/>
      <c r="AD306" s="37"/>
      <c r="AE306" s="37"/>
      <c r="AT306" s="20" t="s">
        <v>134</v>
      </c>
      <c r="AU306" s="20" t="s">
        <v>85</v>
      </c>
    </row>
    <row r="307" spans="1:65" s="2" customFormat="1" ht="19.2">
      <c r="A307" s="37"/>
      <c r="B307" s="38"/>
      <c r="C307" s="39"/>
      <c r="D307" s="190" t="s">
        <v>138</v>
      </c>
      <c r="E307" s="39"/>
      <c r="F307" s="197" t="s">
        <v>365</v>
      </c>
      <c r="G307" s="39"/>
      <c r="H307" s="39"/>
      <c r="I307" s="192"/>
      <c r="J307" s="39"/>
      <c r="K307" s="39"/>
      <c r="L307" s="42"/>
      <c r="M307" s="193"/>
      <c r="N307" s="194"/>
      <c r="O307" s="68"/>
      <c r="P307" s="68"/>
      <c r="Q307" s="68"/>
      <c r="R307" s="68"/>
      <c r="S307" s="68"/>
      <c r="T307" s="69"/>
      <c r="U307" s="37"/>
      <c r="V307" s="37"/>
      <c r="W307" s="37"/>
      <c r="X307" s="37"/>
      <c r="Y307" s="37"/>
      <c r="Z307" s="37"/>
      <c r="AA307" s="37"/>
      <c r="AB307" s="37"/>
      <c r="AC307" s="37"/>
      <c r="AD307" s="37"/>
      <c r="AE307" s="37"/>
      <c r="AT307" s="20" t="s">
        <v>138</v>
      </c>
      <c r="AU307" s="20" t="s">
        <v>85</v>
      </c>
    </row>
    <row r="308" spans="1:65" s="13" customFormat="1" ht="10.199999999999999">
      <c r="B308" s="198"/>
      <c r="C308" s="199"/>
      <c r="D308" s="190" t="s">
        <v>140</v>
      </c>
      <c r="E308" s="200" t="s">
        <v>19</v>
      </c>
      <c r="F308" s="201" t="s">
        <v>366</v>
      </c>
      <c r="G308" s="199"/>
      <c r="H308" s="202">
        <v>26.835999999999999</v>
      </c>
      <c r="I308" s="203"/>
      <c r="J308" s="199"/>
      <c r="K308" s="199"/>
      <c r="L308" s="204"/>
      <c r="M308" s="205"/>
      <c r="N308" s="206"/>
      <c r="O308" s="206"/>
      <c r="P308" s="206"/>
      <c r="Q308" s="206"/>
      <c r="R308" s="206"/>
      <c r="S308" s="206"/>
      <c r="T308" s="207"/>
      <c r="AT308" s="208" t="s">
        <v>140</v>
      </c>
      <c r="AU308" s="208" t="s">
        <v>85</v>
      </c>
      <c r="AV308" s="13" t="s">
        <v>85</v>
      </c>
      <c r="AW308" s="13" t="s">
        <v>36</v>
      </c>
      <c r="AX308" s="13" t="s">
        <v>75</v>
      </c>
      <c r="AY308" s="208" t="s">
        <v>125</v>
      </c>
    </row>
    <row r="309" spans="1:65" s="14" customFormat="1" ht="10.199999999999999">
      <c r="B309" s="209"/>
      <c r="C309" s="210"/>
      <c r="D309" s="190" t="s">
        <v>140</v>
      </c>
      <c r="E309" s="211" t="s">
        <v>19</v>
      </c>
      <c r="F309" s="212" t="s">
        <v>145</v>
      </c>
      <c r="G309" s="210"/>
      <c r="H309" s="213">
        <v>26.835999999999999</v>
      </c>
      <c r="I309" s="214"/>
      <c r="J309" s="210"/>
      <c r="K309" s="210"/>
      <c r="L309" s="215"/>
      <c r="M309" s="216"/>
      <c r="N309" s="217"/>
      <c r="O309" s="217"/>
      <c r="P309" s="217"/>
      <c r="Q309" s="217"/>
      <c r="R309" s="217"/>
      <c r="S309" s="217"/>
      <c r="T309" s="218"/>
      <c r="AT309" s="219" t="s">
        <v>140</v>
      </c>
      <c r="AU309" s="219" t="s">
        <v>85</v>
      </c>
      <c r="AV309" s="14" t="s">
        <v>132</v>
      </c>
      <c r="AW309" s="14" t="s">
        <v>36</v>
      </c>
      <c r="AX309" s="14" t="s">
        <v>83</v>
      </c>
      <c r="AY309" s="219" t="s">
        <v>125</v>
      </c>
    </row>
    <row r="310" spans="1:65" s="12" customFormat="1" ht="22.8" customHeight="1">
      <c r="B310" s="161"/>
      <c r="C310" s="162"/>
      <c r="D310" s="163" t="s">
        <v>74</v>
      </c>
      <c r="E310" s="175" t="s">
        <v>204</v>
      </c>
      <c r="F310" s="175" t="s">
        <v>367</v>
      </c>
      <c r="G310" s="162"/>
      <c r="H310" s="162"/>
      <c r="I310" s="165"/>
      <c r="J310" s="176">
        <f>BK310</f>
        <v>0</v>
      </c>
      <c r="K310" s="162"/>
      <c r="L310" s="167"/>
      <c r="M310" s="168"/>
      <c r="N310" s="169"/>
      <c r="O310" s="169"/>
      <c r="P310" s="170">
        <f>SUM(P311:P405)</f>
        <v>0</v>
      </c>
      <c r="Q310" s="169"/>
      <c r="R310" s="170">
        <f>SUM(R311:R405)</f>
        <v>115.18589822999999</v>
      </c>
      <c r="S310" s="169"/>
      <c r="T310" s="171">
        <f>SUM(T311:T405)</f>
        <v>39.836855</v>
      </c>
      <c r="AR310" s="172" t="s">
        <v>83</v>
      </c>
      <c r="AT310" s="173" t="s">
        <v>74</v>
      </c>
      <c r="AU310" s="173" t="s">
        <v>83</v>
      </c>
      <c r="AY310" s="172" t="s">
        <v>125</v>
      </c>
      <c r="BK310" s="174">
        <f>SUM(BK311:BK405)</f>
        <v>0</v>
      </c>
    </row>
    <row r="311" spans="1:65" s="2" customFormat="1" ht="33" customHeight="1">
      <c r="A311" s="37"/>
      <c r="B311" s="38"/>
      <c r="C311" s="177" t="s">
        <v>368</v>
      </c>
      <c r="D311" s="177" t="s">
        <v>127</v>
      </c>
      <c r="E311" s="178" t="s">
        <v>369</v>
      </c>
      <c r="F311" s="179" t="s">
        <v>370</v>
      </c>
      <c r="G311" s="180" t="s">
        <v>292</v>
      </c>
      <c r="H311" s="181">
        <v>67.989999999999995</v>
      </c>
      <c r="I311" s="182"/>
      <c r="J311" s="183">
        <f>ROUND(I311*H311,2)</f>
        <v>0</v>
      </c>
      <c r="K311" s="179" t="s">
        <v>131</v>
      </c>
      <c r="L311" s="42"/>
      <c r="M311" s="184" t="s">
        <v>19</v>
      </c>
      <c r="N311" s="185" t="s">
        <v>48</v>
      </c>
      <c r="O311" s="68"/>
      <c r="P311" s="186">
        <f>O311*H311</f>
        <v>0</v>
      </c>
      <c r="Q311" s="186">
        <v>0.1295</v>
      </c>
      <c r="R311" s="186">
        <f>Q311*H311</f>
        <v>8.8047050000000002</v>
      </c>
      <c r="S311" s="186">
        <v>0</v>
      </c>
      <c r="T311" s="187">
        <f>S311*H311</f>
        <v>0</v>
      </c>
      <c r="U311" s="37"/>
      <c r="V311" s="37"/>
      <c r="W311" s="37"/>
      <c r="X311" s="37"/>
      <c r="Y311" s="37"/>
      <c r="Z311" s="37"/>
      <c r="AA311" s="37"/>
      <c r="AB311" s="37"/>
      <c r="AC311" s="37"/>
      <c r="AD311" s="37"/>
      <c r="AE311" s="37"/>
      <c r="AR311" s="188" t="s">
        <v>132</v>
      </c>
      <c r="AT311" s="188" t="s">
        <v>127</v>
      </c>
      <c r="AU311" s="188" t="s">
        <v>85</v>
      </c>
      <c r="AY311" s="20" t="s">
        <v>125</v>
      </c>
      <c r="BE311" s="189">
        <f>IF(N311="základní",J311,0)</f>
        <v>0</v>
      </c>
      <c r="BF311" s="189">
        <f>IF(N311="snížená",J311,0)</f>
        <v>0</v>
      </c>
      <c r="BG311" s="189">
        <f>IF(N311="zákl. přenesená",J311,0)</f>
        <v>0</v>
      </c>
      <c r="BH311" s="189">
        <f>IF(N311="sníž. přenesená",J311,0)</f>
        <v>0</v>
      </c>
      <c r="BI311" s="189">
        <f>IF(N311="nulová",J311,0)</f>
        <v>0</v>
      </c>
      <c r="BJ311" s="20" t="s">
        <v>132</v>
      </c>
      <c r="BK311" s="189">
        <f>ROUND(I311*H311,2)</f>
        <v>0</v>
      </c>
      <c r="BL311" s="20" t="s">
        <v>132</v>
      </c>
      <c r="BM311" s="188" t="s">
        <v>371</v>
      </c>
    </row>
    <row r="312" spans="1:65" s="2" customFormat="1" ht="38.4">
      <c r="A312" s="37"/>
      <c r="B312" s="38"/>
      <c r="C312" s="39"/>
      <c r="D312" s="190" t="s">
        <v>134</v>
      </c>
      <c r="E312" s="39"/>
      <c r="F312" s="191" t="s">
        <v>372</v>
      </c>
      <c r="G312" s="39"/>
      <c r="H312" s="39"/>
      <c r="I312" s="192"/>
      <c r="J312" s="39"/>
      <c r="K312" s="39"/>
      <c r="L312" s="42"/>
      <c r="M312" s="193"/>
      <c r="N312" s="194"/>
      <c r="O312" s="68"/>
      <c r="P312" s="68"/>
      <c r="Q312" s="68"/>
      <c r="R312" s="68"/>
      <c r="S312" s="68"/>
      <c r="T312" s="69"/>
      <c r="U312" s="37"/>
      <c r="V312" s="37"/>
      <c r="W312" s="37"/>
      <c r="X312" s="37"/>
      <c r="Y312" s="37"/>
      <c r="Z312" s="37"/>
      <c r="AA312" s="37"/>
      <c r="AB312" s="37"/>
      <c r="AC312" s="37"/>
      <c r="AD312" s="37"/>
      <c r="AE312" s="37"/>
      <c r="AT312" s="20" t="s">
        <v>134</v>
      </c>
      <c r="AU312" s="20" t="s">
        <v>85</v>
      </c>
    </row>
    <row r="313" spans="1:65" s="2" customFormat="1" ht="10.199999999999999">
      <c r="A313" s="37"/>
      <c r="B313" s="38"/>
      <c r="C313" s="39"/>
      <c r="D313" s="195" t="s">
        <v>136</v>
      </c>
      <c r="E313" s="39"/>
      <c r="F313" s="196" t="s">
        <v>373</v>
      </c>
      <c r="G313" s="39"/>
      <c r="H313" s="39"/>
      <c r="I313" s="192"/>
      <c r="J313" s="39"/>
      <c r="K313" s="39"/>
      <c r="L313" s="42"/>
      <c r="M313" s="193"/>
      <c r="N313" s="194"/>
      <c r="O313" s="68"/>
      <c r="P313" s="68"/>
      <c r="Q313" s="68"/>
      <c r="R313" s="68"/>
      <c r="S313" s="68"/>
      <c r="T313" s="69"/>
      <c r="U313" s="37"/>
      <c r="V313" s="37"/>
      <c r="W313" s="37"/>
      <c r="X313" s="37"/>
      <c r="Y313" s="37"/>
      <c r="Z313" s="37"/>
      <c r="AA313" s="37"/>
      <c r="AB313" s="37"/>
      <c r="AC313" s="37"/>
      <c r="AD313" s="37"/>
      <c r="AE313" s="37"/>
      <c r="AT313" s="20" t="s">
        <v>136</v>
      </c>
      <c r="AU313" s="20" t="s">
        <v>85</v>
      </c>
    </row>
    <row r="314" spans="1:65" s="2" customFormat="1" ht="19.2">
      <c r="A314" s="37"/>
      <c r="B314" s="38"/>
      <c r="C314" s="39"/>
      <c r="D314" s="190" t="s">
        <v>138</v>
      </c>
      <c r="E314" s="39"/>
      <c r="F314" s="197" t="s">
        <v>374</v>
      </c>
      <c r="G314" s="39"/>
      <c r="H314" s="39"/>
      <c r="I314" s="192"/>
      <c r="J314" s="39"/>
      <c r="K314" s="39"/>
      <c r="L314" s="42"/>
      <c r="M314" s="193"/>
      <c r="N314" s="194"/>
      <c r="O314" s="68"/>
      <c r="P314" s="68"/>
      <c r="Q314" s="68"/>
      <c r="R314" s="68"/>
      <c r="S314" s="68"/>
      <c r="T314" s="69"/>
      <c r="U314" s="37"/>
      <c r="V314" s="37"/>
      <c r="W314" s="37"/>
      <c r="X314" s="37"/>
      <c r="Y314" s="37"/>
      <c r="Z314" s="37"/>
      <c r="AA314" s="37"/>
      <c r="AB314" s="37"/>
      <c r="AC314" s="37"/>
      <c r="AD314" s="37"/>
      <c r="AE314" s="37"/>
      <c r="AT314" s="20" t="s">
        <v>138</v>
      </c>
      <c r="AU314" s="20" t="s">
        <v>85</v>
      </c>
    </row>
    <row r="315" spans="1:65" s="13" customFormat="1" ht="10.199999999999999">
      <c r="B315" s="198"/>
      <c r="C315" s="199"/>
      <c r="D315" s="190" t="s">
        <v>140</v>
      </c>
      <c r="E315" s="200" t="s">
        <v>19</v>
      </c>
      <c r="F315" s="201" t="s">
        <v>375</v>
      </c>
      <c r="G315" s="199"/>
      <c r="H315" s="202">
        <v>67.989999999999995</v>
      </c>
      <c r="I315" s="203"/>
      <c r="J315" s="199"/>
      <c r="K315" s="199"/>
      <c r="L315" s="204"/>
      <c r="M315" s="205"/>
      <c r="N315" s="206"/>
      <c r="O315" s="206"/>
      <c r="P315" s="206"/>
      <c r="Q315" s="206"/>
      <c r="R315" s="206"/>
      <c r="S315" s="206"/>
      <c r="T315" s="207"/>
      <c r="AT315" s="208" t="s">
        <v>140</v>
      </c>
      <c r="AU315" s="208" t="s">
        <v>85</v>
      </c>
      <c r="AV315" s="13" t="s">
        <v>85</v>
      </c>
      <c r="AW315" s="13" t="s">
        <v>36</v>
      </c>
      <c r="AX315" s="13" t="s">
        <v>75</v>
      </c>
      <c r="AY315" s="208" t="s">
        <v>125</v>
      </c>
    </row>
    <row r="316" spans="1:65" s="14" customFormat="1" ht="10.199999999999999">
      <c r="B316" s="209"/>
      <c r="C316" s="210"/>
      <c r="D316" s="190" t="s">
        <v>140</v>
      </c>
      <c r="E316" s="211" t="s">
        <v>19</v>
      </c>
      <c r="F316" s="212" t="s">
        <v>145</v>
      </c>
      <c r="G316" s="210"/>
      <c r="H316" s="213">
        <v>67.989999999999995</v>
      </c>
      <c r="I316" s="214"/>
      <c r="J316" s="210"/>
      <c r="K316" s="210"/>
      <c r="L316" s="215"/>
      <c r="M316" s="216"/>
      <c r="N316" s="217"/>
      <c r="O316" s="217"/>
      <c r="P316" s="217"/>
      <c r="Q316" s="217"/>
      <c r="R316" s="217"/>
      <c r="S316" s="217"/>
      <c r="T316" s="218"/>
      <c r="AT316" s="219" t="s">
        <v>140</v>
      </c>
      <c r="AU316" s="219" t="s">
        <v>85</v>
      </c>
      <c r="AV316" s="14" t="s">
        <v>132</v>
      </c>
      <c r="AW316" s="14" t="s">
        <v>36</v>
      </c>
      <c r="AX316" s="14" t="s">
        <v>83</v>
      </c>
      <c r="AY316" s="219" t="s">
        <v>125</v>
      </c>
    </row>
    <row r="317" spans="1:65" s="2" customFormat="1" ht="21.75" customHeight="1">
      <c r="A317" s="37"/>
      <c r="B317" s="38"/>
      <c r="C317" s="230" t="s">
        <v>376</v>
      </c>
      <c r="D317" s="230" t="s">
        <v>217</v>
      </c>
      <c r="E317" s="231" t="s">
        <v>377</v>
      </c>
      <c r="F317" s="232" t="s">
        <v>378</v>
      </c>
      <c r="G317" s="233" t="s">
        <v>292</v>
      </c>
      <c r="H317" s="234">
        <v>71.39</v>
      </c>
      <c r="I317" s="235"/>
      <c r="J317" s="236">
        <f>ROUND(I317*H317,2)</f>
        <v>0</v>
      </c>
      <c r="K317" s="232" t="s">
        <v>131</v>
      </c>
      <c r="L317" s="237"/>
      <c r="M317" s="238" t="s">
        <v>19</v>
      </c>
      <c r="N317" s="239" t="s">
        <v>48</v>
      </c>
      <c r="O317" s="68"/>
      <c r="P317" s="186">
        <f>O317*H317</f>
        <v>0</v>
      </c>
      <c r="Q317" s="186">
        <v>2.1999999999999999E-2</v>
      </c>
      <c r="R317" s="186">
        <f>Q317*H317</f>
        <v>1.5705799999999999</v>
      </c>
      <c r="S317" s="186">
        <v>0</v>
      </c>
      <c r="T317" s="187">
        <f>S317*H317</f>
        <v>0</v>
      </c>
      <c r="U317" s="37"/>
      <c r="V317" s="37"/>
      <c r="W317" s="37"/>
      <c r="X317" s="37"/>
      <c r="Y317" s="37"/>
      <c r="Z317" s="37"/>
      <c r="AA317" s="37"/>
      <c r="AB317" s="37"/>
      <c r="AC317" s="37"/>
      <c r="AD317" s="37"/>
      <c r="AE317" s="37"/>
      <c r="AR317" s="188" t="s">
        <v>196</v>
      </c>
      <c r="AT317" s="188" t="s">
        <v>217</v>
      </c>
      <c r="AU317" s="188" t="s">
        <v>85</v>
      </c>
      <c r="AY317" s="20" t="s">
        <v>125</v>
      </c>
      <c r="BE317" s="189">
        <f>IF(N317="základní",J317,0)</f>
        <v>0</v>
      </c>
      <c r="BF317" s="189">
        <f>IF(N317="snížená",J317,0)</f>
        <v>0</v>
      </c>
      <c r="BG317" s="189">
        <f>IF(N317="zákl. přenesená",J317,0)</f>
        <v>0</v>
      </c>
      <c r="BH317" s="189">
        <f>IF(N317="sníž. přenesená",J317,0)</f>
        <v>0</v>
      </c>
      <c r="BI317" s="189">
        <f>IF(N317="nulová",J317,0)</f>
        <v>0</v>
      </c>
      <c r="BJ317" s="20" t="s">
        <v>132</v>
      </c>
      <c r="BK317" s="189">
        <f>ROUND(I317*H317,2)</f>
        <v>0</v>
      </c>
      <c r="BL317" s="20" t="s">
        <v>132</v>
      </c>
      <c r="BM317" s="188" t="s">
        <v>379</v>
      </c>
    </row>
    <row r="318" spans="1:65" s="2" customFormat="1" ht="10.199999999999999">
      <c r="A318" s="37"/>
      <c r="B318" s="38"/>
      <c r="C318" s="39"/>
      <c r="D318" s="190" t="s">
        <v>134</v>
      </c>
      <c r="E318" s="39"/>
      <c r="F318" s="191" t="s">
        <v>378</v>
      </c>
      <c r="G318" s="39"/>
      <c r="H318" s="39"/>
      <c r="I318" s="192"/>
      <c r="J318" s="39"/>
      <c r="K318" s="39"/>
      <c r="L318" s="42"/>
      <c r="M318" s="193"/>
      <c r="N318" s="194"/>
      <c r="O318" s="68"/>
      <c r="P318" s="68"/>
      <c r="Q318" s="68"/>
      <c r="R318" s="68"/>
      <c r="S318" s="68"/>
      <c r="T318" s="69"/>
      <c r="U318" s="37"/>
      <c r="V318" s="37"/>
      <c r="W318" s="37"/>
      <c r="X318" s="37"/>
      <c r="Y318" s="37"/>
      <c r="Z318" s="37"/>
      <c r="AA318" s="37"/>
      <c r="AB318" s="37"/>
      <c r="AC318" s="37"/>
      <c r="AD318" s="37"/>
      <c r="AE318" s="37"/>
      <c r="AT318" s="20" t="s">
        <v>134</v>
      </c>
      <c r="AU318" s="20" t="s">
        <v>85</v>
      </c>
    </row>
    <row r="319" spans="1:65" s="13" customFormat="1" ht="10.199999999999999">
      <c r="B319" s="198"/>
      <c r="C319" s="199"/>
      <c r="D319" s="190" t="s">
        <v>140</v>
      </c>
      <c r="E319" s="200" t="s">
        <v>19</v>
      </c>
      <c r="F319" s="201" t="s">
        <v>380</v>
      </c>
      <c r="G319" s="199"/>
      <c r="H319" s="202">
        <v>71.39</v>
      </c>
      <c r="I319" s="203"/>
      <c r="J319" s="199"/>
      <c r="K319" s="199"/>
      <c r="L319" s="204"/>
      <c r="M319" s="205"/>
      <c r="N319" s="206"/>
      <c r="O319" s="206"/>
      <c r="P319" s="206"/>
      <c r="Q319" s="206"/>
      <c r="R319" s="206"/>
      <c r="S319" s="206"/>
      <c r="T319" s="207"/>
      <c r="AT319" s="208" t="s">
        <v>140</v>
      </c>
      <c r="AU319" s="208" t="s">
        <v>85</v>
      </c>
      <c r="AV319" s="13" t="s">
        <v>85</v>
      </c>
      <c r="AW319" s="13" t="s">
        <v>36</v>
      </c>
      <c r="AX319" s="13" t="s">
        <v>75</v>
      </c>
      <c r="AY319" s="208" t="s">
        <v>125</v>
      </c>
    </row>
    <row r="320" spans="1:65" s="14" customFormat="1" ht="10.199999999999999">
      <c r="B320" s="209"/>
      <c r="C320" s="210"/>
      <c r="D320" s="190" t="s">
        <v>140</v>
      </c>
      <c r="E320" s="211" t="s">
        <v>19</v>
      </c>
      <c r="F320" s="212" t="s">
        <v>145</v>
      </c>
      <c r="G320" s="210"/>
      <c r="H320" s="213">
        <v>71.39</v>
      </c>
      <c r="I320" s="214"/>
      <c r="J320" s="210"/>
      <c r="K320" s="210"/>
      <c r="L320" s="215"/>
      <c r="M320" s="216"/>
      <c r="N320" s="217"/>
      <c r="O320" s="217"/>
      <c r="P320" s="217"/>
      <c r="Q320" s="217"/>
      <c r="R320" s="217"/>
      <c r="S320" s="217"/>
      <c r="T320" s="218"/>
      <c r="AT320" s="219" t="s">
        <v>140</v>
      </c>
      <c r="AU320" s="219" t="s">
        <v>85</v>
      </c>
      <c r="AV320" s="14" t="s">
        <v>132</v>
      </c>
      <c r="AW320" s="14" t="s">
        <v>36</v>
      </c>
      <c r="AX320" s="14" t="s">
        <v>83</v>
      </c>
      <c r="AY320" s="219" t="s">
        <v>125</v>
      </c>
    </row>
    <row r="321" spans="1:65" s="2" customFormat="1" ht="24.15" customHeight="1">
      <c r="A321" s="37"/>
      <c r="B321" s="38"/>
      <c r="C321" s="177" t="s">
        <v>381</v>
      </c>
      <c r="D321" s="177" t="s">
        <v>127</v>
      </c>
      <c r="E321" s="178" t="s">
        <v>132</v>
      </c>
      <c r="F321" s="179" t="s">
        <v>382</v>
      </c>
      <c r="G321" s="180" t="s">
        <v>292</v>
      </c>
      <c r="H321" s="181">
        <v>168.8</v>
      </c>
      <c r="I321" s="182"/>
      <c r="J321" s="183">
        <f>ROUND(I321*H321,2)</f>
        <v>0</v>
      </c>
      <c r="K321" s="179" t="s">
        <v>19</v>
      </c>
      <c r="L321" s="42"/>
      <c r="M321" s="184" t="s">
        <v>19</v>
      </c>
      <c r="N321" s="185" t="s">
        <v>48</v>
      </c>
      <c r="O321" s="68"/>
      <c r="P321" s="186">
        <f>O321*H321</f>
        <v>0</v>
      </c>
      <c r="Q321" s="186">
        <v>1.7000000000000001E-4</v>
      </c>
      <c r="R321" s="186">
        <f>Q321*H321</f>
        <v>2.8696000000000003E-2</v>
      </c>
      <c r="S321" s="186">
        <v>0</v>
      </c>
      <c r="T321" s="187">
        <f>S321*H321</f>
        <v>0</v>
      </c>
      <c r="U321" s="37"/>
      <c r="V321" s="37"/>
      <c r="W321" s="37"/>
      <c r="X321" s="37"/>
      <c r="Y321" s="37"/>
      <c r="Z321" s="37"/>
      <c r="AA321" s="37"/>
      <c r="AB321" s="37"/>
      <c r="AC321" s="37"/>
      <c r="AD321" s="37"/>
      <c r="AE321" s="37"/>
      <c r="AR321" s="188" t="s">
        <v>132</v>
      </c>
      <c r="AT321" s="188" t="s">
        <v>127</v>
      </c>
      <c r="AU321" s="188" t="s">
        <v>85</v>
      </c>
      <c r="AY321" s="20" t="s">
        <v>125</v>
      </c>
      <c r="BE321" s="189">
        <f>IF(N321="základní",J321,0)</f>
        <v>0</v>
      </c>
      <c r="BF321" s="189">
        <f>IF(N321="snížená",J321,0)</f>
        <v>0</v>
      </c>
      <c r="BG321" s="189">
        <f>IF(N321="zákl. přenesená",J321,0)</f>
        <v>0</v>
      </c>
      <c r="BH321" s="189">
        <f>IF(N321="sníž. přenesená",J321,0)</f>
        <v>0</v>
      </c>
      <c r="BI321" s="189">
        <f>IF(N321="nulová",J321,0)</f>
        <v>0</v>
      </c>
      <c r="BJ321" s="20" t="s">
        <v>132</v>
      </c>
      <c r="BK321" s="189">
        <f>ROUND(I321*H321,2)</f>
        <v>0</v>
      </c>
      <c r="BL321" s="20" t="s">
        <v>132</v>
      </c>
      <c r="BM321" s="188" t="s">
        <v>383</v>
      </c>
    </row>
    <row r="322" spans="1:65" s="2" customFormat="1" ht="19.2">
      <c r="A322" s="37"/>
      <c r="B322" s="38"/>
      <c r="C322" s="39"/>
      <c r="D322" s="190" t="s">
        <v>134</v>
      </c>
      <c r="E322" s="39"/>
      <c r="F322" s="191" t="s">
        <v>382</v>
      </c>
      <c r="G322" s="39"/>
      <c r="H322" s="39"/>
      <c r="I322" s="192"/>
      <c r="J322" s="39"/>
      <c r="K322" s="39"/>
      <c r="L322" s="42"/>
      <c r="M322" s="193"/>
      <c r="N322" s="194"/>
      <c r="O322" s="68"/>
      <c r="P322" s="68"/>
      <c r="Q322" s="68"/>
      <c r="R322" s="68"/>
      <c r="S322" s="68"/>
      <c r="T322" s="69"/>
      <c r="U322" s="37"/>
      <c r="V322" s="37"/>
      <c r="W322" s="37"/>
      <c r="X322" s="37"/>
      <c r="Y322" s="37"/>
      <c r="Z322" s="37"/>
      <c r="AA322" s="37"/>
      <c r="AB322" s="37"/>
      <c r="AC322" s="37"/>
      <c r="AD322" s="37"/>
      <c r="AE322" s="37"/>
      <c r="AT322" s="20" t="s">
        <v>134</v>
      </c>
      <c r="AU322" s="20" t="s">
        <v>85</v>
      </c>
    </row>
    <row r="323" spans="1:65" s="13" customFormat="1" ht="10.199999999999999">
      <c r="B323" s="198"/>
      <c r="C323" s="199"/>
      <c r="D323" s="190" t="s">
        <v>140</v>
      </c>
      <c r="E323" s="200" t="s">
        <v>19</v>
      </c>
      <c r="F323" s="201" t="s">
        <v>384</v>
      </c>
      <c r="G323" s="199"/>
      <c r="H323" s="202">
        <v>72.92</v>
      </c>
      <c r="I323" s="203"/>
      <c r="J323" s="199"/>
      <c r="K323" s="199"/>
      <c r="L323" s="204"/>
      <c r="M323" s="205"/>
      <c r="N323" s="206"/>
      <c r="O323" s="206"/>
      <c r="P323" s="206"/>
      <c r="Q323" s="206"/>
      <c r="R323" s="206"/>
      <c r="S323" s="206"/>
      <c r="T323" s="207"/>
      <c r="AT323" s="208" t="s">
        <v>140</v>
      </c>
      <c r="AU323" s="208" t="s">
        <v>85</v>
      </c>
      <c r="AV323" s="13" t="s">
        <v>85</v>
      </c>
      <c r="AW323" s="13" t="s">
        <v>36</v>
      </c>
      <c r="AX323" s="13" t="s">
        <v>75</v>
      </c>
      <c r="AY323" s="208" t="s">
        <v>125</v>
      </c>
    </row>
    <row r="324" spans="1:65" s="13" customFormat="1" ht="10.199999999999999">
      <c r="B324" s="198"/>
      <c r="C324" s="199"/>
      <c r="D324" s="190" t="s">
        <v>140</v>
      </c>
      <c r="E324" s="200" t="s">
        <v>19</v>
      </c>
      <c r="F324" s="201" t="s">
        <v>385</v>
      </c>
      <c r="G324" s="199"/>
      <c r="H324" s="202">
        <v>95.88</v>
      </c>
      <c r="I324" s="203"/>
      <c r="J324" s="199"/>
      <c r="K324" s="199"/>
      <c r="L324" s="204"/>
      <c r="M324" s="205"/>
      <c r="N324" s="206"/>
      <c r="O324" s="206"/>
      <c r="P324" s="206"/>
      <c r="Q324" s="206"/>
      <c r="R324" s="206"/>
      <c r="S324" s="206"/>
      <c r="T324" s="207"/>
      <c r="AT324" s="208" t="s">
        <v>140</v>
      </c>
      <c r="AU324" s="208" t="s">
        <v>85</v>
      </c>
      <c r="AV324" s="13" t="s">
        <v>85</v>
      </c>
      <c r="AW324" s="13" t="s">
        <v>36</v>
      </c>
      <c r="AX324" s="13" t="s">
        <v>75</v>
      </c>
      <c r="AY324" s="208" t="s">
        <v>125</v>
      </c>
    </row>
    <row r="325" spans="1:65" s="14" customFormat="1" ht="10.199999999999999">
      <c r="B325" s="209"/>
      <c r="C325" s="210"/>
      <c r="D325" s="190" t="s">
        <v>140</v>
      </c>
      <c r="E325" s="211" t="s">
        <v>19</v>
      </c>
      <c r="F325" s="212" t="s">
        <v>145</v>
      </c>
      <c r="G325" s="210"/>
      <c r="H325" s="213">
        <v>168.8</v>
      </c>
      <c r="I325" s="214"/>
      <c r="J325" s="210"/>
      <c r="K325" s="210"/>
      <c r="L325" s="215"/>
      <c r="M325" s="216"/>
      <c r="N325" s="217"/>
      <c r="O325" s="217"/>
      <c r="P325" s="217"/>
      <c r="Q325" s="217"/>
      <c r="R325" s="217"/>
      <c r="S325" s="217"/>
      <c r="T325" s="218"/>
      <c r="AT325" s="219" t="s">
        <v>140</v>
      </c>
      <c r="AU325" s="219" t="s">
        <v>85</v>
      </c>
      <c r="AV325" s="14" t="s">
        <v>132</v>
      </c>
      <c r="AW325" s="14" t="s">
        <v>36</v>
      </c>
      <c r="AX325" s="14" t="s">
        <v>83</v>
      </c>
      <c r="AY325" s="219" t="s">
        <v>125</v>
      </c>
    </row>
    <row r="326" spans="1:65" s="2" customFormat="1" ht="24.15" customHeight="1">
      <c r="A326" s="37"/>
      <c r="B326" s="38"/>
      <c r="C326" s="177" t="s">
        <v>386</v>
      </c>
      <c r="D326" s="177" t="s">
        <v>127</v>
      </c>
      <c r="E326" s="178" t="s">
        <v>387</v>
      </c>
      <c r="F326" s="179" t="s">
        <v>388</v>
      </c>
      <c r="G326" s="180" t="s">
        <v>292</v>
      </c>
      <c r="H326" s="181">
        <v>181.83500000000001</v>
      </c>
      <c r="I326" s="182"/>
      <c r="J326" s="183">
        <f>ROUND(I326*H326,2)</f>
        <v>0</v>
      </c>
      <c r="K326" s="179" t="s">
        <v>131</v>
      </c>
      <c r="L326" s="42"/>
      <c r="M326" s="184" t="s">
        <v>19</v>
      </c>
      <c r="N326" s="185" t="s">
        <v>48</v>
      </c>
      <c r="O326" s="68"/>
      <c r="P326" s="186">
        <f>O326*H326</f>
        <v>0</v>
      </c>
      <c r="Q326" s="186">
        <v>0.16370999999999999</v>
      </c>
      <c r="R326" s="186">
        <f>Q326*H326</f>
        <v>29.76820785</v>
      </c>
      <c r="S326" s="186">
        <v>0</v>
      </c>
      <c r="T326" s="187">
        <f>S326*H326</f>
        <v>0</v>
      </c>
      <c r="U326" s="37"/>
      <c r="V326" s="37"/>
      <c r="W326" s="37"/>
      <c r="X326" s="37"/>
      <c r="Y326" s="37"/>
      <c r="Z326" s="37"/>
      <c r="AA326" s="37"/>
      <c r="AB326" s="37"/>
      <c r="AC326" s="37"/>
      <c r="AD326" s="37"/>
      <c r="AE326" s="37"/>
      <c r="AR326" s="188" t="s">
        <v>132</v>
      </c>
      <c r="AT326" s="188" t="s">
        <v>127</v>
      </c>
      <c r="AU326" s="188" t="s">
        <v>85</v>
      </c>
      <c r="AY326" s="20" t="s">
        <v>125</v>
      </c>
      <c r="BE326" s="189">
        <f>IF(N326="základní",J326,0)</f>
        <v>0</v>
      </c>
      <c r="BF326" s="189">
        <f>IF(N326="snížená",J326,0)</f>
        <v>0</v>
      </c>
      <c r="BG326" s="189">
        <f>IF(N326="zákl. přenesená",J326,0)</f>
        <v>0</v>
      </c>
      <c r="BH326" s="189">
        <f>IF(N326="sníž. přenesená",J326,0)</f>
        <v>0</v>
      </c>
      <c r="BI326" s="189">
        <f>IF(N326="nulová",J326,0)</f>
        <v>0</v>
      </c>
      <c r="BJ326" s="20" t="s">
        <v>132</v>
      </c>
      <c r="BK326" s="189">
        <f>ROUND(I326*H326,2)</f>
        <v>0</v>
      </c>
      <c r="BL326" s="20" t="s">
        <v>132</v>
      </c>
      <c r="BM326" s="188" t="s">
        <v>389</v>
      </c>
    </row>
    <row r="327" spans="1:65" s="2" customFormat="1" ht="38.4">
      <c r="A327" s="37"/>
      <c r="B327" s="38"/>
      <c r="C327" s="39"/>
      <c r="D327" s="190" t="s">
        <v>134</v>
      </c>
      <c r="E327" s="39"/>
      <c r="F327" s="191" t="s">
        <v>390</v>
      </c>
      <c r="G327" s="39"/>
      <c r="H327" s="39"/>
      <c r="I327" s="192"/>
      <c r="J327" s="39"/>
      <c r="K327" s="39"/>
      <c r="L327" s="42"/>
      <c r="M327" s="193"/>
      <c r="N327" s="194"/>
      <c r="O327" s="68"/>
      <c r="P327" s="68"/>
      <c r="Q327" s="68"/>
      <c r="R327" s="68"/>
      <c r="S327" s="68"/>
      <c r="T327" s="69"/>
      <c r="U327" s="37"/>
      <c r="V327" s="37"/>
      <c r="W327" s="37"/>
      <c r="X327" s="37"/>
      <c r="Y327" s="37"/>
      <c r="Z327" s="37"/>
      <c r="AA327" s="37"/>
      <c r="AB327" s="37"/>
      <c r="AC327" s="37"/>
      <c r="AD327" s="37"/>
      <c r="AE327" s="37"/>
      <c r="AT327" s="20" t="s">
        <v>134</v>
      </c>
      <c r="AU327" s="20" t="s">
        <v>85</v>
      </c>
    </row>
    <row r="328" spans="1:65" s="2" customFormat="1" ht="10.199999999999999">
      <c r="A328" s="37"/>
      <c r="B328" s="38"/>
      <c r="C328" s="39"/>
      <c r="D328" s="195" t="s">
        <v>136</v>
      </c>
      <c r="E328" s="39"/>
      <c r="F328" s="196" t="s">
        <v>391</v>
      </c>
      <c r="G328" s="39"/>
      <c r="H328" s="39"/>
      <c r="I328" s="192"/>
      <c r="J328" s="39"/>
      <c r="K328" s="39"/>
      <c r="L328" s="42"/>
      <c r="M328" s="193"/>
      <c r="N328" s="194"/>
      <c r="O328" s="68"/>
      <c r="P328" s="68"/>
      <c r="Q328" s="68"/>
      <c r="R328" s="68"/>
      <c r="S328" s="68"/>
      <c r="T328" s="69"/>
      <c r="U328" s="37"/>
      <c r="V328" s="37"/>
      <c r="W328" s="37"/>
      <c r="X328" s="37"/>
      <c r="Y328" s="37"/>
      <c r="Z328" s="37"/>
      <c r="AA328" s="37"/>
      <c r="AB328" s="37"/>
      <c r="AC328" s="37"/>
      <c r="AD328" s="37"/>
      <c r="AE328" s="37"/>
      <c r="AT328" s="20" t="s">
        <v>136</v>
      </c>
      <c r="AU328" s="20" t="s">
        <v>85</v>
      </c>
    </row>
    <row r="329" spans="1:65" s="13" customFormat="1" ht="10.199999999999999">
      <c r="B329" s="198"/>
      <c r="C329" s="199"/>
      <c r="D329" s="190" t="s">
        <v>140</v>
      </c>
      <c r="E329" s="200" t="s">
        <v>19</v>
      </c>
      <c r="F329" s="201" t="s">
        <v>392</v>
      </c>
      <c r="G329" s="199"/>
      <c r="H329" s="202">
        <v>72.92</v>
      </c>
      <c r="I329" s="203"/>
      <c r="J329" s="199"/>
      <c r="K329" s="199"/>
      <c r="L329" s="204"/>
      <c r="M329" s="205"/>
      <c r="N329" s="206"/>
      <c r="O329" s="206"/>
      <c r="P329" s="206"/>
      <c r="Q329" s="206"/>
      <c r="R329" s="206"/>
      <c r="S329" s="206"/>
      <c r="T329" s="207"/>
      <c r="AT329" s="208" t="s">
        <v>140</v>
      </c>
      <c r="AU329" s="208" t="s">
        <v>85</v>
      </c>
      <c r="AV329" s="13" t="s">
        <v>85</v>
      </c>
      <c r="AW329" s="13" t="s">
        <v>36</v>
      </c>
      <c r="AX329" s="13" t="s">
        <v>75</v>
      </c>
      <c r="AY329" s="208" t="s">
        <v>125</v>
      </c>
    </row>
    <row r="330" spans="1:65" s="13" customFormat="1" ht="10.199999999999999">
      <c r="B330" s="198"/>
      <c r="C330" s="199"/>
      <c r="D330" s="190" t="s">
        <v>140</v>
      </c>
      <c r="E330" s="200" t="s">
        <v>19</v>
      </c>
      <c r="F330" s="201" t="s">
        <v>393</v>
      </c>
      <c r="G330" s="199"/>
      <c r="H330" s="202">
        <v>108.91500000000001</v>
      </c>
      <c r="I330" s="203"/>
      <c r="J330" s="199"/>
      <c r="K330" s="199"/>
      <c r="L330" s="204"/>
      <c r="M330" s="205"/>
      <c r="N330" s="206"/>
      <c r="O330" s="206"/>
      <c r="P330" s="206"/>
      <c r="Q330" s="206"/>
      <c r="R330" s="206"/>
      <c r="S330" s="206"/>
      <c r="T330" s="207"/>
      <c r="AT330" s="208" t="s">
        <v>140</v>
      </c>
      <c r="AU330" s="208" t="s">
        <v>85</v>
      </c>
      <c r="AV330" s="13" t="s">
        <v>85</v>
      </c>
      <c r="AW330" s="13" t="s">
        <v>36</v>
      </c>
      <c r="AX330" s="13" t="s">
        <v>75</v>
      </c>
      <c r="AY330" s="208" t="s">
        <v>125</v>
      </c>
    </row>
    <row r="331" spans="1:65" s="14" customFormat="1" ht="10.199999999999999">
      <c r="B331" s="209"/>
      <c r="C331" s="210"/>
      <c r="D331" s="190" t="s">
        <v>140</v>
      </c>
      <c r="E331" s="211" t="s">
        <v>19</v>
      </c>
      <c r="F331" s="212" t="s">
        <v>145</v>
      </c>
      <c r="G331" s="210"/>
      <c r="H331" s="213">
        <v>181.83500000000001</v>
      </c>
      <c r="I331" s="214"/>
      <c r="J331" s="210"/>
      <c r="K331" s="210"/>
      <c r="L331" s="215"/>
      <c r="M331" s="216"/>
      <c r="N331" s="217"/>
      <c r="O331" s="217"/>
      <c r="P331" s="217"/>
      <c r="Q331" s="217"/>
      <c r="R331" s="217"/>
      <c r="S331" s="217"/>
      <c r="T331" s="218"/>
      <c r="AT331" s="219" t="s">
        <v>140</v>
      </c>
      <c r="AU331" s="219" t="s">
        <v>85</v>
      </c>
      <c r="AV331" s="14" t="s">
        <v>132</v>
      </c>
      <c r="AW331" s="14" t="s">
        <v>36</v>
      </c>
      <c r="AX331" s="14" t="s">
        <v>83</v>
      </c>
      <c r="AY331" s="219" t="s">
        <v>125</v>
      </c>
    </row>
    <row r="332" spans="1:65" s="2" customFormat="1" ht="16.5" customHeight="1">
      <c r="A332" s="37"/>
      <c r="B332" s="38"/>
      <c r="C332" s="230" t="s">
        <v>394</v>
      </c>
      <c r="D332" s="230" t="s">
        <v>217</v>
      </c>
      <c r="E332" s="231" t="s">
        <v>174</v>
      </c>
      <c r="F332" s="232" t="s">
        <v>395</v>
      </c>
      <c r="G332" s="233" t="s">
        <v>292</v>
      </c>
      <c r="H332" s="234">
        <v>190.92699999999999</v>
      </c>
      <c r="I332" s="235"/>
      <c r="J332" s="236">
        <f>ROUND(I332*H332,2)</f>
        <v>0</v>
      </c>
      <c r="K332" s="232" t="s">
        <v>19</v>
      </c>
      <c r="L332" s="237"/>
      <c r="M332" s="238" t="s">
        <v>19</v>
      </c>
      <c r="N332" s="239" t="s">
        <v>48</v>
      </c>
      <c r="O332" s="68"/>
      <c r="P332" s="186">
        <f>O332*H332</f>
        <v>0</v>
      </c>
      <c r="Q332" s="186">
        <v>0.14606</v>
      </c>
      <c r="R332" s="186">
        <f>Q332*H332</f>
        <v>27.886797619999999</v>
      </c>
      <c r="S332" s="186">
        <v>0</v>
      </c>
      <c r="T332" s="187">
        <f>S332*H332</f>
        <v>0</v>
      </c>
      <c r="U332" s="37"/>
      <c r="V332" s="37"/>
      <c r="W332" s="37"/>
      <c r="X332" s="37"/>
      <c r="Y332" s="37"/>
      <c r="Z332" s="37"/>
      <c r="AA332" s="37"/>
      <c r="AB332" s="37"/>
      <c r="AC332" s="37"/>
      <c r="AD332" s="37"/>
      <c r="AE332" s="37"/>
      <c r="AR332" s="188" t="s">
        <v>196</v>
      </c>
      <c r="AT332" s="188" t="s">
        <v>217</v>
      </c>
      <c r="AU332" s="188" t="s">
        <v>85</v>
      </c>
      <c r="AY332" s="20" t="s">
        <v>125</v>
      </c>
      <c r="BE332" s="189">
        <f>IF(N332="základní",J332,0)</f>
        <v>0</v>
      </c>
      <c r="BF332" s="189">
        <f>IF(N332="snížená",J332,0)</f>
        <v>0</v>
      </c>
      <c r="BG332" s="189">
        <f>IF(N332="zákl. přenesená",J332,0)</f>
        <v>0</v>
      </c>
      <c r="BH332" s="189">
        <f>IF(N332="sníž. přenesená",J332,0)</f>
        <v>0</v>
      </c>
      <c r="BI332" s="189">
        <f>IF(N332="nulová",J332,0)</f>
        <v>0</v>
      </c>
      <c r="BJ332" s="20" t="s">
        <v>132</v>
      </c>
      <c r="BK332" s="189">
        <f>ROUND(I332*H332,2)</f>
        <v>0</v>
      </c>
      <c r="BL332" s="20" t="s">
        <v>132</v>
      </c>
      <c r="BM332" s="188" t="s">
        <v>396</v>
      </c>
    </row>
    <row r="333" spans="1:65" s="2" customFormat="1" ht="10.199999999999999">
      <c r="A333" s="37"/>
      <c r="B333" s="38"/>
      <c r="C333" s="39"/>
      <c r="D333" s="190" t="s">
        <v>134</v>
      </c>
      <c r="E333" s="39"/>
      <c r="F333" s="191" t="s">
        <v>395</v>
      </c>
      <c r="G333" s="39"/>
      <c r="H333" s="39"/>
      <c r="I333" s="192"/>
      <c r="J333" s="39"/>
      <c r="K333" s="39"/>
      <c r="L333" s="42"/>
      <c r="M333" s="193"/>
      <c r="N333" s="194"/>
      <c r="O333" s="68"/>
      <c r="P333" s="68"/>
      <c r="Q333" s="68"/>
      <c r="R333" s="68"/>
      <c r="S333" s="68"/>
      <c r="T333" s="69"/>
      <c r="U333" s="37"/>
      <c r="V333" s="37"/>
      <c r="W333" s="37"/>
      <c r="X333" s="37"/>
      <c r="Y333" s="37"/>
      <c r="Z333" s="37"/>
      <c r="AA333" s="37"/>
      <c r="AB333" s="37"/>
      <c r="AC333" s="37"/>
      <c r="AD333" s="37"/>
      <c r="AE333" s="37"/>
      <c r="AT333" s="20" t="s">
        <v>134</v>
      </c>
      <c r="AU333" s="20" t="s">
        <v>85</v>
      </c>
    </row>
    <row r="334" spans="1:65" s="13" customFormat="1" ht="10.199999999999999">
      <c r="B334" s="198"/>
      <c r="C334" s="199"/>
      <c r="D334" s="190" t="s">
        <v>140</v>
      </c>
      <c r="E334" s="200" t="s">
        <v>19</v>
      </c>
      <c r="F334" s="201" t="s">
        <v>397</v>
      </c>
      <c r="G334" s="199"/>
      <c r="H334" s="202">
        <v>76.566000000000003</v>
      </c>
      <c r="I334" s="203"/>
      <c r="J334" s="199"/>
      <c r="K334" s="199"/>
      <c r="L334" s="204"/>
      <c r="M334" s="205"/>
      <c r="N334" s="206"/>
      <c r="O334" s="206"/>
      <c r="P334" s="206"/>
      <c r="Q334" s="206"/>
      <c r="R334" s="206"/>
      <c r="S334" s="206"/>
      <c r="T334" s="207"/>
      <c r="AT334" s="208" t="s">
        <v>140</v>
      </c>
      <c r="AU334" s="208" t="s">
        <v>85</v>
      </c>
      <c r="AV334" s="13" t="s">
        <v>85</v>
      </c>
      <c r="AW334" s="13" t="s">
        <v>36</v>
      </c>
      <c r="AX334" s="13" t="s">
        <v>75</v>
      </c>
      <c r="AY334" s="208" t="s">
        <v>125</v>
      </c>
    </row>
    <row r="335" spans="1:65" s="13" customFormat="1" ht="10.199999999999999">
      <c r="B335" s="198"/>
      <c r="C335" s="199"/>
      <c r="D335" s="190" t="s">
        <v>140</v>
      </c>
      <c r="E335" s="200" t="s">
        <v>19</v>
      </c>
      <c r="F335" s="201" t="s">
        <v>398</v>
      </c>
      <c r="G335" s="199"/>
      <c r="H335" s="202">
        <v>114.361</v>
      </c>
      <c r="I335" s="203"/>
      <c r="J335" s="199"/>
      <c r="K335" s="199"/>
      <c r="L335" s="204"/>
      <c r="M335" s="205"/>
      <c r="N335" s="206"/>
      <c r="O335" s="206"/>
      <c r="P335" s="206"/>
      <c r="Q335" s="206"/>
      <c r="R335" s="206"/>
      <c r="S335" s="206"/>
      <c r="T335" s="207"/>
      <c r="AT335" s="208" t="s">
        <v>140</v>
      </c>
      <c r="AU335" s="208" t="s">
        <v>85</v>
      </c>
      <c r="AV335" s="13" t="s">
        <v>85</v>
      </c>
      <c r="AW335" s="13" t="s">
        <v>36</v>
      </c>
      <c r="AX335" s="13" t="s">
        <v>75</v>
      </c>
      <c r="AY335" s="208" t="s">
        <v>125</v>
      </c>
    </row>
    <row r="336" spans="1:65" s="14" customFormat="1" ht="10.199999999999999">
      <c r="B336" s="209"/>
      <c r="C336" s="210"/>
      <c r="D336" s="190" t="s">
        <v>140</v>
      </c>
      <c r="E336" s="211" t="s">
        <v>19</v>
      </c>
      <c r="F336" s="212" t="s">
        <v>145</v>
      </c>
      <c r="G336" s="210"/>
      <c r="H336" s="213">
        <v>190.92699999999999</v>
      </c>
      <c r="I336" s="214"/>
      <c r="J336" s="210"/>
      <c r="K336" s="210"/>
      <c r="L336" s="215"/>
      <c r="M336" s="216"/>
      <c r="N336" s="217"/>
      <c r="O336" s="217"/>
      <c r="P336" s="217"/>
      <c r="Q336" s="217"/>
      <c r="R336" s="217"/>
      <c r="S336" s="217"/>
      <c r="T336" s="218"/>
      <c r="AT336" s="219" t="s">
        <v>140</v>
      </c>
      <c r="AU336" s="219" t="s">
        <v>85</v>
      </c>
      <c r="AV336" s="14" t="s">
        <v>132</v>
      </c>
      <c r="AW336" s="14" t="s">
        <v>36</v>
      </c>
      <c r="AX336" s="14" t="s">
        <v>83</v>
      </c>
      <c r="AY336" s="219" t="s">
        <v>125</v>
      </c>
    </row>
    <row r="337" spans="1:65" s="2" customFormat="1" ht="24.15" customHeight="1">
      <c r="A337" s="37"/>
      <c r="B337" s="38"/>
      <c r="C337" s="177" t="s">
        <v>399</v>
      </c>
      <c r="D337" s="177" t="s">
        <v>127</v>
      </c>
      <c r="E337" s="178" t="s">
        <v>400</v>
      </c>
      <c r="F337" s="179" t="s">
        <v>401</v>
      </c>
      <c r="G337" s="180" t="s">
        <v>130</v>
      </c>
      <c r="H337" s="181">
        <v>1163.7439999999999</v>
      </c>
      <c r="I337" s="182"/>
      <c r="J337" s="183">
        <f>ROUND(I337*H337,2)</f>
        <v>0</v>
      </c>
      <c r="K337" s="179" t="s">
        <v>131</v>
      </c>
      <c r="L337" s="42"/>
      <c r="M337" s="184" t="s">
        <v>19</v>
      </c>
      <c r="N337" s="185" t="s">
        <v>48</v>
      </c>
      <c r="O337" s="68"/>
      <c r="P337" s="186">
        <f>O337*H337</f>
        <v>0</v>
      </c>
      <c r="Q337" s="186">
        <v>2.681E-2</v>
      </c>
      <c r="R337" s="186">
        <f>Q337*H337</f>
        <v>31.199976639999999</v>
      </c>
      <c r="S337" s="186">
        <v>0</v>
      </c>
      <c r="T337" s="187">
        <f>S337*H337</f>
        <v>0</v>
      </c>
      <c r="U337" s="37"/>
      <c r="V337" s="37"/>
      <c r="W337" s="37"/>
      <c r="X337" s="37"/>
      <c r="Y337" s="37"/>
      <c r="Z337" s="37"/>
      <c r="AA337" s="37"/>
      <c r="AB337" s="37"/>
      <c r="AC337" s="37"/>
      <c r="AD337" s="37"/>
      <c r="AE337" s="37"/>
      <c r="AR337" s="188" t="s">
        <v>132</v>
      </c>
      <c r="AT337" s="188" t="s">
        <v>127</v>
      </c>
      <c r="AU337" s="188" t="s">
        <v>85</v>
      </c>
      <c r="AY337" s="20" t="s">
        <v>125</v>
      </c>
      <c r="BE337" s="189">
        <f>IF(N337="základní",J337,0)</f>
        <v>0</v>
      </c>
      <c r="BF337" s="189">
        <f>IF(N337="snížená",J337,0)</f>
        <v>0</v>
      </c>
      <c r="BG337" s="189">
        <f>IF(N337="zákl. přenesená",J337,0)</f>
        <v>0</v>
      </c>
      <c r="BH337" s="189">
        <f>IF(N337="sníž. přenesená",J337,0)</f>
        <v>0</v>
      </c>
      <c r="BI337" s="189">
        <f>IF(N337="nulová",J337,0)</f>
        <v>0</v>
      </c>
      <c r="BJ337" s="20" t="s">
        <v>132</v>
      </c>
      <c r="BK337" s="189">
        <f>ROUND(I337*H337,2)</f>
        <v>0</v>
      </c>
      <c r="BL337" s="20" t="s">
        <v>132</v>
      </c>
      <c r="BM337" s="188" t="s">
        <v>402</v>
      </c>
    </row>
    <row r="338" spans="1:65" s="2" customFormat="1" ht="38.4">
      <c r="A338" s="37"/>
      <c r="B338" s="38"/>
      <c r="C338" s="39"/>
      <c r="D338" s="190" t="s">
        <v>134</v>
      </c>
      <c r="E338" s="39"/>
      <c r="F338" s="191" t="s">
        <v>403</v>
      </c>
      <c r="G338" s="39"/>
      <c r="H338" s="39"/>
      <c r="I338" s="192"/>
      <c r="J338" s="39"/>
      <c r="K338" s="39"/>
      <c r="L338" s="42"/>
      <c r="M338" s="193"/>
      <c r="N338" s="194"/>
      <c r="O338" s="68"/>
      <c r="P338" s="68"/>
      <c r="Q338" s="68"/>
      <c r="R338" s="68"/>
      <c r="S338" s="68"/>
      <c r="T338" s="69"/>
      <c r="U338" s="37"/>
      <c r="V338" s="37"/>
      <c r="W338" s="37"/>
      <c r="X338" s="37"/>
      <c r="Y338" s="37"/>
      <c r="Z338" s="37"/>
      <c r="AA338" s="37"/>
      <c r="AB338" s="37"/>
      <c r="AC338" s="37"/>
      <c r="AD338" s="37"/>
      <c r="AE338" s="37"/>
      <c r="AT338" s="20" t="s">
        <v>134</v>
      </c>
      <c r="AU338" s="20" t="s">
        <v>85</v>
      </c>
    </row>
    <row r="339" spans="1:65" s="2" customFormat="1" ht="10.199999999999999">
      <c r="A339" s="37"/>
      <c r="B339" s="38"/>
      <c r="C339" s="39"/>
      <c r="D339" s="195" t="s">
        <v>136</v>
      </c>
      <c r="E339" s="39"/>
      <c r="F339" s="196" t="s">
        <v>404</v>
      </c>
      <c r="G339" s="39"/>
      <c r="H339" s="39"/>
      <c r="I339" s="192"/>
      <c r="J339" s="39"/>
      <c r="K339" s="39"/>
      <c r="L339" s="42"/>
      <c r="M339" s="193"/>
      <c r="N339" s="194"/>
      <c r="O339" s="68"/>
      <c r="P339" s="68"/>
      <c r="Q339" s="68"/>
      <c r="R339" s="68"/>
      <c r="S339" s="68"/>
      <c r="T339" s="69"/>
      <c r="U339" s="37"/>
      <c r="V339" s="37"/>
      <c r="W339" s="37"/>
      <c r="X339" s="37"/>
      <c r="Y339" s="37"/>
      <c r="Z339" s="37"/>
      <c r="AA339" s="37"/>
      <c r="AB339" s="37"/>
      <c r="AC339" s="37"/>
      <c r="AD339" s="37"/>
      <c r="AE339" s="37"/>
      <c r="AT339" s="20" t="s">
        <v>136</v>
      </c>
      <c r="AU339" s="20" t="s">
        <v>85</v>
      </c>
    </row>
    <row r="340" spans="1:65" s="13" customFormat="1" ht="10.199999999999999">
      <c r="B340" s="198"/>
      <c r="C340" s="199"/>
      <c r="D340" s="190" t="s">
        <v>140</v>
      </c>
      <c r="E340" s="200" t="s">
        <v>19</v>
      </c>
      <c r="F340" s="201" t="s">
        <v>405</v>
      </c>
      <c r="G340" s="199"/>
      <c r="H340" s="202">
        <v>466.68799999999999</v>
      </c>
      <c r="I340" s="203"/>
      <c r="J340" s="199"/>
      <c r="K340" s="199"/>
      <c r="L340" s="204"/>
      <c r="M340" s="205"/>
      <c r="N340" s="206"/>
      <c r="O340" s="206"/>
      <c r="P340" s="206"/>
      <c r="Q340" s="206"/>
      <c r="R340" s="206"/>
      <c r="S340" s="206"/>
      <c r="T340" s="207"/>
      <c r="AT340" s="208" t="s">
        <v>140</v>
      </c>
      <c r="AU340" s="208" t="s">
        <v>85</v>
      </c>
      <c r="AV340" s="13" t="s">
        <v>85</v>
      </c>
      <c r="AW340" s="13" t="s">
        <v>36</v>
      </c>
      <c r="AX340" s="13" t="s">
        <v>75</v>
      </c>
      <c r="AY340" s="208" t="s">
        <v>125</v>
      </c>
    </row>
    <row r="341" spans="1:65" s="13" customFormat="1" ht="10.199999999999999">
      <c r="B341" s="198"/>
      <c r="C341" s="199"/>
      <c r="D341" s="190" t="s">
        <v>140</v>
      </c>
      <c r="E341" s="200" t="s">
        <v>19</v>
      </c>
      <c r="F341" s="201" t="s">
        <v>406</v>
      </c>
      <c r="G341" s="199"/>
      <c r="H341" s="202">
        <v>697.05600000000004</v>
      </c>
      <c r="I341" s="203"/>
      <c r="J341" s="199"/>
      <c r="K341" s="199"/>
      <c r="L341" s="204"/>
      <c r="M341" s="205"/>
      <c r="N341" s="206"/>
      <c r="O341" s="206"/>
      <c r="P341" s="206"/>
      <c r="Q341" s="206"/>
      <c r="R341" s="206"/>
      <c r="S341" s="206"/>
      <c r="T341" s="207"/>
      <c r="AT341" s="208" t="s">
        <v>140</v>
      </c>
      <c r="AU341" s="208" t="s">
        <v>85</v>
      </c>
      <c r="AV341" s="13" t="s">
        <v>85</v>
      </c>
      <c r="AW341" s="13" t="s">
        <v>36</v>
      </c>
      <c r="AX341" s="13" t="s">
        <v>75</v>
      </c>
      <c r="AY341" s="208" t="s">
        <v>125</v>
      </c>
    </row>
    <row r="342" spans="1:65" s="14" customFormat="1" ht="10.199999999999999">
      <c r="B342" s="209"/>
      <c r="C342" s="210"/>
      <c r="D342" s="190" t="s">
        <v>140</v>
      </c>
      <c r="E342" s="211" t="s">
        <v>19</v>
      </c>
      <c r="F342" s="212" t="s">
        <v>145</v>
      </c>
      <c r="G342" s="210"/>
      <c r="H342" s="213">
        <v>1163.7439999999999</v>
      </c>
      <c r="I342" s="214"/>
      <c r="J342" s="210"/>
      <c r="K342" s="210"/>
      <c r="L342" s="215"/>
      <c r="M342" s="216"/>
      <c r="N342" s="217"/>
      <c r="O342" s="217"/>
      <c r="P342" s="217"/>
      <c r="Q342" s="217"/>
      <c r="R342" s="217"/>
      <c r="S342" s="217"/>
      <c r="T342" s="218"/>
      <c r="AT342" s="219" t="s">
        <v>140</v>
      </c>
      <c r="AU342" s="219" t="s">
        <v>85</v>
      </c>
      <c r="AV342" s="14" t="s">
        <v>132</v>
      </c>
      <c r="AW342" s="14" t="s">
        <v>36</v>
      </c>
      <c r="AX342" s="14" t="s">
        <v>83</v>
      </c>
      <c r="AY342" s="219" t="s">
        <v>125</v>
      </c>
    </row>
    <row r="343" spans="1:65" s="2" customFormat="1" ht="24.15" customHeight="1">
      <c r="A343" s="37"/>
      <c r="B343" s="38"/>
      <c r="C343" s="177" t="s">
        <v>407</v>
      </c>
      <c r="D343" s="177" t="s">
        <v>127</v>
      </c>
      <c r="E343" s="178" t="s">
        <v>408</v>
      </c>
      <c r="F343" s="179" t="s">
        <v>409</v>
      </c>
      <c r="G343" s="180" t="s">
        <v>130</v>
      </c>
      <c r="H343" s="181">
        <v>400</v>
      </c>
      <c r="I343" s="182"/>
      <c r="J343" s="183">
        <f>ROUND(I343*H343,2)</f>
        <v>0</v>
      </c>
      <c r="K343" s="179" t="s">
        <v>131</v>
      </c>
      <c r="L343" s="42"/>
      <c r="M343" s="184" t="s">
        <v>19</v>
      </c>
      <c r="N343" s="185" t="s">
        <v>48</v>
      </c>
      <c r="O343" s="68"/>
      <c r="P343" s="186">
        <f>O343*H343</f>
        <v>0</v>
      </c>
      <c r="Q343" s="186">
        <v>0</v>
      </c>
      <c r="R343" s="186">
        <f>Q343*H343</f>
        <v>0</v>
      </c>
      <c r="S343" s="186">
        <v>0</v>
      </c>
      <c r="T343" s="187">
        <f>S343*H343</f>
        <v>0</v>
      </c>
      <c r="U343" s="37"/>
      <c r="V343" s="37"/>
      <c r="W343" s="37"/>
      <c r="X343" s="37"/>
      <c r="Y343" s="37"/>
      <c r="Z343" s="37"/>
      <c r="AA343" s="37"/>
      <c r="AB343" s="37"/>
      <c r="AC343" s="37"/>
      <c r="AD343" s="37"/>
      <c r="AE343" s="37"/>
      <c r="AR343" s="188" t="s">
        <v>132</v>
      </c>
      <c r="AT343" s="188" t="s">
        <v>127</v>
      </c>
      <c r="AU343" s="188" t="s">
        <v>85</v>
      </c>
      <c r="AY343" s="20" t="s">
        <v>125</v>
      </c>
      <c r="BE343" s="189">
        <f>IF(N343="základní",J343,0)</f>
        <v>0</v>
      </c>
      <c r="BF343" s="189">
        <f>IF(N343="snížená",J343,0)</f>
        <v>0</v>
      </c>
      <c r="BG343" s="189">
        <f>IF(N343="zákl. přenesená",J343,0)</f>
        <v>0</v>
      </c>
      <c r="BH343" s="189">
        <f>IF(N343="sníž. přenesená",J343,0)</f>
        <v>0</v>
      </c>
      <c r="BI343" s="189">
        <f>IF(N343="nulová",J343,0)</f>
        <v>0</v>
      </c>
      <c r="BJ343" s="20" t="s">
        <v>132</v>
      </c>
      <c r="BK343" s="189">
        <f>ROUND(I343*H343,2)</f>
        <v>0</v>
      </c>
      <c r="BL343" s="20" t="s">
        <v>132</v>
      </c>
      <c r="BM343" s="188" t="s">
        <v>410</v>
      </c>
    </row>
    <row r="344" spans="1:65" s="2" customFormat="1" ht="19.2">
      <c r="A344" s="37"/>
      <c r="B344" s="38"/>
      <c r="C344" s="39"/>
      <c r="D344" s="190" t="s">
        <v>134</v>
      </c>
      <c r="E344" s="39"/>
      <c r="F344" s="191" t="s">
        <v>411</v>
      </c>
      <c r="G344" s="39"/>
      <c r="H344" s="39"/>
      <c r="I344" s="192"/>
      <c r="J344" s="39"/>
      <c r="K344" s="39"/>
      <c r="L344" s="42"/>
      <c r="M344" s="193"/>
      <c r="N344" s="194"/>
      <c r="O344" s="68"/>
      <c r="P344" s="68"/>
      <c r="Q344" s="68"/>
      <c r="R344" s="68"/>
      <c r="S344" s="68"/>
      <c r="T344" s="69"/>
      <c r="U344" s="37"/>
      <c r="V344" s="37"/>
      <c r="W344" s="37"/>
      <c r="X344" s="37"/>
      <c r="Y344" s="37"/>
      <c r="Z344" s="37"/>
      <c r="AA344" s="37"/>
      <c r="AB344" s="37"/>
      <c r="AC344" s="37"/>
      <c r="AD344" s="37"/>
      <c r="AE344" s="37"/>
      <c r="AT344" s="20" t="s">
        <v>134</v>
      </c>
      <c r="AU344" s="20" t="s">
        <v>85</v>
      </c>
    </row>
    <row r="345" spans="1:65" s="2" customFormat="1" ht="10.199999999999999">
      <c r="A345" s="37"/>
      <c r="B345" s="38"/>
      <c r="C345" s="39"/>
      <c r="D345" s="195" t="s">
        <v>136</v>
      </c>
      <c r="E345" s="39"/>
      <c r="F345" s="196" t="s">
        <v>412</v>
      </c>
      <c r="G345" s="39"/>
      <c r="H345" s="39"/>
      <c r="I345" s="192"/>
      <c r="J345" s="39"/>
      <c r="K345" s="39"/>
      <c r="L345" s="42"/>
      <c r="M345" s="193"/>
      <c r="N345" s="194"/>
      <c r="O345" s="68"/>
      <c r="P345" s="68"/>
      <c r="Q345" s="68"/>
      <c r="R345" s="68"/>
      <c r="S345" s="68"/>
      <c r="T345" s="69"/>
      <c r="U345" s="37"/>
      <c r="V345" s="37"/>
      <c r="W345" s="37"/>
      <c r="X345" s="37"/>
      <c r="Y345" s="37"/>
      <c r="Z345" s="37"/>
      <c r="AA345" s="37"/>
      <c r="AB345" s="37"/>
      <c r="AC345" s="37"/>
      <c r="AD345" s="37"/>
      <c r="AE345" s="37"/>
      <c r="AT345" s="20" t="s">
        <v>136</v>
      </c>
      <c r="AU345" s="20" t="s">
        <v>85</v>
      </c>
    </row>
    <row r="346" spans="1:65" s="13" customFormat="1" ht="10.199999999999999">
      <c r="B346" s="198"/>
      <c r="C346" s="199"/>
      <c r="D346" s="190" t="s">
        <v>140</v>
      </c>
      <c r="E346" s="200" t="s">
        <v>19</v>
      </c>
      <c r="F346" s="201" t="s">
        <v>413</v>
      </c>
      <c r="G346" s="199"/>
      <c r="H346" s="202">
        <v>400</v>
      </c>
      <c r="I346" s="203"/>
      <c r="J346" s="199"/>
      <c r="K346" s="199"/>
      <c r="L346" s="204"/>
      <c r="M346" s="205"/>
      <c r="N346" s="206"/>
      <c r="O346" s="206"/>
      <c r="P346" s="206"/>
      <c r="Q346" s="206"/>
      <c r="R346" s="206"/>
      <c r="S346" s="206"/>
      <c r="T346" s="207"/>
      <c r="AT346" s="208" t="s">
        <v>140</v>
      </c>
      <c r="AU346" s="208" t="s">
        <v>85</v>
      </c>
      <c r="AV346" s="13" t="s">
        <v>85</v>
      </c>
      <c r="AW346" s="13" t="s">
        <v>36</v>
      </c>
      <c r="AX346" s="13" t="s">
        <v>75</v>
      </c>
      <c r="AY346" s="208" t="s">
        <v>125</v>
      </c>
    </row>
    <row r="347" spans="1:65" s="14" customFormat="1" ht="10.199999999999999">
      <c r="B347" s="209"/>
      <c r="C347" s="210"/>
      <c r="D347" s="190" t="s">
        <v>140</v>
      </c>
      <c r="E347" s="211" t="s">
        <v>19</v>
      </c>
      <c r="F347" s="212" t="s">
        <v>145</v>
      </c>
      <c r="G347" s="210"/>
      <c r="H347" s="213">
        <v>400</v>
      </c>
      <c r="I347" s="214"/>
      <c r="J347" s="210"/>
      <c r="K347" s="210"/>
      <c r="L347" s="215"/>
      <c r="M347" s="216"/>
      <c r="N347" s="217"/>
      <c r="O347" s="217"/>
      <c r="P347" s="217"/>
      <c r="Q347" s="217"/>
      <c r="R347" s="217"/>
      <c r="S347" s="217"/>
      <c r="T347" s="218"/>
      <c r="AT347" s="219" t="s">
        <v>140</v>
      </c>
      <c r="AU347" s="219" t="s">
        <v>85</v>
      </c>
      <c r="AV347" s="14" t="s">
        <v>132</v>
      </c>
      <c r="AW347" s="14" t="s">
        <v>36</v>
      </c>
      <c r="AX347" s="14" t="s">
        <v>83</v>
      </c>
      <c r="AY347" s="219" t="s">
        <v>125</v>
      </c>
    </row>
    <row r="348" spans="1:65" s="2" customFormat="1" ht="37.799999999999997" customHeight="1">
      <c r="A348" s="37"/>
      <c r="B348" s="38"/>
      <c r="C348" s="177" t="s">
        <v>414</v>
      </c>
      <c r="D348" s="177" t="s">
        <v>127</v>
      </c>
      <c r="E348" s="178" t="s">
        <v>182</v>
      </c>
      <c r="F348" s="179" t="s">
        <v>415</v>
      </c>
      <c r="G348" s="180" t="s">
        <v>130</v>
      </c>
      <c r="H348" s="181">
        <v>261.851</v>
      </c>
      <c r="I348" s="182"/>
      <c r="J348" s="183">
        <f>ROUND(I348*H348,2)</f>
        <v>0</v>
      </c>
      <c r="K348" s="179" t="s">
        <v>19</v>
      </c>
      <c r="L348" s="42"/>
      <c r="M348" s="184" t="s">
        <v>19</v>
      </c>
      <c r="N348" s="185" t="s">
        <v>48</v>
      </c>
      <c r="O348" s="68"/>
      <c r="P348" s="186">
        <f>O348*H348</f>
        <v>0</v>
      </c>
      <c r="Q348" s="186">
        <v>5.8999999999999997E-2</v>
      </c>
      <c r="R348" s="186">
        <f>Q348*H348</f>
        <v>15.449209</v>
      </c>
      <c r="S348" s="186">
        <v>0</v>
      </c>
      <c r="T348" s="187">
        <f>S348*H348</f>
        <v>0</v>
      </c>
      <c r="U348" s="37"/>
      <c r="V348" s="37"/>
      <c r="W348" s="37"/>
      <c r="X348" s="37"/>
      <c r="Y348" s="37"/>
      <c r="Z348" s="37"/>
      <c r="AA348" s="37"/>
      <c r="AB348" s="37"/>
      <c r="AC348" s="37"/>
      <c r="AD348" s="37"/>
      <c r="AE348" s="37"/>
      <c r="AR348" s="188" t="s">
        <v>132</v>
      </c>
      <c r="AT348" s="188" t="s">
        <v>127</v>
      </c>
      <c r="AU348" s="188" t="s">
        <v>85</v>
      </c>
      <c r="AY348" s="20" t="s">
        <v>125</v>
      </c>
      <c r="BE348" s="189">
        <f>IF(N348="základní",J348,0)</f>
        <v>0</v>
      </c>
      <c r="BF348" s="189">
        <f>IF(N348="snížená",J348,0)</f>
        <v>0</v>
      </c>
      <c r="BG348" s="189">
        <f>IF(N348="zákl. přenesená",J348,0)</f>
        <v>0</v>
      </c>
      <c r="BH348" s="189">
        <f>IF(N348="sníž. přenesená",J348,0)</f>
        <v>0</v>
      </c>
      <c r="BI348" s="189">
        <f>IF(N348="nulová",J348,0)</f>
        <v>0</v>
      </c>
      <c r="BJ348" s="20" t="s">
        <v>132</v>
      </c>
      <c r="BK348" s="189">
        <f>ROUND(I348*H348,2)</f>
        <v>0</v>
      </c>
      <c r="BL348" s="20" t="s">
        <v>132</v>
      </c>
      <c r="BM348" s="188" t="s">
        <v>416</v>
      </c>
    </row>
    <row r="349" spans="1:65" s="2" customFormat="1" ht="38.4">
      <c r="A349" s="37"/>
      <c r="B349" s="38"/>
      <c r="C349" s="39"/>
      <c r="D349" s="190" t="s">
        <v>134</v>
      </c>
      <c r="E349" s="39"/>
      <c r="F349" s="191" t="s">
        <v>417</v>
      </c>
      <c r="G349" s="39"/>
      <c r="H349" s="39"/>
      <c r="I349" s="192"/>
      <c r="J349" s="39"/>
      <c r="K349" s="39"/>
      <c r="L349" s="42"/>
      <c r="M349" s="193"/>
      <c r="N349" s="194"/>
      <c r="O349" s="68"/>
      <c r="P349" s="68"/>
      <c r="Q349" s="68"/>
      <c r="R349" s="68"/>
      <c r="S349" s="68"/>
      <c r="T349" s="69"/>
      <c r="U349" s="37"/>
      <c r="V349" s="37"/>
      <c r="W349" s="37"/>
      <c r="X349" s="37"/>
      <c r="Y349" s="37"/>
      <c r="Z349" s="37"/>
      <c r="AA349" s="37"/>
      <c r="AB349" s="37"/>
      <c r="AC349" s="37"/>
      <c r="AD349" s="37"/>
      <c r="AE349" s="37"/>
      <c r="AT349" s="20" t="s">
        <v>134</v>
      </c>
      <c r="AU349" s="20" t="s">
        <v>85</v>
      </c>
    </row>
    <row r="350" spans="1:65" s="2" customFormat="1" ht="28.8">
      <c r="A350" s="37"/>
      <c r="B350" s="38"/>
      <c r="C350" s="39"/>
      <c r="D350" s="190" t="s">
        <v>138</v>
      </c>
      <c r="E350" s="39"/>
      <c r="F350" s="197" t="s">
        <v>418</v>
      </c>
      <c r="G350" s="39"/>
      <c r="H350" s="39"/>
      <c r="I350" s="192"/>
      <c r="J350" s="39"/>
      <c r="K350" s="39"/>
      <c r="L350" s="42"/>
      <c r="M350" s="193"/>
      <c r="N350" s="194"/>
      <c r="O350" s="68"/>
      <c r="P350" s="68"/>
      <c r="Q350" s="68"/>
      <c r="R350" s="68"/>
      <c r="S350" s="68"/>
      <c r="T350" s="69"/>
      <c r="U350" s="37"/>
      <c r="V350" s="37"/>
      <c r="W350" s="37"/>
      <c r="X350" s="37"/>
      <c r="Y350" s="37"/>
      <c r="Z350" s="37"/>
      <c r="AA350" s="37"/>
      <c r="AB350" s="37"/>
      <c r="AC350" s="37"/>
      <c r="AD350" s="37"/>
      <c r="AE350" s="37"/>
      <c r="AT350" s="20" t="s">
        <v>138</v>
      </c>
      <c r="AU350" s="20" t="s">
        <v>85</v>
      </c>
    </row>
    <row r="351" spans="1:65" s="15" customFormat="1" ht="10.199999999999999">
      <c r="B351" s="220"/>
      <c r="C351" s="221"/>
      <c r="D351" s="190" t="s">
        <v>140</v>
      </c>
      <c r="E351" s="222" t="s">
        <v>19</v>
      </c>
      <c r="F351" s="223" t="s">
        <v>333</v>
      </c>
      <c r="G351" s="221"/>
      <c r="H351" s="222" t="s">
        <v>19</v>
      </c>
      <c r="I351" s="224"/>
      <c r="J351" s="221"/>
      <c r="K351" s="221"/>
      <c r="L351" s="225"/>
      <c r="M351" s="226"/>
      <c r="N351" s="227"/>
      <c r="O351" s="227"/>
      <c r="P351" s="227"/>
      <c r="Q351" s="227"/>
      <c r="R351" s="227"/>
      <c r="S351" s="227"/>
      <c r="T351" s="228"/>
      <c r="AT351" s="229" t="s">
        <v>140</v>
      </c>
      <c r="AU351" s="229" t="s">
        <v>85</v>
      </c>
      <c r="AV351" s="15" t="s">
        <v>83</v>
      </c>
      <c r="AW351" s="15" t="s">
        <v>36</v>
      </c>
      <c r="AX351" s="15" t="s">
        <v>75</v>
      </c>
      <c r="AY351" s="229" t="s">
        <v>125</v>
      </c>
    </row>
    <row r="352" spans="1:65" s="13" customFormat="1" ht="10.199999999999999">
      <c r="B352" s="198"/>
      <c r="C352" s="199"/>
      <c r="D352" s="190" t="s">
        <v>140</v>
      </c>
      <c r="E352" s="200" t="s">
        <v>19</v>
      </c>
      <c r="F352" s="201" t="s">
        <v>419</v>
      </c>
      <c r="G352" s="199"/>
      <c r="H352" s="202">
        <v>65.956000000000003</v>
      </c>
      <c r="I352" s="203"/>
      <c r="J352" s="199"/>
      <c r="K352" s="199"/>
      <c r="L352" s="204"/>
      <c r="M352" s="205"/>
      <c r="N352" s="206"/>
      <c r="O352" s="206"/>
      <c r="P352" s="206"/>
      <c r="Q352" s="206"/>
      <c r="R352" s="206"/>
      <c r="S352" s="206"/>
      <c r="T352" s="207"/>
      <c r="AT352" s="208" t="s">
        <v>140</v>
      </c>
      <c r="AU352" s="208" t="s">
        <v>85</v>
      </c>
      <c r="AV352" s="13" t="s">
        <v>85</v>
      </c>
      <c r="AW352" s="13" t="s">
        <v>36</v>
      </c>
      <c r="AX352" s="13" t="s">
        <v>75</v>
      </c>
      <c r="AY352" s="208" t="s">
        <v>125</v>
      </c>
    </row>
    <row r="353" spans="1:65" s="13" customFormat="1" ht="10.199999999999999">
      <c r="B353" s="198"/>
      <c r="C353" s="199"/>
      <c r="D353" s="190" t="s">
        <v>140</v>
      </c>
      <c r="E353" s="200" t="s">
        <v>19</v>
      </c>
      <c r="F353" s="201" t="s">
        <v>420</v>
      </c>
      <c r="G353" s="199"/>
      <c r="H353" s="202">
        <v>60.683</v>
      </c>
      <c r="I353" s="203"/>
      <c r="J353" s="199"/>
      <c r="K353" s="199"/>
      <c r="L353" s="204"/>
      <c r="M353" s="205"/>
      <c r="N353" s="206"/>
      <c r="O353" s="206"/>
      <c r="P353" s="206"/>
      <c r="Q353" s="206"/>
      <c r="R353" s="206"/>
      <c r="S353" s="206"/>
      <c r="T353" s="207"/>
      <c r="AT353" s="208" t="s">
        <v>140</v>
      </c>
      <c r="AU353" s="208" t="s">
        <v>85</v>
      </c>
      <c r="AV353" s="13" t="s">
        <v>85</v>
      </c>
      <c r="AW353" s="13" t="s">
        <v>36</v>
      </c>
      <c r="AX353" s="13" t="s">
        <v>75</v>
      </c>
      <c r="AY353" s="208" t="s">
        <v>125</v>
      </c>
    </row>
    <row r="354" spans="1:65" s="13" customFormat="1" ht="10.199999999999999">
      <c r="B354" s="198"/>
      <c r="C354" s="199"/>
      <c r="D354" s="190" t="s">
        <v>140</v>
      </c>
      <c r="E354" s="200" t="s">
        <v>19</v>
      </c>
      <c r="F354" s="201" t="s">
        <v>421</v>
      </c>
      <c r="G354" s="199"/>
      <c r="H354" s="202">
        <v>5.343</v>
      </c>
      <c r="I354" s="203"/>
      <c r="J354" s="199"/>
      <c r="K354" s="199"/>
      <c r="L354" s="204"/>
      <c r="M354" s="205"/>
      <c r="N354" s="206"/>
      <c r="O354" s="206"/>
      <c r="P354" s="206"/>
      <c r="Q354" s="206"/>
      <c r="R354" s="206"/>
      <c r="S354" s="206"/>
      <c r="T354" s="207"/>
      <c r="AT354" s="208" t="s">
        <v>140</v>
      </c>
      <c r="AU354" s="208" t="s">
        <v>85</v>
      </c>
      <c r="AV354" s="13" t="s">
        <v>85</v>
      </c>
      <c r="AW354" s="13" t="s">
        <v>36</v>
      </c>
      <c r="AX354" s="13" t="s">
        <v>75</v>
      </c>
      <c r="AY354" s="208" t="s">
        <v>125</v>
      </c>
    </row>
    <row r="355" spans="1:65" s="13" customFormat="1" ht="10.199999999999999">
      <c r="B355" s="198"/>
      <c r="C355" s="199"/>
      <c r="D355" s="190" t="s">
        <v>140</v>
      </c>
      <c r="E355" s="200" t="s">
        <v>19</v>
      </c>
      <c r="F355" s="201" t="s">
        <v>422</v>
      </c>
      <c r="G355" s="199"/>
      <c r="H355" s="202">
        <v>129.869</v>
      </c>
      <c r="I355" s="203"/>
      <c r="J355" s="199"/>
      <c r="K355" s="199"/>
      <c r="L355" s="204"/>
      <c r="M355" s="205"/>
      <c r="N355" s="206"/>
      <c r="O355" s="206"/>
      <c r="P355" s="206"/>
      <c r="Q355" s="206"/>
      <c r="R355" s="206"/>
      <c r="S355" s="206"/>
      <c r="T355" s="207"/>
      <c r="AT355" s="208" t="s">
        <v>140</v>
      </c>
      <c r="AU355" s="208" t="s">
        <v>85</v>
      </c>
      <c r="AV355" s="13" t="s">
        <v>85</v>
      </c>
      <c r="AW355" s="13" t="s">
        <v>36</v>
      </c>
      <c r="AX355" s="13" t="s">
        <v>75</v>
      </c>
      <c r="AY355" s="208" t="s">
        <v>125</v>
      </c>
    </row>
    <row r="356" spans="1:65" s="14" customFormat="1" ht="10.199999999999999">
      <c r="B356" s="209"/>
      <c r="C356" s="210"/>
      <c r="D356" s="190" t="s">
        <v>140</v>
      </c>
      <c r="E356" s="211" t="s">
        <v>19</v>
      </c>
      <c r="F356" s="212" t="s">
        <v>145</v>
      </c>
      <c r="G356" s="210"/>
      <c r="H356" s="213">
        <v>261.851</v>
      </c>
      <c r="I356" s="214"/>
      <c r="J356" s="210"/>
      <c r="K356" s="210"/>
      <c r="L356" s="215"/>
      <c r="M356" s="216"/>
      <c r="N356" s="217"/>
      <c r="O356" s="217"/>
      <c r="P356" s="217"/>
      <c r="Q356" s="217"/>
      <c r="R356" s="217"/>
      <c r="S356" s="217"/>
      <c r="T356" s="218"/>
      <c r="AT356" s="219" t="s">
        <v>140</v>
      </c>
      <c r="AU356" s="219" t="s">
        <v>85</v>
      </c>
      <c r="AV356" s="14" t="s">
        <v>132</v>
      </c>
      <c r="AW356" s="14" t="s">
        <v>36</v>
      </c>
      <c r="AX356" s="14" t="s">
        <v>83</v>
      </c>
      <c r="AY356" s="219" t="s">
        <v>125</v>
      </c>
    </row>
    <row r="357" spans="1:65" s="2" customFormat="1" ht="33" customHeight="1">
      <c r="A357" s="37"/>
      <c r="B357" s="38"/>
      <c r="C357" s="177" t="s">
        <v>423</v>
      </c>
      <c r="D357" s="177" t="s">
        <v>127</v>
      </c>
      <c r="E357" s="178" t="s">
        <v>424</v>
      </c>
      <c r="F357" s="179" t="s">
        <v>425</v>
      </c>
      <c r="G357" s="180" t="s">
        <v>130</v>
      </c>
      <c r="H357" s="181">
        <v>29.094999999999999</v>
      </c>
      <c r="I357" s="182"/>
      <c r="J357" s="183">
        <f>ROUND(I357*H357,2)</f>
        <v>0</v>
      </c>
      <c r="K357" s="179" t="s">
        <v>131</v>
      </c>
      <c r="L357" s="42"/>
      <c r="M357" s="184" t="s">
        <v>19</v>
      </c>
      <c r="N357" s="185" t="s">
        <v>48</v>
      </c>
      <c r="O357" s="68"/>
      <c r="P357" s="186">
        <f>O357*H357</f>
        <v>0</v>
      </c>
      <c r="Q357" s="186">
        <v>0</v>
      </c>
      <c r="R357" s="186">
        <f>Q357*H357</f>
        <v>0</v>
      </c>
      <c r="S357" s="186">
        <v>5.8999999999999997E-2</v>
      </c>
      <c r="T357" s="187">
        <f>S357*H357</f>
        <v>1.7166049999999999</v>
      </c>
      <c r="U357" s="37"/>
      <c r="V357" s="37"/>
      <c r="W357" s="37"/>
      <c r="X357" s="37"/>
      <c r="Y357" s="37"/>
      <c r="Z357" s="37"/>
      <c r="AA357" s="37"/>
      <c r="AB357" s="37"/>
      <c r="AC357" s="37"/>
      <c r="AD357" s="37"/>
      <c r="AE357" s="37"/>
      <c r="AR357" s="188" t="s">
        <v>132</v>
      </c>
      <c r="AT357" s="188" t="s">
        <v>127</v>
      </c>
      <c r="AU357" s="188" t="s">
        <v>85</v>
      </c>
      <c r="AY357" s="20" t="s">
        <v>125</v>
      </c>
      <c r="BE357" s="189">
        <f>IF(N357="základní",J357,0)</f>
        <v>0</v>
      </c>
      <c r="BF357" s="189">
        <f>IF(N357="snížená",J357,0)</f>
        <v>0</v>
      </c>
      <c r="BG357" s="189">
        <f>IF(N357="zákl. přenesená",J357,0)</f>
        <v>0</v>
      </c>
      <c r="BH357" s="189">
        <f>IF(N357="sníž. přenesená",J357,0)</f>
        <v>0</v>
      </c>
      <c r="BI357" s="189">
        <f>IF(N357="nulová",J357,0)</f>
        <v>0</v>
      </c>
      <c r="BJ357" s="20" t="s">
        <v>132</v>
      </c>
      <c r="BK357" s="189">
        <f>ROUND(I357*H357,2)</f>
        <v>0</v>
      </c>
      <c r="BL357" s="20" t="s">
        <v>132</v>
      </c>
      <c r="BM357" s="188" t="s">
        <v>426</v>
      </c>
    </row>
    <row r="358" spans="1:65" s="2" customFormat="1" ht="28.8">
      <c r="A358" s="37"/>
      <c r="B358" s="38"/>
      <c r="C358" s="39"/>
      <c r="D358" s="190" t="s">
        <v>134</v>
      </c>
      <c r="E358" s="39"/>
      <c r="F358" s="191" t="s">
        <v>427</v>
      </c>
      <c r="G358" s="39"/>
      <c r="H358" s="39"/>
      <c r="I358" s="192"/>
      <c r="J358" s="39"/>
      <c r="K358" s="39"/>
      <c r="L358" s="42"/>
      <c r="M358" s="193"/>
      <c r="N358" s="194"/>
      <c r="O358" s="68"/>
      <c r="P358" s="68"/>
      <c r="Q358" s="68"/>
      <c r="R358" s="68"/>
      <c r="S358" s="68"/>
      <c r="T358" s="69"/>
      <c r="U358" s="37"/>
      <c r="V358" s="37"/>
      <c r="W358" s="37"/>
      <c r="X358" s="37"/>
      <c r="Y358" s="37"/>
      <c r="Z358" s="37"/>
      <c r="AA358" s="37"/>
      <c r="AB358" s="37"/>
      <c r="AC358" s="37"/>
      <c r="AD358" s="37"/>
      <c r="AE358" s="37"/>
      <c r="AT358" s="20" t="s">
        <v>134</v>
      </c>
      <c r="AU358" s="20" t="s">
        <v>85</v>
      </c>
    </row>
    <row r="359" spans="1:65" s="2" customFormat="1" ht="10.199999999999999">
      <c r="A359" s="37"/>
      <c r="B359" s="38"/>
      <c r="C359" s="39"/>
      <c r="D359" s="195" t="s">
        <v>136</v>
      </c>
      <c r="E359" s="39"/>
      <c r="F359" s="196" t="s">
        <v>428</v>
      </c>
      <c r="G359" s="39"/>
      <c r="H359" s="39"/>
      <c r="I359" s="192"/>
      <c r="J359" s="39"/>
      <c r="K359" s="39"/>
      <c r="L359" s="42"/>
      <c r="M359" s="193"/>
      <c r="N359" s="194"/>
      <c r="O359" s="68"/>
      <c r="P359" s="68"/>
      <c r="Q359" s="68"/>
      <c r="R359" s="68"/>
      <c r="S359" s="68"/>
      <c r="T359" s="69"/>
      <c r="U359" s="37"/>
      <c r="V359" s="37"/>
      <c r="W359" s="37"/>
      <c r="X359" s="37"/>
      <c r="Y359" s="37"/>
      <c r="Z359" s="37"/>
      <c r="AA359" s="37"/>
      <c r="AB359" s="37"/>
      <c r="AC359" s="37"/>
      <c r="AD359" s="37"/>
      <c r="AE359" s="37"/>
      <c r="AT359" s="20" t="s">
        <v>136</v>
      </c>
      <c r="AU359" s="20" t="s">
        <v>85</v>
      </c>
    </row>
    <row r="360" spans="1:65" s="15" customFormat="1" ht="10.199999999999999">
      <c r="B360" s="220"/>
      <c r="C360" s="221"/>
      <c r="D360" s="190" t="s">
        <v>140</v>
      </c>
      <c r="E360" s="222" t="s">
        <v>19</v>
      </c>
      <c r="F360" s="223" t="s">
        <v>429</v>
      </c>
      <c r="G360" s="221"/>
      <c r="H360" s="222" t="s">
        <v>19</v>
      </c>
      <c r="I360" s="224"/>
      <c r="J360" s="221"/>
      <c r="K360" s="221"/>
      <c r="L360" s="225"/>
      <c r="M360" s="226"/>
      <c r="N360" s="227"/>
      <c r="O360" s="227"/>
      <c r="P360" s="227"/>
      <c r="Q360" s="227"/>
      <c r="R360" s="227"/>
      <c r="S360" s="227"/>
      <c r="T360" s="228"/>
      <c r="AT360" s="229" t="s">
        <v>140</v>
      </c>
      <c r="AU360" s="229" t="s">
        <v>85</v>
      </c>
      <c r="AV360" s="15" t="s">
        <v>83</v>
      </c>
      <c r="AW360" s="15" t="s">
        <v>36</v>
      </c>
      <c r="AX360" s="15" t="s">
        <v>75</v>
      </c>
      <c r="AY360" s="229" t="s">
        <v>125</v>
      </c>
    </row>
    <row r="361" spans="1:65" s="13" customFormat="1" ht="10.199999999999999">
      <c r="B361" s="198"/>
      <c r="C361" s="199"/>
      <c r="D361" s="190" t="s">
        <v>140</v>
      </c>
      <c r="E361" s="200" t="s">
        <v>19</v>
      </c>
      <c r="F361" s="201" t="s">
        <v>430</v>
      </c>
      <c r="G361" s="199"/>
      <c r="H361" s="202">
        <v>7.3280000000000003</v>
      </c>
      <c r="I361" s="203"/>
      <c r="J361" s="199"/>
      <c r="K361" s="199"/>
      <c r="L361" s="204"/>
      <c r="M361" s="205"/>
      <c r="N361" s="206"/>
      <c r="O361" s="206"/>
      <c r="P361" s="206"/>
      <c r="Q361" s="206"/>
      <c r="R361" s="206"/>
      <c r="S361" s="206"/>
      <c r="T361" s="207"/>
      <c r="AT361" s="208" t="s">
        <v>140</v>
      </c>
      <c r="AU361" s="208" t="s">
        <v>85</v>
      </c>
      <c r="AV361" s="13" t="s">
        <v>85</v>
      </c>
      <c r="AW361" s="13" t="s">
        <v>36</v>
      </c>
      <c r="AX361" s="13" t="s">
        <v>75</v>
      </c>
      <c r="AY361" s="208" t="s">
        <v>125</v>
      </c>
    </row>
    <row r="362" spans="1:65" s="13" customFormat="1" ht="10.199999999999999">
      <c r="B362" s="198"/>
      <c r="C362" s="199"/>
      <c r="D362" s="190" t="s">
        <v>140</v>
      </c>
      <c r="E362" s="200" t="s">
        <v>19</v>
      </c>
      <c r="F362" s="201" t="s">
        <v>431</v>
      </c>
      <c r="G362" s="199"/>
      <c r="H362" s="202">
        <v>6.7430000000000003</v>
      </c>
      <c r="I362" s="203"/>
      <c r="J362" s="199"/>
      <c r="K362" s="199"/>
      <c r="L362" s="204"/>
      <c r="M362" s="205"/>
      <c r="N362" s="206"/>
      <c r="O362" s="206"/>
      <c r="P362" s="206"/>
      <c r="Q362" s="206"/>
      <c r="R362" s="206"/>
      <c r="S362" s="206"/>
      <c r="T362" s="207"/>
      <c r="AT362" s="208" t="s">
        <v>140</v>
      </c>
      <c r="AU362" s="208" t="s">
        <v>85</v>
      </c>
      <c r="AV362" s="13" t="s">
        <v>85</v>
      </c>
      <c r="AW362" s="13" t="s">
        <v>36</v>
      </c>
      <c r="AX362" s="13" t="s">
        <v>75</v>
      </c>
      <c r="AY362" s="208" t="s">
        <v>125</v>
      </c>
    </row>
    <row r="363" spans="1:65" s="13" customFormat="1" ht="10.199999999999999">
      <c r="B363" s="198"/>
      <c r="C363" s="199"/>
      <c r="D363" s="190" t="s">
        <v>140</v>
      </c>
      <c r="E363" s="200" t="s">
        <v>19</v>
      </c>
      <c r="F363" s="201" t="s">
        <v>432</v>
      </c>
      <c r="G363" s="199"/>
      <c r="H363" s="202">
        <v>0.59399999999999997</v>
      </c>
      <c r="I363" s="203"/>
      <c r="J363" s="199"/>
      <c r="K363" s="199"/>
      <c r="L363" s="204"/>
      <c r="M363" s="205"/>
      <c r="N363" s="206"/>
      <c r="O363" s="206"/>
      <c r="P363" s="206"/>
      <c r="Q363" s="206"/>
      <c r="R363" s="206"/>
      <c r="S363" s="206"/>
      <c r="T363" s="207"/>
      <c r="AT363" s="208" t="s">
        <v>140</v>
      </c>
      <c r="AU363" s="208" t="s">
        <v>85</v>
      </c>
      <c r="AV363" s="13" t="s">
        <v>85</v>
      </c>
      <c r="AW363" s="13" t="s">
        <v>36</v>
      </c>
      <c r="AX363" s="13" t="s">
        <v>75</v>
      </c>
      <c r="AY363" s="208" t="s">
        <v>125</v>
      </c>
    </row>
    <row r="364" spans="1:65" s="13" customFormat="1" ht="10.199999999999999">
      <c r="B364" s="198"/>
      <c r="C364" s="199"/>
      <c r="D364" s="190" t="s">
        <v>140</v>
      </c>
      <c r="E364" s="200" t="s">
        <v>19</v>
      </c>
      <c r="F364" s="201" t="s">
        <v>433</v>
      </c>
      <c r="G364" s="199"/>
      <c r="H364" s="202">
        <v>14.43</v>
      </c>
      <c r="I364" s="203"/>
      <c r="J364" s="199"/>
      <c r="K364" s="199"/>
      <c r="L364" s="204"/>
      <c r="M364" s="205"/>
      <c r="N364" s="206"/>
      <c r="O364" s="206"/>
      <c r="P364" s="206"/>
      <c r="Q364" s="206"/>
      <c r="R364" s="206"/>
      <c r="S364" s="206"/>
      <c r="T364" s="207"/>
      <c r="AT364" s="208" t="s">
        <v>140</v>
      </c>
      <c r="AU364" s="208" t="s">
        <v>85</v>
      </c>
      <c r="AV364" s="13" t="s">
        <v>85</v>
      </c>
      <c r="AW364" s="13" t="s">
        <v>36</v>
      </c>
      <c r="AX364" s="13" t="s">
        <v>75</v>
      </c>
      <c r="AY364" s="208" t="s">
        <v>125</v>
      </c>
    </row>
    <row r="365" spans="1:65" s="14" customFormat="1" ht="10.199999999999999">
      <c r="B365" s="209"/>
      <c r="C365" s="210"/>
      <c r="D365" s="190" t="s">
        <v>140</v>
      </c>
      <c r="E365" s="211" t="s">
        <v>19</v>
      </c>
      <c r="F365" s="212" t="s">
        <v>145</v>
      </c>
      <c r="G365" s="210"/>
      <c r="H365" s="213">
        <v>29.094999999999999</v>
      </c>
      <c r="I365" s="214"/>
      <c r="J365" s="210"/>
      <c r="K365" s="210"/>
      <c r="L365" s="215"/>
      <c r="M365" s="216"/>
      <c r="N365" s="217"/>
      <c r="O365" s="217"/>
      <c r="P365" s="217"/>
      <c r="Q365" s="217"/>
      <c r="R365" s="217"/>
      <c r="S365" s="217"/>
      <c r="T365" s="218"/>
      <c r="AT365" s="219" t="s">
        <v>140</v>
      </c>
      <c r="AU365" s="219" t="s">
        <v>85</v>
      </c>
      <c r="AV365" s="14" t="s">
        <v>132</v>
      </c>
      <c r="AW365" s="14" t="s">
        <v>36</v>
      </c>
      <c r="AX365" s="14" t="s">
        <v>83</v>
      </c>
      <c r="AY365" s="219" t="s">
        <v>125</v>
      </c>
    </row>
    <row r="366" spans="1:65" s="2" customFormat="1" ht="24.15" customHeight="1">
      <c r="A366" s="37"/>
      <c r="B366" s="38"/>
      <c r="C366" s="177" t="s">
        <v>434</v>
      </c>
      <c r="D366" s="177" t="s">
        <v>127</v>
      </c>
      <c r="E366" s="178" t="s">
        <v>435</v>
      </c>
      <c r="F366" s="179" t="s">
        <v>436</v>
      </c>
      <c r="G366" s="180" t="s">
        <v>292</v>
      </c>
      <c r="H366" s="181">
        <v>108.91500000000001</v>
      </c>
      <c r="I366" s="182"/>
      <c r="J366" s="183">
        <f>ROUND(I366*H366,2)</f>
        <v>0</v>
      </c>
      <c r="K366" s="179" t="s">
        <v>131</v>
      </c>
      <c r="L366" s="42"/>
      <c r="M366" s="184" t="s">
        <v>19</v>
      </c>
      <c r="N366" s="185" t="s">
        <v>48</v>
      </c>
      <c r="O366" s="68"/>
      <c r="P366" s="186">
        <f>O366*H366</f>
        <v>0</v>
      </c>
      <c r="Q366" s="186">
        <v>0</v>
      </c>
      <c r="R366" s="186">
        <f>Q366*H366</f>
        <v>0</v>
      </c>
      <c r="S366" s="186">
        <v>0.35</v>
      </c>
      <c r="T366" s="187">
        <f>S366*H366</f>
        <v>38.120249999999999</v>
      </c>
      <c r="U366" s="37"/>
      <c r="V366" s="37"/>
      <c r="W366" s="37"/>
      <c r="X366" s="37"/>
      <c r="Y366" s="37"/>
      <c r="Z366" s="37"/>
      <c r="AA366" s="37"/>
      <c r="AB366" s="37"/>
      <c r="AC366" s="37"/>
      <c r="AD366" s="37"/>
      <c r="AE366" s="37"/>
      <c r="AR366" s="188" t="s">
        <v>132</v>
      </c>
      <c r="AT366" s="188" t="s">
        <v>127</v>
      </c>
      <c r="AU366" s="188" t="s">
        <v>85</v>
      </c>
      <c r="AY366" s="20" t="s">
        <v>125</v>
      </c>
      <c r="BE366" s="189">
        <f>IF(N366="základní",J366,0)</f>
        <v>0</v>
      </c>
      <c r="BF366" s="189">
        <f>IF(N366="snížená",J366,0)</f>
        <v>0</v>
      </c>
      <c r="BG366" s="189">
        <f>IF(N366="zákl. přenesená",J366,0)</f>
        <v>0</v>
      </c>
      <c r="BH366" s="189">
        <f>IF(N366="sníž. přenesená",J366,0)</f>
        <v>0</v>
      </c>
      <c r="BI366" s="189">
        <f>IF(N366="nulová",J366,0)</f>
        <v>0</v>
      </c>
      <c r="BJ366" s="20" t="s">
        <v>132</v>
      </c>
      <c r="BK366" s="189">
        <f>ROUND(I366*H366,2)</f>
        <v>0</v>
      </c>
      <c r="BL366" s="20" t="s">
        <v>132</v>
      </c>
      <c r="BM366" s="188" t="s">
        <v>437</v>
      </c>
    </row>
    <row r="367" spans="1:65" s="2" customFormat="1" ht="48">
      <c r="A367" s="37"/>
      <c r="B367" s="38"/>
      <c r="C367" s="39"/>
      <c r="D367" s="190" t="s">
        <v>134</v>
      </c>
      <c r="E367" s="39"/>
      <c r="F367" s="191" t="s">
        <v>438</v>
      </c>
      <c r="G367" s="39"/>
      <c r="H367" s="39"/>
      <c r="I367" s="192"/>
      <c r="J367" s="39"/>
      <c r="K367" s="39"/>
      <c r="L367" s="42"/>
      <c r="M367" s="193"/>
      <c r="N367" s="194"/>
      <c r="O367" s="68"/>
      <c r="P367" s="68"/>
      <c r="Q367" s="68"/>
      <c r="R367" s="68"/>
      <c r="S367" s="68"/>
      <c r="T367" s="69"/>
      <c r="U367" s="37"/>
      <c r="V367" s="37"/>
      <c r="W367" s="37"/>
      <c r="X367" s="37"/>
      <c r="Y367" s="37"/>
      <c r="Z367" s="37"/>
      <c r="AA367" s="37"/>
      <c r="AB367" s="37"/>
      <c r="AC367" s="37"/>
      <c r="AD367" s="37"/>
      <c r="AE367" s="37"/>
      <c r="AT367" s="20" t="s">
        <v>134</v>
      </c>
      <c r="AU367" s="20" t="s">
        <v>85</v>
      </c>
    </row>
    <row r="368" spans="1:65" s="2" customFormat="1" ht="10.199999999999999">
      <c r="A368" s="37"/>
      <c r="B368" s="38"/>
      <c r="C368" s="39"/>
      <c r="D368" s="195" t="s">
        <v>136</v>
      </c>
      <c r="E368" s="39"/>
      <c r="F368" s="196" t="s">
        <v>439</v>
      </c>
      <c r="G368" s="39"/>
      <c r="H368" s="39"/>
      <c r="I368" s="192"/>
      <c r="J368" s="39"/>
      <c r="K368" s="39"/>
      <c r="L368" s="42"/>
      <c r="M368" s="193"/>
      <c r="N368" s="194"/>
      <c r="O368" s="68"/>
      <c r="P368" s="68"/>
      <c r="Q368" s="68"/>
      <c r="R368" s="68"/>
      <c r="S368" s="68"/>
      <c r="T368" s="69"/>
      <c r="U368" s="37"/>
      <c r="V368" s="37"/>
      <c r="W368" s="37"/>
      <c r="X368" s="37"/>
      <c r="Y368" s="37"/>
      <c r="Z368" s="37"/>
      <c r="AA368" s="37"/>
      <c r="AB368" s="37"/>
      <c r="AC368" s="37"/>
      <c r="AD368" s="37"/>
      <c r="AE368" s="37"/>
      <c r="AT368" s="20" t="s">
        <v>136</v>
      </c>
      <c r="AU368" s="20" t="s">
        <v>85</v>
      </c>
    </row>
    <row r="369" spans="1:65" s="13" customFormat="1" ht="10.199999999999999">
      <c r="B369" s="198"/>
      <c r="C369" s="199"/>
      <c r="D369" s="190" t="s">
        <v>140</v>
      </c>
      <c r="E369" s="200" t="s">
        <v>19</v>
      </c>
      <c r="F369" s="201" t="s">
        <v>440</v>
      </c>
      <c r="G369" s="199"/>
      <c r="H369" s="202">
        <v>108.91500000000001</v>
      </c>
      <c r="I369" s="203"/>
      <c r="J369" s="199"/>
      <c r="K369" s="199"/>
      <c r="L369" s="204"/>
      <c r="M369" s="205"/>
      <c r="N369" s="206"/>
      <c r="O369" s="206"/>
      <c r="P369" s="206"/>
      <c r="Q369" s="206"/>
      <c r="R369" s="206"/>
      <c r="S369" s="206"/>
      <c r="T369" s="207"/>
      <c r="AT369" s="208" t="s">
        <v>140</v>
      </c>
      <c r="AU369" s="208" t="s">
        <v>85</v>
      </c>
      <c r="AV369" s="13" t="s">
        <v>85</v>
      </c>
      <c r="AW369" s="13" t="s">
        <v>36</v>
      </c>
      <c r="AX369" s="13" t="s">
        <v>75</v>
      </c>
      <c r="AY369" s="208" t="s">
        <v>125</v>
      </c>
    </row>
    <row r="370" spans="1:65" s="14" customFormat="1" ht="10.199999999999999">
      <c r="B370" s="209"/>
      <c r="C370" s="210"/>
      <c r="D370" s="190" t="s">
        <v>140</v>
      </c>
      <c r="E370" s="211" t="s">
        <v>19</v>
      </c>
      <c r="F370" s="212" t="s">
        <v>145</v>
      </c>
      <c r="G370" s="210"/>
      <c r="H370" s="213">
        <v>108.91500000000001</v>
      </c>
      <c r="I370" s="214"/>
      <c r="J370" s="210"/>
      <c r="K370" s="210"/>
      <c r="L370" s="215"/>
      <c r="M370" s="216"/>
      <c r="N370" s="217"/>
      <c r="O370" s="217"/>
      <c r="P370" s="217"/>
      <c r="Q370" s="217"/>
      <c r="R370" s="217"/>
      <c r="S370" s="217"/>
      <c r="T370" s="218"/>
      <c r="AT370" s="219" t="s">
        <v>140</v>
      </c>
      <c r="AU370" s="219" t="s">
        <v>85</v>
      </c>
      <c r="AV370" s="14" t="s">
        <v>132</v>
      </c>
      <c r="AW370" s="14" t="s">
        <v>36</v>
      </c>
      <c r="AX370" s="14" t="s">
        <v>83</v>
      </c>
      <c r="AY370" s="219" t="s">
        <v>125</v>
      </c>
    </row>
    <row r="371" spans="1:65" s="2" customFormat="1" ht="24.15" customHeight="1">
      <c r="A371" s="37"/>
      <c r="B371" s="38"/>
      <c r="C371" s="177" t="s">
        <v>441</v>
      </c>
      <c r="D371" s="177" t="s">
        <v>127</v>
      </c>
      <c r="E371" s="178" t="s">
        <v>442</v>
      </c>
      <c r="F371" s="179" t="s">
        <v>443</v>
      </c>
      <c r="G371" s="180" t="s">
        <v>130</v>
      </c>
      <c r="H371" s="181">
        <v>261.851</v>
      </c>
      <c r="I371" s="182"/>
      <c r="J371" s="183">
        <f>ROUND(I371*H371,2)</f>
        <v>0</v>
      </c>
      <c r="K371" s="179" t="s">
        <v>131</v>
      </c>
      <c r="L371" s="42"/>
      <c r="M371" s="184" t="s">
        <v>19</v>
      </c>
      <c r="N371" s="185" t="s">
        <v>48</v>
      </c>
      <c r="O371" s="68"/>
      <c r="P371" s="186">
        <f>O371*H371</f>
        <v>0</v>
      </c>
      <c r="Q371" s="186">
        <v>0</v>
      </c>
      <c r="R371" s="186">
        <f>Q371*H371</f>
        <v>0</v>
      </c>
      <c r="S371" s="186">
        <v>0</v>
      </c>
      <c r="T371" s="187">
        <f>S371*H371</f>
        <v>0</v>
      </c>
      <c r="U371" s="37"/>
      <c r="V371" s="37"/>
      <c r="W371" s="37"/>
      <c r="X371" s="37"/>
      <c r="Y371" s="37"/>
      <c r="Z371" s="37"/>
      <c r="AA371" s="37"/>
      <c r="AB371" s="37"/>
      <c r="AC371" s="37"/>
      <c r="AD371" s="37"/>
      <c r="AE371" s="37"/>
      <c r="AR371" s="188" t="s">
        <v>132</v>
      </c>
      <c r="AT371" s="188" t="s">
        <v>127</v>
      </c>
      <c r="AU371" s="188" t="s">
        <v>85</v>
      </c>
      <c r="AY371" s="20" t="s">
        <v>125</v>
      </c>
      <c r="BE371" s="189">
        <f>IF(N371="základní",J371,0)</f>
        <v>0</v>
      </c>
      <c r="BF371" s="189">
        <f>IF(N371="snížená",J371,0)</f>
        <v>0</v>
      </c>
      <c r="BG371" s="189">
        <f>IF(N371="zákl. přenesená",J371,0)</f>
        <v>0</v>
      </c>
      <c r="BH371" s="189">
        <f>IF(N371="sníž. přenesená",J371,0)</f>
        <v>0</v>
      </c>
      <c r="BI371" s="189">
        <f>IF(N371="nulová",J371,0)</f>
        <v>0</v>
      </c>
      <c r="BJ371" s="20" t="s">
        <v>132</v>
      </c>
      <c r="BK371" s="189">
        <f>ROUND(I371*H371,2)</f>
        <v>0</v>
      </c>
      <c r="BL371" s="20" t="s">
        <v>132</v>
      </c>
      <c r="BM371" s="188" t="s">
        <v>444</v>
      </c>
    </row>
    <row r="372" spans="1:65" s="2" customFormat="1" ht="48">
      <c r="A372" s="37"/>
      <c r="B372" s="38"/>
      <c r="C372" s="39"/>
      <c r="D372" s="190" t="s">
        <v>134</v>
      </c>
      <c r="E372" s="39"/>
      <c r="F372" s="191" t="s">
        <v>445</v>
      </c>
      <c r="G372" s="39"/>
      <c r="H372" s="39"/>
      <c r="I372" s="192"/>
      <c r="J372" s="39"/>
      <c r="K372" s="39"/>
      <c r="L372" s="42"/>
      <c r="M372" s="193"/>
      <c r="N372" s="194"/>
      <c r="O372" s="68"/>
      <c r="P372" s="68"/>
      <c r="Q372" s="68"/>
      <c r="R372" s="68"/>
      <c r="S372" s="68"/>
      <c r="T372" s="69"/>
      <c r="U372" s="37"/>
      <c r="V372" s="37"/>
      <c r="W372" s="37"/>
      <c r="X372" s="37"/>
      <c r="Y372" s="37"/>
      <c r="Z372" s="37"/>
      <c r="AA372" s="37"/>
      <c r="AB372" s="37"/>
      <c r="AC372" s="37"/>
      <c r="AD372" s="37"/>
      <c r="AE372" s="37"/>
      <c r="AT372" s="20" t="s">
        <v>134</v>
      </c>
      <c r="AU372" s="20" t="s">
        <v>85</v>
      </c>
    </row>
    <row r="373" spans="1:65" s="2" customFormat="1" ht="10.199999999999999">
      <c r="A373" s="37"/>
      <c r="B373" s="38"/>
      <c r="C373" s="39"/>
      <c r="D373" s="195" t="s">
        <v>136</v>
      </c>
      <c r="E373" s="39"/>
      <c r="F373" s="196" t="s">
        <v>446</v>
      </c>
      <c r="G373" s="39"/>
      <c r="H373" s="39"/>
      <c r="I373" s="192"/>
      <c r="J373" s="39"/>
      <c r="K373" s="39"/>
      <c r="L373" s="42"/>
      <c r="M373" s="193"/>
      <c r="N373" s="194"/>
      <c r="O373" s="68"/>
      <c r="P373" s="68"/>
      <c r="Q373" s="68"/>
      <c r="R373" s="68"/>
      <c r="S373" s="68"/>
      <c r="T373" s="69"/>
      <c r="U373" s="37"/>
      <c r="V373" s="37"/>
      <c r="W373" s="37"/>
      <c r="X373" s="37"/>
      <c r="Y373" s="37"/>
      <c r="Z373" s="37"/>
      <c r="AA373" s="37"/>
      <c r="AB373" s="37"/>
      <c r="AC373" s="37"/>
      <c r="AD373" s="37"/>
      <c r="AE373" s="37"/>
      <c r="AT373" s="20" t="s">
        <v>136</v>
      </c>
      <c r="AU373" s="20" t="s">
        <v>85</v>
      </c>
    </row>
    <row r="374" spans="1:65" s="15" customFormat="1" ht="10.199999999999999">
      <c r="B374" s="220"/>
      <c r="C374" s="221"/>
      <c r="D374" s="190" t="s">
        <v>140</v>
      </c>
      <c r="E374" s="222" t="s">
        <v>19</v>
      </c>
      <c r="F374" s="223" t="s">
        <v>333</v>
      </c>
      <c r="G374" s="221"/>
      <c r="H374" s="222" t="s">
        <v>19</v>
      </c>
      <c r="I374" s="224"/>
      <c r="J374" s="221"/>
      <c r="K374" s="221"/>
      <c r="L374" s="225"/>
      <c r="M374" s="226"/>
      <c r="N374" s="227"/>
      <c r="O374" s="227"/>
      <c r="P374" s="227"/>
      <c r="Q374" s="227"/>
      <c r="R374" s="227"/>
      <c r="S374" s="227"/>
      <c r="T374" s="228"/>
      <c r="AT374" s="229" t="s">
        <v>140</v>
      </c>
      <c r="AU374" s="229" t="s">
        <v>85</v>
      </c>
      <c r="AV374" s="15" t="s">
        <v>83</v>
      </c>
      <c r="AW374" s="15" t="s">
        <v>36</v>
      </c>
      <c r="AX374" s="15" t="s">
        <v>75</v>
      </c>
      <c r="AY374" s="229" t="s">
        <v>125</v>
      </c>
    </row>
    <row r="375" spans="1:65" s="13" customFormat="1" ht="10.199999999999999">
      <c r="B375" s="198"/>
      <c r="C375" s="199"/>
      <c r="D375" s="190" t="s">
        <v>140</v>
      </c>
      <c r="E375" s="200" t="s">
        <v>19</v>
      </c>
      <c r="F375" s="201" t="s">
        <v>447</v>
      </c>
      <c r="G375" s="199"/>
      <c r="H375" s="202">
        <v>65.956000000000003</v>
      </c>
      <c r="I375" s="203"/>
      <c r="J375" s="199"/>
      <c r="K375" s="199"/>
      <c r="L375" s="204"/>
      <c r="M375" s="205"/>
      <c r="N375" s="206"/>
      <c r="O375" s="206"/>
      <c r="P375" s="206"/>
      <c r="Q375" s="206"/>
      <c r="R375" s="206"/>
      <c r="S375" s="206"/>
      <c r="T375" s="207"/>
      <c r="AT375" s="208" t="s">
        <v>140</v>
      </c>
      <c r="AU375" s="208" t="s">
        <v>85</v>
      </c>
      <c r="AV375" s="13" t="s">
        <v>85</v>
      </c>
      <c r="AW375" s="13" t="s">
        <v>36</v>
      </c>
      <c r="AX375" s="13" t="s">
        <v>75</v>
      </c>
      <c r="AY375" s="208" t="s">
        <v>125</v>
      </c>
    </row>
    <row r="376" spans="1:65" s="13" customFormat="1" ht="10.199999999999999">
      <c r="B376" s="198"/>
      <c r="C376" s="199"/>
      <c r="D376" s="190" t="s">
        <v>140</v>
      </c>
      <c r="E376" s="200" t="s">
        <v>19</v>
      </c>
      <c r="F376" s="201" t="s">
        <v>448</v>
      </c>
      <c r="G376" s="199"/>
      <c r="H376" s="202">
        <v>60.683</v>
      </c>
      <c r="I376" s="203"/>
      <c r="J376" s="199"/>
      <c r="K376" s="199"/>
      <c r="L376" s="204"/>
      <c r="M376" s="205"/>
      <c r="N376" s="206"/>
      <c r="O376" s="206"/>
      <c r="P376" s="206"/>
      <c r="Q376" s="206"/>
      <c r="R376" s="206"/>
      <c r="S376" s="206"/>
      <c r="T376" s="207"/>
      <c r="AT376" s="208" t="s">
        <v>140</v>
      </c>
      <c r="AU376" s="208" t="s">
        <v>85</v>
      </c>
      <c r="AV376" s="13" t="s">
        <v>85</v>
      </c>
      <c r="AW376" s="13" t="s">
        <v>36</v>
      </c>
      <c r="AX376" s="13" t="s">
        <v>75</v>
      </c>
      <c r="AY376" s="208" t="s">
        <v>125</v>
      </c>
    </row>
    <row r="377" spans="1:65" s="13" customFormat="1" ht="10.199999999999999">
      <c r="B377" s="198"/>
      <c r="C377" s="199"/>
      <c r="D377" s="190" t="s">
        <v>140</v>
      </c>
      <c r="E377" s="200" t="s">
        <v>19</v>
      </c>
      <c r="F377" s="201" t="s">
        <v>449</v>
      </c>
      <c r="G377" s="199"/>
      <c r="H377" s="202">
        <v>5.343</v>
      </c>
      <c r="I377" s="203"/>
      <c r="J377" s="199"/>
      <c r="K377" s="199"/>
      <c r="L377" s="204"/>
      <c r="M377" s="205"/>
      <c r="N377" s="206"/>
      <c r="O377" s="206"/>
      <c r="P377" s="206"/>
      <c r="Q377" s="206"/>
      <c r="R377" s="206"/>
      <c r="S377" s="206"/>
      <c r="T377" s="207"/>
      <c r="AT377" s="208" t="s">
        <v>140</v>
      </c>
      <c r="AU377" s="208" t="s">
        <v>85</v>
      </c>
      <c r="AV377" s="13" t="s">
        <v>85</v>
      </c>
      <c r="AW377" s="13" t="s">
        <v>36</v>
      </c>
      <c r="AX377" s="13" t="s">
        <v>75</v>
      </c>
      <c r="AY377" s="208" t="s">
        <v>125</v>
      </c>
    </row>
    <row r="378" spans="1:65" s="13" customFormat="1" ht="10.199999999999999">
      <c r="B378" s="198"/>
      <c r="C378" s="199"/>
      <c r="D378" s="190" t="s">
        <v>140</v>
      </c>
      <c r="E378" s="200" t="s">
        <v>19</v>
      </c>
      <c r="F378" s="201" t="s">
        <v>450</v>
      </c>
      <c r="G378" s="199"/>
      <c r="H378" s="202">
        <v>129.869</v>
      </c>
      <c r="I378" s="203"/>
      <c r="J378" s="199"/>
      <c r="K378" s="199"/>
      <c r="L378" s="204"/>
      <c r="M378" s="205"/>
      <c r="N378" s="206"/>
      <c r="O378" s="206"/>
      <c r="P378" s="206"/>
      <c r="Q378" s="206"/>
      <c r="R378" s="206"/>
      <c r="S378" s="206"/>
      <c r="T378" s="207"/>
      <c r="AT378" s="208" t="s">
        <v>140</v>
      </c>
      <c r="AU378" s="208" t="s">
        <v>85</v>
      </c>
      <c r="AV378" s="13" t="s">
        <v>85</v>
      </c>
      <c r="AW378" s="13" t="s">
        <v>36</v>
      </c>
      <c r="AX378" s="13" t="s">
        <v>75</v>
      </c>
      <c r="AY378" s="208" t="s">
        <v>125</v>
      </c>
    </row>
    <row r="379" spans="1:65" s="14" customFormat="1" ht="10.199999999999999">
      <c r="B379" s="209"/>
      <c r="C379" s="210"/>
      <c r="D379" s="190" t="s">
        <v>140</v>
      </c>
      <c r="E379" s="211" t="s">
        <v>19</v>
      </c>
      <c r="F379" s="212" t="s">
        <v>145</v>
      </c>
      <c r="G379" s="210"/>
      <c r="H379" s="213">
        <v>261.851</v>
      </c>
      <c r="I379" s="214"/>
      <c r="J379" s="210"/>
      <c r="K379" s="210"/>
      <c r="L379" s="215"/>
      <c r="M379" s="216"/>
      <c r="N379" s="217"/>
      <c r="O379" s="217"/>
      <c r="P379" s="217"/>
      <c r="Q379" s="217"/>
      <c r="R379" s="217"/>
      <c r="S379" s="217"/>
      <c r="T379" s="218"/>
      <c r="AT379" s="219" t="s">
        <v>140</v>
      </c>
      <c r="AU379" s="219" t="s">
        <v>85</v>
      </c>
      <c r="AV379" s="14" t="s">
        <v>132</v>
      </c>
      <c r="AW379" s="14" t="s">
        <v>36</v>
      </c>
      <c r="AX379" s="14" t="s">
        <v>83</v>
      </c>
      <c r="AY379" s="219" t="s">
        <v>125</v>
      </c>
    </row>
    <row r="380" spans="1:65" s="2" customFormat="1" ht="24.15" customHeight="1">
      <c r="A380" s="37"/>
      <c r="B380" s="38"/>
      <c r="C380" s="177" t="s">
        <v>451</v>
      </c>
      <c r="D380" s="177" t="s">
        <v>127</v>
      </c>
      <c r="E380" s="178" t="s">
        <v>452</v>
      </c>
      <c r="F380" s="179" t="s">
        <v>453</v>
      </c>
      <c r="G380" s="180" t="s">
        <v>130</v>
      </c>
      <c r="H380" s="181">
        <v>11.25</v>
      </c>
      <c r="I380" s="182"/>
      <c r="J380" s="183">
        <f>ROUND(I380*H380,2)</f>
        <v>0</v>
      </c>
      <c r="K380" s="179" t="s">
        <v>131</v>
      </c>
      <c r="L380" s="42"/>
      <c r="M380" s="184" t="s">
        <v>19</v>
      </c>
      <c r="N380" s="185" t="s">
        <v>48</v>
      </c>
      <c r="O380" s="68"/>
      <c r="P380" s="186">
        <f>O380*H380</f>
        <v>0</v>
      </c>
      <c r="Q380" s="186">
        <v>3.8850000000000003E-2</v>
      </c>
      <c r="R380" s="186">
        <f>Q380*H380</f>
        <v>0.43706250000000002</v>
      </c>
      <c r="S380" s="186">
        <v>0</v>
      </c>
      <c r="T380" s="187">
        <f>S380*H380</f>
        <v>0</v>
      </c>
      <c r="U380" s="37"/>
      <c r="V380" s="37"/>
      <c r="W380" s="37"/>
      <c r="X380" s="37"/>
      <c r="Y380" s="37"/>
      <c r="Z380" s="37"/>
      <c r="AA380" s="37"/>
      <c r="AB380" s="37"/>
      <c r="AC380" s="37"/>
      <c r="AD380" s="37"/>
      <c r="AE380" s="37"/>
      <c r="AR380" s="188" t="s">
        <v>132</v>
      </c>
      <c r="AT380" s="188" t="s">
        <v>127</v>
      </c>
      <c r="AU380" s="188" t="s">
        <v>85</v>
      </c>
      <c r="AY380" s="20" t="s">
        <v>125</v>
      </c>
      <c r="BE380" s="189">
        <f>IF(N380="základní",J380,0)</f>
        <v>0</v>
      </c>
      <c r="BF380" s="189">
        <f>IF(N380="snížená",J380,0)</f>
        <v>0</v>
      </c>
      <c r="BG380" s="189">
        <f>IF(N380="zákl. přenesená",J380,0)</f>
        <v>0</v>
      </c>
      <c r="BH380" s="189">
        <f>IF(N380="sníž. přenesená",J380,0)</f>
        <v>0</v>
      </c>
      <c r="BI380" s="189">
        <f>IF(N380="nulová",J380,0)</f>
        <v>0</v>
      </c>
      <c r="BJ380" s="20" t="s">
        <v>132</v>
      </c>
      <c r="BK380" s="189">
        <f>ROUND(I380*H380,2)</f>
        <v>0</v>
      </c>
      <c r="BL380" s="20" t="s">
        <v>132</v>
      </c>
      <c r="BM380" s="188" t="s">
        <v>454</v>
      </c>
    </row>
    <row r="381" spans="1:65" s="2" customFormat="1" ht="19.2">
      <c r="A381" s="37"/>
      <c r="B381" s="38"/>
      <c r="C381" s="39"/>
      <c r="D381" s="190" t="s">
        <v>134</v>
      </c>
      <c r="E381" s="39"/>
      <c r="F381" s="191" t="s">
        <v>455</v>
      </c>
      <c r="G381" s="39"/>
      <c r="H381" s="39"/>
      <c r="I381" s="192"/>
      <c r="J381" s="39"/>
      <c r="K381" s="39"/>
      <c r="L381" s="42"/>
      <c r="M381" s="193"/>
      <c r="N381" s="194"/>
      <c r="O381" s="68"/>
      <c r="P381" s="68"/>
      <c r="Q381" s="68"/>
      <c r="R381" s="68"/>
      <c r="S381" s="68"/>
      <c r="T381" s="69"/>
      <c r="U381" s="37"/>
      <c r="V381" s="37"/>
      <c r="W381" s="37"/>
      <c r="X381" s="37"/>
      <c r="Y381" s="37"/>
      <c r="Z381" s="37"/>
      <c r="AA381" s="37"/>
      <c r="AB381" s="37"/>
      <c r="AC381" s="37"/>
      <c r="AD381" s="37"/>
      <c r="AE381" s="37"/>
      <c r="AT381" s="20" t="s">
        <v>134</v>
      </c>
      <c r="AU381" s="20" t="s">
        <v>85</v>
      </c>
    </row>
    <row r="382" spans="1:65" s="2" customFormat="1" ht="10.199999999999999">
      <c r="A382" s="37"/>
      <c r="B382" s="38"/>
      <c r="C382" s="39"/>
      <c r="D382" s="195" t="s">
        <v>136</v>
      </c>
      <c r="E382" s="39"/>
      <c r="F382" s="196" t="s">
        <v>456</v>
      </c>
      <c r="G382" s="39"/>
      <c r="H382" s="39"/>
      <c r="I382" s="192"/>
      <c r="J382" s="39"/>
      <c r="K382" s="39"/>
      <c r="L382" s="42"/>
      <c r="M382" s="193"/>
      <c r="N382" s="194"/>
      <c r="O382" s="68"/>
      <c r="P382" s="68"/>
      <c r="Q382" s="68"/>
      <c r="R382" s="68"/>
      <c r="S382" s="68"/>
      <c r="T382" s="69"/>
      <c r="U382" s="37"/>
      <c r="V382" s="37"/>
      <c r="W382" s="37"/>
      <c r="X382" s="37"/>
      <c r="Y382" s="37"/>
      <c r="Z382" s="37"/>
      <c r="AA382" s="37"/>
      <c r="AB382" s="37"/>
      <c r="AC382" s="37"/>
      <c r="AD382" s="37"/>
      <c r="AE382" s="37"/>
      <c r="AT382" s="20" t="s">
        <v>136</v>
      </c>
      <c r="AU382" s="20" t="s">
        <v>85</v>
      </c>
    </row>
    <row r="383" spans="1:65" s="15" customFormat="1" ht="10.199999999999999">
      <c r="B383" s="220"/>
      <c r="C383" s="221"/>
      <c r="D383" s="190" t="s">
        <v>140</v>
      </c>
      <c r="E383" s="222" t="s">
        <v>19</v>
      </c>
      <c r="F383" s="223" t="s">
        <v>457</v>
      </c>
      <c r="G383" s="221"/>
      <c r="H383" s="222" t="s">
        <v>19</v>
      </c>
      <c r="I383" s="224"/>
      <c r="J383" s="221"/>
      <c r="K383" s="221"/>
      <c r="L383" s="225"/>
      <c r="M383" s="226"/>
      <c r="N383" s="227"/>
      <c r="O383" s="227"/>
      <c r="P383" s="227"/>
      <c r="Q383" s="227"/>
      <c r="R383" s="227"/>
      <c r="S383" s="227"/>
      <c r="T383" s="228"/>
      <c r="AT383" s="229" t="s">
        <v>140</v>
      </c>
      <c r="AU383" s="229" t="s">
        <v>85</v>
      </c>
      <c r="AV383" s="15" t="s">
        <v>83</v>
      </c>
      <c r="AW383" s="15" t="s">
        <v>36</v>
      </c>
      <c r="AX383" s="15" t="s">
        <v>75</v>
      </c>
      <c r="AY383" s="229" t="s">
        <v>125</v>
      </c>
    </row>
    <row r="384" spans="1:65" s="13" customFormat="1" ht="20.399999999999999">
      <c r="B384" s="198"/>
      <c r="C384" s="199"/>
      <c r="D384" s="190" t="s">
        <v>140</v>
      </c>
      <c r="E384" s="200" t="s">
        <v>19</v>
      </c>
      <c r="F384" s="201" t="s">
        <v>458</v>
      </c>
      <c r="G384" s="199"/>
      <c r="H384" s="202">
        <v>1.7</v>
      </c>
      <c r="I384" s="203"/>
      <c r="J384" s="199"/>
      <c r="K384" s="199"/>
      <c r="L384" s="204"/>
      <c r="M384" s="205"/>
      <c r="N384" s="206"/>
      <c r="O384" s="206"/>
      <c r="P384" s="206"/>
      <c r="Q384" s="206"/>
      <c r="R384" s="206"/>
      <c r="S384" s="206"/>
      <c r="T384" s="207"/>
      <c r="AT384" s="208" t="s">
        <v>140</v>
      </c>
      <c r="AU384" s="208" t="s">
        <v>85</v>
      </c>
      <c r="AV384" s="13" t="s">
        <v>85</v>
      </c>
      <c r="AW384" s="13" t="s">
        <v>36</v>
      </c>
      <c r="AX384" s="13" t="s">
        <v>75</v>
      </c>
      <c r="AY384" s="208" t="s">
        <v>125</v>
      </c>
    </row>
    <row r="385" spans="1:65" s="13" customFormat="1" ht="20.399999999999999">
      <c r="B385" s="198"/>
      <c r="C385" s="199"/>
      <c r="D385" s="190" t="s">
        <v>140</v>
      </c>
      <c r="E385" s="200" t="s">
        <v>19</v>
      </c>
      <c r="F385" s="201" t="s">
        <v>459</v>
      </c>
      <c r="G385" s="199"/>
      <c r="H385" s="202">
        <v>4.25</v>
      </c>
      <c r="I385" s="203"/>
      <c r="J385" s="199"/>
      <c r="K385" s="199"/>
      <c r="L385" s="204"/>
      <c r="M385" s="205"/>
      <c r="N385" s="206"/>
      <c r="O385" s="206"/>
      <c r="P385" s="206"/>
      <c r="Q385" s="206"/>
      <c r="R385" s="206"/>
      <c r="S385" s="206"/>
      <c r="T385" s="207"/>
      <c r="AT385" s="208" t="s">
        <v>140</v>
      </c>
      <c r="AU385" s="208" t="s">
        <v>85</v>
      </c>
      <c r="AV385" s="13" t="s">
        <v>85</v>
      </c>
      <c r="AW385" s="13" t="s">
        <v>36</v>
      </c>
      <c r="AX385" s="13" t="s">
        <v>75</v>
      </c>
      <c r="AY385" s="208" t="s">
        <v>125</v>
      </c>
    </row>
    <row r="386" spans="1:65" s="13" customFormat="1" ht="20.399999999999999">
      <c r="B386" s="198"/>
      <c r="C386" s="199"/>
      <c r="D386" s="190" t="s">
        <v>140</v>
      </c>
      <c r="E386" s="200" t="s">
        <v>19</v>
      </c>
      <c r="F386" s="201" t="s">
        <v>460</v>
      </c>
      <c r="G386" s="199"/>
      <c r="H386" s="202">
        <v>1.65</v>
      </c>
      <c r="I386" s="203"/>
      <c r="J386" s="199"/>
      <c r="K386" s="199"/>
      <c r="L386" s="204"/>
      <c r="M386" s="205"/>
      <c r="N386" s="206"/>
      <c r="O386" s="206"/>
      <c r="P386" s="206"/>
      <c r="Q386" s="206"/>
      <c r="R386" s="206"/>
      <c r="S386" s="206"/>
      <c r="T386" s="207"/>
      <c r="AT386" s="208" t="s">
        <v>140</v>
      </c>
      <c r="AU386" s="208" t="s">
        <v>85</v>
      </c>
      <c r="AV386" s="13" t="s">
        <v>85</v>
      </c>
      <c r="AW386" s="13" t="s">
        <v>36</v>
      </c>
      <c r="AX386" s="13" t="s">
        <v>75</v>
      </c>
      <c r="AY386" s="208" t="s">
        <v>125</v>
      </c>
    </row>
    <row r="387" spans="1:65" s="13" customFormat="1" ht="20.399999999999999">
      <c r="B387" s="198"/>
      <c r="C387" s="199"/>
      <c r="D387" s="190" t="s">
        <v>140</v>
      </c>
      <c r="E387" s="200" t="s">
        <v>19</v>
      </c>
      <c r="F387" s="201" t="s">
        <v>461</v>
      </c>
      <c r="G387" s="199"/>
      <c r="H387" s="202">
        <v>3.65</v>
      </c>
      <c r="I387" s="203"/>
      <c r="J387" s="199"/>
      <c r="K387" s="199"/>
      <c r="L387" s="204"/>
      <c r="M387" s="205"/>
      <c r="N387" s="206"/>
      <c r="O387" s="206"/>
      <c r="P387" s="206"/>
      <c r="Q387" s="206"/>
      <c r="R387" s="206"/>
      <c r="S387" s="206"/>
      <c r="T387" s="207"/>
      <c r="AT387" s="208" t="s">
        <v>140</v>
      </c>
      <c r="AU387" s="208" t="s">
        <v>85</v>
      </c>
      <c r="AV387" s="13" t="s">
        <v>85</v>
      </c>
      <c r="AW387" s="13" t="s">
        <v>36</v>
      </c>
      <c r="AX387" s="13" t="s">
        <v>75</v>
      </c>
      <c r="AY387" s="208" t="s">
        <v>125</v>
      </c>
    </row>
    <row r="388" spans="1:65" s="14" customFormat="1" ht="10.199999999999999">
      <c r="B388" s="209"/>
      <c r="C388" s="210"/>
      <c r="D388" s="190" t="s">
        <v>140</v>
      </c>
      <c r="E388" s="211" t="s">
        <v>19</v>
      </c>
      <c r="F388" s="212" t="s">
        <v>145</v>
      </c>
      <c r="G388" s="210"/>
      <c r="H388" s="213">
        <v>11.25</v>
      </c>
      <c r="I388" s="214"/>
      <c r="J388" s="210"/>
      <c r="K388" s="210"/>
      <c r="L388" s="215"/>
      <c r="M388" s="216"/>
      <c r="N388" s="217"/>
      <c r="O388" s="217"/>
      <c r="P388" s="217"/>
      <c r="Q388" s="217"/>
      <c r="R388" s="217"/>
      <c r="S388" s="217"/>
      <c r="T388" s="218"/>
      <c r="AT388" s="219" t="s">
        <v>140</v>
      </c>
      <c r="AU388" s="219" t="s">
        <v>85</v>
      </c>
      <c r="AV388" s="14" t="s">
        <v>132</v>
      </c>
      <c r="AW388" s="14" t="s">
        <v>36</v>
      </c>
      <c r="AX388" s="14" t="s">
        <v>83</v>
      </c>
      <c r="AY388" s="219" t="s">
        <v>125</v>
      </c>
    </row>
    <row r="389" spans="1:65" s="2" customFormat="1" ht="24.15" customHeight="1">
      <c r="A389" s="37"/>
      <c r="B389" s="38"/>
      <c r="C389" s="177" t="s">
        <v>462</v>
      </c>
      <c r="D389" s="177" t="s">
        <v>127</v>
      </c>
      <c r="E389" s="178" t="s">
        <v>463</v>
      </c>
      <c r="F389" s="179" t="s">
        <v>464</v>
      </c>
      <c r="G389" s="180" t="s">
        <v>130</v>
      </c>
      <c r="H389" s="181">
        <v>11.25</v>
      </c>
      <c r="I389" s="182"/>
      <c r="J389" s="183">
        <f>ROUND(I389*H389,2)</f>
        <v>0</v>
      </c>
      <c r="K389" s="179" t="s">
        <v>131</v>
      </c>
      <c r="L389" s="42"/>
      <c r="M389" s="184" t="s">
        <v>19</v>
      </c>
      <c r="N389" s="185" t="s">
        <v>48</v>
      </c>
      <c r="O389" s="68"/>
      <c r="P389" s="186">
        <f>O389*H389</f>
        <v>0</v>
      </c>
      <c r="Q389" s="186">
        <v>1.5299999999999999E-3</v>
      </c>
      <c r="R389" s="186">
        <f>Q389*H389</f>
        <v>1.7212499999999999E-2</v>
      </c>
      <c r="S389" s="186">
        <v>0</v>
      </c>
      <c r="T389" s="187">
        <f>S389*H389</f>
        <v>0</v>
      </c>
      <c r="U389" s="37"/>
      <c r="V389" s="37"/>
      <c r="W389" s="37"/>
      <c r="X389" s="37"/>
      <c r="Y389" s="37"/>
      <c r="Z389" s="37"/>
      <c r="AA389" s="37"/>
      <c r="AB389" s="37"/>
      <c r="AC389" s="37"/>
      <c r="AD389" s="37"/>
      <c r="AE389" s="37"/>
      <c r="AR389" s="188" t="s">
        <v>132</v>
      </c>
      <c r="AT389" s="188" t="s">
        <v>127</v>
      </c>
      <c r="AU389" s="188" t="s">
        <v>85</v>
      </c>
      <c r="AY389" s="20" t="s">
        <v>125</v>
      </c>
      <c r="BE389" s="189">
        <f>IF(N389="základní",J389,0)</f>
        <v>0</v>
      </c>
      <c r="BF389" s="189">
        <f>IF(N389="snížená",J389,0)</f>
        <v>0</v>
      </c>
      <c r="BG389" s="189">
        <f>IF(N389="zákl. přenesená",J389,0)</f>
        <v>0</v>
      </c>
      <c r="BH389" s="189">
        <f>IF(N389="sníž. přenesená",J389,0)</f>
        <v>0</v>
      </c>
      <c r="BI389" s="189">
        <f>IF(N389="nulová",J389,0)</f>
        <v>0</v>
      </c>
      <c r="BJ389" s="20" t="s">
        <v>132</v>
      </c>
      <c r="BK389" s="189">
        <f>ROUND(I389*H389,2)</f>
        <v>0</v>
      </c>
      <c r="BL389" s="20" t="s">
        <v>132</v>
      </c>
      <c r="BM389" s="188" t="s">
        <v>465</v>
      </c>
    </row>
    <row r="390" spans="1:65" s="2" customFormat="1" ht="19.2">
      <c r="A390" s="37"/>
      <c r="B390" s="38"/>
      <c r="C390" s="39"/>
      <c r="D390" s="190" t="s">
        <v>134</v>
      </c>
      <c r="E390" s="39"/>
      <c r="F390" s="191" t="s">
        <v>466</v>
      </c>
      <c r="G390" s="39"/>
      <c r="H390" s="39"/>
      <c r="I390" s="192"/>
      <c r="J390" s="39"/>
      <c r="K390" s="39"/>
      <c r="L390" s="42"/>
      <c r="M390" s="193"/>
      <c r="N390" s="194"/>
      <c r="O390" s="68"/>
      <c r="P390" s="68"/>
      <c r="Q390" s="68"/>
      <c r="R390" s="68"/>
      <c r="S390" s="68"/>
      <c r="T390" s="69"/>
      <c r="U390" s="37"/>
      <c r="V390" s="37"/>
      <c r="W390" s="37"/>
      <c r="X390" s="37"/>
      <c r="Y390" s="37"/>
      <c r="Z390" s="37"/>
      <c r="AA390" s="37"/>
      <c r="AB390" s="37"/>
      <c r="AC390" s="37"/>
      <c r="AD390" s="37"/>
      <c r="AE390" s="37"/>
      <c r="AT390" s="20" t="s">
        <v>134</v>
      </c>
      <c r="AU390" s="20" t="s">
        <v>85</v>
      </c>
    </row>
    <row r="391" spans="1:65" s="2" customFormat="1" ht="10.199999999999999">
      <c r="A391" s="37"/>
      <c r="B391" s="38"/>
      <c r="C391" s="39"/>
      <c r="D391" s="195" t="s">
        <v>136</v>
      </c>
      <c r="E391" s="39"/>
      <c r="F391" s="196" t="s">
        <v>467</v>
      </c>
      <c r="G391" s="39"/>
      <c r="H391" s="39"/>
      <c r="I391" s="192"/>
      <c r="J391" s="39"/>
      <c r="K391" s="39"/>
      <c r="L391" s="42"/>
      <c r="M391" s="193"/>
      <c r="N391" s="194"/>
      <c r="O391" s="68"/>
      <c r="P391" s="68"/>
      <c r="Q391" s="68"/>
      <c r="R391" s="68"/>
      <c r="S391" s="68"/>
      <c r="T391" s="69"/>
      <c r="U391" s="37"/>
      <c r="V391" s="37"/>
      <c r="W391" s="37"/>
      <c r="X391" s="37"/>
      <c r="Y391" s="37"/>
      <c r="Z391" s="37"/>
      <c r="AA391" s="37"/>
      <c r="AB391" s="37"/>
      <c r="AC391" s="37"/>
      <c r="AD391" s="37"/>
      <c r="AE391" s="37"/>
      <c r="AT391" s="20" t="s">
        <v>136</v>
      </c>
      <c r="AU391" s="20" t="s">
        <v>85</v>
      </c>
    </row>
    <row r="392" spans="1:65" s="15" customFormat="1" ht="10.199999999999999">
      <c r="B392" s="220"/>
      <c r="C392" s="221"/>
      <c r="D392" s="190" t="s">
        <v>140</v>
      </c>
      <c r="E392" s="222" t="s">
        <v>19</v>
      </c>
      <c r="F392" s="223" t="s">
        <v>468</v>
      </c>
      <c r="G392" s="221"/>
      <c r="H392" s="222" t="s">
        <v>19</v>
      </c>
      <c r="I392" s="224"/>
      <c r="J392" s="221"/>
      <c r="K392" s="221"/>
      <c r="L392" s="225"/>
      <c r="M392" s="226"/>
      <c r="N392" s="227"/>
      <c r="O392" s="227"/>
      <c r="P392" s="227"/>
      <c r="Q392" s="227"/>
      <c r="R392" s="227"/>
      <c r="S392" s="227"/>
      <c r="T392" s="228"/>
      <c r="AT392" s="229" t="s">
        <v>140</v>
      </c>
      <c r="AU392" s="229" t="s">
        <v>85</v>
      </c>
      <c r="AV392" s="15" t="s">
        <v>83</v>
      </c>
      <c r="AW392" s="15" t="s">
        <v>36</v>
      </c>
      <c r="AX392" s="15" t="s">
        <v>75</v>
      </c>
      <c r="AY392" s="229" t="s">
        <v>125</v>
      </c>
    </row>
    <row r="393" spans="1:65" s="13" customFormat="1" ht="20.399999999999999">
      <c r="B393" s="198"/>
      <c r="C393" s="199"/>
      <c r="D393" s="190" t="s">
        <v>140</v>
      </c>
      <c r="E393" s="200" t="s">
        <v>19</v>
      </c>
      <c r="F393" s="201" t="s">
        <v>458</v>
      </c>
      <c r="G393" s="199"/>
      <c r="H393" s="202">
        <v>1.7</v>
      </c>
      <c r="I393" s="203"/>
      <c r="J393" s="199"/>
      <c r="K393" s="199"/>
      <c r="L393" s="204"/>
      <c r="M393" s="205"/>
      <c r="N393" s="206"/>
      <c r="O393" s="206"/>
      <c r="P393" s="206"/>
      <c r="Q393" s="206"/>
      <c r="R393" s="206"/>
      <c r="S393" s="206"/>
      <c r="T393" s="207"/>
      <c r="AT393" s="208" t="s">
        <v>140</v>
      </c>
      <c r="AU393" s="208" t="s">
        <v>85</v>
      </c>
      <c r="AV393" s="13" t="s">
        <v>85</v>
      </c>
      <c r="AW393" s="13" t="s">
        <v>36</v>
      </c>
      <c r="AX393" s="13" t="s">
        <v>75</v>
      </c>
      <c r="AY393" s="208" t="s">
        <v>125</v>
      </c>
    </row>
    <row r="394" spans="1:65" s="13" customFormat="1" ht="20.399999999999999">
      <c r="B394" s="198"/>
      <c r="C394" s="199"/>
      <c r="D394" s="190" t="s">
        <v>140</v>
      </c>
      <c r="E394" s="200" t="s">
        <v>19</v>
      </c>
      <c r="F394" s="201" t="s">
        <v>459</v>
      </c>
      <c r="G394" s="199"/>
      <c r="H394" s="202">
        <v>4.25</v>
      </c>
      <c r="I394" s="203"/>
      <c r="J394" s="199"/>
      <c r="K394" s="199"/>
      <c r="L394" s="204"/>
      <c r="M394" s="205"/>
      <c r="N394" s="206"/>
      <c r="O394" s="206"/>
      <c r="P394" s="206"/>
      <c r="Q394" s="206"/>
      <c r="R394" s="206"/>
      <c r="S394" s="206"/>
      <c r="T394" s="207"/>
      <c r="AT394" s="208" t="s">
        <v>140</v>
      </c>
      <c r="AU394" s="208" t="s">
        <v>85</v>
      </c>
      <c r="AV394" s="13" t="s">
        <v>85</v>
      </c>
      <c r="AW394" s="13" t="s">
        <v>36</v>
      </c>
      <c r="AX394" s="13" t="s">
        <v>75</v>
      </c>
      <c r="AY394" s="208" t="s">
        <v>125</v>
      </c>
    </row>
    <row r="395" spans="1:65" s="13" customFormat="1" ht="20.399999999999999">
      <c r="B395" s="198"/>
      <c r="C395" s="199"/>
      <c r="D395" s="190" t="s">
        <v>140</v>
      </c>
      <c r="E395" s="200" t="s">
        <v>19</v>
      </c>
      <c r="F395" s="201" t="s">
        <v>460</v>
      </c>
      <c r="G395" s="199"/>
      <c r="H395" s="202">
        <v>1.65</v>
      </c>
      <c r="I395" s="203"/>
      <c r="J395" s="199"/>
      <c r="K395" s="199"/>
      <c r="L395" s="204"/>
      <c r="M395" s="205"/>
      <c r="N395" s="206"/>
      <c r="O395" s="206"/>
      <c r="P395" s="206"/>
      <c r="Q395" s="206"/>
      <c r="R395" s="206"/>
      <c r="S395" s="206"/>
      <c r="T395" s="207"/>
      <c r="AT395" s="208" t="s">
        <v>140</v>
      </c>
      <c r="AU395" s="208" t="s">
        <v>85</v>
      </c>
      <c r="AV395" s="13" t="s">
        <v>85</v>
      </c>
      <c r="AW395" s="13" t="s">
        <v>36</v>
      </c>
      <c r="AX395" s="13" t="s">
        <v>75</v>
      </c>
      <c r="AY395" s="208" t="s">
        <v>125</v>
      </c>
    </row>
    <row r="396" spans="1:65" s="13" customFormat="1" ht="20.399999999999999">
      <c r="B396" s="198"/>
      <c r="C396" s="199"/>
      <c r="D396" s="190" t="s">
        <v>140</v>
      </c>
      <c r="E396" s="200" t="s">
        <v>19</v>
      </c>
      <c r="F396" s="201" t="s">
        <v>461</v>
      </c>
      <c r="G396" s="199"/>
      <c r="H396" s="202">
        <v>3.65</v>
      </c>
      <c r="I396" s="203"/>
      <c r="J396" s="199"/>
      <c r="K396" s="199"/>
      <c r="L396" s="204"/>
      <c r="M396" s="205"/>
      <c r="N396" s="206"/>
      <c r="O396" s="206"/>
      <c r="P396" s="206"/>
      <c r="Q396" s="206"/>
      <c r="R396" s="206"/>
      <c r="S396" s="206"/>
      <c r="T396" s="207"/>
      <c r="AT396" s="208" t="s">
        <v>140</v>
      </c>
      <c r="AU396" s="208" t="s">
        <v>85</v>
      </c>
      <c r="AV396" s="13" t="s">
        <v>85</v>
      </c>
      <c r="AW396" s="13" t="s">
        <v>36</v>
      </c>
      <c r="AX396" s="13" t="s">
        <v>75</v>
      </c>
      <c r="AY396" s="208" t="s">
        <v>125</v>
      </c>
    </row>
    <row r="397" spans="1:65" s="14" customFormat="1" ht="10.199999999999999">
      <c r="B397" s="209"/>
      <c r="C397" s="210"/>
      <c r="D397" s="190" t="s">
        <v>140</v>
      </c>
      <c r="E397" s="211" t="s">
        <v>19</v>
      </c>
      <c r="F397" s="212" t="s">
        <v>145</v>
      </c>
      <c r="G397" s="210"/>
      <c r="H397" s="213">
        <v>11.25</v>
      </c>
      <c r="I397" s="214"/>
      <c r="J397" s="210"/>
      <c r="K397" s="210"/>
      <c r="L397" s="215"/>
      <c r="M397" s="216"/>
      <c r="N397" s="217"/>
      <c r="O397" s="217"/>
      <c r="P397" s="217"/>
      <c r="Q397" s="217"/>
      <c r="R397" s="217"/>
      <c r="S397" s="217"/>
      <c r="T397" s="218"/>
      <c r="AT397" s="219" t="s">
        <v>140</v>
      </c>
      <c r="AU397" s="219" t="s">
        <v>85</v>
      </c>
      <c r="AV397" s="14" t="s">
        <v>132</v>
      </c>
      <c r="AW397" s="14" t="s">
        <v>36</v>
      </c>
      <c r="AX397" s="14" t="s">
        <v>83</v>
      </c>
      <c r="AY397" s="219" t="s">
        <v>125</v>
      </c>
    </row>
    <row r="398" spans="1:65" s="2" customFormat="1" ht="24.15" customHeight="1">
      <c r="A398" s="37"/>
      <c r="B398" s="38"/>
      <c r="C398" s="177" t="s">
        <v>469</v>
      </c>
      <c r="D398" s="177" t="s">
        <v>127</v>
      </c>
      <c r="E398" s="178" t="s">
        <v>470</v>
      </c>
      <c r="F398" s="179" t="s">
        <v>471</v>
      </c>
      <c r="G398" s="180" t="s">
        <v>292</v>
      </c>
      <c r="H398" s="181">
        <v>97.712999999999994</v>
      </c>
      <c r="I398" s="182"/>
      <c r="J398" s="183">
        <f>ROUND(I398*H398,2)</f>
        <v>0</v>
      </c>
      <c r="K398" s="179" t="s">
        <v>131</v>
      </c>
      <c r="L398" s="42"/>
      <c r="M398" s="184" t="s">
        <v>19</v>
      </c>
      <c r="N398" s="185" t="s">
        <v>48</v>
      </c>
      <c r="O398" s="68"/>
      <c r="P398" s="186">
        <f>O398*H398</f>
        <v>0</v>
      </c>
      <c r="Q398" s="186">
        <v>2.4000000000000001E-4</v>
      </c>
      <c r="R398" s="186">
        <f>Q398*H398</f>
        <v>2.3451119999999999E-2</v>
      </c>
      <c r="S398" s="186">
        <v>0</v>
      </c>
      <c r="T398" s="187">
        <f>S398*H398</f>
        <v>0</v>
      </c>
      <c r="U398" s="37"/>
      <c r="V398" s="37"/>
      <c r="W398" s="37"/>
      <c r="X398" s="37"/>
      <c r="Y398" s="37"/>
      <c r="Z398" s="37"/>
      <c r="AA398" s="37"/>
      <c r="AB398" s="37"/>
      <c r="AC398" s="37"/>
      <c r="AD398" s="37"/>
      <c r="AE398" s="37"/>
      <c r="AR398" s="188" t="s">
        <v>132</v>
      </c>
      <c r="AT398" s="188" t="s">
        <v>127</v>
      </c>
      <c r="AU398" s="188" t="s">
        <v>85</v>
      </c>
      <c r="AY398" s="20" t="s">
        <v>125</v>
      </c>
      <c r="BE398" s="189">
        <f>IF(N398="základní",J398,0)</f>
        <v>0</v>
      </c>
      <c r="BF398" s="189">
        <f>IF(N398="snížená",J398,0)</f>
        <v>0</v>
      </c>
      <c r="BG398" s="189">
        <f>IF(N398="zákl. přenesená",J398,0)</f>
        <v>0</v>
      </c>
      <c r="BH398" s="189">
        <f>IF(N398="sníž. přenesená",J398,0)</f>
        <v>0</v>
      </c>
      <c r="BI398" s="189">
        <f>IF(N398="nulová",J398,0)</f>
        <v>0</v>
      </c>
      <c r="BJ398" s="20" t="s">
        <v>132</v>
      </c>
      <c r="BK398" s="189">
        <f>ROUND(I398*H398,2)</f>
        <v>0</v>
      </c>
      <c r="BL398" s="20" t="s">
        <v>132</v>
      </c>
      <c r="BM398" s="188" t="s">
        <v>472</v>
      </c>
    </row>
    <row r="399" spans="1:65" s="2" customFormat="1" ht="19.2">
      <c r="A399" s="37"/>
      <c r="B399" s="38"/>
      <c r="C399" s="39"/>
      <c r="D399" s="190" t="s">
        <v>134</v>
      </c>
      <c r="E399" s="39"/>
      <c r="F399" s="191" t="s">
        <v>473</v>
      </c>
      <c r="G399" s="39"/>
      <c r="H399" s="39"/>
      <c r="I399" s="192"/>
      <c r="J399" s="39"/>
      <c r="K399" s="39"/>
      <c r="L399" s="42"/>
      <c r="M399" s="193"/>
      <c r="N399" s="194"/>
      <c r="O399" s="68"/>
      <c r="P399" s="68"/>
      <c r="Q399" s="68"/>
      <c r="R399" s="68"/>
      <c r="S399" s="68"/>
      <c r="T399" s="69"/>
      <c r="U399" s="37"/>
      <c r="V399" s="37"/>
      <c r="W399" s="37"/>
      <c r="X399" s="37"/>
      <c r="Y399" s="37"/>
      <c r="Z399" s="37"/>
      <c r="AA399" s="37"/>
      <c r="AB399" s="37"/>
      <c r="AC399" s="37"/>
      <c r="AD399" s="37"/>
      <c r="AE399" s="37"/>
      <c r="AT399" s="20" t="s">
        <v>134</v>
      </c>
      <c r="AU399" s="20" t="s">
        <v>85</v>
      </c>
    </row>
    <row r="400" spans="1:65" s="2" customFormat="1" ht="10.199999999999999">
      <c r="A400" s="37"/>
      <c r="B400" s="38"/>
      <c r="C400" s="39"/>
      <c r="D400" s="195" t="s">
        <v>136</v>
      </c>
      <c r="E400" s="39"/>
      <c r="F400" s="196" t="s">
        <v>474</v>
      </c>
      <c r="G400" s="39"/>
      <c r="H400" s="39"/>
      <c r="I400" s="192"/>
      <c r="J400" s="39"/>
      <c r="K400" s="39"/>
      <c r="L400" s="42"/>
      <c r="M400" s="193"/>
      <c r="N400" s="194"/>
      <c r="O400" s="68"/>
      <c r="P400" s="68"/>
      <c r="Q400" s="68"/>
      <c r="R400" s="68"/>
      <c r="S400" s="68"/>
      <c r="T400" s="69"/>
      <c r="U400" s="37"/>
      <c r="V400" s="37"/>
      <c r="W400" s="37"/>
      <c r="X400" s="37"/>
      <c r="Y400" s="37"/>
      <c r="Z400" s="37"/>
      <c r="AA400" s="37"/>
      <c r="AB400" s="37"/>
      <c r="AC400" s="37"/>
      <c r="AD400" s="37"/>
      <c r="AE400" s="37"/>
      <c r="AT400" s="20" t="s">
        <v>136</v>
      </c>
      <c r="AU400" s="20" t="s">
        <v>85</v>
      </c>
    </row>
    <row r="401" spans="1:65" s="13" customFormat="1" ht="10.199999999999999">
      <c r="B401" s="198"/>
      <c r="C401" s="199"/>
      <c r="D401" s="190" t="s">
        <v>140</v>
      </c>
      <c r="E401" s="200" t="s">
        <v>19</v>
      </c>
      <c r="F401" s="201" t="s">
        <v>475</v>
      </c>
      <c r="G401" s="199"/>
      <c r="H401" s="202">
        <v>48.613</v>
      </c>
      <c r="I401" s="203"/>
      <c r="J401" s="199"/>
      <c r="K401" s="199"/>
      <c r="L401" s="204"/>
      <c r="M401" s="205"/>
      <c r="N401" s="206"/>
      <c r="O401" s="206"/>
      <c r="P401" s="206"/>
      <c r="Q401" s="206"/>
      <c r="R401" s="206"/>
      <c r="S401" s="206"/>
      <c r="T401" s="207"/>
      <c r="AT401" s="208" t="s">
        <v>140</v>
      </c>
      <c r="AU401" s="208" t="s">
        <v>85</v>
      </c>
      <c r="AV401" s="13" t="s">
        <v>85</v>
      </c>
      <c r="AW401" s="13" t="s">
        <v>36</v>
      </c>
      <c r="AX401" s="13" t="s">
        <v>75</v>
      </c>
      <c r="AY401" s="208" t="s">
        <v>125</v>
      </c>
    </row>
    <row r="402" spans="1:65" s="13" customFormat="1" ht="10.199999999999999">
      <c r="B402" s="198"/>
      <c r="C402" s="199"/>
      <c r="D402" s="190" t="s">
        <v>140</v>
      </c>
      <c r="E402" s="200" t="s">
        <v>19</v>
      </c>
      <c r="F402" s="201" t="s">
        <v>476</v>
      </c>
      <c r="G402" s="199"/>
      <c r="H402" s="202">
        <v>44.726999999999997</v>
      </c>
      <c r="I402" s="203"/>
      <c r="J402" s="199"/>
      <c r="K402" s="199"/>
      <c r="L402" s="204"/>
      <c r="M402" s="205"/>
      <c r="N402" s="206"/>
      <c r="O402" s="206"/>
      <c r="P402" s="206"/>
      <c r="Q402" s="206"/>
      <c r="R402" s="206"/>
      <c r="S402" s="206"/>
      <c r="T402" s="207"/>
      <c r="AT402" s="208" t="s">
        <v>140</v>
      </c>
      <c r="AU402" s="208" t="s">
        <v>85</v>
      </c>
      <c r="AV402" s="13" t="s">
        <v>85</v>
      </c>
      <c r="AW402" s="13" t="s">
        <v>36</v>
      </c>
      <c r="AX402" s="13" t="s">
        <v>75</v>
      </c>
      <c r="AY402" s="208" t="s">
        <v>125</v>
      </c>
    </row>
    <row r="403" spans="1:65" s="13" customFormat="1" ht="10.199999999999999">
      <c r="B403" s="198"/>
      <c r="C403" s="199"/>
      <c r="D403" s="190" t="s">
        <v>140</v>
      </c>
      <c r="E403" s="200" t="s">
        <v>19</v>
      </c>
      <c r="F403" s="201" t="s">
        <v>477</v>
      </c>
      <c r="G403" s="199"/>
      <c r="H403" s="202">
        <v>4.3730000000000002</v>
      </c>
      <c r="I403" s="203"/>
      <c r="J403" s="199"/>
      <c r="K403" s="199"/>
      <c r="L403" s="204"/>
      <c r="M403" s="205"/>
      <c r="N403" s="206"/>
      <c r="O403" s="206"/>
      <c r="P403" s="206"/>
      <c r="Q403" s="206"/>
      <c r="R403" s="206"/>
      <c r="S403" s="206"/>
      <c r="T403" s="207"/>
      <c r="AT403" s="208" t="s">
        <v>140</v>
      </c>
      <c r="AU403" s="208" t="s">
        <v>85</v>
      </c>
      <c r="AV403" s="13" t="s">
        <v>85</v>
      </c>
      <c r="AW403" s="13" t="s">
        <v>36</v>
      </c>
      <c r="AX403" s="13" t="s">
        <v>75</v>
      </c>
      <c r="AY403" s="208" t="s">
        <v>125</v>
      </c>
    </row>
    <row r="404" spans="1:65" s="16" customFormat="1" ht="10.199999999999999">
      <c r="B404" s="240"/>
      <c r="C404" s="241"/>
      <c r="D404" s="190" t="s">
        <v>140</v>
      </c>
      <c r="E404" s="242" t="s">
        <v>19</v>
      </c>
      <c r="F404" s="243" t="s">
        <v>263</v>
      </c>
      <c r="G404" s="241"/>
      <c r="H404" s="244">
        <v>97.712999999999994</v>
      </c>
      <c r="I404" s="245"/>
      <c r="J404" s="241"/>
      <c r="K404" s="241"/>
      <c r="L404" s="246"/>
      <c r="M404" s="247"/>
      <c r="N404" s="248"/>
      <c r="O404" s="248"/>
      <c r="P404" s="248"/>
      <c r="Q404" s="248"/>
      <c r="R404" s="248"/>
      <c r="S404" s="248"/>
      <c r="T404" s="249"/>
      <c r="AT404" s="250" t="s">
        <v>140</v>
      </c>
      <c r="AU404" s="250" t="s">
        <v>85</v>
      </c>
      <c r="AV404" s="16" t="s">
        <v>153</v>
      </c>
      <c r="AW404" s="16" t="s">
        <v>36</v>
      </c>
      <c r="AX404" s="16" t="s">
        <v>75</v>
      </c>
      <c r="AY404" s="250" t="s">
        <v>125</v>
      </c>
    </row>
    <row r="405" spans="1:65" s="14" customFormat="1" ht="10.199999999999999">
      <c r="B405" s="209"/>
      <c r="C405" s="210"/>
      <c r="D405" s="190" t="s">
        <v>140</v>
      </c>
      <c r="E405" s="211" t="s">
        <v>19</v>
      </c>
      <c r="F405" s="212" t="s">
        <v>145</v>
      </c>
      <c r="G405" s="210"/>
      <c r="H405" s="213">
        <v>97.712999999999994</v>
      </c>
      <c r="I405" s="214"/>
      <c r="J405" s="210"/>
      <c r="K405" s="210"/>
      <c r="L405" s="215"/>
      <c r="M405" s="216"/>
      <c r="N405" s="217"/>
      <c r="O405" s="217"/>
      <c r="P405" s="217"/>
      <c r="Q405" s="217"/>
      <c r="R405" s="217"/>
      <c r="S405" s="217"/>
      <c r="T405" s="218"/>
      <c r="AT405" s="219" t="s">
        <v>140</v>
      </c>
      <c r="AU405" s="219" t="s">
        <v>85</v>
      </c>
      <c r="AV405" s="14" t="s">
        <v>132</v>
      </c>
      <c r="AW405" s="14" t="s">
        <v>36</v>
      </c>
      <c r="AX405" s="14" t="s">
        <v>83</v>
      </c>
      <c r="AY405" s="219" t="s">
        <v>125</v>
      </c>
    </row>
    <row r="406" spans="1:65" s="12" customFormat="1" ht="22.8" customHeight="1">
      <c r="B406" s="161"/>
      <c r="C406" s="162"/>
      <c r="D406" s="163" t="s">
        <v>74</v>
      </c>
      <c r="E406" s="175" t="s">
        <v>478</v>
      </c>
      <c r="F406" s="175" t="s">
        <v>479</v>
      </c>
      <c r="G406" s="162"/>
      <c r="H406" s="162"/>
      <c r="I406" s="165"/>
      <c r="J406" s="176">
        <f>BK406</f>
        <v>0</v>
      </c>
      <c r="K406" s="162"/>
      <c r="L406" s="167"/>
      <c r="M406" s="168"/>
      <c r="N406" s="169"/>
      <c r="O406" s="169"/>
      <c r="P406" s="170">
        <f>SUM(P407:P438)</f>
        <v>0</v>
      </c>
      <c r="Q406" s="169"/>
      <c r="R406" s="170">
        <f>SUM(R407:R438)</f>
        <v>0</v>
      </c>
      <c r="S406" s="169"/>
      <c r="T406" s="171">
        <f>SUM(T407:T438)</f>
        <v>0</v>
      </c>
      <c r="AR406" s="172" t="s">
        <v>83</v>
      </c>
      <c r="AT406" s="173" t="s">
        <v>74</v>
      </c>
      <c r="AU406" s="173" t="s">
        <v>83</v>
      </c>
      <c r="AY406" s="172" t="s">
        <v>125</v>
      </c>
      <c r="BK406" s="174">
        <f>SUM(BK407:BK438)</f>
        <v>0</v>
      </c>
    </row>
    <row r="407" spans="1:65" s="2" customFormat="1" ht="33" customHeight="1">
      <c r="A407" s="37"/>
      <c r="B407" s="38"/>
      <c r="C407" s="177" t="s">
        <v>480</v>
      </c>
      <c r="D407" s="177" t="s">
        <v>127</v>
      </c>
      <c r="E407" s="178" t="s">
        <v>481</v>
      </c>
      <c r="F407" s="179" t="s">
        <v>482</v>
      </c>
      <c r="G407" s="180" t="s">
        <v>199</v>
      </c>
      <c r="H407" s="181">
        <v>41.866</v>
      </c>
      <c r="I407" s="182"/>
      <c r="J407" s="183">
        <f>ROUND(I407*H407,2)</f>
        <v>0</v>
      </c>
      <c r="K407" s="179" t="s">
        <v>131</v>
      </c>
      <c r="L407" s="42"/>
      <c r="M407" s="184" t="s">
        <v>19</v>
      </c>
      <c r="N407" s="185" t="s">
        <v>48</v>
      </c>
      <c r="O407" s="68"/>
      <c r="P407" s="186">
        <f>O407*H407</f>
        <v>0</v>
      </c>
      <c r="Q407" s="186">
        <v>0</v>
      </c>
      <c r="R407" s="186">
        <f>Q407*H407</f>
        <v>0</v>
      </c>
      <c r="S407" s="186">
        <v>0</v>
      </c>
      <c r="T407" s="187">
        <f>S407*H407</f>
        <v>0</v>
      </c>
      <c r="U407" s="37"/>
      <c r="V407" s="37"/>
      <c r="W407" s="37"/>
      <c r="X407" s="37"/>
      <c r="Y407" s="37"/>
      <c r="Z407" s="37"/>
      <c r="AA407" s="37"/>
      <c r="AB407" s="37"/>
      <c r="AC407" s="37"/>
      <c r="AD407" s="37"/>
      <c r="AE407" s="37"/>
      <c r="AR407" s="188" t="s">
        <v>132</v>
      </c>
      <c r="AT407" s="188" t="s">
        <v>127</v>
      </c>
      <c r="AU407" s="188" t="s">
        <v>85</v>
      </c>
      <c r="AY407" s="20" t="s">
        <v>125</v>
      </c>
      <c r="BE407" s="189">
        <f>IF(N407="základní",J407,0)</f>
        <v>0</v>
      </c>
      <c r="BF407" s="189">
        <f>IF(N407="snížená",J407,0)</f>
        <v>0</v>
      </c>
      <c r="BG407" s="189">
        <f>IF(N407="zákl. přenesená",J407,0)</f>
        <v>0</v>
      </c>
      <c r="BH407" s="189">
        <f>IF(N407="sníž. přenesená",J407,0)</f>
        <v>0</v>
      </c>
      <c r="BI407" s="189">
        <f>IF(N407="nulová",J407,0)</f>
        <v>0</v>
      </c>
      <c r="BJ407" s="20" t="s">
        <v>132</v>
      </c>
      <c r="BK407" s="189">
        <f>ROUND(I407*H407,2)</f>
        <v>0</v>
      </c>
      <c r="BL407" s="20" t="s">
        <v>132</v>
      </c>
      <c r="BM407" s="188" t="s">
        <v>483</v>
      </c>
    </row>
    <row r="408" spans="1:65" s="2" customFormat="1" ht="28.8">
      <c r="A408" s="37"/>
      <c r="B408" s="38"/>
      <c r="C408" s="39"/>
      <c r="D408" s="190" t="s">
        <v>134</v>
      </c>
      <c r="E408" s="39"/>
      <c r="F408" s="191" t="s">
        <v>484</v>
      </c>
      <c r="G408" s="39"/>
      <c r="H408" s="39"/>
      <c r="I408" s="192"/>
      <c r="J408" s="39"/>
      <c r="K408" s="39"/>
      <c r="L408" s="42"/>
      <c r="M408" s="193"/>
      <c r="N408" s="194"/>
      <c r="O408" s="68"/>
      <c r="P408" s="68"/>
      <c r="Q408" s="68"/>
      <c r="R408" s="68"/>
      <c r="S408" s="68"/>
      <c r="T408" s="69"/>
      <c r="U408" s="37"/>
      <c r="V408" s="37"/>
      <c r="W408" s="37"/>
      <c r="X408" s="37"/>
      <c r="Y408" s="37"/>
      <c r="Z408" s="37"/>
      <c r="AA408" s="37"/>
      <c r="AB408" s="37"/>
      <c r="AC408" s="37"/>
      <c r="AD408" s="37"/>
      <c r="AE408" s="37"/>
      <c r="AT408" s="20" t="s">
        <v>134</v>
      </c>
      <c r="AU408" s="20" t="s">
        <v>85</v>
      </c>
    </row>
    <row r="409" spans="1:65" s="2" customFormat="1" ht="10.199999999999999">
      <c r="A409" s="37"/>
      <c r="B409" s="38"/>
      <c r="C409" s="39"/>
      <c r="D409" s="195" t="s">
        <v>136</v>
      </c>
      <c r="E409" s="39"/>
      <c r="F409" s="196" t="s">
        <v>485</v>
      </c>
      <c r="G409" s="39"/>
      <c r="H409" s="39"/>
      <c r="I409" s="192"/>
      <c r="J409" s="39"/>
      <c r="K409" s="39"/>
      <c r="L409" s="42"/>
      <c r="M409" s="193"/>
      <c r="N409" s="194"/>
      <c r="O409" s="68"/>
      <c r="P409" s="68"/>
      <c r="Q409" s="68"/>
      <c r="R409" s="68"/>
      <c r="S409" s="68"/>
      <c r="T409" s="69"/>
      <c r="U409" s="37"/>
      <c r="V409" s="37"/>
      <c r="W409" s="37"/>
      <c r="X409" s="37"/>
      <c r="Y409" s="37"/>
      <c r="Z409" s="37"/>
      <c r="AA409" s="37"/>
      <c r="AB409" s="37"/>
      <c r="AC409" s="37"/>
      <c r="AD409" s="37"/>
      <c r="AE409" s="37"/>
      <c r="AT409" s="20" t="s">
        <v>136</v>
      </c>
      <c r="AU409" s="20" t="s">
        <v>85</v>
      </c>
    </row>
    <row r="410" spans="1:65" s="2" customFormat="1" ht="24.15" customHeight="1">
      <c r="A410" s="37"/>
      <c r="B410" s="38"/>
      <c r="C410" s="177" t="s">
        <v>486</v>
      </c>
      <c r="D410" s="177" t="s">
        <v>127</v>
      </c>
      <c r="E410" s="178" t="s">
        <v>487</v>
      </c>
      <c r="F410" s="179" t="s">
        <v>488</v>
      </c>
      <c r="G410" s="180" t="s">
        <v>199</v>
      </c>
      <c r="H410" s="181">
        <v>41.866</v>
      </c>
      <c r="I410" s="182"/>
      <c r="J410" s="183">
        <f>ROUND(I410*H410,2)</f>
        <v>0</v>
      </c>
      <c r="K410" s="179" t="s">
        <v>131</v>
      </c>
      <c r="L410" s="42"/>
      <c r="M410" s="184" t="s">
        <v>19</v>
      </c>
      <c r="N410" s="185" t="s">
        <v>48</v>
      </c>
      <c r="O410" s="68"/>
      <c r="P410" s="186">
        <f>O410*H410</f>
        <v>0</v>
      </c>
      <c r="Q410" s="186">
        <v>0</v>
      </c>
      <c r="R410" s="186">
        <f>Q410*H410</f>
        <v>0</v>
      </c>
      <c r="S410" s="186">
        <v>0</v>
      </c>
      <c r="T410" s="187">
        <f>S410*H410</f>
        <v>0</v>
      </c>
      <c r="U410" s="37"/>
      <c r="V410" s="37"/>
      <c r="W410" s="37"/>
      <c r="X410" s="37"/>
      <c r="Y410" s="37"/>
      <c r="Z410" s="37"/>
      <c r="AA410" s="37"/>
      <c r="AB410" s="37"/>
      <c r="AC410" s="37"/>
      <c r="AD410" s="37"/>
      <c r="AE410" s="37"/>
      <c r="AR410" s="188" t="s">
        <v>132</v>
      </c>
      <c r="AT410" s="188" t="s">
        <v>127</v>
      </c>
      <c r="AU410" s="188" t="s">
        <v>85</v>
      </c>
      <c r="AY410" s="20" t="s">
        <v>125</v>
      </c>
      <c r="BE410" s="189">
        <f>IF(N410="základní",J410,0)</f>
        <v>0</v>
      </c>
      <c r="BF410" s="189">
        <f>IF(N410="snížená",J410,0)</f>
        <v>0</v>
      </c>
      <c r="BG410" s="189">
        <f>IF(N410="zákl. přenesená",J410,0)</f>
        <v>0</v>
      </c>
      <c r="BH410" s="189">
        <f>IF(N410="sníž. přenesená",J410,0)</f>
        <v>0</v>
      </c>
      <c r="BI410" s="189">
        <f>IF(N410="nulová",J410,0)</f>
        <v>0</v>
      </c>
      <c r="BJ410" s="20" t="s">
        <v>132</v>
      </c>
      <c r="BK410" s="189">
        <f>ROUND(I410*H410,2)</f>
        <v>0</v>
      </c>
      <c r="BL410" s="20" t="s">
        <v>132</v>
      </c>
      <c r="BM410" s="188" t="s">
        <v>489</v>
      </c>
    </row>
    <row r="411" spans="1:65" s="2" customFormat="1" ht="19.2">
      <c r="A411" s="37"/>
      <c r="B411" s="38"/>
      <c r="C411" s="39"/>
      <c r="D411" s="190" t="s">
        <v>134</v>
      </c>
      <c r="E411" s="39"/>
      <c r="F411" s="191" t="s">
        <v>490</v>
      </c>
      <c r="G411" s="39"/>
      <c r="H411" s="39"/>
      <c r="I411" s="192"/>
      <c r="J411" s="39"/>
      <c r="K411" s="39"/>
      <c r="L411" s="42"/>
      <c r="M411" s="193"/>
      <c r="N411" s="194"/>
      <c r="O411" s="68"/>
      <c r="P411" s="68"/>
      <c r="Q411" s="68"/>
      <c r="R411" s="68"/>
      <c r="S411" s="68"/>
      <c r="T411" s="69"/>
      <c r="U411" s="37"/>
      <c r="V411" s="37"/>
      <c r="W411" s="37"/>
      <c r="X411" s="37"/>
      <c r="Y411" s="37"/>
      <c r="Z411" s="37"/>
      <c r="AA411" s="37"/>
      <c r="AB411" s="37"/>
      <c r="AC411" s="37"/>
      <c r="AD411" s="37"/>
      <c r="AE411" s="37"/>
      <c r="AT411" s="20" t="s">
        <v>134</v>
      </c>
      <c r="AU411" s="20" t="s">
        <v>85</v>
      </c>
    </row>
    <row r="412" spans="1:65" s="2" customFormat="1" ht="10.199999999999999">
      <c r="A412" s="37"/>
      <c r="B412" s="38"/>
      <c r="C412" s="39"/>
      <c r="D412" s="195" t="s">
        <v>136</v>
      </c>
      <c r="E412" s="39"/>
      <c r="F412" s="196" t="s">
        <v>491</v>
      </c>
      <c r="G412" s="39"/>
      <c r="H412" s="39"/>
      <c r="I412" s="192"/>
      <c r="J412" s="39"/>
      <c r="K412" s="39"/>
      <c r="L412" s="42"/>
      <c r="M412" s="193"/>
      <c r="N412" s="194"/>
      <c r="O412" s="68"/>
      <c r="P412" s="68"/>
      <c r="Q412" s="68"/>
      <c r="R412" s="68"/>
      <c r="S412" s="68"/>
      <c r="T412" s="69"/>
      <c r="U412" s="37"/>
      <c r="V412" s="37"/>
      <c r="W412" s="37"/>
      <c r="X412" s="37"/>
      <c r="Y412" s="37"/>
      <c r="Z412" s="37"/>
      <c r="AA412" s="37"/>
      <c r="AB412" s="37"/>
      <c r="AC412" s="37"/>
      <c r="AD412" s="37"/>
      <c r="AE412" s="37"/>
      <c r="AT412" s="20" t="s">
        <v>136</v>
      </c>
      <c r="AU412" s="20" t="s">
        <v>85</v>
      </c>
    </row>
    <row r="413" spans="1:65" s="2" customFormat="1" ht="24.15" customHeight="1">
      <c r="A413" s="37"/>
      <c r="B413" s="38"/>
      <c r="C413" s="177" t="s">
        <v>492</v>
      </c>
      <c r="D413" s="177" t="s">
        <v>127</v>
      </c>
      <c r="E413" s="178" t="s">
        <v>493</v>
      </c>
      <c r="F413" s="179" t="s">
        <v>494</v>
      </c>
      <c r="G413" s="180" t="s">
        <v>199</v>
      </c>
      <c r="H413" s="181">
        <v>376.79399999999998</v>
      </c>
      <c r="I413" s="182"/>
      <c r="J413" s="183">
        <f>ROUND(I413*H413,2)</f>
        <v>0</v>
      </c>
      <c r="K413" s="179" t="s">
        <v>131</v>
      </c>
      <c r="L413" s="42"/>
      <c r="M413" s="184" t="s">
        <v>19</v>
      </c>
      <c r="N413" s="185" t="s">
        <v>48</v>
      </c>
      <c r="O413" s="68"/>
      <c r="P413" s="186">
        <f>O413*H413</f>
        <v>0</v>
      </c>
      <c r="Q413" s="186">
        <v>0</v>
      </c>
      <c r="R413" s="186">
        <f>Q413*H413</f>
        <v>0</v>
      </c>
      <c r="S413" s="186">
        <v>0</v>
      </c>
      <c r="T413" s="187">
        <f>S413*H413</f>
        <v>0</v>
      </c>
      <c r="U413" s="37"/>
      <c r="V413" s="37"/>
      <c r="W413" s="37"/>
      <c r="X413" s="37"/>
      <c r="Y413" s="37"/>
      <c r="Z413" s="37"/>
      <c r="AA413" s="37"/>
      <c r="AB413" s="37"/>
      <c r="AC413" s="37"/>
      <c r="AD413" s="37"/>
      <c r="AE413" s="37"/>
      <c r="AR413" s="188" t="s">
        <v>132</v>
      </c>
      <c r="AT413" s="188" t="s">
        <v>127</v>
      </c>
      <c r="AU413" s="188" t="s">
        <v>85</v>
      </c>
      <c r="AY413" s="20" t="s">
        <v>125</v>
      </c>
      <c r="BE413" s="189">
        <f>IF(N413="základní",J413,0)</f>
        <v>0</v>
      </c>
      <c r="BF413" s="189">
        <f>IF(N413="snížená",J413,0)</f>
        <v>0</v>
      </c>
      <c r="BG413" s="189">
        <f>IF(N413="zákl. přenesená",J413,0)</f>
        <v>0</v>
      </c>
      <c r="BH413" s="189">
        <f>IF(N413="sníž. přenesená",J413,0)</f>
        <v>0</v>
      </c>
      <c r="BI413" s="189">
        <f>IF(N413="nulová",J413,0)</f>
        <v>0</v>
      </c>
      <c r="BJ413" s="20" t="s">
        <v>132</v>
      </c>
      <c r="BK413" s="189">
        <f>ROUND(I413*H413,2)</f>
        <v>0</v>
      </c>
      <c r="BL413" s="20" t="s">
        <v>132</v>
      </c>
      <c r="BM413" s="188" t="s">
        <v>495</v>
      </c>
    </row>
    <row r="414" spans="1:65" s="2" customFormat="1" ht="28.8">
      <c r="A414" s="37"/>
      <c r="B414" s="38"/>
      <c r="C414" s="39"/>
      <c r="D414" s="190" t="s">
        <v>134</v>
      </c>
      <c r="E414" s="39"/>
      <c r="F414" s="191" t="s">
        <v>496</v>
      </c>
      <c r="G414" s="39"/>
      <c r="H414" s="39"/>
      <c r="I414" s="192"/>
      <c r="J414" s="39"/>
      <c r="K414" s="39"/>
      <c r="L414" s="42"/>
      <c r="M414" s="193"/>
      <c r="N414" s="194"/>
      <c r="O414" s="68"/>
      <c r="P414" s="68"/>
      <c r="Q414" s="68"/>
      <c r="R414" s="68"/>
      <c r="S414" s="68"/>
      <c r="T414" s="69"/>
      <c r="U414" s="37"/>
      <c r="V414" s="37"/>
      <c r="W414" s="37"/>
      <c r="X414" s="37"/>
      <c r="Y414" s="37"/>
      <c r="Z414" s="37"/>
      <c r="AA414" s="37"/>
      <c r="AB414" s="37"/>
      <c r="AC414" s="37"/>
      <c r="AD414" s="37"/>
      <c r="AE414" s="37"/>
      <c r="AT414" s="20" t="s">
        <v>134</v>
      </c>
      <c r="AU414" s="20" t="s">
        <v>85</v>
      </c>
    </row>
    <row r="415" spans="1:65" s="2" customFormat="1" ht="10.199999999999999">
      <c r="A415" s="37"/>
      <c r="B415" s="38"/>
      <c r="C415" s="39"/>
      <c r="D415" s="195" t="s">
        <v>136</v>
      </c>
      <c r="E415" s="39"/>
      <c r="F415" s="196" t="s">
        <v>497</v>
      </c>
      <c r="G415" s="39"/>
      <c r="H415" s="39"/>
      <c r="I415" s="192"/>
      <c r="J415" s="39"/>
      <c r="K415" s="39"/>
      <c r="L415" s="42"/>
      <c r="M415" s="193"/>
      <c r="N415" s="194"/>
      <c r="O415" s="68"/>
      <c r="P415" s="68"/>
      <c r="Q415" s="68"/>
      <c r="R415" s="68"/>
      <c r="S415" s="68"/>
      <c r="T415" s="69"/>
      <c r="U415" s="37"/>
      <c r="V415" s="37"/>
      <c r="W415" s="37"/>
      <c r="X415" s="37"/>
      <c r="Y415" s="37"/>
      <c r="Z415" s="37"/>
      <c r="AA415" s="37"/>
      <c r="AB415" s="37"/>
      <c r="AC415" s="37"/>
      <c r="AD415" s="37"/>
      <c r="AE415" s="37"/>
      <c r="AT415" s="20" t="s">
        <v>136</v>
      </c>
      <c r="AU415" s="20" t="s">
        <v>85</v>
      </c>
    </row>
    <row r="416" spans="1:65" s="13" customFormat="1" ht="10.199999999999999">
      <c r="B416" s="198"/>
      <c r="C416" s="199"/>
      <c r="D416" s="190" t="s">
        <v>140</v>
      </c>
      <c r="E416" s="200" t="s">
        <v>19</v>
      </c>
      <c r="F416" s="201" t="s">
        <v>498</v>
      </c>
      <c r="G416" s="199"/>
      <c r="H416" s="202">
        <v>376.79399999999998</v>
      </c>
      <c r="I416" s="203"/>
      <c r="J416" s="199"/>
      <c r="K416" s="199"/>
      <c r="L416" s="204"/>
      <c r="M416" s="205"/>
      <c r="N416" s="206"/>
      <c r="O416" s="206"/>
      <c r="P416" s="206"/>
      <c r="Q416" s="206"/>
      <c r="R416" s="206"/>
      <c r="S416" s="206"/>
      <c r="T416" s="207"/>
      <c r="AT416" s="208" t="s">
        <v>140</v>
      </c>
      <c r="AU416" s="208" t="s">
        <v>85</v>
      </c>
      <c r="AV416" s="13" t="s">
        <v>85</v>
      </c>
      <c r="AW416" s="13" t="s">
        <v>36</v>
      </c>
      <c r="AX416" s="13" t="s">
        <v>75</v>
      </c>
      <c r="AY416" s="208" t="s">
        <v>125</v>
      </c>
    </row>
    <row r="417" spans="1:65" s="14" customFormat="1" ht="10.199999999999999">
      <c r="B417" s="209"/>
      <c r="C417" s="210"/>
      <c r="D417" s="190" t="s">
        <v>140</v>
      </c>
      <c r="E417" s="211" t="s">
        <v>19</v>
      </c>
      <c r="F417" s="212" t="s">
        <v>145</v>
      </c>
      <c r="G417" s="210"/>
      <c r="H417" s="213">
        <v>376.79399999999998</v>
      </c>
      <c r="I417" s="214"/>
      <c r="J417" s="210"/>
      <c r="K417" s="210"/>
      <c r="L417" s="215"/>
      <c r="M417" s="216"/>
      <c r="N417" s="217"/>
      <c r="O417" s="217"/>
      <c r="P417" s="217"/>
      <c r="Q417" s="217"/>
      <c r="R417" s="217"/>
      <c r="S417" s="217"/>
      <c r="T417" s="218"/>
      <c r="AT417" s="219" t="s">
        <v>140</v>
      </c>
      <c r="AU417" s="219" t="s">
        <v>85</v>
      </c>
      <c r="AV417" s="14" t="s">
        <v>132</v>
      </c>
      <c r="AW417" s="14" t="s">
        <v>36</v>
      </c>
      <c r="AX417" s="14" t="s">
        <v>83</v>
      </c>
      <c r="AY417" s="219" t="s">
        <v>125</v>
      </c>
    </row>
    <row r="418" spans="1:65" s="2" customFormat="1" ht="33" customHeight="1">
      <c r="A418" s="37"/>
      <c r="B418" s="38"/>
      <c r="C418" s="177" t="s">
        <v>499</v>
      </c>
      <c r="D418" s="177" t="s">
        <v>127</v>
      </c>
      <c r="E418" s="178" t="s">
        <v>500</v>
      </c>
      <c r="F418" s="179" t="s">
        <v>501</v>
      </c>
      <c r="G418" s="180" t="s">
        <v>199</v>
      </c>
      <c r="H418" s="181">
        <v>39.837000000000003</v>
      </c>
      <c r="I418" s="182"/>
      <c r="J418" s="183">
        <f>ROUND(I418*H418,2)</f>
        <v>0</v>
      </c>
      <c r="K418" s="179" t="s">
        <v>131</v>
      </c>
      <c r="L418" s="42"/>
      <c r="M418" s="184" t="s">
        <v>19</v>
      </c>
      <c r="N418" s="185" t="s">
        <v>48</v>
      </c>
      <c r="O418" s="68"/>
      <c r="P418" s="186">
        <f>O418*H418</f>
        <v>0</v>
      </c>
      <c r="Q418" s="186">
        <v>0</v>
      </c>
      <c r="R418" s="186">
        <f>Q418*H418</f>
        <v>0</v>
      </c>
      <c r="S418" s="186">
        <v>0</v>
      </c>
      <c r="T418" s="187">
        <f>S418*H418</f>
        <v>0</v>
      </c>
      <c r="U418" s="37"/>
      <c r="V418" s="37"/>
      <c r="W418" s="37"/>
      <c r="X418" s="37"/>
      <c r="Y418" s="37"/>
      <c r="Z418" s="37"/>
      <c r="AA418" s="37"/>
      <c r="AB418" s="37"/>
      <c r="AC418" s="37"/>
      <c r="AD418" s="37"/>
      <c r="AE418" s="37"/>
      <c r="AR418" s="188" t="s">
        <v>132</v>
      </c>
      <c r="AT418" s="188" t="s">
        <v>127</v>
      </c>
      <c r="AU418" s="188" t="s">
        <v>85</v>
      </c>
      <c r="AY418" s="20" t="s">
        <v>125</v>
      </c>
      <c r="BE418" s="189">
        <f>IF(N418="základní",J418,0)</f>
        <v>0</v>
      </c>
      <c r="BF418" s="189">
        <f>IF(N418="snížená",J418,0)</f>
        <v>0</v>
      </c>
      <c r="BG418" s="189">
        <f>IF(N418="zákl. přenesená",J418,0)</f>
        <v>0</v>
      </c>
      <c r="BH418" s="189">
        <f>IF(N418="sníž. přenesená",J418,0)</f>
        <v>0</v>
      </c>
      <c r="BI418" s="189">
        <f>IF(N418="nulová",J418,0)</f>
        <v>0</v>
      </c>
      <c r="BJ418" s="20" t="s">
        <v>132</v>
      </c>
      <c r="BK418" s="189">
        <f>ROUND(I418*H418,2)</f>
        <v>0</v>
      </c>
      <c r="BL418" s="20" t="s">
        <v>132</v>
      </c>
      <c r="BM418" s="188" t="s">
        <v>502</v>
      </c>
    </row>
    <row r="419" spans="1:65" s="2" customFormat="1" ht="28.8">
      <c r="A419" s="37"/>
      <c r="B419" s="38"/>
      <c r="C419" s="39"/>
      <c r="D419" s="190" t="s">
        <v>134</v>
      </c>
      <c r="E419" s="39"/>
      <c r="F419" s="191" t="s">
        <v>503</v>
      </c>
      <c r="G419" s="39"/>
      <c r="H419" s="39"/>
      <c r="I419" s="192"/>
      <c r="J419" s="39"/>
      <c r="K419" s="39"/>
      <c r="L419" s="42"/>
      <c r="M419" s="193"/>
      <c r="N419" s="194"/>
      <c r="O419" s="68"/>
      <c r="P419" s="68"/>
      <c r="Q419" s="68"/>
      <c r="R419" s="68"/>
      <c r="S419" s="68"/>
      <c r="T419" s="69"/>
      <c r="U419" s="37"/>
      <c r="V419" s="37"/>
      <c r="W419" s="37"/>
      <c r="X419" s="37"/>
      <c r="Y419" s="37"/>
      <c r="Z419" s="37"/>
      <c r="AA419" s="37"/>
      <c r="AB419" s="37"/>
      <c r="AC419" s="37"/>
      <c r="AD419" s="37"/>
      <c r="AE419" s="37"/>
      <c r="AT419" s="20" t="s">
        <v>134</v>
      </c>
      <c r="AU419" s="20" t="s">
        <v>85</v>
      </c>
    </row>
    <row r="420" spans="1:65" s="2" customFormat="1" ht="10.199999999999999">
      <c r="A420" s="37"/>
      <c r="B420" s="38"/>
      <c r="C420" s="39"/>
      <c r="D420" s="195" t="s">
        <v>136</v>
      </c>
      <c r="E420" s="39"/>
      <c r="F420" s="196" t="s">
        <v>504</v>
      </c>
      <c r="G420" s="39"/>
      <c r="H420" s="39"/>
      <c r="I420" s="192"/>
      <c r="J420" s="39"/>
      <c r="K420" s="39"/>
      <c r="L420" s="42"/>
      <c r="M420" s="193"/>
      <c r="N420" s="194"/>
      <c r="O420" s="68"/>
      <c r="P420" s="68"/>
      <c r="Q420" s="68"/>
      <c r="R420" s="68"/>
      <c r="S420" s="68"/>
      <c r="T420" s="69"/>
      <c r="U420" s="37"/>
      <c r="V420" s="37"/>
      <c r="W420" s="37"/>
      <c r="X420" s="37"/>
      <c r="Y420" s="37"/>
      <c r="Z420" s="37"/>
      <c r="AA420" s="37"/>
      <c r="AB420" s="37"/>
      <c r="AC420" s="37"/>
      <c r="AD420" s="37"/>
      <c r="AE420" s="37"/>
      <c r="AT420" s="20" t="s">
        <v>136</v>
      </c>
      <c r="AU420" s="20" t="s">
        <v>85</v>
      </c>
    </row>
    <row r="421" spans="1:65" s="13" customFormat="1" ht="10.199999999999999">
      <c r="B421" s="198"/>
      <c r="C421" s="199"/>
      <c r="D421" s="190" t="s">
        <v>140</v>
      </c>
      <c r="E421" s="200" t="s">
        <v>19</v>
      </c>
      <c r="F421" s="201" t="s">
        <v>505</v>
      </c>
      <c r="G421" s="199"/>
      <c r="H421" s="202">
        <v>39.837000000000003</v>
      </c>
      <c r="I421" s="203"/>
      <c r="J421" s="199"/>
      <c r="K421" s="199"/>
      <c r="L421" s="204"/>
      <c r="M421" s="205"/>
      <c r="N421" s="206"/>
      <c r="O421" s="206"/>
      <c r="P421" s="206"/>
      <c r="Q421" s="206"/>
      <c r="R421" s="206"/>
      <c r="S421" s="206"/>
      <c r="T421" s="207"/>
      <c r="AT421" s="208" t="s">
        <v>140</v>
      </c>
      <c r="AU421" s="208" t="s">
        <v>85</v>
      </c>
      <c r="AV421" s="13" t="s">
        <v>85</v>
      </c>
      <c r="AW421" s="13" t="s">
        <v>36</v>
      </c>
      <c r="AX421" s="13" t="s">
        <v>75</v>
      </c>
      <c r="AY421" s="208" t="s">
        <v>125</v>
      </c>
    </row>
    <row r="422" spans="1:65" s="14" customFormat="1" ht="10.199999999999999">
      <c r="B422" s="209"/>
      <c r="C422" s="210"/>
      <c r="D422" s="190" t="s">
        <v>140</v>
      </c>
      <c r="E422" s="211" t="s">
        <v>19</v>
      </c>
      <c r="F422" s="212" t="s">
        <v>145</v>
      </c>
      <c r="G422" s="210"/>
      <c r="H422" s="213">
        <v>39.837000000000003</v>
      </c>
      <c r="I422" s="214"/>
      <c r="J422" s="210"/>
      <c r="K422" s="210"/>
      <c r="L422" s="215"/>
      <c r="M422" s="216"/>
      <c r="N422" s="217"/>
      <c r="O422" s="217"/>
      <c r="P422" s="217"/>
      <c r="Q422" s="217"/>
      <c r="R422" s="217"/>
      <c r="S422" s="217"/>
      <c r="T422" s="218"/>
      <c r="AT422" s="219" t="s">
        <v>140</v>
      </c>
      <c r="AU422" s="219" t="s">
        <v>85</v>
      </c>
      <c r="AV422" s="14" t="s">
        <v>132</v>
      </c>
      <c r="AW422" s="14" t="s">
        <v>36</v>
      </c>
      <c r="AX422" s="14" t="s">
        <v>83</v>
      </c>
      <c r="AY422" s="219" t="s">
        <v>125</v>
      </c>
    </row>
    <row r="423" spans="1:65" s="2" customFormat="1" ht="33" customHeight="1">
      <c r="A423" s="37"/>
      <c r="B423" s="38"/>
      <c r="C423" s="177" t="s">
        <v>506</v>
      </c>
      <c r="D423" s="177" t="s">
        <v>127</v>
      </c>
      <c r="E423" s="178" t="s">
        <v>507</v>
      </c>
      <c r="F423" s="179" t="s">
        <v>508</v>
      </c>
      <c r="G423" s="180" t="s">
        <v>199</v>
      </c>
      <c r="H423" s="181">
        <v>0.88200000000000001</v>
      </c>
      <c r="I423" s="182"/>
      <c r="J423" s="183">
        <f>ROUND(I423*H423,2)</f>
        <v>0</v>
      </c>
      <c r="K423" s="179" t="s">
        <v>131</v>
      </c>
      <c r="L423" s="42"/>
      <c r="M423" s="184" t="s">
        <v>19</v>
      </c>
      <c r="N423" s="185" t="s">
        <v>48</v>
      </c>
      <c r="O423" s="68"/>
      <c r="P423" s="186">
        <f>O423*H423</f>
        <v>0</v>
      </c>
      <c r="Q423" s="186">
        <v>0</v>
      </c>
      <c r="R423" s="186">
        <f>Q423*H423</f>
        <v>0</v>
      </c>
      <c r="S423" s="186">
        <v>0</v>
      </c>
      <c r="T423" s="187">
        <f>S423*H423</f>
        <v>0</v>
      </c>
      <c r="U423" s="37"/>
      <c r="V423" s="37"/>
      <c r="W423" s="37"/>
      <c r="X423" s="37"/>
      <c r="Y423" s="37"/>
      <c r="Z423" s="37"/>
      <c r="AA423" s="37"/>
      <c r="AB423" s="37"/>
      <c r="AC423" s="37"/>
      <c r="AD423" s="37"/>
      <c r="AE423" s="37"/>
      <c r="AR423" s="188" t="s">
        <v>132</v>
      </c>
      <c r="AT423" s="188" t="s">
        <v>127</v>
      </c>
      <c r="AU423" s="188" t="s">
        <v>85</v>
      </c>
      <c r="AY423" s="20" t="s">
        <v>125</v>
      </c>
      <c r="BE423" s="189">
        <f>IF(N423="základní",J423,0)</f>
        <v>0</v>
      </c>
      <c r="BF423" s="189">
        <f>IF(N423="snížená",J423,0)</f>
        <v>0</v>
      </c>
      <c r="BG423" s="189">
        <f>IF(N423="zákl. přenesená",J423,0)</f>
        <v>0</v>
      </c>
      <c r="BH423" s="189">
        <f>IF(N423="sníž. přenesená",J423,0)</f>
        <v>0</v>
      </c>
      <c r="BI423" s="189">
        <f>IF(N423="nulová",J423,0)</f>
        <v>0</v>
      </c>
      <c r="BJ423" s="20" t="s">
        <v>132</v>
      </c>
      <c r="BK423" s="189">
        <f>ROUND(I423*H423,2)</f>
        <v>0</v>
      </c>
      <c r="BL423" s="20" t="s">
        <v>132</v>
      </c>
      <c r="BM423" s="188" t="s">
        <v>509</v>
      </c>
    </row>
    <row r="424" spans="1:65" s="2" customFormat="1" ht="28.8">
      <c r="A424" s="37"/>
      <c r="B424" s="38"/>
      <c r="C424" s="39"/>
      <c r="D424" s="190" t="s">
        <v>134</v>
      </c>
      <c r="E424" s="39"/>
      <c r="F424" s="191" t="s">
        <v>510</v>
      </c>
      <c r="G424" s="39"/>
      <c r="H424" s="39"/>
      <c r="I424" s="192"/>
      <c r="J424" s="39"/>
      <c r="K424" s="39"/>
      <c r="L424" s="42"/>
      <c r="M424" s="193"/>
      <c r="N424" s="194"/>
      <c r="O424" s="68"/>
      <c r="P424" s="68"/>
      <c r="Q424" s="68"/>
      <c r="R424" s="68"/>
      <c r="S424" s="68"/>
      <c r="T424" s="69"/>
      <c r="U424" s="37"/>
      <c r="V424" s="37"/>
      <c r="W424" s="37"/>
      <c r="X424" s="37"/>
      <c r="Y424" s="37"/>
      <c r="Z424" s="37"/>
      <c r="AA424" s="37"/>
      <c r="AB424" s="37"/>
      <c r="AC424" s="37"/>
      <c r="AD424" s="37"/>
      <c r="AE424" s="37"/>
      <c r="AT424" s="20" t="s">
        <v>134</v>
      </c>
      <c r="AU424" s="20" t="s">
        <v>85</v>
      </c>
    </row>
    <row r="425" spans="1:65" s="2" customFormat="1" ht="10.199999999999999">
      <c r="A425" s="37"/>
      <c r="B425" s="38"/>
      <c r="C425" s="39"/>
      <c r="D425" s="195" t="s">
        <v>136</v>
      </c>
      <c r="E425" s="39"/>
      <c r="F425" s="196" t="s">
        <v>511</v>
      </c>
      <c r="G425" s="39"/>
      <c r="H425" s="39"/>
      <c r="I425" s="192"/>
      <c r="J425" s="39"/>
      <c r="K425" s="39"/>
      <c r="L425" s="42"/>
      <c r="M425" s="193"/>
      <c r="N425" s="194"/>
      <c r="O425" s="68"/>
      <c r="P425" s="68"/>
      <c r="Q425" s="68"/>
      <c r="R425" s="68"/>
      <c r="S425" s="68"/>
      <c r="T425" s="69"/>
      <c r="U425" s="37"/>
      <c r="V425" s="37"/>
      <c r="W425" s="37"/>
      <c r="X425" s="37"/>
      <c r="Y425" s="37"/>
      <c r="Z425" s="37"/>
      <c r="AA425" s="37"/>
      <c r="AB425" s="37"/>
      <c r="AC425" s="37"/>
      <c r="AD425" s="37"/>
      <c r="AE425" s="37"/>
      <c r="AT425" s="20" t="s">
        <v>136</v>
      </c>
      <c r="AU425" s="20" t="s">
        <v>85</v>
      </c>
    </row>
    <row r="426" spans="1:65" s="13" customFormat="1" ht="10.199999999999999">
      <c r="B426" s="198"/>
      <c r="C426" s="199"/>
      <c r="D426" s="190" t="s">
        <v>140</v>
      </c>
      <c r="E426" s="200" t="s">
        <v>19</v>
      </c>
      <c r="F426" s="201" t="s">
        <v>512</v>
      </c>
      <c r="G426" s="199"/>
      <c r="H426" s="202">
        <v>0.63200000000000001</v>
      </c>
      <c r="I426" s="203"/>
      <c r="J426" s="199"/>
      <c r="K426" s="199"/>
      <c r="L426" s="204"/>
      <c r="M426" s="205"/>
      <c r="N426" s="206"/>
      <c r="O426" s="206"/>
      <c r="P426" s="206"/>
      <c r="Q426" s="206"/>
      <c r="R426" s="206"/>
      <c r="S426" s="206"/>
      <c r="T426" s="207"/>
      <c r="AT426" s="208" t="s">
        <v>140</v>
      </c>
      <c r="AU426" s="208" t="s">
        <v>85</v>
      </c>
      <c r="AV426" s="13" t="s">
        <v>85</v>
      </c>
      <c r="AW426" s="13" t="s">
        <v>36</v>
      </c>
      <c r="AX426" s="13" t="s">
        <v>75</v>
      </c>
      <c r="AY426" s="208" t="s">
        <v>125</v>
      </c>
    </row>
    <row r="427" spans="1:65" s="13" customFormat="1" ht="10.199999999999999">
      <c r="B427" s="198"/>
      <c r="C427" s="199"/>
      <c r="D427" s="190" t="s">
        <v>140</v>
      </c>
      <c r="E427" s="200" t="s">
        <v>19</v>
      </c>
      <c r="F427" s="201" t="s">
        <v>513</v>
      </c>
      <c r="G427" s="199"/>
      <c r="H427" s="202">
        <v>0.25</v>
      </c>
      <c r="I427" s="203"/>
      <c r="J427" s="199"/>
      <c r="K427" s="199"/>
      <c r="L427" s="204"/>
      <c r="M427" s="205"/>
      <c r="N427" s="206"/>
      <c r="O427" s="206"/>
      <c r="P427" s="206"/>
      <c r="Q427" s="206"/>
      <c r="R427" s="206"/>
      <c r="S427" s="206"/>
      <c r="T427" s="207"/>
      <c r="AT427" s="208" t="s">
        <v>140</v>
      </c>
      <c r="AU427" s="208" t="s">
        <v>85</v>
      </c>
      <c r="AV427" s="13" t="s">
        <v>85</v>
      </c>
      <c r="AW427" s="13" t="s">
        <v>36</v>
      </c>
      <c r="AX427" s="13" t="s">
        <v>75</v>
      </c>
      <c r="AY427" s="208" t="s">
        <v>125</v>
      </c>
    </row>
    <row r="428" spans="1:65" s="14" customFormat="1" ht="10.199999999999999">
      <c r="B428" s="209"/>
      <c r="C428" s="210"/>
      <c r="D428" s="190" t="s">
        <v>140</v>
      </c>
      <c r="E428" s="211" t="s">
        <v>19</v>
      </c>
      <c r="F428" s="212" t="s">
        <v>145</v>
      </c>
      <c r="G428" s="210"/>
      <c r="H428" s="213">
        <v>0.88200000000000001</v>
      </c>
      <c r="I428" s="214"/>
      <c r="J428" s="210"/>
      <c r="K428" s="210"/>
      <c r="L428" s="215"/>
      <c r="M428" s="216"/>
      <c r="N428" s="217"/>
      <c r="O428" s="217"/>
      <c r="P428" s="217"/>
      <c r="Q428" s="217"/>
      <c r="R428" s="217"/>
      <c r="S428" s="217"/>
      <c r="T428" s="218"/>
      <c r="AT428" s="219" t="s">
        <v>140</v>
      </c>
      <c r="AU428" s="219" t="s">
        <v>85</v>
      </c>
      <c r="AV428" s="14" t="s">
        <v>132</v>
      </c>
      <c r="AW428" s="14" t="s">
        <v>36</v>
      </c>
      <c r="AX428" s="14" t="s">
        <v>83</v>
      </c>
      <c r="AY428" s="219" t="s">
        <v>125</v>
      </c>
    </row>
    <row r="429" spans="1:65" s="2" customFormat="1" ht="33" customHeight="1">
      <c r="A429" s="37"/>
      <c r="B429" s="38"/>
      <c r="C429" s="177" t="s">
        <v>514</v>
      </c>
      <c r="D429" s="177" t="s">
        <v>127</v>
      </c>
      <c r="E429" s="178" t="s">
        <v>515</v>
      </c>
      <c r="F429" s="179" t="s">
        <v>516</v>
      </c>
      <c r="G429" s="180" t="s">
        <v>199</v>
      </c>
      <c r="H429" s="181">
        <v>0.48399999999999999</v>
      </c>
      <c r="I429" s="182"/>
      <c r="J429" s="183">
        <f>ROUND(I429*H429,2)</f>
        <v>0</v>
      </c>
      <c r="K429" s="179" t="s">
        <v>131</v>
      </c>
      <c r="L429" s="42"/>
      <c r="M429" s="184" t="s">
        <v>19</v>
      </c>
      <c r="N429" s="185" t="s">
        <v>48</v>
      </c>
      <c r="O429" s="68"/>
      <c r="P429" s="186">
        <f>O429*H429</f>
        <v>0</v>
      </c>
      <c r="Q429" s="186">
        <v>0</v>
      </c>
      <c r="R429" s="186">
        <f>Q429*H429</f>
        <v>0</v>
      </c>
      <c r="S429" s="186">
        <v>0</v>
      </c>
      <c r="T429" s="187">
        <f>S429*H429</f>
        <v>0</v>
      </c>
      <c r="U429" s="37"/>
      <c r="V429" s="37"/>
      <c r="W429" s="37"/>
      <c r="X429" s="37"/>
      <c r="Y429" s="37"/>
      <c r="Z429" s="37"/>
      <c r="AA429" s="37"/>
      <c r="AB429" s="37"/>
      <c r="AC429" s="37"/>
      <c r="AD429" s="37"/>
      <c r="AE429" s="37"/>
      <c r="AR429" s="188" t="s">
        <v>132</v>
      </c>
      <c r="AT429" s="188" t="s">
        <v>127</v>
      </c>
      <c r="AU429" s="188" t="s">
        <v>85</v>
      </c>
      <c r="AY429" s="20" t="s">
        <v>125</v>
      </c>
      <c r="BE429" s="189">
        <f>IF(N429="základní",J429,0)</f>
        <v>0</v>
      </c>
      <c r="BF429" s="189">
        <f>IF(N429="snížená",J429,0)</f>
        <v>0</v>
      </c>
      <c r="BG429" s="189">
        <f>IF(N429="zákl. přenesená",J429,0)</f>
        <v>0</v>
      </c>
      <c r="BH429" s="189">
        <f>IF(N429="sníž. přenesená",J429,0)</f>
        <v>0</v>
      </c>
      <c r="BI429" s="189">
        <f>IF(N429="nulová",J429,0)</f>
        <v>0</v>
      </c>
      <c r="BJ429" s="20" t="s">
        <v>132</v>
      </c>
      <c r="BK429" s="189">
        <f>ROUND(I429*H429,2)</f>
        <v>0</v>
      </c>
      <c r="BL429" s="20" t="s">
        <v>132</v>
      </c>
      <c r="BM429" s="188" t="s">
        <v>517</v>
      </c>
    </row>
    <row r="430" spans="1:65" s="2" customFormat="1" ht="28.8">
      <c r="A430" s="37"/>
      <c r="B430" s="38"/>
      <c r="C430" s="39"/>
      <c r="D430" s="190" t="s">
        <v>134</v>
      </c>
      <c r="E430" s="39"/>
      <c r="F430" s="191" t="s">
        <v>518</v>
      </c>
      <c r="G430" s="39"/>
      <c r="H430" s="39"/>
      <c r="I430" s="192"/>
      <c r="J430" s="39"/>
      <c r="K430" s="39"/>
      <c r="L430" s="42"/>
      <c r="M430" s="193"/>
      <c r="N430" s="194"/>
      <c r="O430" s="68"/>
      <c r="P430" s="68"/>
      <c r="Q430" s="68"/>
      <c r="R430" s="68"/>
      <c r="S430" s="68"/>
      <c r="T430" s="69"/>
      <c r="U430" s="37"/>
      <c r="V430" s="37"/>
      <c r="W430" s="37"/>
      <c r="X430" s="37"/>
      <c r="Y430" s="37"/>
      <c r="Z430" s="37"/>
      <c r="AA430" s="37"/>
      <c r="AB430" s="37"/>
      <c r="AC430" s="37"/>
      <c r="AD430" s="37"/>
      <c r="AE430" s="37"/>
      <c r="AT430" s="20" t="s">
        <v>134</v>
      </c>
      <c r="AU430" s="20" t="s">
        <v>85</v>
      </c>
    </row>
    <row r="431" spans="1:65" s="2" customFormat="1" ht="10.199999999999999">
      <c r="A431" s="37"/>
      <c r="B431" s="38"/>
      <c r="C431" s="39"/>
      <c r="D431" s="195" t="s">
        <v>136</v>
      </c>
      <c r="E431" s="39"/>
      <c r="F431" s="196" t="s">
        <v>519</v>
      </c>
      <c r="G431" s="39"/>
      <c r="H431" s="39"/>
      <c r="I431" s="192"/>
      <c r="J431" s="39"/>
      <c r="K431" s="39"/>
      <c r="L431" s="42"/>
      <c r="M431" s="193"/>
      <c r="N431" s="194"/>
      <c r="O431" s="68"/>
      <c r="P431" s="68"/>
      <c r="Q431" s="68"/>
      <c r="R431" s="68"/>
      <c r="S431" s="68"/>
      <c r="T431" s="69"/>
      <c r="U431" s="37"/>
      <c r="V431" s="37"/>
      <c r="W431" s="37"/>
      <c r="X431" s="37"/>
      <c r="Y431" s="37"/>
      <c r="Z431" s="37"/>
      <c r="AA431" s="37"/>
      <c r="AB431" s="37"/>
      <c r="AC431" s="37"/>
      <c r="AD431" s="37"/>
      <c r="AE431" s="37"/>
      <c r="AT431" s="20" t="s">
        <v>136</v>
      </c>
      <c r="AU431" s="20" t="s">
        <v>85</v>
      </c>
    </row>
    <row r="432" spans="1:65" s="13" customFormat="1" ht="10.199999999999999">
      <c r="B432" s="198"/>
      <c r="C432" s="199"/>
      <c r="D432" s="190" t="s">
        <v>140</v>
      </c>
      <c r="E432" s="200" t="s">
        <v>19</v>
      </c>
      <c r="F432" s="201" t="s">
        <v>520</v>
      </c>
      <c r="G432" s="199"/>
      <c r="H432" s="202">
        <v>0.48399999999999999</v>
      </c>
      <c r="I432" s="203"/>
      <c r="J432" s="199"/>
      <c r="K432" s="199"/>
      <c r="L432" s="204"/>
      <c r="M432" s="205"/>
      <c r="N432" s="206"/>
      <c r="O432" s="206"/>
      <c r="P432" s="206"/>
      <c r="Q432" s="206"/>
      <c r="R432" s="206"/>
      <c r="S432" s="206"/>
      <c r="T432" s="207"/>
      <c r="AT432" s="208" t="s">
        <v>140</v>
      </c>
      <c r="AU432" s="208" t="s">
        <v>85</v>
      </c>
      <c r="AV432" s="13" t="s">
        <v>85</v>
      </c>
      <c r="AW432" s="13" t="s">
        <v>36</v>
      </c>
      <c r="AX432" s="13" t="s">
        <v>75</v>
      </c>
      <c r="AY432" s="208" t="s">
        <v>125</v>
      </c>
    </row>
    <row r="433" spans="1:65" s="14" customFormat="1" ht="10.199999999999999">
      <c r="B433" s="209"/>
      <c r="C433" s="210"/>
      <c r="D433" s="190" t="s">
        <v>140</v>
      </c>
      <c r="E433" s="211" t="s">
        <v>19</v>
      </c>
      <c r="F433" s="212" t="s">
        <v>145</v>
      </c>
      <c r="G433" s="210"/>
      <c r="H433" s="213">
        <v>0.48399999999999999</v>
      </c>
      <c r="I433" s="214"/>
      <c r="J433" s="210"/>
      <c r="K433" s="210"/>
      <c r="L433" s="215"/>
      <c r="M433" s="216"/>
      <c r="N433" s="217"/>
      <c r="O433" s="217"/>
      <c r="P433" s="217"/>
      <c r="Q433" s="217"/>
      <c r="R433" s="217"/>
      <c r="S433" s="217"/>
      <c r="T433" s="218"/>
      <c r="AT433" s="219" t="s">
        <v>140</v>
      </c>
      <c r="AU433" s="219" t="s">
        <v>85</v>
      </c>
      <c r="AV433" s="14" t="s">
        <v>132</v>
      </c>
      <c r="AW433" s="14" t="s">
        <v>36</v>
      </c>
      <c r="AX433" s="14" t="s">
        <v>83</v>
      </c>
      <c r="AY433" s="219" t="s">
        <v>125</v>
      </c>
    </row>
    <row r="434" spans="1:65" s="2" customFormat="1" ht="33" customHeight="1">
      <c r="A434" s="37"/>
      <c r="B434" s="38"/>
      <c r="C434" s="177" t="s">
        <v>521</v>
      </c>
      <c r="D434" s="177" t="s">
        <v>127</v>
      </c>
      <c r="E434" s="178" t="s">
        <v>522</v>
      </c>
      <c r="F434" s="179" t="s">
        <v>523</v>
      </c>
      <c r="G434" s="180" t="s">
        <v>199</v>
      </c>
      <c r="H434" s="181">
        <v>0.66300000000000003</v>
      </c>
      <c r="I434" s="182"/>
      <c r="J434" s="183">
        <f>ROUND(I434*H434,2)</f>
        <v>0</v>
      </c>
      <c r="K434" s="179" t="s">
        <v>131</v>
      </c>
      <c r="L434" s="42"/>
      <c r="M434" s="184" t="s">
        <v>19</v>
      </c>
      <c r="N434" s="185" t="s">
        <v>48</v>
      </c>
      <c r="O434" s="68"/>
      <c r="P434" s="186">
        <f>O434*H434</f>
        <v>0</v>
      </c>
      <c r="Q434" s="186">
        <v>0</v>
      </c>
      <c r="R434" s="186">
        <f>Q434*H434</f>
        <v>0</v>
      </c>
      <c r="S434" s="186">
        <v>0</v>
      </c>
      <c r="T434" s="187">
        <f>S434*H434</f>
        <v>0</v>
      </c>
      <c r="U434" s="37"/>
      <c r="V434" s="37"/>
      <c r="W434" s="37"/>
      <c r="X434" s="37"/>
      <c r="Y434" s="37"/>
      <c r="Z434" s="37"/>
      <c r="AA434" s="37"/>
      <c r="AB434" s="37"/>
      <c r="AC434" s="37"/>
      <c r="AD434" s="37"/>
      <c r="AE434" s="37"/>
      <c r="AR434" s="188" t="s">
        <v>132</v>
      </c>
      <c r="AT434" s="188" t="s">
        <v>127</v>
      </c>
      <c r="AU434" s="188" t="s">
        <v>85</v>
      </c>
      <c r="AY434" s="20" t="s">
        <v>125</v>
      </c>
      <c r="BE434" s="189">
        <f>IF(N434="základní",J434,0)</f>
        <v>0</v>
      </c>
      <c r="BF434" s="189">
        <f>IF(N434="snížená",J434,0)</f>
        <v>0</v>
      </c>
      <c r="BG434" s="189">
        <f>IF(N434="zákl. přenesená",J434,0)</f>
        <v>0</v>
      </c>
      <c r="BH434" s="189">
        <f>IF(N434="sníž. přenesená",J434,0)</f>
        <v>0</v>
      </c>
      <c r="BI434" s="189">
        <f>IF(N434="nulová",J434,0)</f>
        <v>0</v>
      </c>
      <c r="BJ434" s="20" t="s">
        <v>132</v>
      </c>
      <c r="BK434" s="189">
        <f>ROUND(I434*H434,2)</f>
        <v>0</v>
      </c>
      <c r="BL434" s="20" t="s">
        <v>132</v>
      </c>
      <c r="BM434" s="188" t="s">
        <v>524</v>
      </c>
    </row>
    <row r="435" spans="1:65" s="2" customFormat="1" ht="28.8">
      <c r="A435" s="37"/>
      <c r="B435" s="38"/>
      <c r="C435" s="39"/>
      <c r="D435" s="190" t="s">
        <v>134</v>
      </c>
      <c r="E435" s="39"/>
      <c r="F435" s="191" t="s">
        <v>525</v>
      </c>
      <c r="G435" s="39"/>
      <c r="H435" s="39"/>
      <c r="I435" s="192"/>
      <c r="J435" s="39"/>
      <c r="K435" s="39"/>
      <c r="L435" s="42"/>
      <c r="M435" s="193"/>
      <c r="N435" s="194"/>
      <c r="O435" s="68"/>
      <c r="P435" s="68"/>
      <c r="Q435" s="68"/>
      <c r="R435" s="68"/>
      <c r="S435" s="68"/>
      <c r="T435" s="69"/>
      <c r="U435" s="37"/>
      <c r="V435" s="37"/>
      <c r="W435" s="37"/>
      <c r="X435" s="37"/>
      <c r="Y435" s="37"/>
      <c r="Z435" s="37"/>
      <c r="AA435" s="37"/>
      <c r="AB435" s="37"/>
      <c r="AC435" s="37"/>
      <c r="AD435" s="37"/>
      <c r="AE435" s="37"/>
      <c r="AT435" s="20" t="s">
        <v>134</v>
      </c>
      <c r="AU435" s="20" t="s">
        <v>85</v>
      </c>
    </row>
    <row r="436" spans="1:65" s="2" customFormat="1" ht="10.199999999999999">
      <c r="A436" s="37"/>
      <c r="B436" s="38"/>
      <c r="C436" s="39"/>
      <c r="D436" s="195" t="s">
        <v>136</v>
      </c>
      <c r="E436" s="39"/>
      <c r="F436" s="196" t="s">
        <v>526</v>
      </c>
      <c r="G436" s="39"/>
      <c r="H436" s="39"/>
      <c r="I436" s="192"/>
      <c r="J436" s="39"/>
      <c r="K436" s="39"/>
      <c r="L436" s="42"/>
      <c r="M436" s="193"/>
      <c r="N436" s="194"/>
      <c r="O436" s="68"/>
      <c r="P436" s="68"/>
      <c r="Q436" s="68"/>
      <c r="R436" s="68"/>
      <c r="S436" s="68"/>
      <c r="T436" s="69"/>
      <c r="U436" s="37"/>
      <c r="V436" s="37"/>
      <c r="W436" s="37"/>
      <c r="X436" s="37"/>
      <c r="Y436" s="37"/>
      <c r="Z436" s="37"/>
      <c r="AA436" s="37"/>
      <c r="AB436" s="37"/>
      <c r="AC436" s="37"/>
      <c r="AD436" s="37"/>
      <c r="AE436" s="37"/>
      <c r="AT436" s="20" t="s">
        <v>136</v>
      </c>
      <c r="AU436" s="20" t="s">
        <v>85</v>
      </c>
    </row>
    <row r="437" spans="1:65" s="13" customFormat="1" ht="10.199999999999999">
      <c r="B437" s="198"/>
      <c r="C437" s="199"/>
      <c r="D437" s="190" t="s">
        <v>140</v>
      </c>
      <c r="E437" s="200" t="s">
        <v>19</v>
      </c>
      <c r="F437" s="201" t="s">
        <v>527</v>
      </c>
      <c r="G437" s="199"/>
      <c r="H437" s="202">
        <v>0.66300000000000003</v>
      </c>
      <c r="I437" s="203"/>
      <c r="J437" s="199"/>
      <c r="K437" s="199"/>
      <c r="L437" s="204"/>
      <c r="M437" s="205"/>
      <c r="N437" s="206"/>
      <c r="O437" s="206"/>
      <c r="P437" s="206"/>
      <c r="Q437" s="206"/>
      <c r="R437" s="206"/>
      <c r="S437" s="206"/>
      <c r="T437" s="207"/>
      <c r="AT437" s="208" t="s">
        <v>140</v>
      </c>
      <c r="AU437" s="208" t="s">
        <v>85</v>
      </c>
      <c r="AV437" s="13" t="s">
        <v>85</v>
      </c>
      <c r="AW437" s="13" t="s">
        <v>36</v>
      </c>
      <c r="AX437" s="13" t="s">
        <v>75</v>
      </c>
      <c r="AY437" s="208" t="s">
        <v>125</v>
      </c>
    </row>
    <row r="438" spans="1:65" s="14" customFormat="1" ht="10.199999999999999">
      <c r="B438" s="209"/>
      <c r="C438" s="210"/>
      <c r="D438" s="190" t="s">
        <v>140</v>
      </c>
      <c r="E438" s="211" t="s">
        <v>19</v>
      </c>
      <c r="F438" s="212" t="s">
        <v>145</v>
      </c>
      <c r="G438" s="210"/>
      <c r="H438" s="213">
        <v>0.66300000000000003</v>
      </c>
      <c r="I438" s="214"/>
      <c r="J438" s="210"/>
      <c r="K438" s="210"/>
      <c r="L438" s="215"/>
      <c r="M438" s="216"/>
      <c r="N438" s="217"/>
      <c r="O438" s="217"/>
      <c r="P438" s="217"/>
      <c r="Q438" s="217"/>
      <c r="R438" s="217"/>
      <c r="S438" s="217"/>
      <c r="T438" s="218"/>
      <c r="AT438" s="219" t="s">
        <v>140</v>
      </c>
      <c r="AU438" s="219" t="s">
        <v>85</v>
      </c>
      <c r="AV438" s="14" t="s">
        <v>132</v>
      </c>
      <c r="AW438" s="14" t="s">
        <v>36</v>
      </c>
      <c r="AX438" s="14" t="s">
        <v>83</v>
      </c>
      <c r="AY438" s="219" t="s">
        <v>125</v>
      </c>
    </row>
    <row r="439" spans="1:65" s="12" customFormat="1" ht="22.8" customHeight="1">
      <c r="B439" s="161"/>
      <c r="C439" s="162"/>
      <c r="D439" s="163" t="s">
        <v>74</v>
      </c>
      <c r="E439" s="175" t="s">
        <v>528</v>
      </c>
      <c r="F439" s="175" t="s">
        <v>529</v>
      </c>
      <c r="G439" s="162"/>
      <c r="H439" s="162"/>
      <c r="I439" s="165"/>
      <c r="J439" s="176">
        <f>BK439</f>
        <v>0</v>
      </c>
      <c r="K439" s="162"/>
      <c r="L439" s="167"/>
      <c r="M439" s="168"/>
      <c r="N439" s="169"/>
      <c r="O439" s="169"/>
      <c r="P439" s="170">
        <f>SUM(P440:P442)</f>
        <v>0</v>
      </c>
      <c r="Q439" s="169"/>
      <c r="R439" s="170">
        <f>SUM(R440:R442)</f>
        <v>0</v>
      </c>
      <c r="S439" s="169"/>
      <c r="T439" s="171">
        <f>SUM(T440:T442)</f>
        <v>0</v>
      </c>
      <c r="AR439" s="172" t="s">
        <v>83</v>
      </c>
      <c r="AT439" s="173" t="s">
        <v>74</v>
      </c>
      <c r="AU439" s="173" t="s">
        <v>83</v>
      </c>
      <c r="AY439" s="172" t="s">
        <v>125</v>
      </c>
      <c r="BK439" s="174">
        <f>SUM(BK440:BK442)</f>
        <v>0</v>
      </c>
    </row>
    <row r="440" spans="1:65" s="2" customFormat="1" ht="16.5" customHeight="1">
      <c r="A440" s="37"/>
      <c r="B440" s="38"/>
      <c r="C440" s="177" t="s">
        <v>530</v>
      </c>
      <c r="D440" s="177" t="s">
        <v>127</v>
      </c>
      <c r="E440" s="178" t="s">
        <v>531</v>
      </c>
      <c r="F440" s="179" t="s">
        <v>532</v>
      </c>
      <c r="G440" s="180" t="s">
        <v>199</v>
      </c>
      <c r="H440" s="181">
        <v>162.447</v>
      </c>
      <c r="I440" s="182"/>
      <c r="J440" s="183">
        <f>ROUND(I440*H440,2)</f>
        <v>0</v>
      </c>
      <c r="K440" s="179" t="s">
        <v>131</v>
      </c>
      <c r="L440" s="42"/>
      <c r="M440" s="184" t="s">
        <v>19</v>
      </c>
      <c r="N440" s="185" t="s">
        <v>48</v>
      </c>
      <c r="O440" s="68"/>
      <c r="P440" s="186">
        <f>O440*H440</f>
        <v>0</v>
      </c>
      <c r="Q440" s="186">
        <v>0</v>
      </c>
      <c r="R440" s="186">
        <f>Q440*H440</f>
        <v>0</v>
      </c>
      <c r="S440" s="186">
        <v>0</v>
      </c>
      <c r="T440" s="187">
        <f>S440*H440</f>
        <v>0</v>
      </c>
      <c r="U440" s="37"/>
      <c r="V440" s="37"/>
      <c r="W440" s="37"/>
      <c r="X440" s="37"/>
      <c r="Y440" s="37"/>
      <c r="Z440" s="37"/>
      <c r="AA440" s="37"/>
      <c r="AB440" s="37"/>
      <c r="AC440" s="37"/>
      <c r="AD440" s="37"/>
      <c r="AE440" s="37"/>
      <c r="AR440" s="188" t="s">
        <v>132</v>
      </c>
      <c r="AT440" s="188" t="s">
        <v>127</v>
      </c>
      <c r="AU440" s="188" t="s">
        <v>85</v>
      </c>
      <c r="AY440" s="20" t="s">
        <v>125</v>
      </c>
      <c r="BE440" s="189">
        <f>IF(N440="základní",J440,0)</f>
        <v>0</v>
      </c>
      <c r="BF440" s="189">
        <f>IF(N440="snížená",J440,0)</f>
        <v>0</v>
      </c>
      <c r="BG440" s="189">
        <f>IF(N440="zákl. přenesená",J440,0)</f>
        <v>0</v>
      </c>
      <c r="BH440" s="189">
        <f>IF(N440="sníž. přenesená",J440,0)</f>
        <v>0</v>
      </c>
      <c r="BI440" s="189">
        <f>IF(N440="nulová",J440,0)</f>
        <v>0</v>
      </c>
      <c r="BJ440" s="20" t="s">
        <v>132</v>
      </c>
      <c r="BK440" s="189">
        <f>ROUND(I440*H440,2)</f>
        <v>0</v>
      </c>
      <c r="BL440" s="20" t="s">
        <v>132</v>
      </c>
      <c r="BM440" s="188" t="s">
        <v>533</v>
      </c>
    </row>
    <row r="441" spans="1:65" s="2" customFormat="1" ht="38.4">
      <c r="A441" s="37"/>
      <c r="B441" s="38"/>
      <c r="C441" s="39"/>
      <c r="D441" s="190" t="s">
        <v>134</v>
      </c>
      <c r="E441" s="39"/>
      <c r="F441" s="191" t="s">
        <v>534</v>
      </c>
      <c r="G441" s="39"/>
      <c r="H441" s="39"/>
      <c r="I441" s="192"/>
      <c r="J441" s="39"/>
      <c r="K441" s="39"/>
      <c r="L441" s="42"/>
      <c r="M441" s="193"/>
      <c r="N441" s="194"/>
      <c r="O441" s="68"/>
      <c r="P441" s="68"/>
      <c r="Q441" s="68"/>
      <c r="R441" s="68"/>
      <c r="S441" s="68"/>
      <c r="T441" s="69"/>
      <c r="U441" s="37"/>
      <c r="V441" s="37"/>
      <c r="W441" s="37"/>
      <c r="X441" s="37"/>
      <c r="Y441" s="37"/>
      <c r="Z441" s="37"/>
      <c r="AA441" s="37"/>
      <c r="AB441" s="37"/>
      <c r="AC441" s="37"/>
      <c r="AD441" s="37"/>
      <c r="AE441" s="37"/>
      <c r="AT441" s="20" t="s">
        <v>134</v>
      </c>
      <c r="AU441" s="20" t="s">
        <v>85</v>
      </c>
    </row>
    <row r="442" spans="1:65" s="2" customFormat="1" ht="10.199999999999999">
      <c r="A442" s="37"/>
      <c r="B442" s="38"/>
      <c r="C442" s="39"/>
      <c r="D442" s="195" t="s">
        <v>136</v>
      </c>
      <c r="E442" s="39"/>
      <c r="F442" s="196" t="s">
        <v>535</v>
      </c>
      <c r="G442" s="39"/>
      <c r="H442" s="39"/>
      <c r="I442" s="192"/>
      <c r="J442" s="39"/>
      <c r="K442" s="39"/>
      <c r="L442" s="42"/>
      <c r="M442" s="193"/>
      <c r="N442" s="194"/>
      <c r="O442" s="68"/>
      <c r="P442" s="68"/>
      <c r="Q442" s="68"/>
      <c r="R442" s="68"/>
      <c r="S442" s="68"/>
      <c r="T442" s="69"/>
      <c r="U442" s="37"/>
      <c r="V442" s="37"/>
      <c r="W442" s="37"/>
      <c r="X442" s="37"/>
      <c r="Y442" s="37"/>
      <c r="Z442" s="37"/>
      <c r="AA442" s="37"/>
      <c r="AB442" s="37"/>
      <c r="AC442" s="37"/>
      <c r="AD442" s="37"/>
      <c r="AE442" s="37"/>
      <c r="AT442" s="20" t="s">
        <v>136</v>
      </c>
      <c r="AU442" s="20" t="s">
        <v>85</v>
      </c>
    </row>
    <row r="443" spans="1:65" s="12" customFormat="1" ht="25.95" customHeight="1">
      <c r="B443" s="161"/>
      <c r="C443" s="162"/>
      <c r="D443" s="163" t="s">
        <v>74</v>
      </c>
      <c r="E443" s="164" t="s">
        <v>536</v>
      </c>
      <c r="F443" s="164" t="s">
        <v>537</v>
      </c>
      <c r="G443" s="162"/>
      <c r="H443" s="162"/>
      <c r="I443" s="165"/>
      <c r="J443" s="166">
        <f>BK443</f>
        <v>0</v>
      </c>
      <c r="K443" s="162"/>
      <c r="L443" s="167"/>
      <c r="M443" s="168"/>
      <c r="N443" s="169"/>
      <c r="O443" s="169"/>
      <c r="P443" s="170">
        <f>P444+P561+P607+P666+P684+P691</f>
        <v>0</v>
      </c>
      <c r="Q443" s="169"/>
      <c r="R443" s="170">
        <f>R444+R561+R607+R666+R684+R691</f>
        <v>7.6277058799999997</v>
      </c>
      <c r="S443" s="169"/>
      <c r="T443" s="171">
        <f>T444+T561+T607+T666+T684+T691</f>
        <v>1.7789329</v>
      </c>
      <c r="AR443" s="172" t="s">
        <v>85</v>
      </c>
      <c r="AT443" s="173" t="s">
        <v>74</v>
      </c>
      <c r="AU443" s="173" t="s">
        <v>75</v>
      </c>
      <c r="AY443" s="172" t="s">
        <v>125</v>
      </c>
      <c r="BK443" s="174">
        <f>BK444+BK561+BK607+BK666+BK684+BK691</f>
        <v>0</v>
      </c>
    </row>
    <row r="444" spans="1:65" s="12" customFormat="1" ht="22.8" customHeight="1">
      <c r="B444" s="161"/>
      <c r="C444" s="162"/>
      <c r="D444" s="163" t="s">
        <v>74</v>
      </c>
      <c r="E444" s="175" t="s">
        <v>538</v>
      </c>
      <c r="F444" s="175" t="s">
        <v>539</v>
      </c>
      <c r="G444" s="162"/>
      <c r="H444" s="162"/>
      <c r="I444" s="165"/>
      <c r="J444" s="176">
        <f>BK444</f>
        <v>0</v>
      </c>
      <c r="K444" s="162"/>
      <c r="L444" s="167"/>
      <c r="M444" s="168"/>
      <c r="N444" s="169"/>
      <c r="O444" s="169"/>
      <c r="P444" s="170">
        <f>SUM(P445:P560)</f>
        <v>0</v>
      </c>
      <c r="Q444" s="169"/>
      <c r="R444" s="170">
        <f>SUM(R445:R560)</f>
        <v>3.2790449000000002</v>
      </c>
      <c r="S444" s="169"/>
      <c r="T444" s="171">
        <f>SUM(T445:T560)</f>
        <v>0.48368099999999992</v>
      </c>
      <c r="AR444" s="172" t="s">
        <v>85</v>
      </c>
      <c r="AT444" s="173" t="s">
        <v>74</v>
      </c>
      <c r="AU444" s="173" t="s">
        <v>83</v>
      </c>
      <c r="AY444" s="172" t="s">
        <v>125</v>
      </c>
      <c r="BK444" s="174">
        <f>SUM(BK445:BK560)</f>
        <v>0</v>
      </c>
    </row>
    <row r="445" spans="1:65" s="2" customFormat="1" ht="44.25" customHeight="1">
      <c r="A445" s="37"/>
      <c r="B445" s="38"/>
      <c r="C445" s="177" t="s">
        <v>540</v>
      </c>
      <c r="D445" s="177" t="s">
        <v>127</v>
      </c>
      <c r="E445" s="178" t="s">
        <v>189</v>
      </c>
      <c r="F445" s="179" t="s">
        <v>541</v>
      </c>
      <c r="G445" s="180" t="s">
        <v>130</v>
      </c>
      <c r="H445" s="181">
        <v>90.385000000000005</v>
      </c>
      <c r="I445" s="182"/>
      <c r="J445" s="183">
        <f>ROUND(I445*H445,2)</f>
        <v>0</v>
      </c>
      <c r="K445" s="179" t="s">
        <v>19</v>
      </c>
      <c r="L445" s="42"/>
      <c r="M445" s="184" t="s">
        <v>19</v>
      </c>
      <c r="N445" s="185" t="s">
        <v>48</v>
      </c>
      <c r="O445" s="68"/>
      <c r="P445" s="186">
        <f>O445*H445</f>
        <v>0</v>
      </c>
      <c r="Q445" s="186">
        <v>0</v>
      </c>
      <c r="R445" s="186">
        <f>Q445*H445</f>
        <v>0</v>
      </c>
      <c r="S445" s="186">
        <v>0</v>
      </c>
      <c r="T445" s="187">
        <f>S445*H445</f>
        <v>0</v>
      </c>
      <c r="U445" s="37"/>
      <c r="V445" s="37"/>
      <c r="W445" s="37"/>
      <c r="X445" s="37"/>
      <c r="Y445" s="37"/>
      <c r="Z445" s="37"/>
      <c r="AA445" s="37"/>
      <c r="AB445" s="37"/>
      <c r="AC445" s="37"/>
      <c r="AD445" s="37"/>
      <c r="AE445" s="37"/>
      <c r="AR445" s="188" t="s">
        <v>253</v>
      </c>
      <c r="AT445" s="188" t="s">
        <v>127</v>
      </c>
      <c r="AU445" s="188" t="s">
        <v>85</v>
      </c>
      <c r="AY445" s="20" t="s">
        <v>125</v>
      </c>
      <c r="BE445" s="189">
        <f>IF(N445="základní",J445,0)</f>
        <v>0</v>
      </c>
      <c r="BF445" s="189">
        <f>IF(N445="snížená",J445,0)</f>
        <v>0</v>
      </c>
      <c r="BG445" s="189">
        <f>IF(N445="zákl. přenesená",J445,0)</f>
        <v>0</v>
      </c>
      <c r="BH445" s="189">
        <f>IF(N445="sníž. přenesená",J445,0)</f>
        <v>0</v>
      </c>
      <c r="BI445" s="189">
        <f>IF(N445="nulová",J445,0)</f>
        <v>0</v>
      </c>
      <c r="BJ445" s="20" t="s">
        <v>132</v>
      </c>
      <c r="BK445" s="189">
        <f>ROUND(I445*H445,2)</f>
        <v>0</v>
      </c>
      <c r="BL445" s="20" t="s">
        <v>253</v>
      </c>
      <c r="BM445" s="188" t="s">
        <v>542</v>
      </c>
    </row>
    <row r="446" spans="1:65" s="2" customFormat="1" ht="28.8">
      <c r="A446" s="37"/>
      <c r="B446" s="38"/>
      <c r="C446" s="39"/>
      <c r="D446" s="190" t="s">
        <v>134</v>
      </c>
      <c r="E446" s="39"/>
      <c r="F446" s="191" t="s">
        <v>541</v>
      </c>
      <c r="G446" s="39"/>
      <c r="H446" s="39"/>
      <c r="I446" s="192"/>
      <c r="J446" s="39"/>
      <c r="K446" s="39"/>
      <c r="L446" s="42"/>
      <c r="M446" s="193"/>
      <c r="N446" s="194"/>
      <c r="O446" s="68"/>
      <c r="P446" s="68"/>
      <c r="Q446" s="68"/>
      <c r="R446" s="68"/>
      <c r="S446" s="68"/>
      <c r="T446" s="69"/>
      <c r="U446" s="37"/>
      <c r="V446" s="37"/>
      <c r="W446" s="37"/>
      <c r="X446" s="37"/>
      <c r="Y446" s="37"/>
      <c r="Z446" s="37"/>
      <c r="AA446" s="37"/>
      <c r="AB446" s="37"/>
      <c r="AC446" s="37"/>
      <c r="AD446" s="37"/>
      <c r="AE446" s="37"/>
      <c r="AT446" s="20" t="s">
        <v>134</v>
      </c>
      <c r="AU446" s="20" t="s">
        <v>85</v>
      </c>
    </row>
    <row r="447" spans="1:65" s="2" customFormat="1" ht="19.2">
      <c r="A447" s="37"/>
      <c r="B447" s="38"/>
      <c r="C447" s="39"/>
      <c r="D447" s="190" t="s">
        <v>138</v>
      </c>
      <c r="E447" s="39"/>
      <c r="F447" s="197" t="s">
        <v>543</v>
      </c>
      <c r="G447" s="39"/>
      <c r="H447" s="39"/>
      <c r="I447" s="192"/>
      <c r="J447" s="39"/>
      <c r="K447" s="39"/>
      <c r="L447" s="42"/>
      <c r="M447" s="193"/>
      <c r="N447" s="194"/>
      <c r="O447" s="68"/>
      <c r="P447" s="68"/>
      <c r="Q447" s="68"/>
      <c r="R447" s="68"/>
      <c r="S447" s="68"/>
      <c r="T447" s="69"/>
      <c r="U447" s="37"/>
      <c r="V447" s="37"/>
      <c r="W447" s="37"/>
      <c r="X447" s="37"/>
      <c r="Y447" s="37"/>
      <c r="Z447" s="37"/>
      <c r="AA447" s="37"/>
      <c r="AB447" s="37"/>
      <c r="AC447" s="37"/>
      <c r="AD447" s="37"/>
      <c r="AE447" s="37"/>
      <c r="AT447" s="20" t="s">
        <v>138</v>
      </c>
      <c r="AU447" s="20" t="s">
        <v>85</v>
      </c>
    </row>
    <row r="448" spans="1:65" s="13" customFormat="1" ht="10.199999999999999">
      <c r="B448" s="198"/>
      <c r="C448" s="199"/>
      <c r="D448" s="190" t="s">
        <v>140</v>
      </c>
      <c r="E448" s="200" t="s">
        <v>19</v>
      </c>
      <c r="F448" s="201" t="s">
        <v>544</v>
      </c>
      <c r="G448" s="199"/>
      <c r="H448" s="202">
        <v>25.887</v>
      </c>
      <c r="I448" s="203"/>
      <c r="J448" s="199"/>
      <c r="K448" s="199"/>
      <c r="L448" s="204"/>
      <c r="M448" s="205"/>
      <c r="N448" s="206"/>
      <c r="O448" s="206"/>
      <c r="P448" s="206"/>
      <c r="Q448" s="206"/>
      <c r="R448" s="206"/>
      <c r="S448" s="206"/>
      <c r="T448" s="207"/>
      <c r="AT448" s="208" t="s">
        <v>140</v>
      </c>
      <c r="AU448" s="208" t="s">
        <v>85</v>
      </c>
      <c r="AV448" s="13" t="s">
        <v>85</v>
      </c>
      <c r="AW448" s="13" t="s">
        <v>36</v>
      </c>
      <c r="AX448" s="13" t="s">
        <v>75</v>
      </c>
      <c r="AY448" s="208" t="s">
        <v>125</v>
      </c>
    </row>
    <row r="449" spans="1:65" s="13" customFormat="1" ht="10.199999999999999">
      <c r="B449" s="198"/>
      <c r="C449" s="199"/>
      <c r="D449" s="190" t="s">
        <v>140</v>
      </c>
      <c r="E449" s="200" t="s">
        <v>19</v>
      </c>
      <c r="F449" s="201" t="s">
        <v>545</v>
      </c>
      <c r="G449" s="199"/>
      <c r="H449" s="202">
        <v>23.817</v>
      </c>
      <c r="I449" s="203"/>
      <c r="J449" s="199"/>
      <c r="K449" s="199"/>
      <c r="L449" s="204"/>
      <c r="M449" s="205"/>
      <c r="N449" s="206"/>
      <c r="O449" s="206"/>
      <c r="P449" s="206"/>
      <c r="Q449" s="206"/>
      <c r="R449" s="206"/>
      <c r="S449" s="206"/>
      <c r="T449" s="207"/>
      <c r="AT449" s="208" t="s">
        <v>140</v>
      </c>
      <c r="AU449" s="208" t="s">
        <v>85</v>
      </c>
      <c r="AV449" s="13" t="s">
        <v>85</v>
      </c>
      <c r="AW449" s="13" t="s">
        <v>36</v>
      </c>
      <c r="AX449" s="13" t="s">
        <v>75</v>
      </c>
      <c r="AY449" s="208" t="s">
        <v>125</v>
      </c>
    </row>
    <row r="450" spans="1:65" s="13" customFormat="1" ht="10.199999999999999">
      <c r="B450" s="198"/>
      <c r="C450" s="199"/>
      <c r="D450" s="190" t="s">
        <v>140</v>
      </c>
      <c r="E450" s="200" t="s">
        <v>19</v>
      </c>
      <c r="F450" s="201" t="s">
        <v>546</v>
      </c>
      <c r="G450" s="199"/>
      <c r="H450" s="202">
        <v>2.3290000000000002</v>
      </c>
      <c r="I450" s="203"/>
      <c r="J450" s="199"/>
      <c r="K450" s="199"/>
      <c r="L450" s="204"/>
      <c r="M450" s="205"/>
      <c r="N450" s="206"/>
      <c r="O450" s="206"/>
      <c r="P450" s="206"/>
      <c r="Q450" s="206"/>
      <c r="R450" s="206"/>
      <c r="S450" s="206"/>
      <c r="T450" s="207"/>
      <c r="AT450" s="208" t="s">
        <v>140</v>
      </c>
      <c r="AU450" s="208" t="s">
        <v>85</v>
      </c>
      <c r="AV450" s="13" t="s">
        <v>85</v>
      </c>
      <c r="AW450" s="13" t="s">
        <v>36</v>
      </c>
      <c r="AX450" s="13" t="s">
        <v>75</v>
      </c>
      <c r="AY450" s="208" t="s">
        <v>125</v>
      </c>
    </row>
    <row r="451" spans="1:65" s="13" customFormat="1" ht="10.199999999999999">
      <c r="B451" s="198"/>
      <c r="C451" s="199"/>
      <c r="D451" s="190" t="s">
        <v>140</v>
      </c>
      <c r="E451" s="200" t="s">
        <v>19</v>
      </c>
      <c r="F451" s="201" t="s">
        <v>547</v>
      </c>
      <c r="G451" s="199"/>
      <c r="H451" s="202">
        <v>38.351999999999997</v>
      </c>
      <c r="I451" s="203"/>
      <c r="J451" s="199"/>
      <c r="K451" s="199"/>
      <c r="L451" s="204"/>
      <c r="M451" s="205"/>
      <c r="N451" s="206"/>
      <c r="O451" s="206"/>
      <c r="P451" s="206"/>
      <c r="Q451" s="206"/>
      <c r="R451" s="206"/>
      <c r="S451" s="206"/>
      <c r="T451" s="207"/>
      <c r="AT451" s="208" t="s">
        <v>140</v>
      </c>
      <c r="AU451" s="208" t="s">
        <v>85</v>
      </c>
      <c r="AV451" s="13" t="s">
        <v>85</v>
      </c>
      <c r="AW451" s="13" t="s">
        <v>36</v>
      </c>
      <c r="AX451" s="13" t="s">
        <v>75</v>
      </c>
      <c r="AY451" s="208" t="s">
        <v>125</v>
      </c>
    </row>
    <row r="452" spans="1:65" s="14" customFormat="1" ht="10.199999999999999">
      <c r="B452" s="209"/>
      <c r="C452" s="210"/>
      <c r="D452" s="190" t="s">
        <v>140</v>
      </c>
      <c r="E452" s="211" t="s">
        <v>19</v>
      </c>
      <c r="F452" s="212" t="s">
        <v>145</v>
      </c>
      <c r="G452" s="210"/>
      <c r="H452" s="213">
        <v>90.385000000000005</v>
      </c>
      <c r="I452" s="214"/>
      <c r="J452" s="210"/>
      <c r="K452" s="210"/>
      <c r="L452" s="215"/>
      <c r="M452" s="216"/>
      <c r="N452" s="217"/>
      <c r="O452" s="217"/>
      <c r="P452" s="217"/>
      <c r="Q452" s="217"/>
      <c r="R452" s="217"/>
      <c r="S452" s="217"/>
      <c r="T452" s="218"/>
      <c r="AT452" s="219" t="s">
        <v>140</v>
      </c>
      <c r="AU452" s="219" t="s">
        <v>85</v>
      </c>
      <c r="AV452" s="14" t="s">
        <v>132</v>
      </c>
      <c r="AW452" s="14" t="s">
        <v>36</v>
      </c>
      <c r="AX452" s="14" t="s">
        <v>83</v>
      </c>
      <c r="AY452" s="219" t="s">
        <v>125</v>
      </c>
    </row>
    <row r="453" spans="1:65" s="2" customFormat="1" ht="24.15" customHeight="1">
      <c r="A453" s="37"/>
      <c r="B453" s="38"/>
      <c r="C453" s="177" t="s">
        <v>548</v>
      </c>
      <c r="D453" s="177" t="s">
        <v>127</v>
      </c>
      <c r="E453" s="178" t="s">
        <v>549</v>
      </c>
      <c r="F453" s="179" t="s">
        <v>550</v>
      </c>
      <c r="G453" s="180" t="s">
        <v>130</v>
      </c>
      <c r="H453" s="181">
        <v>230.36</v>
      </c>
      <c r="I453" s="182"/>
      <c r="J453" s="183">
        <f>ROUND(I453*H453,2)</f>
        <v>0</v>
      </c>
      <c r="K453" s="179" t="s">
        <v>131</v>
      </c>
      <c r="L453" s="42"/>
      <c r="M453" s="184" t="s">
        <v>19</v>
      </c>
      <c r="N453" s="185" t="s">
        <v>48</v>
      </c>
      <c r="O453" s="68"/>
      <c r="P453" s="186">
        <f>O453*H453</f>
        <v>0</v>
      </c>
      <c r="Q453" s="186">
        <v>0</v>
      </c>
      <c r="R453" s="186">
        <f>Q453*H453</f>
        <v>0</v>
      </c>
      <c r="S453" s="186">
        <v>0</v>
      </c>
      <c r="T453" s="187">
        <f>S453*H453</f>
        <v>0</v>
      </c>
      <c r="U453" s="37"/>
      <c r="V453" s="37"/>
      <c r="W453" s="37"/>
      <c r="X453" s="37"/>
      <c r="Y453" s="37"/>
      <c r="Z453" s="37"/>
      <c r="AA453" s="37"/>
      <c r="AB453" s="37"/>
      <c r="AC453" s="37"/>
      <c r="AD453" s="37"/>
      <c r="AE453" s="37"/>
      <c r="AR453" s="188" t="s">
        <v>253</v>
      </c>
      <c r="AT453" s="188" t="s">
        <v>127</v>
      </c>
      <c r="AU453" s="188" t="s">
        <v>85</v>
      </c>
      <c r="AY453" s="20" t="s">
        <v>125</v>
      </c>
      <c r="BE453" s="189">
        <f>IF(N453="základní",J453,0)</f>
        <v>0</v>
      </c>
      <c r="BF453" s="189">
        <f>IF(N453="snížená",J453,0)</f>
        <v>0</v>
      </c>
      <c r="BG453" s="189">
        <f>IF(N453="zákl. přenesená",J453,0)</f>
        <v>0</v>
      </c>
      <c r="BH453" s="189">
        <f>IF(N453="sníž. přenesená",J453,0)</f>
        <v>0</v>
      </c>
      <c r="BI453" s="189">
        <f>IF(N453="nulová",J453,0)</f>
        <v>0</v>
      </c>
      <c r="BJ453" s="20" t="s">
        <v>132</v>
      </c>
      <c r="BK453" s="189">
        <f>ROUND(I453*H453,2)</f>
        <v>0</v>
      </c>
      <c r="BL453" s="20" t="s">
        <v>253</v>
      </c>
      <c r="BM453" s="188" t="s">
        <v>551</v>
      </c>
    </row>
    <row r="454" spans="1:65" s="2" customFormat="1" ht="28.8">
      <c r="A454" s="37"/>
      <c r="B454" s="38"/>
      <c r="C454" s="39"/>
      <c r="D454" s="190" t="s">
        <v>134</v>
      </c>
      <c r="E454" s="39"/>
      <c r="F454" s="191" t="s">
        <v>552</v>
      </c>
      <c r="G454" s="39"/>
      <c r="H454" s="39"/>
      <c r="I454" s="192"/>
      <c r="J454" s="39"/>
      <c r="K454" s="39"/>
      <c r="L454" s="42"/>
      <c r="M454" s="193"/>
      <c r="N454" s="194"/>
      <c r="O454" s="68"/>
      <c r="P454" s="68"/>
      <c r="Q454" s="68"/>
      <c r="R454" s="68"/>
      <c r="S454" s="68"/>
      <c r="T454" s="69"/>
      <c r="U454" s="37"/>
      <c r="V454" s="37"/>
      <c r="W454" s="37"/>
      <c r="X454" s="37"/>
      <c r="Y454" s="37"/>
      <c r="Z454" s="37"/>
      <c r="AA454" s="37"/>
      <c r="AB454" s="37"/>
      <c r="AC454" s="37"/>
      <c r="AD454" s="37"/>
      <c r="AE454" s="37"/>
      <c r="AT454" s="20" t="s">
        <v>134</v>
      </c>
      <c r="AU454" s="20" t="s">
        <v>85</v>
      </c>
    </row>
    <row r="455" spans="1:65" s="2" customFormat="1" ht="10.199999999999999">
      <c r="A455" s="37"/>
      <c r="B455" s="38"/>
      <c r="C455" s="39"/>
      <c r="D455" s="195" t="s">
        <v>136</v>
      </c>
      <c r="E455" s="39"/>
      <c r="F455" s="196" t="s">
        <v>553</v>
      </c>
      <c r="G455" s="39"/>
      <c r="H455" s="39"/>
      <c r="I455" s="192"/>
      <c r="J455" s="39"/>
      <c r="K455" s="39"/>
      <c r="L455" s="42"/>
      <c r="M455" s="193"/>
      <c r="N455" s="194"/>
      <c r="O455" s="68"/>
      <c r="P455" s="68"/>
      <c r="Q455" s="68"/>
      <c r="R455" s="68"/>
      <c r="S455" s="68"/>
      <c r="T455" s="69"/>
      <c r="U455" s="37"/>
      <c r="V455" s="37"/>
      <c r="W455" s="37"/>
      <c r="X455" s="37"/>
      <c r="Y455" s="37"/>
      <c r="Z455" s="37"/>
      <c r="AA455" s="37"/>
      <c r="AB455" s="37"/>
      <c r="AC455" s="37"/>
      <c r="AD455" s="37"/>
      <c r="AE455" s="37"/>
      <c r="AT455" s="20" t="s">
        <v>136</v>
      </c>
      <c r="AU455" s="20" t="s">
        <v>85</v>
      </c>
    </row>
    <row r="456" spans="1:65" s="2" customFormat="1" ht="19.2">
      <c r="A456" s="37"/>
      <c r="B456" s="38"/>
      <c r="C456" s="39"/>
      <c r="D456" s="190" t="s">
        <v>138</v>
      </c>
      <c r="E456" s="39"/>
      <c r="F456" s="197" t="s">
        <v>554</v>
      </c>
      <c r="G456" s="39"/>
      <c r="H456" s="39"/>
      <c r="I456" s="192"/>
      <c r="J456" s="39"/>
      <c r="K456" s="39"/>
      <c r="L456" s="42"/>
      <c r="M456" s="193"/>
      <c r="N456" s="194"/>
      <c r="O456" s="68"/>
      <c r="P456" s="68"/>
      <c r="Q456" s="68"/>
      <c r="R456" s="68"/>
      <c r="S456" s="68"/>
      <c r="T456" s="69"/>
      <c r="U456" s="37"/>
      <c r="V456" s="37"/>
      <c r="W456" s="37"/>
      <c r="X456" s="37"/>
      <c r="Y456" s="37"/>
      <c r="Z456" s="37"/>
      <c r="AA456" s="37"/>
      <c r="AB456" s="37"/>
      <c r="AC456" s="37"/>
      <c r="AD456" s="37"/>
      <c r="AE456" s="37"/>
      <c r="AT456" s="20" t="s">
        <v>138</v>
      </c>
      <c r="AU456" s="20" t="s">
        <v>85</v>
      </c>
    </row>
    <row r="457" spans="1:65" s="13" customFormat="1" ht="20.399999999999999">
      <c r="B457" s="198"/>
      <c r="C457" s="199"/>
      <c r="D457" s="190" t="s">
        <v>140</v>
      </c>
      <c r="E457" s="200" t="s">
        <v>19</v>
      </c>
      <c r="F457" s="201" t="s">
        <v>555</v>
      </c>
      <c r="G457" s="199"/>
      <c r="H457" s="202">
        <v>47.762999999999998</v>
      </c>
      <c r="I457" s="203"/>
      <c r="J457" s="199"/>
      <c r="K457" s="199"/>
      <c r="L457" s="204"/>
      <c r="M457" s="205"/>
      <c r="N457" s="206"/>
      <c r="O457" s="206"/>
      <c r="P457" s="206"/>
      <c r="Q457" s="206"/>
      <c r="R457" s="206"/>
      <c r="S457" s="206"/>
      <c r="T457" s="207"/>
      <c r="AT457" s="208" t="s">
        <v>140</v>
      </c>
      <c r="AU457" s="208" t="s">
        <v>85</v>
      </c>
      <c r="AV457" s="13" t="s">
        <v>85</v>
      </c>
      <c r="AW457" s="13" t="s">
        <v>36</v>
      </c>
      <c r="AX457" s="13" t="s">
        <v>75</v>
      </c>
      <c r="AY457" s="208" t="s">
        <v>125</v>
      </c>
    </row>
    <row r="458" spans="1:65" s="13" customFormat="1" ht="20.399999999999999">
      <c r="B458" s="198"/>
      <c r="C458" s="199"/>
      <c r="D458" s="190" t="s">
        <v>140</v>
      </c>
      <c r="E458" s="200" t="s">
        <v>19</v>
      </c>
      <c r="F458" s="201" t="s">
        <v>556</v>
      </c>
      <c r="G458" s="199"/>
      <c r="H458" s="202">
        <v>43.944000000000003</v>
      </c>
      <c r="I458" s="203"/>
      <c r="J458" s="199"/>
      <c r="K458" s="199"/>
      <c r="L458" s="204"/>
      <c r="M458" s="205"/>
      <c r="N458" s="206"/>
      <c r="O458" s="206"/>
      <c r="P458" s="206"/>
      <c r="Q458" s="206"/>
      <c r="R458" s="206"/>
      <c r="S458" s="206"/>
      <c r="T458" s="207"/>
      <c r="AT458" s="208" t="s">
        <v>140</v>
      </c>
      <c r="AU458" s="208" t="s">
        <v>85</v>
      </c>
      <c r="AV458" s="13" t="s">
        <v>85</v>
      </c>
      <c r="AW458" s="13" t="s">
        <v>36</v>
      </c>
      <c r="AX458" s="13" t="s">
        <v>75</v>
      </c>
      <c r="AY458" s="208" t="s">
        <v>125</v>
      </c>
    </row>
    <row r="459" spans="1:65" s="13" customFormat="1" ht="20.399999999999999">
      <c r="B459" s="198"/>
      <c r="C459" s="199"/>
      <c r="D459" s="190" t="s">
        <v>140</v>
      </c>
      <c r="E459" s="200" t="s">
        <v>19</v>
      </c>
      <c r="F459" s="201" t="s">
        <v>557</v>
      </c>
      <c r="G459" s="199"/>
      <c r="H459" s="202">
        <v>2.9849999999999999</v>
      </c>
      <c r="I459" s="203"/>
      <c r="J459" s="199"/>
      <c r="K459" s="199"/>
      <c r="L459" s="204"/>
      <c r="M459" s="205"/>
      <c r="N459" s="206"/>
      <c r="O459" s="206"/>
      <c r="P459" s="206"/>
      <c r="Q459" s="206"/>
      <c r="R459" s="206"/>
      <c r="S459" s="206"/>
      <c r="T459" s="207"/>
      <c r="AT459" s="208" t="s">
        <v>140</v>
      </c>
      <c r="AU459" s="208" t="s">
        <v>85</v>
      </c>
      <c r="AV459" s="13" t="s">
        <v>85</v>
      </c>
      <c r="AW459" s="13" t="s">
        <v>36</v>
      </c>
      <c r="AX459" s="13" t="s">
        <v>75</v>
      </c>
      <c r="AY459" s="208" t="s">
        <v>125</v>
      </c>
    </row>
    <row r="460" spans="1:65" s="13" customFormat="1" ht="20.399999999999999">
      <c r="B460" s="198"/>
      <c r="C460" s="199"/>
      <c r="D460" s="190" t="s">
        <v>140</v>
      </c>
      <c r="E460" s="200" t="s">
        <v>19</v>
      </c>
      <c r="F460" s="201" t="s">
        <v>558</v>
      </c>
      <c r="G460" s="199"/>
      <c r="H460" s="202">
        <v>71.91</v>
      </c>
      <c r="I460" s="203"/>
      <c r="J460" s="199"/>
      <c r="K460" s="199"/>
      <c r="L460" s="204"/>
      <c r="M460" s="205"/>
      <c r="N460" s="206"/>
      <c r="O460" s="206"/>
      <c r="P460" s="206"/>
      <c r="Q460" s="206"/>
      <c r="R460" s="206"/>
      <c r="S460" s="206"/>
      <c r="T460" s="207"/>
      <c r="AT460" s="208" t="s">
        <v>140</v>
      </c>
      <c r="AU460" s="208" t="s">
        <v>85</v>
      </c>
      <c r="AV460" s="13" t="s">
        <v>85</v>
      </c>
      <c r="AW460" s="13" t="s">
        <v>36</v>
      </c>
      <c r="AX460" s="13" t="s">
        <v>75</v>
      </c>
      <c r="AY460" s="208" t="s">
        <v>125</v>
      </c>
    </row>
    <row r="461" spans="1:65" s="16" customFormat="1" ht="10.199999999999999">
      <c r="B461" s="240"/>
      <c r="C461" s="241"/>
      <c r="D461" s="190" t="s">
        <v>140</v>
      </c>
      <c r="E461" s="242" t="s">
        <v>19</v>
      </c>
      <c r="F461" s="243" t="s">
        <v>263</v>
      </c>
      <c r="G461" s="241"/>
      <c r="H461" s="244">
        <v>166.602</v>
      </c>
      <c r="I461" s="245"/>
      <c r="J461" s="241"/>
      <c r="K461" s="241"/>
      <c r="L461" s="246"/>
      <c r="M461" s="247"/>
      <c r="N461" s="248"/>
      <c r="O461" s="248"/>
      <c r="P461" s="248"/>
      <c r="Q461" s="248"/>
      <c r="R461" s="248"/>
      <c r="S461" s="248"/>
      <c r="T461" s="249"/>
      <c r="AT461" s="250" t="s">
        <v>140</v>
      </c>
      <c r="AU461" s="250" t="s">
        <v>85</v>
      </c>
      <c r="AV461" s="16" t="s">
        <v>153</v>
      </c>
      <c r="AW461" s="16" t="s">
        <v>36</v>
      </c>
      <c r="AX461" s="16" t="s">
        <v>75</v>
      </c>
      <c r="AY461" s="250" t="s">
        <v>125</v>
      </c>
    </row>
    <row r="462" spans="1:65" s="13" customFormat="1" ht="20.399999999999999">
      <c r="B462" s="198"/>
      <c r="C462" s="199"/>
      <c r="D462" s="190" t="s">
        <v>140</v>
      </c>
      <c r="E462" s="200" t="s">
        <v>19</v>
      </c>
      <c r="F462" s="201" t="s">
        <v>559</v>
      </c>
      <c r="G462" s="199"/>
      <c r="H462" s="202">
        <v>31.72</v>
      </c>
      <c r="I462" s="203"/>
      <c r="J462" s="199"/>
      <c r="K462" s="199"/>
      <c r="L462" s="204"/>
      <c r="M462" s="205"/>
      <c r="N462" s="206"/>
      <c r="O462" s="206"/>
      <c r="P462" s="206"/>
      <c r="Q462" s="206"/>
      <c r="R462" s="206"/>
      <c r="S462" s="206"/>
      <c r="T462" s="207"/>
      <c r="AT462" s="208" t="s">
        <v>140</v>
      </c>
      <c r="AU462" s="208" t="s">
        <v>85</v>
      </c>
      <c r="AV462" s="13" t="s">
        <v>85</v>
      </c>
      <c r="AW462" s="13" t="s">
        <v>36</v>
      </c>
      <c r="AX462" s="13" t="s">
        <v>75</v>
      </c>
      <c r="AY462" s="208" t="s">
        <v>125</v>
      </c>
    </row>
    <row r="463" spans="1:65" s="13" customFormat="1" ht="20.399999999999999">
      <c r="B463" s="198"/>
      <c r="C463" s="199"/>
      <c r="D463" s="190" t="s">
        <v>140</v>
      </c>
      <c r="E463" s="200" t="s">
        <v>19</v>
      </c>
      <c r="F463" s="201" t="s">
        <v>560</v>
      </c>
      <c r="G463" s="199"/>
      <c r="H463" s="202">
        <v>29.184000000000001</v>
      </c>
      <c r="I463" s="203"/>
      <c r="J463" s="199"/>
      <c r="K463" s="199"/>
      <c r="L463" s="204"/>
      <c r="M463" s="205"/>
      <c r="N463" s="206"/>
      <c r="O463" s="206"/>
      <c r="P463" s="206"/>
      <c r="Q463" s="206"/>
      <c r="R463" s="206"/>
      <c r="S463" s="206"/>
      <c r="T463" s="207"/>
      <c r="AT463" s="208" t="s">
        <v>140</v>
      </c>
      <c r="AU463" s="208" t="s">
        <v>85</v>
      </c>
      <c r="AV463" s="13" t="s">
        <v>85</v>
      </c>
      <c r="AW463" s="13" t="s">
        <v>36</v>
      </c>
      <c r="AX463" s="13" t="s">
        <v>75</v>
      </c>
      <c r="AY463" s="208" t="s">
        <v>125</v>
      </c>
    </row>
    <row r="464" spans="1:65" s="13" customFormat="1" ht="20.399999999999999">
      <c r="B464" s="198"/>
      <c r="C464" s="199"/>
      <c r="D464" s="190" t="s">
        <v>140</v>
      </c>
      <c r="E464" s="200" t="s">
        <v>19</v>
      </c>
      <c r="F464" s="201" t="s">
        <v>561</v>
      </c>
      <c r="G464" s="199"/>
      <c r="H464" s="202">
        <v>2.8540000000000001</v>
      </c>
      <c r="I464" s="203"/>
      <c r="J464" s="199"/>
      <c r="K464" s="199"/>
      <c r="L464" s="204"/>
      <c r="M464" s="205"/>
      <c r="N464" s="206"/>
      <c r="O464" s="206"/>
      <c r="P464" s="206"/>
      <c r="Q464" s="206"/>
      <c r="R464" s="206"/>
      <c r="S464" s="206"/>
      <c r="T464" s="207"/>
      <c r="AT464" s="208" t="s">
        <v>140</v>
      </c>
      <c r="AU464" s="208" t="s">
        <v>85</v>
      </c>
      <c r="AV464" s="13" t="s">
        <v>85</v>
      </c>
      <c r="AW464" s="13" t="s">
        <v>36</v>
      </c>
      <c r="AX464" s="13" t="s">
        <v>75</v>
      </c>
      <c r="AY464" s="208" t="s">
        <v>125</v>
      </c>
    </row>
    <row r="465" spans="1:65" s="16" customFormat="1" ht="10.199999999999999">
      <c r="B465" s="240"/>
      <c r="C465" s="241"/>
      <c r="D465" s="190" t="s">
        <v>140</v>
      </c>
      <c r="E465" s="242" t="s">
        <v>19</v>
      </c>
      <c r="F465" s="243" t="s">
        <v>263</v>
      </c>
      <c r="G465" s="241"/>
      <c r="H465" s="244">
        <v>63.758000000000003</v>
      </c>
      <c r="I465" s="245"/>
      <c r="J465" s="241"/>
      <c r="K465" s="241"/>
      <c r="L465" s="246"/>
      <c r="M465" s="247"/>
      <c r="N465" s="248"/>
      <c r="O465" s="248"/>
      <c r="P465" s="248"/>
      <c r="Q465" s="248"/>
      <c r="R465" s="248"/>
      <c r="S465" s="248"/>
      <c r="T465" s="249"/>
      <c r="AT465" s="250" t="s">
        <v>140</v>
      </c>
      <c r="AU465" s="250" t="s">
        <v>85</v>
      </c>
      <c r="AV465" s="16" t="s">
        <v>153</v>
      </c>
      <c r="AW465" s="16" t="s">
        <v>36</v>
      </c>
      <c r="AX465" s="16" t="s">
        <v>75</v>
      </c>
      <c r="AY465" s="250" t="s">
        <v>125</v>
      </c>
    </row>
    <row r="466" spans="1:65" s="14" customFormat="1" ht="10.199999999999999">
      <c r="B466" s="209"/>
      <c r="C466" s="210"/>
      <c r="D466" s="190" t="s">
        <v>140</v>
      </c>
      <c r="E466" s="211" t="s">
        <v>19</v>
      </c>
      <c r="F466" s="212" t="s">
        <v>145</v>
      </c>
      <c r="G466" s="210"/>
      <c r="H466" s="213">
        <v>230.36</v>
      </c>
      <c r="I466" s="214"/>
      <c r="J466" s="210"/>
      <c r="K466" s="210"/>
      <c r="L466" s="215"/>
      <c r="M466" s="216"/>
      <c r="N466" s="217"/>
      <c r="O466" s="217"/>
      <c r="P466" s="217"/>
      <c r="Q466" s="217"/>
      <c r="R466" s="217"/>
      <c r="S466" s="217"/>
      <c r="T466" s="218"/>
      <c r="AT466" s="219" t="s">
        <v>140</v>
      </c>
      <c r="AU466" s="219" t="s">
        <v>85</v>
      </c>
      <c r="AV466" s="14" t="s">
        <v>132</v>
      </c>
      <c r="AW466" s="14" t="s">
        <v>36</v>
      </c>
      <c r="AX466" s="14" t="s">
        <v>83</v>
      </c>
      <c r="AY466" s="219" t="s">
        <v>125</v>
      </c>
    </row>
    <row r="467" spans="1:65" s="2" customFormat="1" ht="16.5" customHeight="1">
      <c r="A467" s="37"/>
      <c r="B467" s="38"/>
      <c r="C467" s="230" t="s">
        <v>562</v>
      </c>
      <c r="D467" s="230" t="s">
        <v>217</v>
      </c>
      <c r="E467" s="231" t="s">
        <v>563</v>
      </c>
      <c r="F467" s="232" t="s">
        <v>564</v>
      </c>
      <c r="G467" s="233" t="s">
        <v>199</v>
      </c>
      <c r="H467" s="234">
        <v>9.2999999999999999E-2</v>
      </c>
      <c r="I467" s="235"/>
      <c r="J467" s="236">
        <f>ROUND(I467*H467,2)</f>
        <v>0</v>
      </c>
      <c r="K467" s="232" t="s">
        <v>131</v>
      </c>
      <c r="L467" s="237"/>
      <c r="M467" s="238" t="s">
        <v>19</v>
      </c>
      <c r="N467" s="239" t="s">
        <v>48</v>
      </c>
      <c r="O467" s="68"/>
      <c r="P467" s="186">
        <f>O467*H467</f>
        <v>0</v>
      </c>
      <c r="Q467" s="186">
        <v>1</v>
      </c>
      <c r="R467" s="186">
        <f>Q467*H467</f>
        <v>9.2999999999999999E-2</v>
      </c>
      <c r="S467" s="186">
        <v>0</v>
      </c>
      <c r="T467" s="187">
        <f>S467*H467</f>
        <v>0</v>
      </c>
      <c r="U467" s="37"/>
      <c r="V467" s="37"/>
      <c r="W467" s="37"/>
      <c r="X467" s="37"/>
      <c r="Y467" s="37"/>
      <c r="Z467" s="37"/>
      <c r="AA467" s="37"/>
      <c r="AB467" s="37"/>
      <c r="AC467" s="37"/>
      <c r="AD467" s="37"/>
      <c r="AE467" s="37"/>
      <c r="AR467" s="188" t="s">
        <v>381</v>
      </c>
      <c r="AT467" s="188" t="s">
        <v>217</v>
      </c>
      <c r="AU467" s="188" t="s">
        <v>85</v>
      </c>
      <c r="AY467" s="20" t="s">
        <v>125</v>
      </c>
      <c r="BE467" s="189">
        <f>IF(N467="základní",J467,0)</f>
        <v>0</v>
      </c>
      <c r="BF467" s="189">
        <f>IF(N467="snížená",J467,0)</f>
        <v>0</v>
      </c>
      <c r="BG467" s="189">
        <f>IF(N467="zákl. přenesená",J467,0)</f>
        <v>0</v>
      </c>
      <c r="BH467" s="189">
        <f>IF(N467="sníž. přenesená",J467,0)</f>
        <v>0</v>
      </c>
      <c r="BI467" s="189">
        <f>IF(N467="nulová",J467,0)</f>
        <v>0</v>
      </c>
      <c r="BJ467" s="20" t="s">
        <v>132</v>
      </c>
      <c r="BK467" s="189">
        <f>ROUND(I467*H467,2)</f>
        <v>0</v>
      </c>
      <c r="BL467" s="20" t="s">
        <v>253</v>
      </c>
      <c r="BM467" s="188" t="s">
        <v>565</v>
      </c>
    </row>
    <row r="468" spans="1:65" s="2" customFormat="1" ht="10.199999999999999">
      <c r="A468" s="37"/>
      <c r="B468" s="38"/>
      <c r="C468" s="39"/>
      <c r="D468" s="190" t="s">
        <v>134</v>
      </c>
      <c r="E468" s="39"/>
      <c r="F468" s="191" t="s">
        <v>564</v>
      </c>
      <c r="G468" s="39"/>
      <c r="H468" s="39"/>
      <c r="I468" s="192"/>
      <c r="J468" s="39"/>
      <c r="K468" s="39"/>
      <c r="L468" s="42"/>
      <c r="M468" s="193"/>
      <c r="N468" s="194"/>
      <c r="O468" s="68"/>
      <c r="P468" s="68"/>
      <c r="Q468" s="68"/>
      <c r="R468" s="68"/>
      <c r="S468" s="68"/>
      <c r="T468" s="69"/>
      <c r="U468" s="37"/>
      <c r="V468" s="37"/>
      <c r="W468" s="37"/>
      <c r="X468" s="37"/>
      <c r="Y468" s="37"/>
      <c r="Z468" s="37"/>
      <c r="AA468" s="37"/>
      <c r="AB468" s="37"/>
      <c r="AC468" s="37"/>
      <c r="AD468" s="37"/>
      <c r="AE468" s="37"/>
      <c r="AT468" s="20" t="s">
        <v>134</v>
      </c>
      <c r="AU468" s="20" t="s">
        <v>85</v>
      </c>
    </row>
    <row r="469" spans="1:65" s="13" customFormat="1" ht="20.399999999999999">
      <c r="B469" s="198"/>
      <c r="C469" s="199"/>
      <c r="D469" s="190" t="s">
        <v>140</v>
      </c>
      <c r="E469" s="200" t="s">
        <v>19</v>
      </c>
      <c r="F469" s="201" t="s">
        <v>566</v>
      </c>
      <c r="G469" s="199"/>
      <c r="H469" s="202">
        <v>1.9E-2</v>
      </c>
      <c r="I469" s="203"/>
      <c r="J469" s="199"/>
      <c r="K469" s="199"/>
      <c r="L469" s="204"/>
      <c r="M469" s="205"/>
      <c r="N469" s="206"/>
      <c r="O469" s="206"/>
      <c r="P469" s="206"/>
      <c r="Q469" s="206"/>
      <c r="R469" s="206"/>
      <c r="S469" s="206"/>
      <c r="T469" s="207"/>
      <c r="AT469" s="208" t="s">
        <v>140</v>
      </c>
      <c r="AU469" s="208" t="s">
        <v>85</v>
      </c>
      <c r="AV469" s="13" t="s">
        <v>85</v>
      </c>
      <c r="AW469" s="13" t="s">
        <v>36</v>
      </c>
      <c r="AX469" s="13" t="s">
        <v>75</v>
      </c>
      <c r="AY469" s="208" t="s">
        <v>125</v>
      </c>
    </row>
    <row r="470" spans="1:65" s="13" customFormat="1" ht="20.399999999999999">
      <c r="B470" s="198"/>
      <c r="C470" s="199"/>
      <c r="D470" s="190" t="s">
        <v>140</v>
      </c>
      <c r="E470" s="200" t="s">
        <v>19</v>
      </c>
      <c r="F470" s="201" t="s">
        <v>567</v>
      </c>
      <c r="G470" s="199"/>
      <c r="H470" s="202">
        <v>1.7999999999999999E-2</v>
      </c>
      <c r="I470" s="203"/>
      <c r="J470" s="199"/>
      <c r="K470" s="199"/>
      <c r="L470" s="204"/>
      <c r="M470" s="205"/>
      <c r="N470" s="206"/>
      <c r="O470" s="206"/>
      <c r="P470" s="206"/>
      <c r="Q470" s="206"/>
      <c r="R470" s="206"/>
      <c r="S470" s="206"/>
      <c r="T470" s="207"/>
      <c r="AT470" s="208" t="s">
        <v>140</v>
      </c>
      <c r="AU470" s="208" t="s">
        <v>85</v>
      </c>
      <c r="AV470" s="13" t="s">
        <v>85</v>
      </c>
      <c r="AW470" s="13" t="s">
        <v>36</v>
      </c>
      <c r="AX470" s="13" t="s">
        <v>75</v>
      </c>
      <c r="AY470" s="208" t="s">
        <v>125</v>
      </c>
    </row>
    <row r="471" spans="1:65" s="13" customFormat="1" ht="20.399999999999999">
      <c r="B471" s="198"/>
      <c r="C471" s="199"/>
      <c r="D471" s="190" t="s">
        <v>140</v>
      </c>
      <c r="E471" s="200" t="s">
        <v>19</v>
      </c>
      <c r="F471" s="201" t="s">
        <v>568</v>
      </c>
      <c r="G471" s="199"/>
      <c r="H471" s="202">
        <v>1E-3</v>
      </c>
      <c r="I471" s="203"/>
      <c r="J471" s="199"/>
      <c r="K471" s="199"/>
      <c r="L471" s="204"/>
      <c r="M471" s="205"/>
      <c r="N471" s="206"/>
      <c r="O471" s="206"/>
      <c r="P471" s="206"/>
      <c r="Q471" s="206"/>
      <c r="R471" s="206"/>
      <c r="S471" s="206"/>
      <c r="T471" s="207"/>
      <c r="AT471" s="208" t="s">
        <v>140</v>
      </c>
      <c r="AU471" s="208" t="s">
        <v>85</v>
      </c>
      <c r="AV471" s="13" t="s">
        <v>85</v>
      </c>
      <c r="AW471" s="13" t="s">
        <v>36</v>
      </c>
      <c r="AX471" s="13" t="s">
        <v>75</v>
      </c>
      <c r="AY471" s="208" t="s">
        <v>125</v>
      </c>
    </row>
    <row r="472" spans="1:65" s="13" customFormat="1" ht="20.399999999999999">
      <c r="B472" s="198"/>
      <c r="C472" s="199"/>
      <c r="D472" s="190" t="s">
        <v>140</v>
      </c>
      <c r="E472" s="200" t="s">
        <v>19</v>
      </c>
      <c r="F472" s="201" t="s">
        <v>569</v>
      </c>
      <c r="G472" s="199"/>
      <c r="H472" s="202">
        <v>2.9000000000000001E-2</v>
      </c>
      <c r="I472" s="203"/>
      <c r="J472" s="199"/>
      <c r="K472" s="199"/>
      <c r="L472" s="204"/>
      <c r="M472" s="205"/>
      <c r="N472" s="206"/>
      <c r="O472" s="206"/>
      <c r="P472" s="206"/>
      <c r="Q472" s="206"/>
      <c r="R472" s="206"/>
      <c r="S472" s="206"/>
      <c r="T472" s="207"/>
      <c r="AT472" s="208" t="s">
        <v>140</v>
      </c>
      <c r="AU472" s="208" t="s">
        <v>85</v>
      </c>
      <c r="AV472" s="13" t="s">
        <v>85</v>
      </c>
      <c r="AW472" s="13" t="s">
        <v>36</v>
      </c>
      <c r="AX472" s="13" t="s">
        <v>75</v>
      </c>
      <c r="AY472" s="208" t="s">
        <v>125</v>
      </c>
    </row>
    <row r="473" spans="1:65" s="16" customFormat="1" ht="10.199999999999999">
      <c r="B473" s="240"/>
      <c r="C473" s="241"/>
      <c r="D473" s="190" t="s">
        <v>140</v>
      </c>
      <c r="E473" s="242" t="s">
        <v>19</v>
      </c>
      <c r="F473" s="243" t="s">
        <v>263</v>
      </c>
      <c r="G473" s="241"/>
      <c r="H473" s="244">
        <v>6.7000000000000004E-2</v>
      </c>
      <c r="I473" s="245"/>
      <c r="J473" s="241"/>
      <c r="K473" s="241"/>
      <c r="L473" s="246"/>
      <c r="M473" s="247"/>
      <c r="N473" s="248"/>
      <c r="O473" s="248"/>
      <c r="P473" s="248"/>
      <c r="Q473" s="248"/>
      <c r="R473" s="248"/>
      <c r="S473" s="248"/>
      <c r="T473" s="249"/>
      <c r="AT473" s="250" t="s">
        <v>140</v>
      </c>
      <c r="AU473" s="250" t="s">
        <v>85</v>
      </c>
      <c r="AV473" s="16" t="s">
        <v>153</v>
      </c>
      <c r="AW473" s="16" t="s">
        <v>36</v>
      </c>
      <c r="AX473" s="16" t="s">
        <v>75</v>
      </c>
      <c r="AY473" s="250" t="s">
        <v>125</v>
      </c>
    </row>
    <row r="474" spans="1:65" s="13" customFormat="1" ht="20.399999999999999">
      <c r="B474" s="198"/>
      <c r="C474" s="199"/>
      <c r="D474" s="190" t="s">
        <v>140</v>
      </c>
      <c r="E474" s="200" t="s">
        <v>19</v>
      </c>
      <c r="F474" s="201" t="s">
        <v>570</v>
      </c>
      <c r="G474" s="199"/>
      <c r="H474" s="202">
        <v>1.2999999999999999E-2</v>
      </c>
      <c r="I474" s="203"/>
      <c r="J474" s="199"/>
      <c r="K474" s="199"/>
      <c r="L474" s="204"/>
      <c r="M474" s="205"/>
      <c r="N474" s="206"/>
      <c r="O474" s="206"/>
      <c r="P474" s="206"/>
      <c r="Q474" s="206"/>
      <c r="R474" s="206"/>
      <c r="S474" s="206"/>
      <c r="T474" s="207"/>
      <c r="AT474" s="208" t="s">
        <v>140</v>
      </c>
      <c r="AU474" s="208" t="s">
        <v>85</v>
      </c>
      <c r="AV474" s="13" t="s">
        <v>85</v>
      </c>
      <c r="AW474" s="13" t="s">
        <v>36</v>
      </c>
      <c r="AX474" s="13" t="s">
        <v>75</v>
      </c>
      <c r="AY474" s="208" t="s">
        <v>125</v>
      </c>
    </row>
    <row r="475" spans="1:65" s="13" customFormat="1" ht="20.399999999999999">
      <c r="B475" s="198"/>
      <c r="C475" s="199"/>
      <c r="D475" s="190" t="s">
        <v>140</v>
      </c>
      <c r="E475" s="200" t="s">
        <v>19</v>
      </c>
      <c r="F475" s="201" t="s">
        <v>571</v>
      </c>
      <c r="G475" s="199"/>
      <c r="H475" s="202">
        <v>1.2E-2</v>
      </c>
      <c r="I475" s="203"/>
      <c r="J475" s="199"/>
      <c r="K475" s="199"/>
      <c r="L475" s="204"/>
      <c r="M475" s="205"/>
      <c r="N475" s="206"/>
      <c r="O475" s="206"/>
      <c r="P475" s="206"/>
      <c r="Q475" s="206"/>
      <c r="R475" s="206"/>
      <c r="S475" s="206"/>
      <c r="T475" s="207"/>
      <c r="AT475" s="208" t="s">
        <v>140</v>
      </c>
      <c r="AU475" s="208" t="s">
        <v>85</v>
      </c>
      <c r="AV475" s="13" t="s">
        <v>85</v>
      </c>
      <c r="AW475" s="13" t="s">
        <v>36</v>
      </c>
      <c r="AX475" s="13" t="s">
        <v>75</v>
      </c>
      <c r="AY475" s="208" t="s">
        <v>125</v>
      </c>
    </row>
    <row r="476" spans="1:65" s="13" customFormat="1" ht="20.399999999999999">
      <c r="B476" s="198"/>
      <c r="C476" s="199"/>
      <c r="D476" s="190" t="s">
        <v>140</v>
      </c>
      <c r="E476" s="200" t="s">
        <v>19</v>
      </c>
      <c r="F476" s="201" t="s">
        <v>572</v>
      </c>
      <c r="G476" s="199"/>
      <c r="H476" s="202">
        <v>1E-3</v>
      </c>
      <c r="I476" s="203"/>
      <c r="J476" s="199"/>
      <c r="K476" s="199"/>
      <c r="L476" s="204"/>
      <c r="M476" s="205"/>
      <c r="N476" s="206"/>
      <c r="O476" s="206"/>
      <c r="P476" s="206"/>
      <c r="Q476" s="206"/>
      <c r="R476" s="206"/>
      <c r="S476" s="206"/>
      <c r="T476" s="207"/>
      <c r="AT476" s="208" t="s">
        <v>140</v>
      </c>
      <c r="AU476" s="208" t="s">
        <v>85</v>
      </c>
      <c r="AV476" s="13" t="s">
        <v>85</v>
      </c>
      <c r="AW476" s="13" t="s">
        <v>36</v>
      </c>
      <c r="AX476" s="13" t="s">
        <v>75</v>
      </c>
      <c r="AY476" s="208" t="s">
        <v>125</v>
      </c>
    </row>
    <row r="477" spans="1:65" s="16" customFormat="1" ht="10.199999999999999">
      <c r="B477" s="240"/>
      <c r="C477" s="241"/>
      <c r="D477" s="190" t="s">
        <v>140</v>
      </c>
      <c r="E477" s="242" t="s">
        <v>19</v>
      </c>
      <c r="F477" s="243" t="s">
        <v>263</v>
      </c>
      <c r="G477" s="241"/>
      <c r="H477" s="244">
        <v>2.5999999999999999E-2</v>
      </c>
      <c r="I477" s="245"/>
      <c r="J477" s="241"/>
      <c r="K477" s="241"/>
      <c r="L477" s="246"/>
      <c r="M477" s="247"/>
      <c r="N477" s="248"/>
      <c r="O477" s="248"/>
      <c r="P477" s="248"/>
      <c r="Q477" s="248"/>
      <c r="R477" s="248"/>
      <c r="S477" s="248"/>
      <c r="T477" s="249"/>
      <c r="AT477" s="250" t="s">
        <v>140</v>
      </c>
      <c r="AU477" s="250" t="s">
        <v>85</v>
      </c>
      <c r="AV477" s="16" t="s">
        <v>153</v>
      </c>
      <c r="AW477" s="16" t="s">
        <v>36</v>
      </c>
      <c r="AX477" s="16" t="s">
        <v>75</v>
      </c>
      <c r="AY477" s="250" t="s">
        <v>125</v>
      </c>
    </row>
    <row r="478" spans="1:65" s="14" customFormat="1" ht="10.199999999999999">
      <c r="B478" s="209"/>
      <c r="C478" s="210"/>
      <c r="D478" s="190" t="s">
        <v>140</v>
      </c>
      <c r="E478" s="211" t="s">
        <v>19</v>
      </c>
      <c r="F478" s="212" t="s">
        <v>145</v>
      </c>
      <c r="G478" s="210"/>
      <c r="H478" s="213">
        <v>9.2999999999999999E-2</v>
      </c>
      <c r="I478" s="214"/>
      <c r="J478" s="210"/>
      <c r="K478" s="210"/>
      <c r="L478" s="215"/>
      <c r="M478" s="216"/>
      <c r="N478" s="217"/>
      <c r="O478" s="217"/>
      <c r="P478" s="217"/>
      <c r="Q478" s="217"/>
      <c r="R478" s="217"/>
      <c r="S478" s="217"/>
      <c r="T478" s="218"/>
      <c r="AT478" s="219" t="s">
        <v>140</v>
      </c>
      <c r="AU478" s="219" t="s">
        <v>85</v>
      </c>
      <c r="AV478" s="14" t="s">
        <v>132</v>
      </c>
      <c r="AW478" s="14" t="s">
        <v>36</v>
      </c>
      <c r="AX478" s="14" t="s">
        <v>83</v>
      </c>
      <c r="AY478" s="219" t="s">
        <v>125</v>
      </c>
    </row>
    <row r="479" spans="1:65" s="2" customFormat="1" ht="24.15" customHeight="1">
      <c r="A479" s="37"/>
      <c r="B479" s="38"/>
      <c r="C479" s="177" t="s">
        <v>573</v>
      </c>
      <c r="D479" s="177" t="s">
        <v>127</v>
      </c>
      <c r="E479" s="178" t="s">
        <v>574</v>
      </c>
      <c r="F479" s="179" t="s">
        <v>575</v>
      </c>
      <c r="G479" s="180" t="s">
        <v>130</v>
      </c>
      <c r="H479" s="181">
        <v>43.970999999999997</v>
      </c>
      <c r="I479" s="182"/>
      <c r="J479" s="183">
        <f>ROUND(I479*H479,2)</f>
        <v>0</v>
      </c>
      <c r="K479" s="179" t="s">
        <v>131</v>
      </c>
      <c r="L479" s="42"/>
      <c r="M479" s="184" t="s">
        <v>19</v>
      </c>
      <c r="N479" s="185" t="s">
        <v>48</v>
      </c>
      <c r="O479" s="68"/>
      <c r="P479" s="186">
        <f>O479*H479</f>
        <v>0</v>
      </c>
      <c r="Q479" s="186">
        <v>0</v>
      </c>
      <c r="R479" s="186">
        <f>Q479*H479</f>
        <v>0</v>
      </c>
      <c r="S479" s="186">
        <v>1.0999999999999999E-2</v>
      </c>
      <c r="T479" s="187">
        <f>S479*H479</f>
        <v>0.48368099999999992</v>
      </c>
      <c r="U479" s="37"/>
      <c r="V479" s="37"/>
      <c r="W479" s="37"/>
      <c r="X479" s="37"/>
      <c r="Y479" s="37"/>
      <c r="Z479" s="37"/>
      <c r="AA479" s="37"/>
      <c r="AB479" s="37"/>
      <c r="AC479" s="37"/>
      <c r="AD479" s="37"/>
      <c r="AE479" s="37"/>
      <c r="AR479" s="188" t="s">
        <v>253</v>
      </c>
      <c r="AT479" s="188" t="s">
        <v>127</v>
      </c>
      <c r="AU479" s="188" t="s">
        <v>85</v>
      </c>
      <c r="AY479" s="20" t="s">
        <v>125</v>
      </c>
      <c r="BE479" s="189">
        <f>IF(N479="základní",J479,0)</f>
        <v>0</v>
      </c>
      <c r="BF479" s="189">
        <f>IF(N479="snížená",J479,0)</f>
        <v>0</v>
      </c>
      <c r="BG479" s="189">
        <f>IF(N479="zákl. přenesená",J479,0)</f>
        <v>0</v>
      </c>
      <c r="BH479" s="189">
        <f>IF(N479="sníž. přenesená",J479,0)</f>
        <v>0</v>
      </c>
      <c r="BI479" s="189">
        <f>IF(N479="nulová",J479,0)</f>
        <v>0</v>
      </c>
      <c r="BJ479" s="20" t="s">
        <v>132</v>
      </c>
      <c r="BK479" s="189">
        <f>ROUND(I479*H479,2)</f>
        <v>0</v>
      </c>
      <c r="BL479" s="20" t="s">
        <v>253</v>
      </c>
      <c r="BM479" s="188" t="s">
        <v>576</v>
      </c>
    </row>
    <row r="480" spans="1:65" s="2" customFormat="1" ht="19.2">
      <c r="A480" s="37"/>
      <c r="B480" s="38"/>
      <c r="C480" s="39"/>
      <c r="D480" s="190" t="s">
        <v>134</v>
      </c>
      <c r="E480" s="39"/>
      <c r="F480" s="191" t="s">
        <v>577</v>
      </c>
      <c r="G480" s="39"/>
      <c r="H480" s="39"/>
      <c r="I480" s="192"/>
      <c r="J480" s="39"/>
      <c r="K480" s="39"/>
      <c r="L480" s="42"/>
      <c r="M480" s="193"/>
      <c r="N480" s="194"/>
      <c r="O480" s="68"/>
      <c r="P480" s="68"/>
      <c r="Q480" s="68"/>
      <c r="R480" s="68"/>
      <c r="S480" s="68"/>
      <c r="T480" s="69"/>
      <c r="U480" s="37"/>
      <c r="V480" s="37"/>
      <c r="W480" s="37"/>
      <c r="X480" s="37"/>
      <c r="Y480" s="37"/>
      <c r="Z480" s="37"/>
      <c r="AA480" s="37"/>
      <c r="AB480" s="37"/>
      <c r="AC480" s="37"/>
      <c r="AD480" s="37"/>
      <c r="AE480" s="37"/>
      <c r="AT480" s="20" t="s">
        <v>134</v>
      </c>
      <c r="AU480" s="20" t="s">
        <v>85</v>
      </c>
    </row>
    <row r="481" spans="1:65" s="2" customFormat="1" ht="10.199999999999999">
      <c r="A481" s="37"/>
      <c r="B481" s="38"/>
      <c r="C481" s="39"/>
      <c r="D481" s="195" t="s">
        <v>136</v>
      </c>
      <c r="E481" s="39"/>
      <c r="F481" s="196" t="s">
        <v>578</v>
      </c>
      <c r="G481" s="39"/>
      <c r="H481" s="39"/>
      <c r="I481" s="192"/>
      <c r="J481" s="39"/>
      <c r="K481" s="39"/>
      <c r="L481" s="42"/>
      <c r="M481" s="193"/>
      <c r="N481" s="194"/>
      <c r="O481" s="68"/>
      <c r="P481" s="68"/>
      <c r="Q481" s="68"/>
      <c r="R481" s="68"/>
      <c r="S481" s="68"/>
      <c r="T481" s="69"/>
      <c r="U481" s="37"/>
      <c r="V481" s="37"/>
      <c r="W481" s="37"/>
      <c r="X481" s="37"/>
      <c r="Y481" s="37"/>
      <c r="Z481" s="37"/>
      <c r="AA481" s="37"/>
      <c r="AB481" s="37"/>
      <c r="AC481" s="37"/>
      <c r="AD481" s="37"/>
      <c r="AE481" s="37"/>
      <c r="AT481" s="20" t="s">
        <v>136</v>
      </c>
      <c r="AU481" s="20" t="s">
        <v>85</v>
      </c>
    </row>
    <row r="482" spans="1:65" s="13" customFormat="1" ht="20.399999999999999">
      <c r="B482" s="198"/>
      <c r="C482" s="199"/>
      <c r="D482" s="190" t="s">
        <v>140</v>
      </c>
      <c r="E482" s="200" t="s">
        <v>19</v>
      </c>
      <c r="F482" s="201" t="s">
        <v>579</v>
      </c>
      <c r="G482" s="199"/>
      <c r="H482" s="202">
        <v>21.876000000000001</v>
      </c>
      <c r="I482" s="203"/>
      <c r="J482" s="199"/>
      <c r="K482" s="199"/>
      <c r="L482" s="204"/>
      <c r="M482" s="205"/>
      <c r="N482" s="206"/>
      <c r="O482" s="206"/>
      <c r="P482" s="206"/>
      <c r="Q482" s="206"/>
      <c r="R482" s="206"/>
      <c r="S482" s="206"/>
      <c r="T482" s="207"/>
      <c r="AT482" s="208" t="s">
        <v>140</v>
      </c>
      <c r="AU482" s="208" t="s">
        <v>85</v>
      </c>
      <c r="AV482" s="13" t="s">
        <v>85</v>
      </c>
      <c r="AW482" s="13" t="s">
        <v>36</v>
      </c>
      <c r="AX482" s="13" t="s">
        <v>75</v>
      </c>
      <c r="AY482" s="208" t="s">
        <v>125</v>
      </c>
    </row>
    <row r="483" spans="1:65" s="13" customFormat="1" ht="20.399999999999999">
      <c r="B483" s="198"/>
      <c r="C483" s="199"/>
      <c r="D483" s="190" t="s">
        <v>140</v>
      </c>
      <c r="E483" s="200" t="s">
        <v>19</v>
      </c>
      <c r="F483" s="201" t="s">
        <v>580</v>
      </c>
      <c r="G483" s="199"/>
      <c r="H483" s="202">
        <v>20.126999999999999</v>
      </c>
      <c r="I483" s="203"/>
      <c r="J483" s="199"/>
      <c r="K483" s="199"/>
      <c r="L483" s="204"/>
      <c r="M483" s="205"/>
      <c r="N483" s="206"/>
      <c r="O483" s="206"/>
      <c r="P483" s="206"/>
      <c r="Q483" s="206"/>
      <c r="R483" s="206"/>
      <c r="S483" s="206"/>
      <c r="T483" s="207"/>
      <c r="AT483" s="208" t="s">
        <v>140</v>
      </c>
      <c r="AU483" s="208" t="s">
        <v>85</v>
      </c>
      <c r="AV483" s="13" t="s">
        <v>85</v>
      </c>
      <c r="AW483" s="13" t="s">
        <v>36</v>
      </c>
      <c r="AX483" s="13" t="s">
        <v>75</v>
      </c>
      <c r="AY483" s="208" t="s">
        <v>125</v>
      </c>
    </row>
    <row r="484" spans="1:65" s="13" customFormat="1" ht="20.399999999999999">
      <c r="B484" s="198"/>
      <c r="C484" s="199"/>
      <c r="D484" s="190" t="s">
        <v>140</v>
      </c>
      <c r="E484" s="200" t="s">
        <v>19</v>
      </c>
      <c r="F484" s="201" t="s">
        <v>581</v>
      </c>
      <c r="G484" s="199"/>
      <c r="H484" s="202">
        <v>1.968</v>
      </c>
      <c r="I484" s="203"/>
      <c r="J484" s="199"/>
      <c r="K484" s="199"/>
      <c r="L484" s="204"/>
      <c r="M484" s="205"/>
      <c r="N484" s="206"/>
      <c r="O484" s="206"/>
      <c r="P484" s="206"/>
      <c r="Q484" s="206"/>
      <c r="R484" s="206"/>
      <c r="S484" s="206"/>
      <c r="T484" s="207"/>
      <c r="AT484" s="208" t="s">
        <v>140</v>
      </c>
      <c r="AU484" s="208" t="s">
        <v>85</v>
      </c>
      <c r="AV484" s="13" t="s">
        <v>85</v>
      </c>
      <c r="AW484" s="13" t="s">
        <v>36</v>
      </c>
      <c r="AX484" s="13" t="s">
        <v>75</v>
      </c>
      <c r="AY484" s="208" t="s">
        <v>125</v>
      </c>
    </row>
    <row r="485" spans="1:65" s="14" customFormat="1" ht="10.199999999999999">
      <c r="B485" s="209"/>
      <c r="C485" s="210"/>
      <c r="D485" s="190" t="s">
        <v>140</v>
      </c>
      <c r="E485" s="211" t="s">
        <v>19</v>
      </c>
      <c r="F485" s="212" t="s">
        <v>145</v>
      </c>
      <c r="G485" s="210"/>
      <c r="H485" s="213">
        <v>43.970999999999997</v>
      </c>
      <c r="I485" s="214"/>
      <c r="J485" s="210"/>
      <c r="K485" s="210"/>
      <c r="L485" s="215"/>
      <c r="M485" s="216"/>
      <c r="N485" s="217"/>
      <c r="O485" s="217"/>
      <c r="P485" s="217"/>
      <c r="Q485" s="217"/>
      <c r="R485" s="217"/>
      <c r="S485" s="217"/>
      <c r="T485" s="218"/>
      <c r="AT485" s="219" t="s">
        <v>140</v>
      </c>
      <c r="AU485" s="219" t="s">
        <v>85</v>
      </c>
      <c r="AV485" s="14" t="s">
        <v>132</v>
      </c>
      <c r="AW485" s="14" t="s">
        <v>36</v>
      </c>
      <c r="AX485" s="14" t="s">
        <v>83</v>
      </c>
      <c r="AY485" s="219" t="s">
        <v>125</v>
      </c>
    </row>
    <row r="486" spans="1:65" s="2" customFormat="1" ht="24.15" customHeight="1">
      <c r="A486" s="37"/>
      <c r="B486" s="38"/>
      <c r="C486" s="177" t="s">
        <v>582</v>
      </c>
      <c r="D486" s="177" t="s">
        <v>127</v>
      </c>
      <c r="E486" s="178" t="s">
        <v>583</v>
      </c>
      <c r="F486" s="179" t="s">
        <v>584</v>
      </c>
      <c r="G486" s="180" t="s">
        <v>130</v>
      </c>
      <c r="H486" s="181">
        <v>493.79500000000002</v>
      </c>
      <c r="I486" s="182"/>
      <c r="J486" s="183">
        <f>ROUND(I486*H486,2)</f>
        <v>0</v>
      </c>
      <c r="K486" s="179" t="s">
        <v>131</v>
      </c>
      <c r="L486" s="42"/>
      <c r="M486" s="184" t="s">
        <v>19</v>
      </c>
      <c r="N486" s="185" t="s">
        <v>48</v>
      </c>
      <c r="O486" s="68"/>
      <c r="P486" s="186">
        <f>O486*H486</f>
        <v>0</v>
      </c>
      <c r="Q486" s="186">
        <v>8.8000000000000003E-4</v>
      </c>
      <c r="R486" s="186">
        <f>Q486*H486</f>
        <v>0.43453960000000003</v>
      </c>
      <c r="S486" s="186">
        <v>0</v>
      </c>
      <c r="T486" s="187">
        <f>S486*H486</f>
        <v>0</v>
      </c>
      <c r="U486" s="37"/>
      <c r="V486" s="37"/>
      <c r="W486" s="37"/>
      <c r="X486" s="37"/>
      <c r="Y486" s="37"/>
      <c r="Z486" s="37"/>
      <c r="AA486" s="37"/>
      <c r="AB486" s="37"/>
      <c r="AC486" s="37"/>
      <c r="AD486" s="37"/>
      <c r="AE486" s="37"/>
      <c r="AR486" s="188" t="s">
        <v>253</v>
      </c>
      <c r="AT486" s="188" t="s">
        <v>127</v>
      </c>
      <c r="AU486" s="188" t="s">
        <v>85</v>
      </c>
      <c r="AY486" s="20" t="s">
        <v>125</v>
      </c>
      <c r="BE486" s="189">
        <f>IF(N486="základní",J486,0)</f>
        <v>0</v>
      </c>
      <c r="BF486" s="189">
        <f>IF(N486="snížená",J486,0)</f>
        <v>0</v>
      </c>
      <c r="BG486" s="189">
        <f>IF(N486="zákl. přenesená",J486,0)</f>
        <v>0</v>
      </c>
      <c r="BH486" s="189">
        <f>IF(N486="sníž. přenesená",J486,0)</f>
        <v>0</v>
      </c>
      <c r="BI486" s="189">
        <f>IF(N486="nulová",J486,0)</f>
        <v>0</v>
      </c>
      <c r="BJ486" s="20" t="s">
        <v>132</v>
      </c>
      <c r="BK486" s="189">
        <f>ROUND(I486*H486,2)</f>
        <v>0</v>
      </c>
      <c r="BL486" s="20" t="s">
        <v>253</v>
      </c>
      <c r="BM486" s="188" t="s">
        <v>585</v>
      </c>
    </row>
    <row r="487" spans="1:65" s="2" customFormat="1" ht="19.2">
      <c r="A487" s="37"/>
      <c r="B487" s="38"/>
      <c r="C487" s="39"/>
      <c r="D487" s="190" t="s">
        <v>134</v>
      </c>
      <c r="E487" s="39"/>
      <c r="F487" s="191" t="s">
        <v>586</v>
      </c>
      <c r="G487" s="39"/>
      <c r="H487" s="39"/>
      <c r="I487" s="192"/>
      <c r="J487" s="39"/>
      <c r="K487" s="39"/>
      <c r="L487" s="42"/>
      <c r="M487" s="193"/>
      <c r="N487" s="194"/>
      <c r="O487" s="68"/>
      <c r="P487" s="68"/>
      <c r="Q487" s="68"/>
      <c r="R487" s="68"/>
      <c r="S487" s="68"/>
      <c r="T487" s="69"/>
      <c r="U487" s="37"/>
      <c r="V487" s="37"/>
      <c r="W487" s="37"/>
      <c r="X487" s="37"/>
      <c r="Y487" s="37"/>
      <c r="Z487" s="37"/>
      <c r="AA487" s="37"/>
      <c r="AB487" s="37"/>
      <c r="AC487" s="37"/>
      <c r="AD487" s="37"/>
      <c r="AE487" s="37"/>
      <c r="AT487" s="20" t="s">
        <v>134</v>
      </c>
      <c r="AU487" s="20" t="s">
        <v>85</v>
      </c>
    </row>
    <row r="488" spans="1:65" s="2" customFormat="1" ht="10.199999999999999">
      <c r="A488" s="37"/>
      <c r="B488" s="38"/>
      <c r="C488" s="39"/>
      <c r="D488" s="195" t="s">
        <v>136</v>
      </c>
      <c r="E488" s="39"/>
      <c r="F488" s="196" t="s">
        <v>587</v>
      </c>
      <c r="G488" s="39"/>
      <c r="H488" s="39"/>
      <c r="I488" s="192"/>
      <c r="J488" s="39"/>
      <c r="K488" s="39"/>
      <c r="L488" s="42"/>
      <c r="M488" s="193"/>
      <c r="N488" s="194"/>
      <c r="O488" s="68"/>
      <c r="P488" s="68"/>
      <c r="Q488" s="68"/>
      <c r="R488" s="68"/>
      <c r="S488" s="68"/>
      <c r="T488" s="69"/>
      <c r="U488" s="37"/>
      <c r="V488" s="37"/>
      <c r="W488" s="37"/>
      <c r="X488" s="37"/>
      <c r="Y488" s="37"/>
      <c r="Z488" s="37"/>
      <c r="AA488" s="37"/>
      <c r="AB488" s="37"/>
      <c r="AC488" s="37"/>
      <c r="AD488" s="37"/>
      <c r="AE488" s="37"/>
      <c r="AT488" s="20" t="s">
        <v>136</v>
      </c>
      <c r="AU488" s="20" t="s">
        <v>85</v>
      </c>
    </row>
    <row r="489" spans="1:65" s="2" customFormat="1" ht="19.2">
      <c r="A489" s="37"/>
      <c r="B489" s="38"/>
      <c r="C489" s="39"/>
      <c r="D489" s="190" t="s">
        <v>138</v>
      </c>
      <c r="E489" s="39"/>
      <c r="F489" s="197" t="s">
        <v>588</v>
      </c>
      <c r="G489" s="39"/>
      <c r="H489" s="39"/>
      <c r="I489" s="192"/>
      <c r="J489" s="39"/>
      <c r="K489" s="39"/>
      <c r="L489" s="42"/>
      <c r="M489" s="193"/>
      <c r="N489" s="194"/>
      <c r="O489" s="68"/>
      <c r="P489" s="68"/>
      <c r="Q489" s="68"/>
      <c r="R489" s="68"/>
      <c r="S489" s="68"/>
      <c r="T489" s="69"/>
      <c r="U489" s="37"/>
      <c r="V489" s="37"/>
      <c r="W489" s="37"/>
      <c r="X489" s="37"/>
      <c r="Y489" s="37"/>
      <c r="Z489" s="37"/>
      <c r="AA489" s="37"/>
      <c r="AB489" s="37"/>
      <c r="AC489" s="37"/>
      <c r="AD489" s="37"/>
      <c r="AE489" s="37"/>
      <c r="AT489" s="20" t="s">
        <v>138</v>
      </c>
      <c r="AU489" s="20" t="s">
        <v>85</v>
      </c>
    </row>
    <row r="490" spans="1:65" s="15" customFormat="1" ht="10.199999999999999">
      <c r="B490" s="220"/>
      <c r="C490" s="221"/>
      <c r="D490" s="190" t="s">
        <v>140</v>
      </c>
      <c r="E490" s="222" t="s">
        <v>19</v>
      </c>
      <c r="F490" s="223" t="s">
        <v>589</v>
      </c>
      <c r="G490" s="221"/>
      <c r="H490" s="222" t="s">
        <v>19</v>
      </c>
      <c r="I490" s="224"/>
      <c r="J490" s="221"/>
      <c r="K490" s="221"/>
      <c r="L490" s="225"/>
      <c r="M490" s="226"/>
      <c r="N490" s="227"/>
      <c r="O490" s="227"/>
      <c r="P490" s="227"/>
      <c r="Q490" s="227"/>
      <c r="R490" s="227"/>
      <c r="S490" s="227"/>
      <c r="T490" s="228"/>
      <c r="AT490" s="229" t="s">
        <v>140</v>
      </c>
      <c r="AU490" s="229" t="s">
        <v>85</v>
      </c>
      <c r="AV490" s="15" t="s">
        <v>83</v>
      </c>
      <c r="AW490" s="15" t="s">
        <v>36</v>
      </c>
      <c r="AX490" s="15" t="s">
        <v>75</v>
      </c>
      <c r="AY490" s="229" t="s">
        <v>125</v>
      </c>
    </row>
    <row r="491" spans="1:65" s="13" customFormat="1" ht="10.199999999999999">
      <c r="B491" s="198"/>
      <c r="C491" s="199"/>
      <c r="D491" s="190" t="s">
        <v>140</v>
      </c>
      <c r="E491" s="200" t="s">
        <v>19</v>
      </c>
      <c r="F491" s="201" t="s">
        <v>590</v>
      </c>
      <c r="G491" s="199"/>
      <c r="H491" s="202">
        <v>57.314999999999998</v>
      </c>
      <c r="I491" s="203"/>
      <c r="J491" s="199"/>
      <c r="K491" s="199"/>
      <c r="L491" s="204"/>
      <c r="M491" s="205"/>
      <c r="N491" s="206"/>
      <c r="O491" s="206"/>
      <c r="P491" s="206"/>
      <c r="Q491" s="206"/>
      <c r="R491" s="206"/>
      <c r="S491" s="206"/>
      <c r="T491" s="207"/>
      <c r="AT491" s="208" t="s">
        <v>140</v>
      </c>
      <c r="AU491" s="208" t="s">
        <v>85</v>
      </c>
      <c r="AV491" s="13" t="s">
        <v>85</v>
      </c>
      <c r="AW491" s="13" t="s">
        <v>36</v>
      </c>
      <c r="AX491" s="13" t="s">
        <v>75</v>
      </c>
      <c r="AY491" s="208" t="s">
        <v>125</v>
      </c>
    </row>
    <row r="492" spans="1:65" s="13" customFormat="1" ht="10.199999999999999">
      <c r="B492" s="198"/>
      <c r="C492" s="199"/>
      <c r="D492" s="190" t="s">
        <v>140</v>
      </c>
      <c r="E492" s="200" t="s">
        <v>19</v>
      </c>
      <c r="F492" s="201" t="s">
        <v>591</v>
      </c>
      <c r="G492" s="199"/>
      <c r="H492" s="202">
        <v>52.732999999999997</v>
      </c>
      <c r="I492" s="203"/>
      <c r="J492" s="199"/>
      <c r="K492" s="199"/>
      <c r="L492" s="204"/>
      <c r="M492" s="205"/>
      <c r="N492" s="206"/>
      <c r="O492" s="206"/>
      <c r="P492" s="206"/>
      <c r="Q492" s="206"/>
      <c r="R492" s="206"/>
      <c r="S492" s="206"/>
      <c r="T492" s="207"/>
      <c r="AT492" s="208" t="s">
        <v>140</v>
      </c>
      <c r="AU492" s="208" t="s">
        <v>85</v>
      </c>
      <c r="AV492" s="13" t="s">
        <v>85</v>
      </c>
      <c r="AW492" s="13" t="s">
        <v>36</v>
      </c>
      <c r="AX492" s="13" t="s">
        <v>75</v>
      </c>
      <c r="AY492" s="208" t="s">
        <v>125</v>
      </c>
    </row>
    <row r="493" spans="1:65" s="13" customFormat="1" ht="10.199999999999999">
      <c r="B493" s="198"/>
      <c r="C493" s="199"/>
      <c r="D493" s="190" t="s">
        <v>140</v>
      </c>
      <c r="E493" s="200" t="s">
        <v>19</v>
      </c>
      <c r="F493" s="201" t="s">
        <v>592</v>
      </c>
      <c r="G493" s="199"/>
      <c r="H493" s="202">
        <v>3.5819999999999999</v>
      </c>
      <c r="I493" s="203"/>
      <c r="J493" s="199"/>
      <c r="K493" s="199"/>
      <c r="L493" s="204"/>
      <c r="M493" s="205"/>
      <c r="N493" s="206"/>
      <c r="O493" s="206"/>
      <c r="P493" s="206"/>
      <c r="Q493" s="206"/>
      <c r="R493" s="206"/>
      <c r="S493" s="206"/>
      <c r="T493" s="207"/>
      <c r="AT493" s="208" t="s">
        <v>140</v>
      </c>
      <c r="AU493" s="208" t="s">
        <v>85</v>
      </c>
      <c r="AV493" s="13" t="s">
        <v>85</v>
      </c>
      <c r="AW493" s="13" t="s">
        <v>36</v>
      </c>
      <c r="AX493" s="13" t="s">
        <v>75</v>
      </c>
      <c r="AY493" s="208" t="s">
        <v>125</v>
      </c>
    </row>
    <row r="494" spans="1:65" s="13" customFormat="1" ht="10.199999999999999">
      <c r="B494" s="198"/>
      <c r="C494" s="199"/>
      <c r="D494" s="190" t="s">
        <v>140</v>
      </c>
      <c r="E494" s="200" t="s">
        <v>19</v>
      </c>
      <c r="F494" s="201" t="s">
        <v>593</v>
      </c>
      <c r="G494" s="199"/>
      <c r="H494" s="202">
        <v>86.292000000000002</v>
      </c>
      <c r="I494" s="203"/>
      <c r="J494" s="199"/>
      <c r="K494" s="199"/>
      <c r="L494" s="204"/>
      <c r="M494" s="205"/>
      <c r="N494" s="206"/>
      <c r="O494" s="206"/>
      <c r="P494" s="206"/>
      <c r="Q494" s="206"/>
      <c r="R494" s="206"/>
      <c r="S494" s="206"/>
      <c r="T494" s="207"/>
      <c r="AT494" s="208" t="s">
        <v>140</v>
      </c>
      <c r="AU494" s="208" t="s">
        <v>85</v>
      </c>
      <c r="AV494" s="13" t="s">
        <v>85</v>
      </c>
      <c r="AW494" s="13" t="s">
        <v>36</v>
      </c>
      <c r="AX494" s="13" t="s">
        <v>75</v>
      </c>
      <c r="AY494" s="208" t="s">
        <v>125</v>
      </c>
    </row>
    <row r="495" spans="1:65" s="16" customFormat="1" ht="10.199999999999999">
      <c r="B495" s="240"/>
      <c r="C495" s="241"/>
      <c r="D495" s="190" t="s">
        <v>140</v>
      </c>
      <c r="E495" s="242" t="s">
        <v>19</v>
      </c>
      <c r="F495" s="243" t="s">
        <v>263</v>
      </c>
      <c r="G495" s="241"/>
      <c r="H495" s="244">
        <v>199.922</v>
      </c>
      <c r="I495" s="245"/>
      <c r="J495" s="241"/>
      <c r="K495" s="241"/>
      <c r="L495" s="246"/>
      <c r="M495" s="247"/>
      <c r="N495" s="248"/>
      <c r="O495" s="248"/>
      <c r="P495" s="248"/>
      <c r="Q495" s="248"/>
      <c r="R495" s="248"/>
      <c r="S495" s="248"/>
      <c r="T495" s="249"/>
      <c r="AT495" s="250" t="s">
        <v>140</v>
      </c>
      <c r="AU495" s="250" t="s">
        <v>85</v>
      </c>
      <c r="AV495" s="16" t="s">
        <v>153</v>
      </c>
      <c r="AW495" s="16" t="s">
        <v>36</v>
      </c>
      <c r="AX495" s="16" t="s">
        <v>75</v>
      </c>
      <c r="AY495" s="250" t="s">
        <v>125</v>
      </c>
    </row>
    <row r="496" spans="1:65" s="15" customFormat="1" ht="10.199999999999999">
      <c r="B496" s="220"/>
      <c r="C496" s="221"/>
      <c r="D496" s="190" t="s">
        <v>140</v>
      </c>
      <c r="E496" s="222" t="s">
        <v>19</v>
      </c>
      <c r="F496" s="223" t="s">
        <v>589</v>
      </c>
      <c r="G496" s="221"/>
      <c r="H496" s="222" t="s">
        <v>19</v>
      </c>
      <c r="I496" s="224"/>
      <c r="J496" s="221"/>
      <c r="K496" s="221"/>
      <c r="L496" s="225"/>
      <c r="M496" s="226"/>
      <c r="N496" s="227"/>
      <c r="O496" s="227"/>
      <c r="P496" s="227"/>
      <c r="Q496" s="227"/>
      <c r="R496" s="227"/>
      <c r="S496" s="227"/>
      <c r="T496" s="228"/>
      <c r="AT496" s="229" t="s">
        <v>140</v>
      </c>
      <c r="AU496" s="229" t="s">
        <v>85</v>
      </c>
      <c r="AV496" s="15" t="s">
        <v>83</v>
      </c>
      <c r="AW496" s="15" t="s">
        <v>36</v>
      </c>
      <c r="AX496" s="15" t="s">
        <v>75</v>
      </c>
      <c r="AY496" s="229" t="s">
        <v>125</v>
      </c>
    </row>
    <row r="497" spans="2:51" s="13" customFormat="1" ht="10.199999999999999">
      <c r="B497" s="198"/>
      <c r="C497" s="199"/>
      <c r="D497" s="190" t="s">
        <v>140</v>
      </c>
      <c r="E497" s="200" t="s">
        <v>19</v>
      </c>
      <c r="F497" s="201" t="s">
        <v>594</v>
      </c>
      <c r="G497" s="199"/>
      <c r="H497" s="202">
        <v>38.064</v>
      </c>
      <c r="I497" s="203"/>
      <c r="J497" s="199"/>
      <c r="K497" s="199"/>
      <c r="L497" s="204"/>
      <c r="M497" s="205"/>
      <c r="N497" s="206"/>
      <c r="O497" s="206"/>
      <c r="P497" s="206"/>
      <c r="Q497" s="206"/>
      <c r="R497" s="206"/>
      <c r="S497" s="206"/>
      <c r="T497" s="207"/>
      <c r="AT497" s="208" t="s">
        <v>140</v>
      </c>
      <c r="AU497" s="208" t="s">
        <v>85</v>
      </c>
      <c r="AV497" s="13" t="s">
        <v>85</v>
      </c>
      <c r="AW497" s="13" t="s">
        <v>36</v>
      </c>
      <c r="AX497" s="13" t="s">
        <v>75</v>
      </c>
      <c r="AY497" s="208" t="s">
        <v>125</v>
      </c>
    </row>
    <row r="498" spans="2:51" s="13" customFormat="1" ht="10.199999999999999">
      <c r="B498" s="198"/>
      <c r="C498" s="199"/>
      <c r="D498" s="190" t="s">
        <v>140</v>
      </c>
      <c r="E498" s="200" t="s">
        <v>19</v>
      </c>
      <c r="F498" s="201" t="s">
        <v>595</v>
      </c>
      <c r="G498" s="199"/>
      <c r="H498" s="202">
        <v>35.021000000000001</v>
      </c>
      <c r="I498" s="203"/>
      <c r="J498" s="199"/>
      <c r="K498" s="199"/>
      <c r="L498" s="204"/>
      <c r="M498" s="205"/>
      <c r="N498" s="206"/>
      <c r="O498" s="206"/>
      <c r="P498" s="206"/>
      <c r="Q498" s="206"/>
      <c r="R498" s="206"/>
      <c r="S498" s="206"/>
      <c r="T498" s="207"/>
      <c r="AT498" s="208" t="s">
        <v>140</v>
      </c>
      <c r="AU498" s="208" t="s">
        <v>85</v>
      </c>
      <c r="AV498" s="13" t="s">
        <v>85</v>
      </c>
      <c r="AW498" s="13" t="s">
        <v>36</v>
      </c>
      <c r="AX498" s="13" t="s">
        <v>75</v>
      </c>
      <c r="AY498" s="208" t="s">
        <v>125</v>
      </c>
    </row>
    <row r="499" spans="2:51" s="13" customFormat="1" ht="10.199999999999999">
      <c r="B499" s="198"/>
      <c r="C499" s="199"/>
      <c r="D499" s="190" t="s">
        <v>140</v>
      </c>
      <c r="E499" s="200" t="s">
        <v>19</v>
      </c>
      <c r="F499" s="201" t="s">
        <v>596</v>
      </c>
      <c r="G499" s="199"/>
      <c r="H499" s="202">
        <v>3.4239999999999999</v>
      </c>
      <c r="I499" s="203"/>
      <c r="J499" s="199"/>
      <c r="K499" s="199"/>
      <c r="L499" s="204"/>
      <c r="M499" s="205"/>
      <c r="N499" s="206"/>
      <c r="O499" s="206"/>
      <c r="P499" s="206"/>
      <c r="Q499" s="206"/>
      <c r="R499" s="206"/>
      <c r="S499" s="206"/>
      <c r="T499" s="207"/>
      <c r="AT499" s="208" t="s">
        <v>140</v>
      </c>
      <c r="AU499" s="208" t="s">
        <v>85</v>
      </c>
      <c r="AV499" s="13" t="s">
        <v>85</v>
      </c>
      <c r="AW499" s="13" t="s">
        <v>36</v>
      </c>
      <c r="AX499" s="13" t="s">
        <v>75</v>
      </c>
      <c r="AY499" s="208" t="s">
        <v>125</v>
      </c>
    </row>
    <row r="500" spans="2:51" s="16" customFormat="1" ht="10.199999999999999">
      <c r="B500" s="240"/>
      <c r="C500" s="241"/>
      <c r="D500" s="190" t="s">
        <v>140</v>
      </c>
      <c r="E500" s="242" t="s">
        <v>19</v>
      </c>
      <c r="F500" s="243" t="s">
        <v>263</v>
      </c>
      <c r="G500" s="241"/>
      <c r="H500" s="244">
        <v>76.509</v>
      </c>
      <c r="I500" s="245"/>
      <c r="J500" s="241"/>
      <c r="K500" s="241"/>
      <c r="L500" s="246"/>
      <c r="M500" s="247"/>
      <c r="N500" s="248"/>
      <c r="O500" s="248"/>
      <c r="P500" s="248"/>
      <c r="Q500" s="248"/>
      <c r="R500" s="248"/>
      <c r="S500" s="248"/>
      <c r="T500" s="249"/>
      <c r="AT500" s="250" t="s">
        <v>140</v>
      </c>
      <c r="AU500" s="250" t="s">
        <v>85</v>
      </c>
      <c r="AV500" s="16" t="s">
        <v>153</v>
      </c>
      <c r="AW500" s="16" t="s">
        <v>36</v>
      </c>
      <c r="AX500" s="16" t="s">
        <v>75</v>
      </c>
      <c r="AY500" s="250" t="s">
        <v>125</v>
      </c>
    </row>
    <row r="501" spans="2:51" s="15" customFormat="1" ht="10.199999999999999">
      <c r="B501" s="220"/>
      <c r="C501" s="221"/>
      <c r="D501" s="190" t="s">
        <v>140</v>
      </c>
      <c r="E501" s="222" t="s">
        <v>19</v>
      </c>
      <c r="F501" s="223" t="s">
        <v>597</v>
      </c>
      <c r="G501" s="221"/>
      <c r="H501" s="222" t="s">
        <v>19</v>
      </c>
      <c r="I501" s="224"/>
      <c r="J501" s="221"/>
      <c r="K501" s="221"/>
      <c r="L501" s="225"/>
      <c r="M501" s="226"/>
      <c r="N501" s="227"/>
      <c r="O501" s="227"/>
      <c r="P501" s="227"/>
      <c r="Q501" s="227"/>
      <c r="R501" s="227"/>
      <c r="S501" s="227"/>
      <c r="T501" s="228"/>
      <c r="AT501" s="229" t="s">
        <v>140</v>
      </c>
      <c r="AU501" s="229" t="s">
        <v>85</v>
      </c>
      <c r="AV501" s="15" t="s">
        <v>83</v>
      </c>
      <c r="AW501" s="15" t="s">
        <v>36</v>
      </c>
      <c r="AX501" s="15" t="s">
        <v>75</v>
      </c>
      <c r="AY501" s="229" t="s">
        <v>125</v>
      </c>
    </row>
    <row r="502" spans="2:51" s="13" customFormat="1" ht="10.199999999999999">
      <c r="B502" s="198"/>
      <c r="C502" s="199"/>
      <c r="D502" s="190" t="s">
        <v>140</v>
      </c>
      <c r="E502" s="200" t="s">
        <v>19</v>
      </c>
      <c r="F502" s="201" t="s">
        <v>598</v>
      </c>
      <c r="G502" s="199"/>
      <c r="H502" s="202">
        <v>39.377000000000002</v>
      </c>
      <c r="I502" s="203"/>
      <c r="J502" s="199"/>
      <c r="K502" s="199"/>
      <c r="L502" s="204"/>
      <c r="M502" s="205"/>
      <c r="N502" s="206"/>
      <c r="O502" s="206"/>
      <c r="P502" s="206"/>
      <c r="Q502" s="206"/>
      <c r="R502" s="206"/>
      <c r="S502" s="206"/>
      <c r="T502" s="207"/>
      <c r="AT502" s="208" t="s">
        <v>140</v>
      </c>
      <c r="AU502" s="208" t="s">
        <v>85</v>
      </c>
      <c r="AV502" s="13" t="s">
        <v>85</v>
      </c>
      <c r="AW502" s="13" t="s">
        <v>36</v>
      </c>
      <c r="AX502" s="13" t="s">
        <v>75</v>
      </c>
      <c r="AY502" s="208" t="s">
        <v>125</v>
      </c>
    </row>
    <row r="503" spans="2:51" s="13" customFormat="1" ht="10.199999999999999">
      <c r="B503" s="198"/>
      <c r="C503" s="199"/>
      <c r="D503" s="190" t="s">
        <v>140</v>
      </c>
      <c r="E503" s="200" t="s">
        <v>19</v>
      </c>
      <c r="F503" s="201" t="s">
        <v>599</v>
      </c>
      <c r="G503" s="199"/>
      <c r="H503" s="202">
        <v>36.228999999999999</v>
      </c>
      <c r="I503" s="203"/>
      <c r="J503" s="199"/>
      <c r="K503" s="199"/>
      <c r="L503" s="204"/>
      <c r="M503" s="205"/>
      <c r="N503" s="206"/>
      <c r="O503" s="206"/>
      <c r="P503" s="206"/>
      <c r="Q503" s="206"/>
      <c r="R503" s="206"/>
      <c r="S503" s="206"/>
      <c r="T503" s="207"/>
      <c r="AT503" s="208" t="s">
        <v>140</v>
      </c>
      <c r="AU503" s="208" t="s">
        <v>85</v>
      </c>
      <c r="AV503" s="13" t="s">
        <v>85</v>
      </c>
      <c r="AW503" s="13" t="s">
        <v>36</v>
      </c>
      <c r="AX503" s="13" t="s">
        <v>75</v>
      </c>
      <c r="AY503" s="208" t="s">
        <v>125</v>
      </c>
    </row>
    <row r="504" spans="2:51" s="13" customFormat="1" ht="10.199999999999999">
      <c r="B504" s="198"/>
      <c r="C504" s="199"/>
      <c r="D504" s="190" t="s">
        <v>140</v>
      </c>
      <c r="E504" s="200" t="s">
        <v>19</v>
      </c>
      <c r="F504" s="201" t="s">
        <v>600</v>
      </c>
      <c r="G504" s="199"/>
      <c r="H504" s="202">
        <v>1.968</v>
      </c>
      <c r="I504" s="203"/>
      <c r="J504" s="199"/>
      <c r="K504" s="199"/>
      <c r="L504" s="204"/>
      <c r="M504" s="205"/>
      <c r="N504" s="206"/>
      <c r="O504" s="206"/>
      <c r="P504" s="206"/>
      <c r="Q504" s="206"/>
      <c r="R504" s="206"/>
      <c r="S504" s="206"/>
      <c r="T504" s="207"/>
      <c r="AT504" s="208" t="s">
        <v>140</v>
      </c>
      <c r="AU504" s="208" t="s">
        <v>85</v>
      </c>
      <c r="AV504" s="13" t="s">
        <v>85</v>
      </c>
      <c r="AW504" s="13" t="s">
        <v>36</v>
      </c>
      <c r="AX504" s="13" t="s">
        <v>75</v>
      </c>
      <c r="AY504" s="208" t="s">
        <v>125</v>
      </c>
    </row>
    <row r="505" spans="2:51" s="13" customFormat="1" ht="10.199999999999999">
      <c r="B505" s="198"/>
      <c r="C505" s="199"/>
      <c r="D505" s="190" t="s">
        <v>140</v>
      </c>
      <c r="E505" s="200" t="s">
        <v>19</v>
      </c>
      <c r="F505" s="201" t="s">
        <v>601</v>
      </c>
      <c r="G505" s="199"/>
      <c r="H505" s="202">
        <v>63.280999999999999</v>
      </c>
      <c r="I505" s="203"/>
      <c r="J505" s="199"/>
      <c r="K505" s="199"/>
      <c r="L505" s="204"/>
      <c r="M505" s="205"/>
      <c r="N505" s="206"/>
      <c r="O505" s="206"/>
      <c r="P505" s="206"/>
      <c r="Q505" s="206"/>
      <c r="R505" s="206"/>
      <c r="S505" s="206"/>
      <c r="T505" s="207"/>
      <c r="AT505" s="208" t="s">
        <v>140</v>
      </c>
      <c r="AU505" s="208" t="s">
        <v>85</v>
      </c>
      <c r="AV505" s="13" t="s">
        <v>85</v>
      </c>
      <c r="AW505" s="13" t="s">
        <v>36</v>
      </c>
      <c r="AX505" s="13" t="s">
        <v>75</v>
      </c>
      <c r="AY505" s="208" t="s">
        <v>125</v>
      </c>
    </row>
    <row r="506" spans="2:51" s="16" customFormat="1" ht="10.199999999999999">
      <c r="B506" s="240"/>
      <c r="C506" s="241"/>
      <c r="D506" s="190" t="s">
        <v>140</v>
      </c>
      <c r="E506" s="242" t="s">
        <v>19</v>
      </c>
      <c r="F506" s="243" t="s">
        <v>263</v>
      </c>
      <c r="G506" s="241"/>
      <c r="H506" s="244">
        <v>140.85499999999999</v>
      </c>
      <c r="I506" s="245"/>
      <c r="J506" s="241"/>
      <c r="K506" s="241"/>
      <c r="L506" s="246"/>
      <c r="M506" s="247"/>
      <c r="N506" s="248"/>
      <c r="O506" s="248"/>
      <c r="P506" s="248"/>
      <c r="Q506" s="248"/>
      <c r="R506" s="248"/>
      <c r="S506" s="248"/>
      <c r="T506" s="249"/>
      <c r="AT506" s="250" t="s">
        <v>140</v>
      </c>
      <c r="AU506" s="250" t="s">
        <v>85</v>
      </c>
      <c r="AV506" s="16" t="s">
        <v>153</v>
      </c>
      <c r="AW506" s="16" t="s">
        <v>36</v>
      </c>
      <c r="AX506" s="16" t="s">
        <v>75</v>
      </c>
      <c r="AY506" s="250" t="s">
        <v>125</v>
      </c>
    </row>
    <row r="507" spans="2:51" s="15" customFormat="1" ht="10.199999999999999">
      <c r="B507" s="220"/>
      <c r="C507" s="221"/>
      <c r="D507" s="190" t="s">
        <v>140</v>
      </c>
      <c r="E507" s="222" t="s">
        <v>19</v>
      </c>
      <c r="F507" s="223" t="s">
        <v>597</v>
      </c>
      <c r="G507" s="221"/>
      <c r="H507" s="222" t="s">
        <v>19</v>
      </c>
      <c r="I507" s="224"/>
      <c r="J507" s="221"/>
      <c r="K507" s="221"/>
      <c r="L507" s="225"/>
      <c r="M507" s="226"/>
      <c r="N507" s="227"/>
      <c r="O507" s="227"/>
      <c r="P507" s="227"/>
      <c r="Q507" s="227"/>
      <c r="R507" s="227"/>
      <c r="S507" s="227"/>
      <c r="T507" s="228"/>
      <c r="AT507" s="229" t="s">
        <v>140</v>
      </c>
      <c r="AU507" s="229" t="s">
        <v>85</v>
      </c>
      <c r="AV507" s="15" t="s">
        <v>83</v>
      </c>
      <c r="AW507" s="15" t="s">
        <v>36</v>
      </c>
      <c r="AX507" s="15" t="s">
        <v>75</v>
      </c>
      <c r="AY507" s="229" t="s">
        <v>125</v>
      </c>
    </row>
    <row r="508" spans="2:51" s="13" customFormat="1" ht="10.199999999999999">
      <c r="B508" s="198"/>
      <c r="C508" s="199"/>
      <c r="D508" s="190" t="s">
        <v>140</v>
      </c>
      <c r="E508" s="200" t="s">
        <v>19</v>
      </c>
      <c r="F508" s="201" t="s">
        <v>594</v>
      </c>
      <c r="G508" s="199"/>
      <c r="H508" s="202">
        <v>38.064</v>
      </c>
      <c r="I508" s="203"/>
      <c r="J508" s="199"/>
      <c r="K508" s="199"/>
      <c r="L508" s="204"/>
      <c r="M508" s="205"/>
      <c r="N508" s="206"/>
      <c r="O508" s="206"/>
      <c r="P508" s="206"/>
      <c r="Q508" s="206"/>
      <c r="R508" s="206"/>
      <c r="S508" s="206"/>
      <c r="T508" s="207"/>
      <c r="AT508" s="208" t="s">
        <v>140</v>
      </c>
      <c r="AU508" s="208" t="s">
        <v>85</v>
      </c>
      <c r="AV508" s="13" t="s">
        <v>85</v>
      </c>
      <c r="AW508" s="13" t="s">
        <v>36</v>
      </c>
      <c r="AX508" s="13" t="s">
        <v>75</v>
      </c>
      <c r="AY508" s="208" t="s">
        <v>125</v>
      </c>
    </row>
    <row r="509" spans="2:51" s="13" customFormat="1" ht="10.199999999999999">
      <c r="B509" s="198"/>
      <c r="C509" s="199"/>
      <c r="D509" s="190" t="s">
        <v>140</v>
      </c>
      <c r="E509" s="200" t="s">
        <v>19</v>
      </c>
      <c r="F509" s="201" t="s">
        <v>595</v>
      </c>
      <c r="G509" s="199"/>
      <c r="H509" s="202">
        <v>35.021000000000001</v>
      </c>
      <c r="I509" s="203"/>
      <c r="J509" s="199"/>
      <c r="K509" s="199"/>
      <c r="L509" s="204"/>
      <c r="M509" s="205"/>
      <c r="N509" s="206"/>
      <c r="O509" s="206"/>
      <c r="P509" s="206"/>
      <c r="Q509" s="206"/>
      <c r="R509" s="206"/>
      <c r="S509" s="206"/>
      <c r="T509" s="207"/>
      <c r="AT509" s="208" t="s">
        <v>140</v>
      </c>
      <c r="AU509" s="208" t="s">
        <v>85</v>
      </c>
      <c r="AV509" s="13" t="s">
        <v>85</v>
      </c>
      <c r="AW509" s="13" t="s">
        <v>36</v>
      </c>
      <c r="AX509" s="13" t="s">
        <v>75</v>
      </c>
      <c r="AY509" s="208" t="s">
        <v>125</v>
      </c>
    </row>
    <row r="510" spans="2:51" s="13" customFormat="1" ht="10.199999999999999">
      <c r="B510" s="198"/>
      <c r="C510" s="199"/>
      <c r="D510" s="190" t="s">
        <v>140</v>
      </c>
      <c r="E510" s="200" t="s">
        <v>19</v>
      </c>
      <c r="F510" s="201" t="s">
        <v>596</v>
      </c>
      <c r="G510" s="199"/>
      <c r="H510" s="202">
        <v>3.4239999999999999</v>
      </c>
      <c r="I510" s="203"/>
      <c r="J510" s="199"/>
      <c r="K510" s="199"/>
      <c r="L510" s="204"/>
      <c r="M510" s="205"/>
      <c r="N510" s="206"/>
      <c r="O510" s="206"/>
      <c r="P510" s="206"/>
      <c r="Q510" s="206"/>
      <c r="R510" s="206"/>
      <c r="S510" s="206"/>
      <c r="T510" s="207"/>
      <c r="AT510" s="208" t="s">
        <v>140</v>
      </c>
      <c r="AU510" s="208" t="s">
        <v>85</v>
      </c>
      <c r="AV510" s="13" t="s">
        <v>85</v>
      </c>
      <c r="AW510" s="13" t="s">
        <v>36</v>
      </c>
      <c r="AX510" s="13" t="s">
        <v>75</v>
      </c>
      <c r="AY510" s="208" t="s">
        <v>125</v>
      </c>
    </row>
    <row r="511" spans="2:51" s="16" customFormat="1" ht="10.199999999999999">
      <c r="B511" s="240"/>
      <c r="C511" s="241"/>
      <c r="D511" s="190" t="s">
        <v>140</v>
      </c>
      <c r="E511" s="242" t="s">
        <v>19</v>
      </c>
      <c r="F511" s="243" t="s">
        <v>263</v>
      </c>
      <c r="G511" s="241"/>
      <c r="H511" s="244">
        <v>76.509</v>
      </c>
      <c r="I511" s="245"/>
      <c r="J511" s="241"/>
      <c r="K511" s="241"/>
      <c r="L511" s="246"/>
      <c r="M511" s="247"/>
      <c r="N511" s="248"/>
      <c r="O511" s="248"/>
      <c r="P511" s="248"/>
      <c r="Q511" s="248"/>
      <c r="R511" s="248"/>
      <c r="S511" s="248"/>
      <c r="T511" s="249"/>
      <c r="AT511" s="250" t="s">
        <v>140</v>
      </c>
      <c r="AU511" s="250" t="s">
        <v>85</v>
      </c>
      <c r="AV511" s="16" t="s">
        <v>153</v>
      </c>
      <c r="AW511" s="16" t="s">
        <v>36</v>
      </c>
      <c r="AX511" s="16" t="s">
        <v>75</v>
      </c>
      <c r="AY511" s="250" t="s">
        <v>125</v>
      </c>
    </row>
    <row r="512" spans="2:51" s="14" customFormat="1" ht="10.199999999999999">
      <c r="B512" s="209"/>
      <c r="C512" s="210"/>
      <c r="D512" s="190" t="s">
        <v>140</v>
      </c>
      <c r="E512" s="211" t="s">
        <v>19</v>
      </c>
      <c r="F512" s="212" t="s">
        <v>145</v>
      </c>
      <c r="G512" s="210"/>
      <c r="H512" s="213">
        <v>493.79500000000002</v>
      </c>
      <c r="I512" s="214"/>
      <c r="J512" s="210"/>
      <c r="K512" s="210"/>
      <c r="L512" s="215"/>
      <c r="M512" s="216"/>
      <c r="N512" s="217"/>
      <c r="O512" s="217"/>
      <c r="P512" s="217"/>
      <c r="Q512" s="217"/>
      <c r="R512" s="217"/>
      <c r="S512" s="217"/>
      <c r="T512" s="218"/>
      <c r="AT512" s="219" t="s">
        <v>140</v>
      </c>
      <c r="AU512" s="219" t="s">
        <v>85</v>
      </c>
      <c r="AV512" s="14" t="s">
        <v>132</v>
      </c>
      <c r="AW512" s="14" t="s">
        <v>36</v>
      </c>
      <c r="AX512" s="14" t="s">
        <v>83</v>
      </c>
      <c r="AY512" s="219" t="s">
        <v>125</v>
      </c>
    </row>
    <row r="513" spans="1:65" s="14" customFormat="1" ht="10.199999999999999">
      <c r="B513" s="209"/>
      <c r="C513" s="210"/>
      <c r="D513" s="190" t="s">
        <v>140</v>
      </c>
      <c r="E513" s="211" t="s">
        <v>19</v>
      </c>
      <c r="F513" s="212" t="s">
        <v>145</v>
      </c>
      <c r="G513" s="210"/>
      <c r="H513" s="213">
        <v>0</v>
      </c>
      <c r="I513" s="214"/>
      <c r="J513" s="210"/>
      <c r="K513" s="210"/>
      <c r="L513" s="215"/>
      <c r="M513" s="216"/>
      <c r="N513" s="217"/>
      <c r="O513" s="217"/>
      <c r="P513" s="217"/>
      <c r="Q513" s="217"/>
      <c r="R513" s="217"/>
      <c r="S513" s="217"/>
      <c r="T513" s="218"/>
      <c r="AT513" s="219" t="s">
        <v>140</v>
      </c>
      <c r="AU513" s="219" t="s">
        <v>85</v>
      </c>
      <c r="AV513" s="14" t="s">
        <v>132</v>
      </c>
      <c r="AW513" s="14" t="s">
        <v>36</v>
      </c>
      <c r="AX513" s="14" t="s">
        <v>75</v>
      </c>
      <c r="AY513" s="219" t="s">
        <v>125</v>
      </c>
    </row>
    <row r="514" spans="1:65" s="2" customFormat="1" ht="66.75" customHeight="1">
      <c r="A514" s="37"/>
      <c r="B514" s="38"/>
      <c r="C514" s="230" t="s">
        <v>602</v>
      </c>
      <c r="D514" s="230" t="s">
        <v>217</v>
      </c>
      <c r="E514" s="231" t="s">
        <v>196</v>
      </c>
      <c r="F514" s="232" t="s">
        <v>603</v>
      </c>
      <c r="G514" s="233" t="s">
        <v>130</v>
      </c>
      <c r="H514" s="234">
        <v>276.43099999999998</v>
      </c>
      <c r="I514" s="235"/>
      <c r="J514" s="236">
        <f>ROUND(I514*H514,2)</f>
        <v>0</v>
      </c>
      <c r="K514" s="232" t="s">
        <v>19</v>
      </c>
      <c r="L514" s="237"/>
      <c r="M514" s="238" t="s">
        <v>19</v>
      </c>
      <c r="N514" s="239" t="s">
        <v>48</v>
      </c>
      <c r="O514" s="68"/>
      <c r="P514" s="186">
        <f>O514*H514</f>
        <v>0</v>
      </c>
      <c r="Q514" s="186">
        <v>5.3E-3</v>
      </c>
      <c r="R514" s="186">
        <f>Q514*H514</f>
        <v>1.4650843</v>
      </c>
      <c r="S514" s="186">
        <v>0</v>
      </c>
      <c r="T514" s="187">
        <f>S514*H514</f>
        <v>0</v>
      </c>
      <c r="U514" s="37"/>
      <c r="V514" s="37"/>
      <c r="W514" s="37"/>
      <c r="X514" s="37"/>
      <c r="Y514" s="37"/>
      <c r="Z514" s="37"/>
      <c r="AA514" s="37"/>
      <c r="AB514" s="37"/>
      <c r="AC514" s="37"/>
      <c r="AD514" s="37"/>
      <c r="AE514" s="37"/>
      <c r="AR514" s="188" t="s">
        <v>381</v>
      </c>
      <c r="AT514" s="188" t="s">
        <v>217</v>
      </c>
      <c r="AU514" s="188" t="s">
        <v>85</v>
      </c>
      <c r="AY514" s="20" t="s">
        <v>125</v>
      </c>
      <c r="BE514" s="189">
        <f>IF(N514="základní",J514,0)</f>
        <v>0</v>
      </c>
      <c r="BF514" s="189">
        <f>IF(N514="snížená",J514,0)</f>
        <v>0</v>
      </c>
      <c r="BG514" s="189">
        <f>IF(N514="zákl. přenesená",J514,0)</f>
        <v>0</v>
      </c>
      <c r="BH514" s="189">
        <f>IF(N514="sníž. přenesená",J514,0)</f>
        <v>0</v>
      </c>
      <c r="BI514" s="189">
        <f>IF(N514="nulová",J514,0)</f>
        <v>0</v>
      </c>
      <c r="BJ514" s="20" t="s">
        <v>132</v>
      </c>
      <c r="BK514" s="189">
        <f>ROUND(I514*H514,2)</f>
        <v>0</v>
      </c>
      <c r="BL514" s="20" t="s">
        <v>253</v>
      </c>
      <c r="BM514" s="188" t="s">
        <v>604</v>
      </c>
    </row>
    <row r="515" spans="1:65" s="2" customFormat="1" ht="48">
      <c r="A515" s="37"/>
      <c r="B515" s="38"/>
      <c r="C515" s="39"/>
      <c r="D515" s="190" t="s">
        <v>134</v>
      </c>
      <c r="E515" s="39"/>
      <c r="F515" s="191" t="s">
        <v>605</v>
      </c>
      <c r="G515" s="39"/>
      <c r="H515" s="39"/>
      <c r="I515" s="192"/>
      <c r="J515" s="39"/>
      <c r="K515" s="39"/>
      <c r="L515" s="42"/>
      <c r="M515" s="193"/>
      <c r="N515" s="194"/>
      <c r="O515" s="68"/>
      <c r="P515" s="68"/>
      <c r="Q515" s="68"/>
      <c r="R515" s="68"/>
      <c r="S515" s="68"/>
      <c r="T515" s="69"/>
      <c r="U515" s="37"/>
      <c r="V515" s="37"/>
      <c r="W515" s="37"/>
      <c r="X515" s="37"/>
      <c r="Y515" s="37"/>
      <c r="Z515" s="37"/>
      <c r="AA515" s="37"/>
      <c r="AB515" s="37"/>
      <c r="AC515" s="37"/>
      <c r="AD515" s="37"/>
      <c r="AE515" s="37"/>
      <c r="AT515" s="20" t="s">
        <v>134</v>
      </c>
      <c r="AU515" s="20" t="s">
        <v>85</v>
      </c>
    </row>
    <row r="516" spans="1:65" s="15" customFormat="1" ht="10.199999999999999">
      <c r="B516" s="220"/>
      <c r="C516" s="221"/>
      <c r="D516" s="190" t="s">
        <v>140</v>
      </c>
      <c r="E516" s="222" t="s">
        <v>19</v>
      </c>
      <c r="F516" s="223" t="s">
        <v>589</v>
      </c>
      <c r="G516" s="221"/>
      <c r="H516" s="222" t="s">
        <v>19</v>
      </c>
      <c r="I516" s="224"/>
      <c r="J516" s="221"/>
      <c r="K516" s="221"/>
      <c r="L516" s="225"/>
      <c r="M516" s="226"/>
      <c r="N516" s="227"/>
      <c r="O516" s="227"/>
      <c r="P516" s="227"/>
      <c r="Q516" s="227"/>
      <c r="R516" s="227"/>
      <c r="S516" s="227"/>
      <c r="T516" s="228"/>
      <c r="AT516" s="229" t="s">
        <v>140</v>
      </c>
      <c r="AU516" s="229" t="s">
        <v>85</v>
      </c>
      <c r="AV516" s="15" t="s">
        <v>83</v>
      </c>
      <c r="AW516" s="15" t="s">
        <v>36</v>
      </c>
      <c r="AX516" s="15" t="s">
        <v>75</v>
      </c>
      <c r="AY516" s="229" t="s">
        <v>125</v>
      </c>
    </row>
    <row r="517" spans="1:65" s="13" customFormat="1" ht="10.199999999999999">
      <c r="B517" s="198"/>
      <c r="C517" s="199"/>
      <c r="D517" s="190" t="s">
        <v>140</v>
      </c>
      <c r="E517" s="200" t="s">
        <v>19</v>
      </c>
      <c r="F517" s="201" t="s">
        <v>590</v>
      </c>
      <c r="G517" s="199"/>
      <c r="H517" s="202">
        <v>57.314999999999998</v>
      </c>
      <c r="I517" s="203"/>
      <c r="J517" s="199"/>
      <c r="K517" s="199"/>
      <c r="L517" s="204"/>
      <c r="M517" s="205"/>
      <c r="N517" s="206"/>
      <c r="O517" s="206"/>
      <c r="P517" s="206"/>
      <c r="Q517" s="206"/>
      <c r="R517" s="206"/>
      <c r="S517" s="206"/>
      <c r="T517" s="207"/>
      <c r="AT517" s="208" t="s">
        <v>140</v>
      </c>
      <c r="AU517" s="208" t="s">
        <v>85</v>
      </c>
      <c r="AV517" s="13" t="s">
        <v>85</v>
      </c>
      <c r="AW517" s="13" t="s">
        <v>36</v>
      </c>
      <c r="AX517" s="13" t="s">
        <v>75</v>
      </c>
      <c r="AY517" s="208" t="s">
        <v>125</v>
      </c>
    </row>
    <row r="518" spans="1:65" s="13" customFormat="1" ht="10.199999999999999">
      <c r="B518" s="198"/>
      <c r="C518" s="199"/>
      <c r="D518" s="190" t="s">
        <v>140</v>
      </c>
      <c r="E518" s="200" t="s">
        <v>19</v>
      </c>
      <c r="F518" s="201" t="s">
        <v>591</v>
      </c>
      <c r="G518" s="199"/>
      <c r="H518" s="202">
        <v>52.732999999999997</v>
      </c>
      <c r="I518" s="203"/>
      <c r="J518" s="199"/>
      <c r="K518" s="199"/>
      <c r="L518" s="204"/>
      <c r="M518" s="205"/>
      <c r="N518" s="206"/>
      <c r="O518" s="206"/>
      <c r="P518" s="206"/>
      <c r="Q518" s="206"/>
      <c r="R518" s="206"/>
      <c r="S518" s="206"/>
      <c r="T518" s="207"/>
      <c r="AT518" s="208" t="s">
        <v>140</v>
      </c>
      <c r="AU518" s="208" t="s">
        <v>85</v>
      </c>
      <c r="AV518" s="13" t="s">
        <v>85</v>
      </c>
      <c r="AW518" s="13" t="s">
        <v>36</v>
      </c>
      <c r="AX518" s="13" t="s">
        <v>75</v>
      </c>
      <c r="AY518" s="208" t="s">
        <v>125</v>
      </c>
    </row>
    <row r="519" spans="1:65" s="13" customFormat="1" ht="10.199999999999999">
      <c r="B519" s="198"/>
      <c r="C519" s="199"/>
      <c r="D519" s="190" t="s">
        <v>140</v>
      </c>
      <c r="E519" s="200" t="s">
        <v>19</v>
      </c>
      <c r="F519" s="201" t="s">
        <v>592</v>
      </c>
      <c r="G519" s="199"/>
      <c r="H519" s="202">
        <v>3.5819999999999999</v>
      </c>
      <c r="I519" s="203"/>
      <c r="J519" s="199"/>
      <c r="K519" s="199"/>
      <c r="L519" s="204"/>
      <c r="M519" s="205"/>
      <c r="N519" s="206"/>
      <c r="O519" s="206"/>
      <c r="P519" s="206"/>
      <c r="Q519" s="206"/>
      <c r="R519" s="206"/>
      <c r="S519" s="206"/>
      <c r="T519" s="207"/>
      <c r="AT519" s="208" t="s">
        <v>140</v>
      </c>
      <c r="AU519" s="208" t="s">
        <v>85</v>
      </c>
      <c r="AV519" s="13" t="s">
        <v>85</v>
      </c>
      <c r="AW519" s="13" t="s">
        <v>36</v>
      </c>
      <c r="AX519" s="13" t="s">
        <v>75</v>
      </c>
      <c r="AY519" s="208" t="s">
        <v>125</v>
      </c>
    </row>
    <row r="520" spans="1:65" s="13" customFormat="1" ht="10.199999999999999">
      <c r="B520" s="198"/>
      <c r="C520" s="199"/>
      <c r="D520" s="190" t="s">
        <v>140</v>
      </c>
      <c r="E520" s="200" t="s">
        <v>19</v>
      </c>
      <c r="F520" s="201" t="s">
        <v>593</v>
      </c>
      <c r="G520" s="199"/>
      <c r="H520" s="202">
        <v>86.292000000000002</v>
      </c>
      <c r="I520" s="203"/>
      <c r="J520" s="199"/>
      <c r="K520" s="199"/>
      <c r="L520" s="204"/>
      <c r="M520" s="205"/>
      <c r="N520" s="206"/>
      <c r="O520" s="206"/>
      <c r="P520" s="206"/>
      <c r="Q520" s="206"/>
      <c r="R520" s="206"/>
      <c r="S520" s="206"/>
      <c r="T520" s="207"/>
      <c r="AT520" s="208" t="s">
        <v>140</v>
      </c>
      <c r="AU520" s="208" t="s">
        <v>85</v>
      </c>
      <c r="AV520" s="13" t="s">
        <v>85</v>
      </c>
      <c r="AW520" s="13" t="s">
        <v>36</v>
      </c>
      <c r="AX520" s="13" t="s">
        <v>75</v>
      </c>
      <c r="AY520" s="208" t="s">
        <v>125</v>
      </c>
    </row>
    <row r="521" spans="1:65" s="16" customFormat="1" ht="10.199999999999999">
      <c r="B521" s="240"/>
      <c r="C521" s="241"/>
      <c r="D521" s="190" t="s">
        <v>140</v>
      </c>
      <c r="E521" s="242" t="s">
        <v>19</v>
      </c>
      <c r="F521" s="243" t="s">
        <v>263</v>
      </c>
      <c r="G521" s="241"/>
      <c r="H521" s="244">
        <v>199.922</v>
      </c>
      <c r="I521" s="245"/>
      <c r="J521" s="241"/>
      <c r="K521" s="241"/>
      <c r="L521" s="246"/>
      <c r="M521" s="247"/>
      <c r="N521" s="248"/>
      <c r="O521" s="248"/>
      <c r="P521" s="248"/>
      <c r="Q521" s="248"/>
      <c r="R521" s="248"/>
      <c r="S521" s="248"/>
      <c r="T521" s="249"/>
      <c r="AT521" s="250" t="s">
        <v>140</v>
      </c>
      <c r="AU521" s="250" t="s">
        <v>85</v>
      </c>
      <c r="AV521" s="16" t="s">
        <v>153</v>
      </c>
      <c r="AW521" s="16" t="s">
        <v>36</v>
      </c>
      <c r="AX521" s="16" t="s">
        <v>75</v>
      </c>
      <c r="AY521" s="250" t="s">
        <v>125</v>
      </c>
    </row>
    <row r="522" spans="1:65" s="15" customFormat="1" ht="10.199999999999999">
      <c r="B522" s="220"/>
      <c r="C522" s="221"/>
      <c r="D522" s="190" t="s">
        <v>140</v>
      </c>
      <c r="E522" s="222" t="s">
        <v>19</v>
      </c>
      <c r="F522" s="223" t="s">
        <v>589</v>
      </c>
      <c r="G522" s="221"/>
      <c r="H522" s="222" t="s">
        <v>19</v>
      </c>
      <c r="I522" s="224"/>
      <c r="J522" s="221"/>
      <c r="K522" s="221"/>
      <c r="L522" s="225"/>
      <c r="M522" s="226"/>
      <c r="N522" s="227"/>
      <c r="O522" s="227"/>
      <c r="P522" s="227"/>
      <c r="Q522" s="227"/>
      <c r="R522" s="227"/>
      <c r="S522" s="227"/>
      <c r="T522" s="228"/>
      <c r="AT522" s="229" t="s">
        <v>140</v>
      </c>
      <c r="AU522" s="229" t="s">
        <v>85</v>
      </c>
      <c r="AV522" s="15" t="s">
        <v>83</v>
      </c>
      <c r="AW522" s="15" t="s">
        <v>36</v>
      </c>
      <c r="AX522" s="15" t="s">
        <v>75</v>
      </c>
      <c r="AY522" s="229" t="s">
        <v>125</v>
      </c>
    </row>
    <row r="523" spans="1:65" s="13" customFormat="1" ht="10.199999999999999">
      <c r="B523" s="198"/>
      <c r="C523" s="199"/>
      <c r="D523" s="190" t="s">
        <v>140</v>
      </c>
      <c r="E523" s="200" t="s">
        <v>19</v>
      </c>
      <c r="F523" s="201" t="s">
        <v>594</v>
      </c>
      <c r="G523" s="199"/>
      <c r="H523" s="202">
        <v>38.064</v>
      </c>
      <c r="I523" s="203"/>
      <c r="J523" s="199"/>
      <c r="K523" s="199"/>
      <c r="L523" s="204"/>
      <c r="M523" s="205"/>
      <c r="N523" s="206"/>
      <c r="O523" s="206"/>
      <c r="P523" s="206"/>
      <c r="Q523" s="206"/>
      <c r="R523" s="206"/>
      <c r="S523" s="206"/>
      <c r="T523" s="207"/>
      <c r="AT523" s="208" t="s">
        <v>140</v>
      </c>
      <c r="AU523" s="208" t="s">
        <v>85</v>
      </c>
      <c r="AV523" s="13" t="s">
        <v>85</v>
      </c>
      <c r="AW523" s="13" t="s">
        <v>36</v>
      </c>
      <c r="AX523" s="13" t="s">
        <v>75</v>
      </c>
      <c r="AY523" s="208" t="s">
        <v>125</v>
      </c>
    </row>
    <row r="524" spans="1:65" s="13" customFormat="1" ht="10.199999999999999">
      <c r="B524" s="198"/>
      <c r="C524" s="199"/>
      <c r="D524" s="190" t="s">
        <v>140</v>
      </c>
      <c r="E524" s="200" t="s">
        <v>19</v>
      </c>
      <c r="F524" s="201" t="s">
        <v>595</v>
      </c>
      <c r="G524" s="199"/>
      <c r="H524" s="202">
        <v>35.021000000000001</v>
      </c>
      <c r="I524" s="203"/>
      <c r="J524" s="199"/>
      <c r="K524" s="199"/>
      <c r="L524" s="204"/>
      <c r="M524" s="205"/>
      <c r="N524" s="206"/>
      <c r="O524" s="206"/>
      <c r="P524" s="206"/>
      <c r="Q524" s="206"/>
      <c r="R524" s="206"/>
      <c r="S524" s="206"/>
      <c r="T524" s="207"/>
      <c r="AT524" s="208" t="s">
        <v>140</v>
      </c>
      <c r="AU524" s="208" t="s">
        <v>85</v>
      </c>
      <c r="AV524" s="13" t="s">
        <v>85</v>
      </c>
      <c r="AW524" s="13" t="s">
        <v>36</v>
      </c>
      <c r="AX524" s="13" t="s">
        <v>75</v>
      </c>
      <c r="AY524" s="208" t="s">
        <v>125</v>
      </c>
    </row>
    <row r="525" spans="1:65" s="13" customFormat="1" ht="10.199999999999999">
      <c r="B525" s="198"/>
      <c r="C525" s="199"/>
      <c r="D525" s="190" t="s">
        <v>140</v>
      </c>
      <c r="E525" s="200" t="s">
        <v>19</v>
      </c>
      <c r="F525" s="201" t="s">
        <v>606</v>
      </c>
      <c r="G525" s="199"/>
      <c r="H525" s="202">
        <v>3.4239999999999999</v>
      </c>
      <c r="I525" s="203"/>
      <c r="J525" s="199"/>
      <c r="K525" s="199"/>
      <c r="L525" s="204"/>
      <c r="M525" s="205"/>
      <c r="N525" s="206"/>
      <c r="O525" s="206"/>
      <c r="P525" s="206"/>
      <c r="Q525" s="206"/>
      <c r="R525" s="206"/>
      <c r="S525" s="206"/>
      <c r="T525" s="207"/>
      <c r="AT525" s="208" t="s">
        <v>140</v>
      </c>
      <c r="AU525" s="208" t="s">
        <v>85</v>
      </c>
      <c r="AV525" s="13" t="s">
        <v>85</v>
      </c>
      <c r="AW525" s="13" t="s">
        <v>36</v>
      </c>
      <c r="AX525" s="13" t="s">
        <v>75</v>
      </c>
      <c r="AY525" s="208" t="s">
        <v>125</v>
      </c>
    </row>
    <row r="526" spans="1:65" s="16" customFormat="1" ht="10.199999999999999">
      <c r="B526" s="240"/>
      <c r="C526" s="241"/>
      <c r="D526" s="190" t="s">
        <v>140</v>
      </c>
      <c r="E526" s="242" t="s">
        <v>19</v>
      </c>
      <c r="F526" s="243" t="s">
        <v>263</v>
      </c>
      <c r="G526" s="241"/>
      <c r="H526" s="244">
        <v>76.509</v>
      </c>
      <c r="I526" s="245"/>
      <c r="J526" s="241"/>
      <c r="K526" s="241"/>
      <c r="L526" s="246"/>
      <c r="M526" s="247"/>
      <c r="N526" s="248"/>
      <c r="O526" s="248"/>
      <c r="P526" s="248"/>
      <c r="Q526" s="248"/>
      <c r="R526" s="248"/>
      <c r="S526" s="248"/>
      <c r="T526" s="249"/>
      <c r="AT526" s="250" t="s">
        <v>140</v>
      </c>
      <c r="AU526" s="250" t="s">
        <v>85</v>
      </c>
      <c r="AV526" s="16" t="s">
        <v>153</v>
      </c>
      <c r="AW526" s="16" t="s">
        <v>36</v>
      </c>
      <c r="AX526" s="16" t="s">
        <v>75</v>
      </c>
      <c r="AY526" s="250" t="s">
        <v>125</v>
      </c>
    </row>
    <row r="527" spans="1:65" s="14" customFormat="1" ht="10.199999999999999">
      <c r="B527" s="209"/>
      <c r="C527" s="210"/>
      <c r="D527" s="190" t="s">
        <v>140</v>
      </c>
      <c r="E527" s="211" t="s">
        <v>19</v>
      </c>
      <c r="F527" s="212" t="s">
        <v>145</v>
      </c>
      <c r="G527" s="210"/>
      <c r="H527" s="213">
        <v>276.43099999999998</v>
      </c>
      <c r="I527" s="214"/>
      <c r="J527" s="210"/>
      <c r="K527" s="210"/>
      <c r="L527" s="215"/>
      <c r="M527" s="216"/>
      <c r="N527" s="217"/>
      <c r="O527" s="217"/>
      <c r="P527" s="217"/>
      <c r="Q527" s="217"/>
      <c r="R527" s="217"/>
      <c r="S527" s="217"/>
      <c r="T527" s="218"/>
      <c r="AT527" s="219" t="s">
        <v>140</v>
      </c>
      <c r="AU527" s="219" t="s">
        <v>85</v>
      </c>
      <c r="AV527" s="14" t="s">
        <v>132</v>
      </c>
      <c r="AW527" s="14" t="s">
        <v>36</v>
      </c>
      <c r="AX527" s="14" t="s">
        <v>83</v>
      </c>
      <c r="AY527" s="219" t="s">
        <v>125</v>
      </c>
    </row>
    <row r="528" spans="1:65" s="2" customFormat="1" ht="49.05" customHeight="1">
      <c r="A528" s="37"/>
      <c r="B528" s="38"/>
      <c r="C528" s="230" t="s">
        <v>607</v>
      </c>
      <c r="D528" s="230" t="s">
        <v>217</v>
      </c>
      <c r="E528" s="231" t="s">
        <v>608</v>
      </c>
      <c r="F528" s="232" t="s">
        <v>609</v>
      </c>
      <c r="G528" s="233" t="s">
        <v>130</v>
      </c>
      <c r="H528" s="234">
        <v>217.364</v>
      </c>
      <c r="I528" s="235"/>
      <c r="J528" s="236">
        <f>ROUND(I528*H528,2)</f>
        <v>0</v>
      </c>
      <c r="K528" s="232" t="s">
        <v>131</v>
      </c>
      <c r="L528" s="237"/>
      <c r="M528" s="238" t="s">
        <v>19</v>
      </c>
      <c r="N528" s="239" t="s">
        <v>48</v>
      </c>
      <c r="O528" s="68"/>
      <c r="P528" s="186">
        <f>O528*H528</f>
        <v>0</v>
      </c>
      <c r="Q528" s="186">
        <v>5.4000000000000003E-3</v>
      </c>
      <c r="R528" s="186">
        <f>Q528*H528</f>
        <v>1.1737656000000001</v>
      </c>
      <c r="S528" s="186">
        <v>0</v>
      </c>
      <c r="T528" s="187">
        <f>S528*H528</f>
        <v>0</v>
      </c>
      <c r="U528" s="37"/>
      <c r="V528" s="37"/>
      <c r="W528" s="37"/>
      <c r="X528" s="37"/>
      <c r="Y528" s="37"/>
      <c r="Z528" s="37"/>
      <c r="AA528" s="37"/>
      <c r="AB528" s="37"/>
      <c r="AC528" s="37"/>
      <c r="AD528" s="37"/>
      <c r="AE528" s="37"/>
      <c r="AR528" s="188" t="s">
        <v>381</v>
      </c>
      <c r="AT528" s="188" t="s">
        <v>217</v>
      </c>
      <c r="AU528" s="188" t="s">
        <v>85</v>
      </c>
      <c r="AY528" s="20" t="s">
        <v>125</v>
      </c>
      <c r="BE528" s="189">
        <f>IF(N528="základní",J528,0)</f>
        <v>0</v>
      </c>
      <c r="BF528" s="189">
        <f>IF(N528="snížená",J528,0)</f>
        <v>0</v>
      </c>
      <c r="BG528" s="189">
        <f>IF(N528="zákl. přenesená",J528,0)</f>
        <v>0</v>
      </c>
      <c r="BH528" s="189">
        <f>IF(N528="sníž. přenesená",J528,0)</f>
        <v>0</v>
      </c>
      <c r="BI528" s="189">
        <f>IF(N528="nulová",J528,0)</f>
        <v>0</v>
      </c>
      <c r="BJ528" s="20" t="s">
        <v>132</v>
      </c>
      <c r="BK528" s="189">
        <f>ROUND(I528*H528,2)</f>
        <v>0</v>
      </c>
      <c r="BL528" s="20" t="s">
        <v>253</v>
      </c>
      <c r="BM528" s="188" t="s">
        <v>610</v>
      </c>
    </row>
    <row r="529" spans="1:65" s="2" customFormat="1" ht="28.8">
      <c r="A529" s="37"/>
      <c r="B529" s="38"/>
      <c r="C529" s="39"/>
      <c r="D529" s="190" t="s">
        <v>134</v>
      </c>
      <c r="E529" s="39"/>
      <c r="F529" s="191" t="s">
        <v>609</v>
      </c>
      <c r="G529" s="39"/>
      <c r="H529" s="39"/>
      <c r="I529" s="192"/>
      <c r="J529" s="39"/>
      <c r="K529" s="39"/>
      <c r="L529" s="42"/>
      <c r="M529" s="193"/>
      <c r="N529" s="194"/>
      <c r="O529" s="68"/>
      <c r="P529" s="68"/>
      <c r="Q529" s="68"/>
      <c r="R529" s="68"/>
      <c r="S529" s="68"/>
      <c r="T529" s="69"/>
      <c r="U529" s="37"/>
      <c r="V529" s="37"/>
      <c r="W529" s="37"/>
      <c r="X529" s="37"/>
      <c r="Y529" s="37"/>
      <c r="Z529" s="37"/>
      <c r="AA529" s="37"/>
      <c r="AB529" s="37"/>
      <c r="AC529" s="37"/>
      <c r="AD529" s="37"/>
      <c r="AE529" s="37"/>
      <c r="AT529" s="20" t="s">
        <v>134</v>
      </c>
      <c r="AU529" s="20" t="s">
        <v>85</v>
      </c>
    </row>
    <row r="530" spans="1:65" s="15" customFormat="1" ht="10.199999999999999">
      <c r="B530" s="220"/>
      <c r="C530" s="221"/>
      <c r="D530" s="190" t="s">
        <v>140</v>
      </c>
      <c r="E530" s="222" t="s">
        <v>19</v>
      </c>
      <c r="F530" s="223" t="s">
        <v>597</v>
      </c>
      <c r="G530" s="221"/>
      <c r="H530" s="222" t="s">
        <v>19</v>
      </c>
      <c r="I530" s="224"/>
      <c r="J530" s="221"/>
      <c r="K530" s="221"/>
      <c r="L530" s="225"/>
      <c r="M530" s="226"/>
      <c r="N530" s="227"/>
      <c r="O530" s="227"/>
      <c r="P530" s="227"/>
      <c r="Q530" s="227"/>
      <c r="R530" s="227"/>
      <c r="S530" s="227"/>
      <c r="T530" s="228"/>
      <c r="AT530" s="229" t="s">
        <v>140</v>
      </c>
      <c r="AU530" s="229" t="s">
        <v>85</v>
      </c>
      <c r="AV530" s="15" t="s">
        <v>83</v>
      </c>
      <c r="AW530" s="15" t="s">
        <v>36</v>
      </c>
      <c r="AX530" s="15" t="s">
        <v>75</v>
      </c>
      <c r="AY530" s="229" t="s">
        <v>125</v>
      </c>
    </row>
    <row r="531" spans="1:65" s="13" customFormat="1" ht="10.199999999999999">
      <c r="B531" s="198"/>
      <c r="C531" s="199"/>
      <c r="D531" s="190" t="s">
        <v>140</v>
      </c>
      <c r="E531" s="200" t="s">
        <v>19</v>
      </c>
      <c r="F531" s="201" t="s">
        <v>598</v>
      </c>
      <c r="G531" s="199"/>
      <c r="H531" s="202">
        <v>39.377000000000002</v>
      </c>
      <c r="I531" s="203"/>
      <c r="J531" s="199"/>
      <c r="K531" s="199"/>
      <c r="L531" s="204"/>
      <c r="M531" s="205"/>
      <c r="N531" s="206"/>
      <c r="O531" s="206"/>
      <c r="P531" s="206"/>
      <c r="Q531" s="206"/>
      <c r="R531" s="206"/>
      <c r="S531" s="206"/>
      <c r="T531" s="207"/>
      <c r="AT531" s="208" t="s">
        <v>140</v>
      </c>
      <c r="AU531" s="208" t="s">
        <v>85</v>
      </c>
      <c r="AV531" s="13" t="s">
        <v>85</v>
      </c>
      <c r="AW531" s="13" t="s">
        <v>36</v>
      </c>
      <c r="AX531" s="13" t="s">
        <v>75</v>
      </c>
      <c r="AY531" s="208" t="s">
        <v>125</v>
      </c>
    </row>
    <row r="532" spans="1:65" s="13" customFormat="1" ht="10.199999999999999">
      <c r="B532" s="198"/>
      <c r="C532" s="199"/>
      <c r="D532" s="190" t="s">
        <v>140</v>
      </c>
      <c r="E532" s="200" t="s">
        <v>19</v>
      </c>
      <c r="F532" s="201" t="s">
        <v>599</v>
      </c>
      <c r="G532" s="199"/>
      <c r="H532" s="202">
        <v>36.228999999999999</v>
      </c>
      <c r="I532" s="203"/>
      <c r="J532" s="199"/>
      <c r="K532" s="199"/>
      <c r="L532" s="204"/>
      <c r="M532" s="205"/>
      <c r="N532" s="206"/>
      <c r="O532" s="206"/>
      <c r="P532" s="206"/>
      <c r="Q532" s="206"/>
      <c r="R532" s="206"/>
      <c r="S532" s="206"/>
      <c r="T532" s="207"/>
      <c r="AT532" s="208" t="s">
        <v>140</v>
      </c>
      <c r="AU532" s="208" t="s">
        <v>85</v>
      </c>
      <c r="AV532" s="13" t="s">
        <v>85</v>
      </c>
      <c r="AW532" s="13" t="s">
        <v>36</v>
      </c>
      <c r="AX532" s="13" t="s">
        <v>75</v>
      </c>
      <c r="AY532" s="208" t="s">
        <v>125</v>
      </c>
    </row>
    <row r="533" spans="1:65" s="13" customFormat="1" ht="10.199999999999999">
      <c r="B533" s="198"/>
      <c r="C533" s="199"/>
      <c r="D533" s="190" t="s">
        <v>140</v>
      </c>
      <c r="E533" s="200" t="s">
        <v>19</v>
      </c>
      <c r="F533" s="201" t="s">
        <v>600</v>
      </c>
      <c r="G533" s="199"/>
      <c r="H533" s="202">
        <v>1.968</v>
      </c>
      <c r="I533" s="203"/>
      <c r="J533" s="199"/>
      <c r="K533" s="199"/>
      <c r="L533" s="204"/>
      <c r="M533" s="205"/>
      <c r="N533" s="206"/>
      <c r="O533" s="206"/>
      <c r="P533" s="206"/>
      <c r="Q533" s="206"/>
      <c r="R533" s="206"/>
      <c r="S533" s="206"/>
      <c r="T533" s="207"/>
      <c r="AT533" s="208" t="s">
        <v>140</v>
      </c>
      <c r="AU533" s="208" t="s">
        <v>85</v>
      </c>
      <c r="AV533" s="13" t="s">
        <v>85</v>
      </c>
      <c r="AW533" s="13" t="s">
        <v>36</v>
      </c>
      <c r="AX533" s="13" t="s">
        <v>75</v>
      </c>
      <c r="AY533" s="208" t="s">
        <v>125</v>
      </c>
    </row>
    <row r="534" spans="1:65" s="13" customFormat="1" ht="10.199999999999999">
      <c r="B534" s="198"/>
      <c r="C534" s="199"/>
      <c r="D534" s="190" t="s">
        <v>140</v>
      </c>
      <c r="E534" s="200" t="s">
        <v>19</v>
      </c>
      <c r="F534" s="201" t="s">
        <v>601</v>
      </c>
      <c r="G534" s="199"/>
      <c r="H534" s="202">
        <v>63.280999999999999</v>
      </c>
      <c r="I534" s="203"/>
      <c r="J534" s="199"/>
      <c r="K534" s="199"/>
      <c r="L534" s="204"/>
      <c r="M534" s="205"/>
      <c r="N534" s="206"/>
      <c r="O534" s="206"/>
      <c r="P534" s="206"/>
      <c r="Q534" s="206"/>
      <c r="R534" s="206"/>
      <c r="S534" s="206"/>
      <c r="T534" s="207"/>
      <c r="AT534" s="208" t="s">
        <v>140</v>
      </c>
      <c r="AU534" s="208" t="s">
        <v>85</v>
      </c>
      <c r="AV534" s="13" t="s">
        <v>85</v>
      </c>
      <c r="AW534" s="13" t="s">
        <v>36</v>
      </c>
      <c r="AX534" s="13" t="s">
        <v>75</v>
      </c>
      <c r="AY534" s="208" t="s">
        <v>125</v>
      </c>
    </row>
    <row r="535" spans="1:65" s="16" customFormat="1" ht="10.199999999999999">
      <c r="B535" s="240"/>
      <c r="C535" s="241"/>
      <c r="D535" s="190" t="s">
        <v>140</v>
      </c>
      <c r="E535" s="242" t="s">
        <v>19</v>
      </c>
      <c r="F535" s="243" t="s">
        <v>263</v>
      </c>
      <c r="G535" s="241"/>
      <c r="H535" s="244">
        <v>140.85499999999999</v>
      </c>
      <c r="I535" s="245"/>
      <c r="J535" s="241"/>
      <c r="K535" s="241"/>
      <c r="L535" s="246"/>
      <c r="M535" s="247"/>
      <c r="N535" s="248"/>
      <c r="O535" s="248"/>
      <c r="P535" s="248"/>
      <c r="Q535" s="248"/>
      <c r="R535" s="248"/>
      <c r="S535" s="248"/>
      <c r="T535" s="249"/>
      <c r="AT535" s="250" t="s">
        <v>140</v>
      </c>
      <c r="AU535" s="250" t="s">
        <v>85</v>
      </c>
      <c r="AV535" s="16" t="s">
        <v>153</v>
      </c>
      <c r="AW535" s="16" t="s">
        <v>36</v>
      </c>
      <c r="AX535" s="16" t="s">
        <v>75</v>
      </c>
      <c r="AY535" s="250" t="s">
        <v>125</v>
      </c>
    </row>
    <row r="536" spans="1:65" s="15" customFormat="1" ht="10.199999999999999">
      <c r="B536" s="220"/>
      <c r="C536" s="221"/>
      <c r="D536" s="190" t="s">
        <v>140</v>
      </c>
      <c r="E536" s="222" t="s">
        <v>19</v>
      </c>
      <c r="F536" s="223" t="s">
        <v>597</v>
      </c>
      <c r="G536" s="221"/>
      <c r="H536" s="222" t="s">
        <v>19</v>
      </c>
      <c r="I536" s="224"/>
      <c r="J536" s="221"/>
      <c r="K536" s="221"/>
      <c r="L536" s="225"/>
      <c r="M536" s="226"/>
      <c r="N536" s="227"/>
      <c r="O536" s="227"/>
      <c r="P536" s="227"/>
      <c r="Q536" s="227"/>
      <c r="R536" s="227"/>
      <c r="S536" s="227"/>
      <c r="T536" s="228"/>
      <c r="AT536" s="229" t="s">
        <v>140</v>
      </c>
      <c r="AU536" s="229" t="s">
        <v>85</v>
      </c>
      <c r="AV536" s="15" t="s">
        <v>83</v>
      </c>
      <c r="AW536" s="15" t="s">
        <v>36</v>
      </c>
      <c r="AX536" s="15" t="s">
        <v>75</v>
      </c>
      <c r="AY536" s="229" t="s">
        <v>125</v>
      </c>
    </row>
    <row r="537" spans="1:65" s="13" customFormat="1" ht="10.199999999999999">
      <c r="B537" s="198"/>
      <c r="C537" s="199"/>
      <c r="D537" s="190" t="s">
        <v>140</v>
      </c>
      <c r="E537" s="200" t="s">
        <v>19</v>
      </c>
      <c r="F537" s="201" t="s">
        <v>594</v>
      </c>
      <c r="G537" s="199"/>
      <c r="H537" s="202">
        <v>38.064</v>
      </c>
      <c r="I537" s="203"/>
      <c r="J537" s="199"/>
      <c r="K537" s="199"/>
      <c r="L537" s="204"/>
      <c r="M537" s="205"/>
      <c r="N537" s="206"/>
      <c r="O537" s="206"/>
      <c r="P537" s="206"/>
      <c r="Q537" s="206"/>
      <c r="R537" s="206"/>
      <c r="S537" s="206"/>
      <c r="T537" s="207"/>
      <c r="AT537" s="208" t="s">
        <v>140</v>
      </c>
      <c r="AU537" s="208" t="s">
        <v>85</v>
      </c>
      <c r="AV537" s="13" t="s">
        <v>85</v>
      </c>
      <c r="AW537" s="13" t="s">
        <v>36</v>
      </c>
      <c r="AX537" s="13" t="s">
        <v>75</v>
      </c>
      <c r="AY537" s="208" t="s">
        <v>125</v>
      </c>
    </row>
    <row r="538" spans="1:65" s="13" customFormat="1" ht="10.199999999999999">
      <c r="B538" s="198"/>
      <c r="C538" s="199"/>
      <c r="D538" s="190" t="s">
        <v>140</v>
      </c>
      <c r="E538" s="200" t="s">
        <v>19</v>
      </c>
      <c r="F538" s="201" t="s">
        <v>595</v>
      </c>
      <c r="G538" s="199"/>
      <c r="H538" s="202">
        <v>35.021000000000001</v>
      </c>
      <c r="I538" s="203"/>
      <c r="J538" s="199"/>
      <c r="K538" s="199"/>
      <c r="L538" s="204"/>
      <c r="M538" s="205"/>
      <c r="N538" s="206"/>
      <c r="O538" s="206"/>
      <c r="P538" s="206"/>
      <c r="Q538" s="206"/>
      <c r="R538" s="206"/>
      <c r="S538" s="206"/>
      <c r="T538" s="207"/>
      <c r="AT538" s="208" t="s">
        <v>140</v>
      </c>
      <c r="AU538" s="208" t="s">
        <v>85</v>
      </c>
      <c r="AV538" s="13" t="s">
        <v>85</v>
      </c>
      <c r="AW538" s="13" t="s">
        <v>36</v>
      </c>
      <c r="AX538" s="13" t="s">
        <v>75</v>
      </c>
      <c r="AY538" s="208" t="s">
        <v>125</v>
      </c>
    </row>
    <row r="539" spans="1:65" s="13" customFormat="1" ht="10.199999999999999">
      <c r="B539" s="198"/>
      <c r="C539" s="199"/>
      <c r="D539" s="190" t="s">
        <v>140</v>
      </c>
      <c r="E539" s="200" t="s">
        <v>19</v>
      </c>
      <c r="F539" s="201" t="s">
        <v>596</v>
      </c>
      <c r="G539" s="199"/>
      <c r="H539" s="202">
        <v>3.4239999999999999</v>
      </c>
      <c r="I539" s="203"/>
      <c r="J539" s="199"/>
      <c r="K539" s="199"/>
      <c r="L539" s="204"/>
      <c r="M539" s="205"/>
      <c r="N539" s="206"/>
      <c r="O539" s="206"/>
      <c r="P539" s="206"/>
      <c r="Q539" s="206"/>
      <c r="R539" s="206"/>
      <c r="S539" s="206"/>
      <c r="T539" s="207"/>
      <c r="AT539" s="208" t="s">
        <v>140</v>
      </c>
      <c r="AU539" s="208" t="s">
        <v>85</v>
      </c>
      <c r="AV539" s="13" t="s">
        <v>85</v>
      </c>
      <c r="AW539" s="13" t="s">
        <v>36</v>
      </c>
      <c r="AX539" s="13" t="s">
        <v>75</v>
      </c>
      <c r="AY539" s="208" t="s">
        <v>125</v>
      </c>
    </row>
    <row r="540" spans="1:65" s="16" customFormat="1" ht="10.199999999999999">
      <c r="B540" s="240"/>
      <c r="C540" s="241"/>
      <c r="D540" s="190" t="s">
        <v>140</v>
      </c>
      <c r="E540" s="242" t="s">
        <v>19</v>
      </c>
      <c r="F540" s="243" t="s">
        <v>263</v>
      </c>
      <c r="G540" s="241"/>
      <c r="H540" s="244">
        <v>76.509</v>
      </c>
      <c r="I540" s="245"/>
      <c r="J540" s="241"/>
      <c r="K540" s="241"/>
      <c r="L540" s="246"/>
      <c r="M540" s="247"/>
      <c r="N540" s="248"/>
      <c r="O540" s="248"/>
      <c r="P540" s="248"/>
      <c r="Q540" s="248"/>
      <c r="R540" s="248"/>
      <c r="S540" s="248"/>
      <c r="T540" s="249"/>
      <c r="AT540" s="250" t="s">
        <v>140</v>
      </c>
      <c r="AU540" s="250" t="s">
        <v>85</v>
      </c>
      <c r="AV540" s="16" t="s">
        <v>153</v>
      </c>
      <c r="AW540" s="16" t="s">
        <v>36</v>
      </c>
      <c r="AX540" s="16" t="s">
        <v>75</v>
      </c>
      <c r="AY540" s="250" t="s">
        <v>125</v>
      </c>
    </row>
    <row r="541" spans="1:65" s="14" customFormat="1" ht="10.199999999999999">
      <c r="B541" s="209"/>
      <c r="C541" s="210"/>
      <c r="D541" s="190" t="s">
        <v>140</v>
      </c>
      <c r="E541" s="211" t="s">
        <v>19</v>
      </c>
      <c r="F541" s="212" t="s">
        <v>145</v>
      </c>
      <c r="G541" s="210"/>
      <c r="H541" s="213">
        <v>217.364</v>
      </c>
      <c r="I541" s="214"/>
      <c r="J541" s="210"/>
      <c r="K541" s="210"/>
      <c r="L541" s="215"/>
      <c r="M541" s="216"/>
      <c r="N541" s="217"/>
      <c r="O541" s="217"/>
      <c r="P541" s="217"/>
      <c r="Q541" s="217"/>
      <c r="R541" s="217"/>
      <c r="S541" s="217"/>
      <c r="T541" s="218"/>
      <c r="AT541" s="219" t="s">
        <v>140</v>
      </c>
      <c r="AU541" s="219" t="s">
        <v>85</v>
      </c>
      <c r="AV541" s="14" t="s">
        <v>132</v>
      </c>
      <c r="AW541" s="14" t="s">
        <v>36</v>
      </c>
      <c r="AX541" s="14" t="s">
        <v>83</v>
      </c>
      <c r="AY541" s="219" t="s">
        <v>125</v>
      </c>
    </row>
    <row r="542" spans="1:65" s="2" customFormat="1" ht="24.15" customHeight="1">
      <c r="A542" s="37"/>
      <c r="B542" s="38"/>
      <c r="C542" s="177" t="s">
        <v>611</v>
      </c>
      <c r="D542" s="177" t="s">
        <v>127</v>
      </c>
      <c r="E542" s="178" t="s">
        <v>612</v>
      </c>
      <c r="F542" s="179" t="s">
        <v>613</v>
      </c>
      <c r="G542" s="180" t="s">
        <v>130</v>
      </c>
      <c r="H542" s="181">
        <v>312.93200000000002</v>
      </c>
      <c r="I542" s="182"/>
      <c r="J542" s="183">
        <f>ROUND(I542*H542,2)</f>
        <v>0</v>
      </c>
      <c r="K542" s="179" t="s">
        <v>131</v>
      </c>
      <c r="L542" s="42"/>
      <c r="M542" s="184" t="s">
        <v>19</v>
      </c>
      <c r="N542" s="185" t="s">
        <v>48</v>
      </c>
      <c r="O542" s="68"/>
      <c r="P542" s="186">
        <f>O542*H542</f>
        <v>0</v>
      </c>
      <c r="Q542" s="186">
        <v>0</v>
      </c>
      <c r="R542" s="186">
        <f>Q542*H542</f>
        <v>0</v>
      </c>
      <c r="S542" s="186">
        <v>0</v>
      </c>
      <c r="T542" s="187">
        <f>S542*H542</f>
        <v>0</v>
      </c>
      <c r="U542" s="37"/>
      <c r="V542" s="37"/>
      <c r="W542" s="37"/>
      <c r="X542" s="37"/>
      <c r="Y542" s="37"/>
      <c r="Z542" s="37"/>
      <c r="AA542" s="37"/>
      <c r="AB542" s="37"/>
      <c r="AC542" s="37"/>
      <c r="AD542" s="37"/>
      <c r="AE542" s="37"/>
      <c r="AR542" s="188" t="s">
        <v>253</v>
      </c>
      <c r="AT542" s="188" t="s">
        <v>127</v>
      </c>
      <c r="AU542" s="188" t="s">
        <v>85</v>
      </c>
      <c r="AY542" s="20" t="s">
        <v>125</v>
      </c>
      <c r="BE542" s="189">
        <f>IF(N542="základní",J542,0)</f>
        <v>0</v>
      </c>
      <c r="BF542" s="189">
        <f>IF(N542="snížená",J542,0)</f>
        <v>0</v>
      </c>
      <c r="BG542" s="189">
        <f>IF(N542="zákl. přenesená",J542,0)</f>
        <v>0</v>
      </c>
      <c r="BH542" s="189">
        <f>IF(N542="sníž. přenesená",J542,0)</f>
        <v>0</v>
      </c>
      <c r="BI542" s="189">
        <f>IF(N542="nulová",J542,0)</f>
        <v>0</v>
      </c>
      <c r="BJ542" s="20" t="s">
        <v>132</v>
      </c>
      <c r="BK542" s="189">
        <f>ROUND(I542*H542,2)</f>
        <v>0</v>
      </c>
      <c r="BL542" s="20" t="s">
        <v>253</v>
      </c>
      <c r="BM542" s="188" t="s">
        <v>614</v>
      </c>
    </row>
    <row r="543" spans="1:65" s="2" customFormat="1" ht="19.2">
      <c r="A543" s="37"/>
      <c r="B543" s="38"/>
      <c r="C543" s="39"/>
      <c r="D543" s="190" t="s">
        <v>134</v>
      </c>
      <c r="E543" s="39"/>
      <c r="F543" s="191" t="s">
        <v>615</v>
      </c>
      <c r="G543" s="39"/>
      <c r="H543" s="39"/>
      <c r="I543" s="192"/>
      <c r="J543" s="39"/>
      <c r="K543" s="39"/>
      <c r="L543" s="42"/>
      <c r="M543" s="193"/>
      <c r="N543" s="194"/>
      <c r="O543" s="68"/>
      <c r="P543" s="68"/>
      <c r="Q543" s="68"/>
      <c r="R543" s="68"/>
      <c r="S543" s="68"/>
      <c r="T543" s="69"/>
      <c r="U543" s="37"/>
      <c r="V543" s="37"/>
      <c r="W543" s="37"/>
      <c r="X543" s="37"/>
      <c r="Y543" s="37"/>
      <c r="Z543" s="37"/>
      <c r="AA543" s="37"/>
      <c r="AB543" s="37"/>
      <c r="AC543" s="37"/>
      <c r="AD543" s="37"/>
      <c r="AE543" s="37"/>
      <c r="AT543" s="20" t="s">
        <v>134</v>
      </c>
      <c r="AU543" s="20" t="s">
        <v>85</v>
      </c>
    </row>
    <row r="544" spans="1:65" s="2" customFormat="1" ht="10.199999999999999">
      <c r="A544" s="37"/>
      <c r="B544" s="38"/>
      <c r="C544" s="39"/>
      <c r="D544" s="195" t="s">
        <v>136</v>
      </c>
      <c r="E544" s="39"/>
      <c r="F544" s="196" t="s">
        <v>616</v>
      </c>
      <c r="G544" s="39"/>
      <c r="H544" s="39"/>
      <c r="I544" s="192"/>
      <c r="J544" s="39"/>
      <c r="K544" s="39"/>
      <c r="L544" s="42"/>
      <c r="M544" s="193"/>
      <c r="N544" s="194"/>
      <c r="O544" s="68"/>
      <c r="P544" s="68"/>
      <c r="Q544" s="68"/>
      <c r="R544" s="68"/>
      <c r="S544" s="68"/>
      <c r="T544" s="69"/>
      <c r="U544" s="37"/>
      <c r="V544" s="37"/>
      <c r="W544" s="37"/>
      <c r="X544" s="37"/>
      <c r="Y544" s="37"/>
      <c r="Z544" s="37"/>
      <c r="AA544" s="37"/>
      <c r="AB544" s="37"/>
      <c r="AC544" s="37"/>
      <c r="AD544" s="37"/>
      <c r="AE544" s="37"/>
      <c r="AT544" s="20" t="s">
        <v>136</v>
      </c>
      <c r="AU544" s="20" t="s">
        <v>85</v>
      </c>
    </row>
    <row r="545" spans="1:65" s="2" customFormat="1" ht="19.2">
      <c r="A545" s="37"/>
      <c r="B545" s="38"/>
      <c r="C545" s="39"/>
      <c r="D545" s="190" t="s">
        <v>138</v>
      </c>
      <c r="E545" s="39"/>
      <c r="F545" s="197" t="s">
        <v>617</v>
      </c>
      <c r="G545" s="39"/>
      <c r="H545" s="39"/>
      <c r="I545" s="192"/>
      <c r="J545" s="39"/>
      <c r="K545" s="39"/>
      <c r="L545" s="42"/>
      <c r="M545" s="193"/>
      <c r="N545" s="194"/>
      <c r="O545" s="68"/>
      <c r="P545" s="68"/>
      <c r="Q545" s="68"/>
      <c r="R545" s="68"/>
      <c r="S545" s="68"/>
      <c r="T545" s="69"/>
      <c r="U545" s="37"/>
      <c r="V545" s="37"/>
      <c r="W545" s="37"/>
      <c r="X545" s="37"/>
      <c r="Y545" s="37"/>
      <c r="Z545" s="37"/>
      <c r="AA545" s="37"/>
      <c r="AB545" s="37"/>
      <c r="AC545" s="37"/>
      <c r="AD545" s="37"/>
      <c r="AE545" s="37"/>
      <c r="AT545" s="20" t="s">
        <v>138</v>
      </c>
      <c r="AU545" s="20" t="s">
        <v>85</v>
      </c>
    </row>
    <row r="546" spans="1:65" s="13" customFormat="1" ht="20.399999999999999">
      <c r="B546" s="198"/>
      <c r="C546" s="199"/>
      <c r="D546" s="190" t="s">
        <v>140</v>
      </c>
      <c r="E546" s="200" t="s">
        <v>19</v>
      </c>
      <c r="F546" s="201" t="s">
        <v>618</v>
      </c>
      <c r="G546" s="199"/>
      <c r="H546" s="202">
        <v>84.222999999999999</v>
      </c>
      <c r="I546" s="203"/>
      <c r="J546" s="199"/>
      <c r="K546" s="199"/>
      <c r="L546" s="204"/>
      <c r="M546" s="205"/>
      <c r="N546" s="206"/>
      <c r="O546" s="206"/>
      <c r="P546" s="206"/>
      <c r="Q546" s="206"/>
      <c r="R546" s="206"/>
      <c r="S546" s="206"/>
      <c r="T546" s="207"/>
      <c r="AT546" s="208" t="s">
        <v>140</v>
      </c>
      <c r="AU546" s="208" t="s">
        <v>85</v>
      </c>
      <c r="AV546" s="13" t="s">
        <v>85</v>
      </c>
      <c r="AW546" s="13" t="s">
        <v>36</v>
      </c>
      <c r="AX546" s="13" t="s">
        <v>75</v>
      </c>
      <c r="AY546" s="208" t="s">
        <v>125</v>
      </c>
    </row>
    <row r="547" spans="1:65" s="13" customFormat="1" ht="20.399999999999999">
      <c r="B547" s="198"/>
      <c r="C547" s="199"/>
      <c r="D547" s="190" t="s">
        <v>140</v>
      </c>
      <c r="E547" s="200" t="s">
        <v>19</v>
      </c>
      <c r="F547" s="201" t="s">
        <v>619</v>
      </c>
      <c r="G547" s="199"/>
      <c r="H547" s="202">
        <v>77.489000000000004</v>
      </c>
      <c r="I547" s="203"/>
      <c r="J547" s="199"/>
      <c r="K547" s="199"/>
      <c r="L547" s="204"/>
      <c r="M547" s="205"/>
      <c r="N547" s="206"/>
      <c r="O547" s="206"/>
      <c r="P547" s="206"/>
      <c r="Q547" s="206"/>
      <c r="R547" s="206"/>
      <c r="S547" s="206"/>
      <c r="T547" s="207"/>
      <c r="AT547" s="208" t="s">
        <v>140</v>
      </c>
      <c r="AU547" s="208" t="s">
        <v>85</v>
      </c>
      <c r="AV547" s="13" t="s">
        <v>85</v>
      </c>
      <c r="AW547" s="13" t="s">
        <v>36</v>
      </c>
      <c r="AX547" s="13" t="s">
        <v>75</v>
      </c>
      <c r="AY547" s="208" t="s">
        <v>125</v>
      </c>
    </row>
    <row r="548" spans="1:65" s="13" customFormat="1" ht="20.399999999999999">
      <c r="B548" s="198"/>
      <c r="C548" s="199"/>
      <c r="D548" s="190" t="s">
        <v>140</v>
      </c>
      <c r="E548" s="200" t="s">
        <v>19</v>
      </c>
      <c r="F548" s="201" t="s">
        <v>620</v>
      </c>
      <c r="G548" s="199"/>
      <c r="H548" s="202">
        <v>6.9210000000000003</v>
      </c>
      <c r="I548" s="203"/>
      <c r="J548" s="199"/>
      <c r="K548" s="199"/>
      <c r="L548" s="204"/>
      <c r="M548" s="205"/>
      <c r="N548" s="206"/>
      <c r="O548" s="206"/>
      <c r="P548" s="206"/>
      <c r="Q548" s="206"/>
      <c r="R548" s="206"/>
      <c r="S548" s="206"/>
      <c r="T548" s="207"/>
      <c r="AT548" s="208" t="s">
        <v>140</v>
      </c>
      <c r="AU548" s="208" t="s">
        <v>85</v>
      </c>
      <c r="AV548" s="13" t="s">
        <v>85</v>
      </c>
      <c r="AW548" s="13" t="s">
        <v>36</v>
      </c>
      <c r="AX548" s="13" t="s">
        <v>75</v>
      </c>
      <c r="AY548" s="208" t="s">
        <v>125</v>
      </c>
    </row>
    <row r="549" spans="1:65" s="13" customFormat="1" ht="20.399999999999999">
      <c r="B549" s="198"/>
      <c r="C549" s="199"/>
      <c r="D549" s="190" t="s">
        <v>140</v>
      </c>
      <c r="E549" s="200" t="s">
        <v>19</v>
      </c>
      <c r="F549" s="201" t="s">
        <v>621</v>
      </c>
      <c r="G549" s="199"/>
      <c r="H549" s="202">
        <v>144.29900000000001</v>
      </c>
      <c r="I549" s="203"/>
      <c r="J549" s="199"/>
      <c r="K549" s="199"/>
      <c r="L549" s="204"/>
      <c r="M549" s="205"/>
      <c r="N549" s="206"/>
      <c r="O549" s="206"/>
      <c r="P549" s="206"/>
      <c r="Q549" s="206"/>
      <c r="R549" s="206"/>
      <c r="S549" s="206"/>
      <c r="T549" s="207"/>
      <c r="AT549" s="208" t="s">
        <v>140</v>
      </c>
      <c r="AU549" s="208" t="s">
        <v>85</v>
      </c>
      <c r="AV549" s="13" t="s">
        <v>85</v>
      </c>
      <c r="AW549" s="13" t="s">
        <v>36</v>
      </c>
      <c r="AX549" s="13" t="s">
        <v>75</v>
      </c>
      <c r="AY549" s="208" t="s">
        <v>125</v>
      </c>
    </row>
    <row r="550" spans="1:65" s="14" customFormat="1" ht="10.199999999999999">
      <c r="B550" s="209"/>
      <c r="C550" s="210"/>
      <c r="D550" s="190" t="s">
        <v>140</v>
      </c>
      <c r="E550" s="211" t="s">
        <v>19</v>
      </c>
      <c r="F550" s="212" t="s">
        <v>145</v>
      </c>
      <c r="G550" s="210"/>
      <c r="H550" s="213">
        <v>312.93200000000002</v>
      </c>
      <c r="I550" s="214"/>
      <c r="J550" s="210"/>
      <c r="K550" s="210"/>
      <c r="L550" s="215"/>
      <c r="M550" s="216"/>
      <c r="N550" s="217"/>
      <c r="O550" s="217"/>
      <c r="P550" s="217"/>
      <c r="Q550" s="217"/>
      <c r="R550" s="217"/>
      <c r="S550" s="217"/>
      <c r="T550" s="218"/>
      <c r="AT550" s="219" t="s">
        <v>140</v>
      </c>
      <c r="AU550" s="219" t="s">
        <v>85</v>
      </c>
      <c r="AV550" s="14" t="s">
        <v>132</v>
      </c>
      <c r="AW550" s="14" t="s">
        <v>36</v>
      </c>
      <c r="AX550" s="14" t="s">
        <v>83</v>
      </c>
      <c r="AY550" s="219" t="s">
        <v>125</v>
      </c>
    </row>
    <row r="551" spans="1:65" s="2" customFormat="1" ht="24.15" customHeight="1">
      <c r="A551" s="37"/>
      <c r="B551" s="38"/>
      <c r="C551" s="230" t="s">
        <v>622</v>
      </c>
      <c r="D551" s="230" t="s">
        <v>217</v>
      </c>
      <c r="E551" s="231" t="s">
        <v>623</v>
      </c>
      <c r="F551" s="232" t="s">
        <v>624</v>
      </c>
      <c r="G551" s="233" t="s">
        <v>130</v>
      </c>
      <c r="H551" s="234">
        <v>375.51799999999997</v>
      </c>
      <c r="I551" s="235"/>
      <c r="J551" s="236">
        <f>ROUND(I551*H551,2)</f>
        <v>0</v>
      </c>
      <c r="K551" s="232" t="s">
        <v>131</v>
      </c>
      <c r="L551" s="237"/>
      <c r="M551" s="238" t="s">
        <v>19</v>
      </c>
      <c r="N551" s="239" t="s">
        <v>48</v>
      </c>
      <c r="O551" s="68"/>
      <c r="P551" s="186">
        <f>O551*H551</f>
        <v>0</v>
      </c>
      <c r="Q551" s="186">
        <v>2.9999999999999997E-4</v>
      </c>
      <c r="R551" s="186">
        <f>Q551*H551</f>
        <v>0.11265539999999998</v>
      </c>
      <c r="S551" s="186">
        <v>0</v>
      </c>
      <c r="T551" s="187">
        <f>S551*H551</f>
        <v>0</v>
      </c>
      <c r="U551" s="37"/>
      <c r="V551" s="37"/>
      <c r="W551" s="37"/>
      <c r="X551" s="37"/>
      <c r="Y551" s="37"/>
      <c r="Z551" s="37"/>
      <c r="AA551" s="37"/>
      <c r="AB551" s="37"/>
      <c r="AC551" s="37"/>
      <c r="AD551" s="37"/>
      <c r="AE551" s="37"/>
      <c r="AR551" s="188" t="s">
        <v>381</v>
      </c>
      <c r="AT551" s="188" t="s">
        <v>217</v>
      </c>
      <c r="AU551" s="188" t="s">
        <v>85</v>
      </c>
      <c r="AY551" s="20" t="s">
        <v>125</v>
      </c>
      <c r="BE551" s="189">
        <f>IF(N551="základní",J551,0)</f>
        <v>0</v>
      </c>
      <c r="BF551" s="189">
        <f>IF(N551="snížená",J551,0)</f>
        <v>0</v>
      </c>
      <c r="BG551" s="189">
        <f>IF(N551="zákl. přenesená",J551,0)</f>
        <v>0</v>
      </c>
      <c r="BH551" s="189">
        <f>IF(N551="sníž. přenesená",J551,0)</f>
        <v>0</v>
      </c>
      <c r="BI551" s="189">
        <f>IF(N551="nulová",J551,0)</f>
        <v>0</v>
      </c>
      <c r="BJ551" s="20" t="s">
        <v>132</v>
      </c>
      <c r="BK551" s="189">
        <f>ROUND(I551*H551,2)</f>
        <v>0</v>
      </c>
      <c r="BL551" s="20" t="s">
        <v>253</v>
      </c>
      <c r="BM551" s="188" t="s">
        <v>625</v>
      </c>
    </row>
    <row r="552" spans="1:65" s="2" customFormat="1" ht="19.2">
      <c r="A552" s="37"/>
      <c r="B552" s="38"/>
      <c r="C552" s="39"/>
      <c r="D552" s="190" t="s">
        <v>134</v>
      </c>
      <c r="E552" s="39"/>
      <c r="F552" s="191" t="s">
        <v>624</v>
      </c>
      <c r="G552" s="39"/>
      <c r="H552" s="39"/>
      <c r="I552" s="192"/>
      <c r="J552" s="39"/>
      <c r="K552" s="39"/>
      <c r="L552" s="42"/>
      <c r="M552" s="193"/>
      <c r="N552" s="194"/>
      <c r="O552" s="68"/>
      <c r="P552" s="68"/>
      <c r="Q552" s="68"/>
      <c r="R552" s="68"/>
      <c r="S552" s="68"/>
      <c r="T552" s="69"/>
      <c r="U552" s="37"/>
      <c r="V552" s="37"/>
      <c r="W552" s="37"/>
      <c r="X552" s="37"/>
      <c r="Y552" s="37"/>
      <c r="Z552" s="37"/>
      <c r="AA552" s="37"/>
      <c r="AB552" s="37"/>
      <c r="AC552" s="37"/>
      <c r="AD552" s="37"/>
      <c r="AE552" s="37"/>
      <c r="AT552" s="20" t="s">
        <v>134</v>
      </c>
      <c r="AU552" s="20" t="s">
        <v>85</v>
      </c>
    </row>
    <row r="553" spans="1:65" s="13" customFormat="1" ht="20.399999999999999">
      <c r="B553" s="198"/>
      <c r="C553" s="199"/>
      <c r="D553" s="190" t="s">
        <v>140</v>
      </c>
      <c r="E553" s="200" t="s">
        <v>19</v>
      </c>
      <c r="F553" s="201" t="s">
        <v>626</v>
      </c>
      <c r="G553" s="199"/>
      <c r="H553" s="202">
        <v>101.06699999999999</v>
      </c>
      <c r="I553" s="203"/>
      <c r="J553" s="199"/>
      <c r="K553" s="199"/>
      <c r="L553" s="204"/>
      <c r="M553" s="205"/>
      <c r="N553" s="206"/>
      <c r="O553" s="206"/>
      <c r="P553" s="206"/>
      <c r="Q553" s="206"/>
      <c r="R553" s="206"/>
      <c r="S553" s="206"/>
      <c r="T553" s="207"/>
      <c r="AT553" s="208" t="s">
        <v>140</v>
      </c>
      <c r="AU553" s="208" t="s">
        <v>85</v>
      </c>
      <c r="AV553" s="13" t="s">
        <v>85</v>
      </c>
      <c r="AW553" s="13" t="s">
        <v>36</v>
      </c>
      <c r="AX553" s="13" t="s">
        <v>75</v>
      </c>
      <c r="AY553" s="208" t="s">
        <v>125</v>
      </c>
    </row>
    <row r="554" spans="1:65" s="13" customFormat="1" ht="20.399999999999999">
      <c r="B554" s="198"/>
      <c r="C554" s="199"/>
      <c r="D554" s="190" t="s">
        <v>140</v>
      </c>
      <c r="E554" s="200" t="s">
        <v>19</v>
      </c>
      <c r="F554" s="201" t="s">
        <v>627</v>
      </c>
      <c r="G554" s="199"/>
      <c r="H554" s="202">
        <v>92.986999999999995</v>
      </c>
      <c r="I554" s="203"/>
      <c r="J554" s="199"/>
      <c r="K554" s="199"/>
      <c r="L554" s="204"/>
      <c r="M554" s="205"/>
      <c r="N554" s="206"/>
      <c r="O554" s="206"/>
      <c r="P554" s="206"/>
      <c r="Q554" s="206"/>
      <c r="R554" s="206"/>
      <c r="S554" s="206"/>
      <c r="T554" s="207"/>
      <c r="AT554" s="208" t="s">
        <v>140</v>
      </c>
      <c r="AU554" s="208" t="s">
        <v>85</v>
      </c>
      <c r="AV554" s="13" t="s">
        <v>85</v>
      </c>
      <c r="AW554" s="13" t="s">
        <v>36</v>
      </c>
      <c r="AX554" s="13" t="s">
        <v>75</v>
      </c>
      <c r="AY554" s="208" t="s">
        <v>125</v>
      </c>
    </row>
    <row r="555" spans="1:65" s="13" customFormat="1" ht="20.399999999999999">
      <c r="B555" s="198"/>
      <c r="C555" s="199"/>
      <c r="D555" s="190" t="s">
        <v>140</v>
      </c>
      <c r="E555" s="200" t="s">
        <v>19</v>
      </c>
      <c r="F555" s="201" t="s">
        <v>628</v>
      </c>
      <c r="G555" s="199"/>
      <c r="H555" s="202">
        <v>8.3049999999999997</v>
      </c>
      <c r="I555" s="203"/>
      <c r="J555" s="199"/>
      <c r="K555" s="199"/>
      <c r="L555" s="204"/>
      <c r="M555" s="205"/>
      <c r="N555" s="206"/>
      <c r="O555" s="206"/>
      <c r="P555" s="206"/>
      <c r="Q555" s="206"/>
      <c r="R555" s="206"/>
      <c r="S555" s="206"/>
      <c r="T555" s="207"/>
      <c r="AT555" s="208" t="s">
        <v>140</v>
      </c>
      <c r="AU555" s="208" t="s">
        <v>85</v>
      </c>
      <c r="AV555" s="13" t="s">
        <v>85</v>
      </c>
      <c r="AW555" s="13" t="s">
        <v>36</v>
      </c>
      <c r="AX555" s="13" t="s">
        <v>75</v>
      </c>
      <c r="AY555" s="208" t="s">
        <v>125</v>
      </c>
    </row>
    <row r="556" spans="1:65" s="13" customFormat="1" ht="20.399999999999999">
      <c r="B556" s="198"/>
      <c r="C556" s="199"/>
      <c r="D556" s="190" t="s">
        <v>140</v>
      </c>
      <c r="E556" s="200" t="s">
        <v>19</v>
      </c>
      <c r="F556" s="201" t="s">
        <v>629</v>
      </c>
      <c r="G556" s="199"/>
      <c r="H556" s="202">
        <v>173.15899999999999</v>
      </c>
      <c r="I556" s="203"/>
      <c r="J556" s="199"/>
      <c r="K556" s="199"/>
      <c r="L556" s="204"/>
      <c r="M556" s="205"/>
      <c r="N556" s="206"/>
      <c r="O556" s="206"/>
      <c r="P556" s="206"/>
      <c r="Q556" s="206"/>
      <c r="R556" s="206"/>
      <c r="S556" s="206"/>
      <c r="T556" s="207"/>
      <c r="AT556" s="208" t="s">
        <v>140</v>
      </c>
      <c r="AU556" s="208" t="s">
        <v>85</v>
      </c>
      <c r="AV556" s="13" t="s">
        <v>85</v>
      </c>
      <c r="AW556" s="13" t="s">
        <v>36</v>
      </c>
      <c r="AX556" s="13" t="s">
        <v>75</v>
      </c>
      <c r="AY556" s="208" t="s">
        <v>125</v>
      </c>
    </row>
    <row r="557" spans="1:65" s="14" customFormat="1" ht="10.199999999999999">
      <c r="B557" s="209"/>
      <c r="C557" s="210"/>
      <c r="D557" s="190" t="s">
        <v>140</v>
      </c>
      <c r="E557" s="211" t="s">
        <v>19</v>
      </c>
      <c r="F557" s="212" t="s">
        <v>145</v>
      </c>
      <c r="G557" s="210"/>
      <c r="H557" s="213">
        <v>375.51799999999997</v>
      </c>
      <c r="I557" s="214"/>
      <c r="J557" s="210"/>
      <c r="K557" s="210"/>
      <c r="L557" s="215"/>
      <c r="M557" s="216"/>
      <c r="N557" s="217"/>
      <c r="O557" s="217"/>
      <c r="P557" s="217"/>
      <c r="Q557" s="217"/>
      <c r="R557" s="217"/>
      <c r="S557" s="217"/>
      <c r="T557" s="218"/>
      <c r="AT557" s="219" t="s">
        <v>140</v>
      </c>
      <c r="AU557" s="219" t="s">
        <v>85</v>
      </c>
      <c r="AV557" s="14" t="s">
        <v>132</v>
      </c>
      <c r="AW557" s="14" t="s">
        <v>36</v>
      </c>
      <c r="AX557" s="14" t="s">
        <v>83</v>
      </c>
      <c r="AY557" s="219" t="s">
        <v>125</v>
      </c>
    </row>
    <row r="558" spans="1:65" s="2" customFormat="1" ht="24.15" customHeight="1">
      <c r="A558" s="37"/>
      <c r="B558" s="38"/>
      <c r="C558" s="177" t="s">
        <v>630</v>
      </c>
      <c r="D558" s="177" t="s">
        <v>127</v>
      </c>
      <c r="E558" s="178" t="s">
        <v>631</v>
      </c>
      <c r="F558" s="179" t="s">
        <v>632</v>
      </c>
      <c r="G558" s="180" t="s">
        <v>199</v>
      </c>
      <c r="H558" s="181">
        <v>3.2789999999999999</v>
      </c>
      <c r="I558" s="182"/>
      <c r="J558" s="183">
        <f>ROUND(I558*H558,2)</f>
        <v>0</v>
      </c>
      <c r="K558" s="179" t="s">
        <v>131</v>
      </c>
      <c r="L558" s="42"/>
      <c r="M558" s="184" t="s">
        <v>19</v>
      </c>
      <c r="N558" s="185" t="s">
        <v>48</v>
      </c>
      <c r="O558" s="68"/>
      <c r="P558" s="186">
        <f>O558*H558</f>
        <v>0</v>
      </c>
      <c r="Q558" s="186">
        <v>0</v>
      </c>
      <c r="R558" s="186">
        <f>Q558*H558</f>
        <v>0</v>
      </c>
      <c r="S558" s="186">
        <v>0</v>
      </c>
      <c r="T558" s="187">
        <f>S558*H558</f>
        <v>0</v>
      </c>
      <c r="U558" s="37"/>
      <c r="V558" s="37"/>
      <c r="W558" s="37"/>
      <c r="X558" s="37"/>
      <c r="Y558" s="37"/>
      <c r="Z558" s="37"/>
      <c r="AA558" s="37"/>
      <c r="AB558" s="37"/>
      <c r="AC558" s="37"/>
      <c r="AD558" s="37"/>
      <c r="AE558" s="37"/>
      <c r="AR558" s="188" t="s">
        <v>253</v>
      </c>
      <c r="AT558" s="188" t="s">
        <v>127</v>
      </c>
      <c r="AU558" s="188" t="s">
        <v>85</v>
      </c>
      <c r="AY558" s="20" t="s">
        <v>125</v>
      </c>
      <c r="BE558" s="189">
        <f>IF(N558="základní",J558,0)</f>
        <v>0</v>
      </c>
      <c r="BF558" s="189">
        <f>IF(N558="snížená",J558,0)</f>
        <v>0</v>
      </c>
      <c r="BG558" s="189">
        <f>IF(N558="zákl. přenesená",J558,0)</f>
        <v>0</v>
      </c>
      <c r="BH558" s="189">
        <f>IF(N558="sníž. přenesená",J558,0)</f>
        <v>0</v>
      </c>
      <c r="BI558" s="189">
        <f>IF(N558="nulová",J558,0)</f>
        <v>0</v>
      </c>
      <c r="BJ558" s="20" t="s">
        <v>132</v>
      </c>
      <c r="BK558" s="189">
        <f>ROUND(I558*H558,2)</f>
        <v>0</v>
      </c>
      <c r="BL558" s="20" t="s">
        <v>253</v>
      </c>
      <c r="BM558" s="188" t="s">
        <v>633</v>
      </c>
    </row>
    <row r="559" spans="1:65" s="2" customFormat="1" ht="28.8">
      <c r="A559" s="37"/>
      <c r="B559" s="38"/>
      <c r="C559" s="39"/>
      <c r="D559" s="190" t="s">
        <v>134</v>
      </c>
      <c r="E559" s="39"/>
      <c r="F559" s="191" t="s">
        <v>634</v>
      </c>
      <c r="G559" s="39"/>
      <c r="H559" s="39"/>
      <c r="I559" s="192"/>
      <c r="J559" s="39"/>
      <c r="K559" s="39"/>
      <c r="L559" s="42"/>
      <c r="M559" s="193"/>
      <c r="N559" s="194"/>
      <c r="O559" s="68"/>
      <c r="P559" s="68"/>
      <c r="Q559" s="68"/>
      <c r="R559" s="68"/>
      <c r="S559" s="68"/>
      <c r="T559" s="69"/>
      <c r="U559" s="37"/>
      <c r="V559" s="37"/>
      <c r="W559" s="37"/>
      <c r="X559" s="37"/>
      <c r="Y559" s="37"/>
      <c r="Z559" s="37"/>
      <c r="AA559" s="37"/>
      <c r="AB559" s="37"/>
      <c r="AC559" s="37"/>
      <c r="AD559" s="37"/>
      <c r="AE559" s="37"/>
      <c r="AT559" s="20" t="s">
        <v>134</v>
      </c>
      <c r="AU559" s="20" t="s">
        <v>85</v>
      </c>
    </row>
    <row r="560" spans="1:65" s="2" customFormat="1" ht="10.199999999999999">
      <c r="A560" s="37"/>
      <c r="B560" s="38"/>
      <c r="C560" s="39"/>
      <c r="D560" s="195" t="s">
        <v>136</v>
      </c>
      <c r="E560" s="39"/>
      <c r="F560" s="196" t="s">
        <v>635</v>
      </c>
      <c r="G560" s="39"/>
      <c r="H560" s="39"/>
      <c r="I560" s="192"/>
      <c r="J560" s="39"/>
      <c r="K560" s="39"/>
      <c r="L560" s="42"/>
      <c r="M560" s="193"/>
      <c r="N560" s="194"/>
      <c r="O560" s="68"/>
      <c r="P560" s="68"/>
      <c r="Q560" s="68"/>
      <c r="R560" s="68"/>
      <c r="S560" s="68"/>
      <c r="T560" s="69"/>
      <c r="U560" s="37"/>
      <c r="V560" s="37"/>
      <c r="W560" s="37"/>
      <c r="X560" s="37"/>
      <c r="Y560" s="37"/>
      <c r="Z560" s="37"/>
      <c r="AA560" s="37"/>
      <c r="AB560" s="37"/>
      <c r="AC560" s="37"/>
      <c r="AD560" s="37"/>
      <c r="AE560" s="37"/>
      <c r="AT560" s="20" t="s">
        <v>136</v>
      </c>
      <c r="AU560" s="20" t="s">
        <v>85</v>
      </c>
    </row>
    <row r="561" spans="1:65" s="12" customFormat="1" ht="22.8" customHeight="1">
      <c r="B561" s="161"/>
      <c r="C561" s="162"/>
      <c r="D561" s="163" t="s">
        <v>74</v>
      </c>
      <c r="E561" s="175" t="s">
        <v>636</v>
      </c>
      <c r="F561" s="175" t="s">
        <v>637</v>
      </c>
      <c r="G561" s="162"/>
      <c r="H561" s="162"/>
      <c r="I561" s="165"/>
      <c r="J561" s="176">
        <f>BK561</f>
        <v>0</v>
      </c>
      <c r="K561" s="162"/>
      <c r="L561" s="167"/>
      <c r="M561" s="168"/>
      <c r="N561" s="169"/>
      <c r="O561" s="169"/>
      <c r="P561" s="170">
        <f>SUM(P562:P606)</f>
        <v>0</v>
      </c>
      <c r="Q561" s="169"/>
      <c r="R561" s="170">
        <f>SUM(R562:R606)</f>
        <v>1.7194931800000002</v>
      </c>
      <c r="S561" s="169"/>
      <c r="T561" s="171">
        <f>SUM(T562:T606)</f>
        <v>0.66335840000000001</v>
      </c>
      <c r="AR561" s="172" t="s">
        <v>85</v>
      </c>
      <c r="AT561" s="173" t="s">
        <v>74</v>
      </c>
      <c r="AU561" s="173" t="s">
        <v>83</v>
      </c>
      <c r="AY561" s="172" t="s">
        <v>125</v>
      </c>
      <c r="BK561" s="174">
        <f>SUM(BK562:BK606)</f>
        <v>0</v>
      </c>
    </row>
    <row r="562" spans="1:65" s="2" customFormat="1" ht="33" customHeight="1">
      <c r="A562" s="37"/>
      <c r="B562" s="38"/>
      <c r="C562" s="177" t="s">
        <v>638</v>
      </c>
      <c r="D562" s="177" t="s">
        <v>127</v>
      </c>
      <c r="E562" s="178" t="s">
        <v>639</v>
      </c>
      <c r="F562" s="179" t="s">
        <v>640</v>
      </c>
      <c r="G562" s="180" t="s">
        <v>130</v>
      </c>
      <c r="H562" s="181">
        <v>349.13600000000002</v>
      </c>
      <c r="I562" s="182"/>
      <c r="J562" s="183">
        <f>ROUND(I562*H562,2)</f>
        <v>0</v>
      </c>
      <c r="K562" s="179" t="s">
        <v>131</v>
      </c>
      <c r="L562" s="42"/>
      <c r="M562" s="184" t="s">
        <v>19</v>
      </c>
      <c r="N562" s="185" t="s">
        <v>48</v>
      </c>
      <c r="O562" s="68"/>
      <c r="P562" s="186">
        <f>O562*H562</f>
        <v>0</v>
      </c>
      <c r="Q562" s="186">
        <v>0</v>
      </c>
      <c r="R562" s="186">
        <f>Q562*H562</f>
        <v>0</v>
      </c>
      <c r="S562" s="186">
        <v>1.9E-3</v>
      </c>
      <c r="T562" s="187">
        <f>S562*H562</f>
        <v>0.66335840000000001</v>
      </c>
      <c r="U562" s="37"/>
      <c r="V562" s="37"/>
      <c r="W562" s="37"/>
      <c r="X562" s="37"/>
      <c r="Y562" s="37"/>
      <c r="Z562" s="37"/>
      <c r="AA562" s="37"/>
      <c r="AB562" s="37"/>
      <c r="AC562" s="37"/>
      <c r="AD562" s="37"/>
      <c r="AE562" s="37"/>
      <c r="AR562" s="188" t="s">
        <v>253</v>
      </c>
      <c r="AT562" s="188" t="s">
        <v>127</v>
      </c>
      <c r="AU562" s="188" t="s">
        <v>85</v>
      </c>
      <c r="AY562" s="20" t="s">
        <v>125</v>
      </c>
      <c r="BE562" s="189">
        <f>IF(N562="základní",J562,0)</f>
        <v>0</v>
      </c>
      <c r="BF562" s="189">
        <f>IF(N562="snížená",J562,0)</f>
        <v>0</v>
      </c>
      <c r="BG562" s="189">
        <f>IF(N562="zákl. přenesená",J562,0)</f>
        <v>0</v>
      </c>
      <c r="BH562" s="189">
        <f>IF(N562="sníž. přenesená",J562,0)</f>
        <v>0</v>
      </c>
      <c r="BI562" s="189">
        <f>IF(N562="nulová",J562,0)</f>
        <v>0</v>
      </c>
      <c r="BJ562" s="20" t="s">
        <v>132</v>
      </c>
      <c r="BK562" s="189">
        <f>ROUND(I562*H562,2)</f>
        <v>0</v>
      </c>
      <c r="BL562" s="20" t="s">
        <v>253</v>
      </c>
      <c r="BM562" s="188" t="s">
        <v>641</v>
      </c>
    </row>
    <row r="563" spans="1:65" s="2" customFormat="1" ht="28.8">
      <c r="A563" s="37"/>
      <c r="B563" s="38"/>
      <c r="C563" s="39"/>
      <c r="D563" s="190" t="s">
        <v>134</v>
      </c>
      <c r="E563" s="39"/>
      <c r="F563" s="191" t="s">
        <v>642</v>
      </c>
      <c r="G563" s="39"/>
      <c r="H563" s="39"/>
      <c r="I563" s="192"/>
      <c r="J563" s="39"/>
      <c r="K563" s="39"/>
      <c r="L563" s="42"/>
      <c r="M563" s="193"/>
      <c r="N563" s="194"/>
      <c r="O563" s="68"/>
      <c r="P563" s="68"/>
      <c r="Q563" s="68"/>
      <c r="R563" s="68"/>
      <c r="S563" s="68"/>
      <c r="T563" s="69"/>
      <c r="U563" s="37"/>
      <c r="V563" s="37"/>
      <c r="W563" s="37"/>
      <c r="X563" s="37"/>
      <c r="Y563" s="37"/>
      <c r="Z563" s="37"/>
      <c r="AA563" s="37"/>
      <c r="AB563" s="37"/>
      <c r="AC563" s="37"/>
      <c r="AD563" s="37"/>
      <c r="AE563" s="37"/>
      <c r="AT563" s="20" t="s">
        <v>134</v>
      </c>
      <c r="AU563" s="20" t="s">
        <v>85</v>
      </c>
    </row>
    <row r="564" spans="1:65" s="2" customFormat="1" ht="10.199999999999999">
      <c r="A564" s="37"/>
      <c r="B564" s="38"/>
      <c r="C564" s="39"/>
      <c r="D564" s="195" t="s">
        <v>136</v>
      </c>
      <c r="E564" s="39"/>
      <c r="F564" s="196" t="s">
        <v>643</v>
      </c>
      <c r="G564" s="39"/>
      <c r="H564" s="39"/>
      <c r="I564" s="192"/>
      <c r="J564" s="39"/>
      <c r="K564" s="39"/>
      <c r="L564" s="42"/>
      <c r="M564" s="193"/>
      <c r="N564" s="194"/>
      <c r="O564" s="68"/>
      <c r="P564" s="68"/>
      <c r="Q564" s="68"/>
      <c r="R564" s="68"/>
      <c r="S564" s="68"/>
      <c r="T564" s="69"/>
      <c r="U564" s="37"/>
      <c r="V564" s="37"/>
      <c r="W564" s="37"/>
      <c r="X564" s="37"/>
      <c r="Y564" s="37"/>
      <c r="Z564" s="37"/>
      <c r="AA564" s="37"/>
      <c r="AB564" s="37"/>
      <c r="AC564" s="37"/>
      <c r="AD564" s="37"/>
      <c r="AE564" s="37"/>
      <c r="AT564" s="20" t="s">
        <v>136</v>
      </c>
      <c r="AU564" s="20" t="s">
        <v>85</v>
      </c>
    </row>
    <row r="565" spans="1:65" s="15" customFormat="1" ht="10.199999999999999">
      <c r="B565" s="220"/>
      <c r="C565" s="221"/>
      <c r="D565" s="190" t="s">
        <v>140</v>
      </c>
      <c r="E565" s="222" t="s">
        <v>19</v>
      </c>
      <c r="F565" s="223" t="s">
        <v>644</v>
      </c>
      <c r="G565" s="221"/>
      <c r="H565" s="222" t="s">
        <v>19</v>
      </c>
      <c r="I565" s="224"/>
      <c r="J565" s="221"/>
      <c r="K565" s="221"/>
      <c r="L565" s="225"/>
      <c r="M565" s="226"/>
      <c r="N565" s="227"/>
      <c r="O565" s="227"/>
      <c r="P565" s="227"/>
      <c r="Q565" s="227"/>
      <c r="R565" s="227"/>
      <c r="S565" s="227"/>
      <c r="T565" s="228"/>
      <c r="AT565" s="229" t="s">
        <v>140</v>
      </c>
      <c r="AU565" s="229" t="s">
        <v>85</v>
      </c>
      <c r="AV565" s="15" t="s">
        <v>83</v>
      </c>
      <c r="AW565" s="15" t="s">
        <v>36</v>
      </c>
      <c r="AX565" s="15" t="s">
        <v>75</v>
      </c>
      <c r="AY565" s="229" t="s">
        <v>125</v>
      </c>
    </row>
    <row r="566" spans="1:65" s="13" customFormat="1" ht="20.399999999999999">
      <c r="B566" s="198"/>
      <c r="C566" s="199"/>
      <c r="D566" s="190" t="s">
        <v>140</v>
      </c>
      <c r="E566" s="200" t="s">
        <v>19</v>
      </c>
      <c r="F566" s="201" t="s">
        <v>645</v>
      </c>
      <c r="G566" s="199"/>
      <c r="H566" s="202">
        <v>87.941999999999993</v>
      </c>
      <c r="I566" s="203"/>
      <c r="J566" s="199"/>
      <c r="K566" s="199"/>
      <c r="L566" s="204"/>
      <c r="M566" s="205"/>
      <c r="N566" s="206"/>
      <c r="O566" s="206"/>
      <c r="P566" s="206"/>
      <c r="Q566" s="206"/>
      <c r="R566" s="206"/>
      <c r="S566" s="206"/>
      <c r="T566" s="207"/>
      <c r="AT566" s="208" t="s">
        <v>140</v>
      </c>
      <c r="AU566" s="208" t="s">
        <v>85</v>
      </c>
      <c r="AV566" s="13" t="s">
        <v>85</v>
      </c>
      <c r="AW566" s="13" t="s">
        <v>36</v>
      </c>
      <c r="AX566" s="13" t="s">
        <v>75</v>
      </c>
      <c r="AY566" s="208" t="s">
        <v>125</v>
      </c>
    </row>
    <row r="567" spans="1:65" s="13" customFormat="1" ht="20.399999999999999">
      <c r="B567" s="198"/>
      <c r="C567" s="199"/>
      <c r="D567" s="190" t="s">
        <v>140</v>
      </c>
      <c r="E567" s="200" t="s">
        <v>19</v>
      </c>
      <c r="F567" s="201" t="s">
        <v>646</v>
      </c>
      <c r="G567" s="199"/>
      <c r="H567" s="202">
        <v>80.911000000000001</v>
      </c>
      <c r="I567" s="203"/>
      <c r="J567" s="199"/>
      <c r="K567" s="199"/>
      <c r="L567" s="204"/>
      <c r="M567" s="205"/>
      <c r="N567" s="206"/>
      <c r="O567" s="206"/>
      <c r="P567" s="206"/>
      <c r="Q567" s="206"/>
      <c r="R567" s="206"/>
      <c r="S567" s="206"/>
      <c r="T567" s="207"/>
      <c r="AT567" s="208" t="s">
        <v>140</v>
      </c>
      <c r="AU567" s="208" t="s">
        <v>85</v>
      </c>
      <c r="AV567" s="13" t="s">
        <v>85</v>
      </c>
      <c r="AW567" s="13" t="s">
        <v>36</v>
      </c>
      <c r="AX567" s="13" t="s">
        <v>75</v>
      </c>
      <c r="AY567" s="208" t="s">
        <v>125</v>
      </c>
    </row>
    <row r="568" spans="1:65" s="13" customFormat="1" ht="20.399999999999999">
      <c r="B568" s="198"/>
      <c r="C568" s="199"/>
      <c r="D568" s="190" t="s">
        <v>140</v>
      </c>
      <c r="E568" s="200" t="s">
        <v>19</v>
      </c>
      <c r="F568" s="201" t="s">
        <v>647</v>
      </c>
      <c r="G568" s="199"/>
      <c r="H568" s="202">
        <v>7.1239999999999997</v>
      </c>
      <c r="I568" s="203"/>
      <c r="J568" s="199"/>
      <c r="K568" s="199"/>
      <c r="L568" s="204"/>
      <c r="M568" s="205"/>
      <c r="N568" s="206"/>
      <c r="O568" s="206"/>
      <c r="P568" s="206"/>
      <c r="Q568" s="206"/>
      <c r="R568" s="206"/>
      <c r="S568" s="206"/>
      <c r="T568" s="207"/>
      <c r="AT568" s="208" t="s">
        <v>140</v>
      </c>
      <c r="AU568" s="208" t="s">
        <v>85</v>
      </c>
      <c r="AV568" s="13" t="s">
        <v>85</v>
      </c>
      <c r="AW568" s="13" t="s">
        <v>36</v>
      </c>
      <c r="AX568" s="13" t="s">
        <v>75</v>
      </c>
      <c r="AY568" s="208" t="s">
        <v>125</v>
      </c>
    </row>
    <row r="569" spans="1:65" s="13" customFormat="1" ht="20.399999999999999">
      <c r="B569" s="198"/>
      <c r="C569" s="199"/>
      <c r="D569" s="190" t="s">
        <v>140</v>
      </c>
      <c r="E569" s="200" t="s">
        <v>19</v>
      </c>
      <c r="F569" s="201" t="s">
        <v>648</v>
      </c>
      <c r="G569" s="199"/>
      <c r="H569" s="202">
        <v>173.15899999999999</v>
      </c>
      <c r="I569" s="203"/>
      <c r="J569" s="199"/>
      <c r="K569" s="199"/>
      <c r="L569" s="204"/>
      <c r="M569" s="205"/>
      <c r="N569" s="206"/>
      <c r="O569" s="206"/>
      <c r="P569" s="206"/>
      <c r="Q569" s="206"/>
      <c r="R569" s="206"/>
      <c r="S569" s="206"/>
      <c r="T569" s="207"/>
      <c r="AT569" s="208" t="s">
        <v>140</v>
      </c>
      <c r="AU569" s="208" t="s">
        <v>85</v>
      </c>
      <c r="AV569" s="13" t="s">
        <v>85</v>
      </c>
      <c r="AW569" s="13" t="s">
        <v>36</v>
      </c>
      <c r="AX569" s="13" t="s">
        <v>75</v>
      </c>
      <c r="AY569" s="208" t="s">
        <v>125</v>
      </c>
    </row>
    <row r="570" spans="1:65" s="14" customFormat="1" ht="10.199999999999999">
      <c r="B570" s="209"/>
      <c r="C570" s="210"/>
      <c r="D570" s="190" t="s">
        <v>140</v>
      </c>
      <c r="E570" s="211" t="s">
        <v>19</v>
      </c>
      <c r="F570" s="212" t="s">
        <v>145</v>
      </c>
      <c r="G570" s="210"/>
      <c r="H570" s="213">
        <v>349.13600000000002</v>
      </c>
      <c r="I570" s="214"/>
      <c r="J570" s="210"/>
      <c r="K570" s="210"/>
      <c r="L570" s="215"/>
      <c r="M570" s="216"/>
      <c r="N570" s="217"/>
      <c r="O570" s="217"/>
      <c r="P570" s="217"/>
      <c r="Q570" s="217"/>
      <c r="R570" s="217"/>
      <c r="S570" s="217"/>
      <c r="T570" s="218"/>
      <c r="AT570" s="219" t="s">
        <v>140</v>
      </c>
      <c r="AU570" s="219" t="s">
        <v>85</v>
      </c>
      <c r="AV570" s="14" t="s">
        <v>132</v>
      </c>
      <c r="AW570" s="14" t="s">
        <v>36</v>
      </c>
      <c r="AX570" s="14" t="s">
        <v>83</v>
      </c>
      <c r="AY570" s="219" t="s">
        <v>125</v>
      </c>
    </row>
    <row r="571" spans="1:65" s="2" customFormat="1" ht="37.799999999999997" customHeight="1">
      <c r="A571" s="37"/>
      <c r="B571" s="38"/>
      <c r="C571" s="177" t="s">
        <v>649</v>
      </c>
      <c r="D571" s="177" t="s">
        <v>127</v>
      </c>
      <c r="E571" s="178" t="s">
        <v>204</v>
      </c>
      <c r="F571" s="179" t="s">
        <v>650</v>
      </c>
      <c r="G571" s="180" t="s">
        <v>130</v>
      </c>
      <c r="H571" s="181">
        <v>232.75700000000001</v>
      </c>
      <c r="I571" s="182"/>
      <c r="J571" s="183">
        <f>ROUND(I571*H571,2)</f>
        <v>0</v>
      </c>
      <c r="K571" s="179" t="s">
        <v>19</v>
      </c>
      <c r="L571" s="42"/>
      <c r="M571" s="184" t="s">
        <v>19</v>
      </c>
      <c r="N571" s="185" t="s">
        <v>48</v>
      </c>
      <c r="O571" s="68"/>
      <c r="P571" s="186">
        <f>O571*H571</f>
        <v>0</v>
      </c>
      <c r="Q571" s="186">
        <v>1.9E-3</v>
      </c>
      <c r="R571" s="186">
        <f>Q571*H571</f>
        <v>0.44223830000000003</v>
      </c>
      <c r="S571" s="186">
        <v>0</v>
      </c>
      <c r="T571" s="187">
        <f>S571*H571</f>
        <v>0</v>
      </c>
      <c r="U571" s="37"/>
      <c r="V571" s="37"/>
      <c r="W571" s="37"/>
      <c r="X571" s="37"/>
      <c r="Y571" s="37"/>
      <c r="Z571" s="37"/>
      <c r="AA571" s="37"/>
      <c r="AB571" s="37"/>
      <c r="AC571" s="37"/>
      <c r="AD571" s="37"/>
      <c r="AE571" s="37"/>
      <c r="AR571" s="188" t="s">
        <v>253</v>
      </c>
      <c r="AT571" s="188" t="s">
        <v>127</v>
      </c>
      <c r="AU571" s="188" t="s">
        <v>85</v>
      </c>
      <c r="AY571" s="20" t="s">
        <v>125</v>
      </c>
      <c r="BE571" s="189">
        <f>IF(N571="základní",J571,0)</f>
        <v>0</v>
      </c>
      <c r="BF571" s="189">
        <f>IF(N571="snížená",J571,0)</f>
        <v>0</v>
      </c>
      <c r="BG571" s="189">
        <f>IF(N571="zákl. přenesená",J571,0)</f>
        <v>0</v>
      </c>
      <c r="BH571" s="189">
        <f>IF(N571="sníž. přenesená",J571,0)</f>
        <v>0</v>
      </c>
      <c r="BI571" s="189">
        <f>IF(N571="nulová",J571,0)</f>
        <v>0</v>
      </c>
      <c r="BJ571" s="20" t="s">
        <v>132</v>
      </c>
      <c r="BK571" s="189">
        <f>ROUND(I571*H571,2)</f>
        <v>0</v>
      </c>
      <c r="BL571" s="20" t="s">
        <v>253</v>
      </c>
      <c r="BM571" s="188" t="s">
        <v>651</v>
      </c>
    </row>
    <row r="572" spans="1:65" s="2" customFormat="1" ht="38.4">
      <c r="A572" s="37"/>
      <c r="B572" s="38"/>
      <c r="C572" s="39"/>
      <c r="D572" s="190" t="s">
        <v>134</v>
      </c>
      <c r="E572" s="39"/>
      <c r="F572" s="191" t="s">
        <v>652</v>
      </c>
      <c r="G572" s="39"/>
      <c r="H572" s="39"/>
      <c r="I572" s="192"/>
      <c r="J572" s="39"/>
      <c r="K572" s="39"/>
      <c r="L572" s="42"/>
      <c r="M572" s="193"/>
      <c r="N572" s="194"/>
      <c r="O572" s="68"/>
      <c r="P572" s="68"/>
      <c r="Q572" s="68"/>
      <c r="R572" s="68"/>
      <c r="S572" s="68"/>
      <c r="T572" s="69"/>
      <c r="U572" s="37"/>
      <c r="V572" s="37"/>
      <c r="W572" s="37"/>
      <c r="X572" s="37"/>
      <c r="Y572" s="37"/>
      <c r="Z572" s="37"/>
      <c r="AA572" s="37"/>
      <c r="AB572" s="37"/>
      <c r="AC572" s="37"/>
      <c r="AD572" s="37"/>
      <c r="AE572" s="37"/>
      <c r="AT572" s="20" t="s">
        <v>134</v>
      </c>
      <c r="AU572" s="20" t="s">
        <v>85</v>
      </c>
    </row>
    <row r="573" spans="1:65" s="15" customFormat="1" ht="10.199999999999999">
      <c r="B573" s="220"/>
      <c r="C573" s="221"/>
      <c r="D573" s="190" t="s">
        <v>140</v>
      </c>
      <c r="E573" s="222" t="s">
        <v>19</v>
      </c>
      <c r="F573" s="223" t="s">
        <v>653</v>
      </c>
      <c r="G573" s="221"/>
      <c r="H573" s="222" t="s">
        <v>19</v>
      </c>
      <c r="I573" s="224"/>
      <c r="J573" s="221"/>
      <c r="K573" s="221"/>
      <c r="L573" s="225"/>
      <c r="M573" s="226"/>
      <c r="N573" s="227"/>
      <c r="O573" s="227"/>
      <c r="P573" s="227"/>
      <c r="Q573" s="227"/>
      <c r="R573" s="227"/>
      <c r="S573" s="227"/>
      <c r="T573" s="228"/>
      <c r="AT573" s="229" t="s">
        <v>140</v>
      </c>
      <c r="AU573" s="229" t="s">
        <v>85</v>
      </c>
      <c r="AV573" s="15" t="s">
        <v>83</v>
      </c>
      <c r="AW573" s="15" t="s">
        <v>36</v>
      </c>
      <c r="AX573" s="15" t="s">
        <v>75</v>
      </c>
      <c r="AY573" s="229" t="s">
        <v>125</v>
      </c>
    </row>
    <row r="574" spans="1:65" s="13" customFormat="1" ht="20.399999999999999">
      <c r="B574" s="198"/>
      <c r="C574" s="199"/>
      <c r="D574" s="190" t="s">
        <v>140</v>
      </c>
      <c r="E574" s="200" t="s">
        <v>19</v>
      </c>
      <c r="F574" s="201" t="s">
        <v>654</v>
      </c>
      <c r="G574" s="199"/>
      <c r="H574" s="202">
        <v>58.628</v>
      </c>
      <c r="I574" s="203"/>
      <c r="J574" s="199"/>
      <c r="K574" s="199"/>
      <c r="L574" s="204"/>
      <c r="M574" s="205"/>
      <c r="N574" s="206"/>
      <c r="O574" s="206"/>
      <c r="P574" s="206"/>
      <c r="Q574" s="206"/>
      <c r="R574" s="206"/>
      <c r="S574" s="206"/>
      <c r="T574" s="207"/>
      <c r="AT574" s="208" t="s">
        <v>140</v>
      </c>
      <c r="AU574" s="208" t="s">
        <v>85</v>
      </c>
      <c r="AV574" s="13" t="s">
        <v>85</v>
      </c>
      <c r="AW574" s="13" t="s">
        <v>36</v>
      </c>
      <c r="AX574" s="13" t="s">
        <v>75</v>
      </c>
      <c r="AY574" s="208" t="s">
        <v>125</v>
      </c>
    </row>
    <row r="575" spans="1:65" s="13" customFormat="1" ht="20.399999999999999">
      <c r="B575" s="198"/>
      <c r="C575" s="199"/>
      <c r="D575" s="190" t="s">
        <v>140</v>
      </c>
      <c r="E575" s="200" t="s">
        <v>19</v>
      </c>
      <c r="F575" s="201" t="s">
        <v>655</v>
      </c>
      <c r="G575" s="199"/>
      <c r="H575" s="202">
        <v>53.94</v>
      </c>
      <c r="I575" s="203"/>
      <c r="J575" s="199"/>
      <c r="K575" s="199"/>
      <c r="L575" s="204"/>
      <c r="M575" s="205"/>
      <c r="N575" s="206"/>
      <c r="O575" s="206"/>
      <c r="P575" s="206"/>
      <c r="Q575" s="206"/>
      <c r="R575" s="206"/>
      <c r="S575" s="206"/>
      <c r="T575" s="207"/>
      <c r="AT575" s="208" t="s">
        <v>140</v>
      </c>
      <c r="AU575" s="208" t="s">
        <v>85</v>
      </c>
      <c r="AV575" s="13" t="s">
        <v>85</v>
      </c>
      <c r="AW575" s="13" t="s">
        <v>36</v>
      </c>
      <c r="AX575" s="13" t="s">
        <v>75</v>
      </c>
      <c r="AY575" s="208" t="s">
        <v>125</v>
      </c>
    </row>
    <row r="576" spans="1:65" s="13" customFormat="1" ht="20.399999999999999">
      <c r="B576" s="198"/>
      <c r="C576" s="199"/>
      <c r="D576" s="190" t="s">
        <v>140</v>
      </c>
      <c r="E576" s="200" t="s">
        <v>19</v>
      </c>
      <c r="F576" s="201" t="s">
        <v>656</v>
      </c>
      <c r="G576" s="199"/>
      <c r="H576" s="202">
        <v>4.7489999999999997</v>
      </c>
      <c r="I576" s="203"/>
      <c r="J576" s="199"/>
      <c r="K576" s="199"/>
      <c r="L576" s="204"/>
      <c r="M576" s="205"/>
      <c r="N576" s="206"/>
      <c r="O576" s="206"/>
      <c r="P576" s="206"/>
      <c r="Q576" s="206"/>
      <c r="R576" s="206"/>
      <c r="S576" s="206"/>
      <c r="T576" s="207"/>
      <c r="AT576" s="208" t="s">
        <v>140</v>
      </c>
      <c r="AU576" s="208" t="s">
        <v>85</v>
      </c>
      <c r="AV576" s="13" t="s">
        <v>85</v>
      </c>
      <c r="AW576" s="13" t="s">
        <v>36</v>
      </c>
      <c r="AX576" s="13" t="s">
        <v>75</v>
      </c>
      <c r="AY576" s="208" t="s">
        <v>125</v>
      </c>
    </row>
    <row r="577" spans="1:65" s="13" customFormat="1" ht="20.399999999999999">
      <c r="B577" s="198"/>
      <c r="C577" s="199"/>
      <c r="D577" s="190" t="s">
        <v>140</v>
      </c>
      <c r="E577" s="200" t="s">
        <v>19</v>
      </c>
      <c r="F577" s="201" t="s">
        <v>657</v>
      </c>
      <c r="G577" s="199"/>
      <c r="H577" s="202">
        <v>115.44</v>
      </c>
      <c r="I577" s="203"/>
      <c r="J577" s="199"/>
      <c r="K577" s="199"/>
      <c r="L577" s="204"/>
      <c r="M577" s="205"/>
      <c r="N577" s="206"/>
      <c r="O577" s="206"/>
      <c r="P577" s="206"/>
      <c r="Q577" s="206"/>
      <c r="R577" s="206"/>
      <c r="S577" s="206"/>
      <c r="T577" s="207"/>
      <c r="AT577" s="208" t="s">
        <v>140</v>
      </c>
      <c r="AU577" s="208" t="s">
        <v>85</v>
      </c>
      <c r="AV577" s="13" t="s">
        <v>85</v>
      </c>
      <c r="AW577" s="13" t="s">
        <v>36</v>
      </c>
      <c r="AX577" s="13" t="s">
        <v>75</v>
      </c>
      <c r="AY577" s="208" t="s">
        <v>125</v>
      </c>
    </row>
    <row r="578" spans="1:65" s="14" customFormat="1" ht="10.199999999999999">
      <c r="B578" s="209"/>
      <c r="C578" s="210"/>
      <c r="D578" s="190" t="s">
        <v>140</v>
      </c>
      <c r="E578" s="211" t="s">
        <v>19</v>
      </c>
      <c r="F578" s="212" t="s">
        <v>145</v>
      </c>
      <c r="G578" s="210"/>
      <c r="H578" s="213">
        <v>232.75700000000001</v>
      </c>
      <c r="I578" s="214"/>
      <c r="J578" s="210"/>
      <c r="K578" s="210"/>
      <c r="L578" s="215"/>
      <c r="M578" s="216"/>
      <c r="N578" s="217"/>
      <c r="O578" s="217"/>
      <c r="P578" s="217"/>
      <c r="Q578" s="217"/>
      <c r="R578" s="217"/>
      <c r="S578" s="217"/>
      <c r="T578" s="218"/>
      <c r="AT578" s="219" t="s">
        <v>140</v>
      </c>
      <c r="AU578" s="219" t="s">
        <v>85</v>
      </c>
      <c r="AV578" s="14" t="s">
        <v>132</v>
      </c>
      <c r="AW578" s="14" t="s">
        <v>36</v>
      </c>
      <c r="AX578" s="14" t="s">
        <v>83</v>
      </c>
      <c r="AY578" s="219" t="s">
        <v>125</v>
      </c>
    </row>
    <row r="579" spans="1:65" s="2" customFormat="1" ht="33" customHeight="1">
      <c r="A579" s="37"/>
      <c r="B579" s="38"/>
      <c r="C579" s="177" t="s">
        <v>658</v>
      </c>
      <c r="D579" s="177" t="s">
        <v>127</v>
      </c>
      <c r="E579" s="178" t="s">
        <v>659</v>
      </c>
      <c r="F579" s="179" t="s">
        <v>660</v>
      </c>
      <c r="G579" s="180" t="s">
        <v>130</v>
      </c>
      <c r="H579" s="181">
        <v>581.89300000000003</v>
      </c>
      <c r="I579" s="182"/>
      <c r="J579" s="183">
        <f>ROUND(I579*H579,2)</f>
        <v>0</v>
      </c>
      <c r="K579" s="179" t="s">
        <v>131</v>
      </c>
      <c r="L579" s="42"/>
      <c r="M579" s="184" t="s">
        <v>19</v>
      </c>
      <c r="N579" s="185" t="s">
        <v>48</v>
      </c>
      <c r="O579" s="68"/>
      <c r="P579" s="186">
        <f>O579*H579</f>
        <v>0</v>
      </c>
      <c r="Q579" s="186">
        <v>1.16E-3</v>
      </c>
      <c r="R579" s="186">
        <f>Q579*H579</f>
        <v>0.67499587999999999</v>
      </c>
      <c r="S579" s="186">
        <v>0</v>
      </c>
      <c r="T579" s="187">
        <f>S579*H579</f>
        <v>0</v>
      </c>
      <c r="U579" s="37"/>
      <c r="V579" s="37"/>
      <c r="W579" s="37"/>
      <c r="X579" s="37"/>
      <c r="Y579" s="37"/>
      <c r="Z579" s="37"/>
      <c r="AA579" s="37"/>
      <c r="AB579" s="37"/>
      <c r="AC579" s="37"/>
      <c r="AD579" s="37"/>
      <c r="AE579" s="37"/>
      <c r="AR579" s="188" t="s">
        <v>253</v>
      </c>
      <c r="AT579" s="188" t="s">
        <v>127</v>
      </c>
      <c r="AU579" s="188" t="s">
        <v>85</v>
      </c>
      <c r="AY579" s="20" t="s">
        <v>125</v>
      </c>
      <c r="BE579" s="189">
        <f>IF(N579="základní",J579,0)</f>
        <v>0</v>
      </c>
      <c r="BF579" s="189">
        <f>IF(N579="snížená",J579,0)</f>
        <v>0</v>
      </c>
      <c r="BG579" s="189">
        <f>IF(N579="zákl. přenesená",J579,0)</f>
        <v>0</v>
      </c>
      <c r="BH579" s="189">
        <f>IF(N579="sníž. přenesená",J579,0)</f>
        <v>0</v>
      </c>
      <c r="BI579" s="189">
        <f>IF(N579="nulová",J579,0)</f>
        <v>0</v>
      </c>
      <c r="BJ579" s="20" t="s">
        <v>132</v>
      </c>
      <c r="BK579" s="189">
        <f>ROUND(I579*H579,2)</f>
        <v>0</v>
      </c>
      <c r="BL579" s="20" t="s">
        <v>253</v>
      </c>
      <c r="BM579" s="188" t="s">
        <v>661</v>
      </c>
    </row>
    <row r="580" spans="1:65" s="2" customFormat="1" ht="28.8">
      <c r="A580" s="37"/>
      <c r="B580" s="38"/>
      <c r="C580" s="39"/>
      <c r="D580" s="190" t="s">
        <v>134</v>
      </c>
      <c r="E580" s="39"/>
      <c r="F580" s="191" t="s">
        <v>662</v>
      </c>
      <c r="G580" s="39"/>
      <c r="H580" s="39"/>
      <c r="I580" s="192"/>
      <c r="J580" s="39"/>
      <c r="K580" s="39"/>
      <c r="L580" s="42"/>
      <c r="M580" s="193"/>
      <c r="N580" s="194"/>
      <c r="O580" s="68"/>
      <c r="P580" s="68"/>
      <c r="Q580" s="68"/>
      <c r="R580" s="68"/>
      <c r="S580" s="68"/>
      <c r="T580" s="69"/>
      <c r="U580" s="37"/>
      <c r="V580" s="37"/>
      <c r="W580" s="37"/>
      <c r="X580" s="37"/>
      <c r="Y580" s="37"/>
      <c r="Z580" s="37"/>
      <c r="AA580" s="37"/>
      <c r="AB580" s="37"/>
      <c r="AC580" s="37"/>
      <c r="AD580" s="37"/>
      <c r="AE580" s="37"/>
      <c r="AT580" s="20" t="s">
        <v>134</v>
      </c>
      <c r="AU580" s="20" t="s">
        <v>85</v>
      </c>
    </row>
    <row r="581" spans="1:65" s="2" customFormat="1" ht="10.199999999999999">
      <c r="A581" s="37"/>
      <c r="B581" s="38"/>
      <c r="C581" s="39"/>
      <c r="D581" s="195" t="s">
        <v>136</v>
      </c>
      <c r="E581" s="39"/>
      <c r="F581" s="196" t="s">
        <v>663</v>
      </c>
      <c r="G581" s="39"/>
      <c r="H581" s="39"/>
      <c r="I581" s="192"/>
      <c r="J581" s="39"/>
      <c r="K581" s="39"/>
      <c r="L581" s="42"/>
      <c r="M581" s="193"/>
      <c r="N581" s="194"/>
      <c r="O581" s="68"/>
      <c r="P581" s="68"/>
      <c r="Q581" s="68"/>
      <c r="R581" s="68"/>
      <c r="S581" s="68"/>
      <c r="T581" s="69"/>
      <c r="U581" s="37"/>
      <c r="V581" s="37"/>
      <c r="W581" s="37"/>
      <c r="X581" s="37"/>
      <c r="Y581" s="37"/>
      <c r="Z581" s="37"/>
      <c r="AA581" s="37"/>
      <c r="AB581" s="37"/>
      <c r="AC581" s="37"/>
      <c r="AD581" s="37"/>
      <c r="AE581" s="37"/>
      <c r="AT581" s="20" t="s">
        <v>136</v>
      </c>
      <c r="AU581" s="20" t="s">
        <v>85</v>
      </c>
    </row>
    <row r="582" spans="1:65" s="2" customFormat="1" ht="28.8">
      <c r="A582" s="37"/>
      <c r="B582" s="38"/>
      <c r="C582" s="39"/>
      <c r="D582" s="190" t="s">
        <v>138</v>
      </c>
      <c r="E582" s="39"/>
      <c r="F582" s="197" t="s">
        <v>664</v>
      </c>
      <c r="G582" s="39"/>
      <c r="H582" s="39"/>
      <c r="I582" s="192"/>
      <c r="J582" s="39"/>
      <c r="K582" s="39"/>
      <c r="L582" s="42"/>
      <c r="M582" s="193"/>
      <c r="N582" s="194"/>
      <c r="O582" s="68"/>
      <c r="P582" s="68"/>
      <c r="Q582" s="68"/>
      <c r="R582" s="68"/>
      <c r="S582" s="68"/>
      <c r="T582" s="69"/>
      <c r="U582" s="37"/>
      <c r="V582" s="37"/>
      <c r="W582" s="37"/>
      <c r="X582" s="37"/>
      <c r="Y582" s="37"/>
      <c r="Z582" s="37"/>
      <c r="AA582" s="37"/>
      <c r="AB582" s="37"/>
      <c r="AC582" s="37"/>
      <c r="AD582" s="37"/>
      <c r="AE582" s="37"/>
      <c r="AT582" s="20" t="s">
        <v>138</v>
      </c>
      <c r="AU582" s="20" t="s">
        <v>85</v>
      </c>
    </row>
    <row r="583" spans="1:65" s="15" customFormat="1" ht="20.399999999999999">
      <c r="B583" s="220"/>
      <c r="C583" s="221"/>
      <c r="D583" s="190" t="s">
        <v>140</v>
      </c>
      <c r="E583" s="222" t="s">
        <v>19</v>
      </c>
      <c r="F583" s="223" t="s">
        <v>665</v>
      </c>
      <c r="G583" s="221"/>
      <c r="H583" s="222" t="s">
        <v>19</v>
      </c>
      <c r="I583" s="224"/>
      <c r="J583" s="221"/>
      <c r="K583" s="221"/>
      <c r="L583" s="225"/>
      <c r="M583" s="226"/>
      <c r="N583" s="227"/>
      <c r="O583" s="227"/>
      <c r="P583" s="227"/>
      <c r="Q583" s="227"/>
      <c r="R583" s="227"/>
      <c r="S583" s="227"/>
      <c r="T583" s="228"/>
      <c r="AT583" s="229" t="s">
        <v>140</v>
      </c>
      <c r="AU583" s="229" t="s">
        <v>85</v>
      </c>
      <c r="AV583" s="15" t="s">
        <v>83</v>
      </c>
      <c r="AW583" s="15" t="s">
        <v>36</v>
      </c>
      <c r="AX583" s="15" t="s">
        <v>75</v>
      </c>
      <c r="AY583" s="229" t="s">
        <v>125</v>
      </c>
    </row>
    <row r="584" spans="1:65" s="13" customFormat="1" ht="20.399999999999999">
      <c r="B584" s="198"/>
      <c r="C584" s="199"/>
      <c r="D584" s="190" t="s">
        <v>140</v>
      </c>
      <c r="E584" s="200" t="s">
        <v>19</v>
      </c>
      <c r="F584" s="201" t="s">
        <v>666</v>
      </c>
      <c r="G584" s="199"/>
      <c r="H584" s="202">
        <v>58.628</v>
      </c>
      <c r="I584" s="203"/>
      <c r="J584" s="199"/>
      <c r="K584" s="199"/>
      <c r="L584" s="204"/>
      <c r="M584" s="205"/>
      <c r="N584" s="206"/>
      <c r="O584" s="206"/>
      <c r="P584" s="206"/>
      <c r="Q584" s="206"/>
      <c r="R584" s="206"/>
      <c r="S584" s="206"/>
      <c r="T584" s="207"/>
      <c r="AT584" s="208" t="s">
        <v>140</v>
      </c>
      <c r="AU584" s="208" t="s">
        <v>85</v>
      </c>
      <c r="AV584" s="13" t="s">
        <v>85</v>
      </c>
      <c r="AW584" s="13" t="s">
        <v>36</v>
      </c>
      <c r="AX584" s="13" t="s">
        <v>75</v>
      </c>
      <c r="AY584" s="208" t="s">
        <v>125</v>
      </c>
    </row>
    <row r="585" spans="1:65" s="13" customFormat="1" ht="20.399999999999999">
      <c r="B585" s="198"/>
      <c r="C585" s="199"/>
      <c r="D585" s="190" t="s">
        <v>140</v>
      </c>
      <c r="E585" s="200" t="s">
        <v>19</v>
      </c>
      <c r="F585" s="201" t="s">
        <v>667</v>
      </c>
      <c r="G585" s="199"/>
      <c r="H585" s="202">
        <v>53.94</v>
      </c>
      <c r="I585" s="203"/>
      <c r="J585" s="199"/>
      <c r="K585" s="199"/>
      <c r="L585" s="204"/>
      <c r="M585" s="205"/>
      <c r="N585" s="206"/>
      <c r="O585" s="206"/>
      <c r="P585" s="206"/>
      <c r="Q585" s="206"/>
      <c r="R585" s="206"/>
      <c r="S585" s="206"/>
      <c r="T585" s="207"/>
      <c r="AT585" s="208" t="s">
        <v>140</v>
      </c>
      <c r="AU585" s="208" t="s">
        <v>85</v>
      </c>
      <c r="AV585" s="13" t="s">
        <v>85</v>
      </c>
      <c r="AW585" s="13" t="s">
        <v>36</v>
      </c>
      <c r="AX585" s="13" t="s">
        <v>75</v>
      </c>
      <c r="AY585" s="208" t="s">
        <v>125</v>
      </c>
    </row>
    <row r="586" spans="1:65" s="13" customFormat="1" ht="10.199999999999999">
      <c r="B586" s="198"/>
      <c r="C586" s="199"/>
      <c r="D586" s="190" t="s">
        <v>140</v>
      </c>
      <c r="E586" s="200" t="s">
        <v>19</v>
      </c>
      <c r="F586" s="201" t="s">
        <v>668</v>
      </c>
      <c r="G586" s="199"/>
      <c r="H586" s="202">
        <v>4.7489999999999997</v>
      </c>
      <c r="I586" s="203"/>
      <c r="J586" s="199"/>
      <c r="K586" s="199"/>
      <c r="L586" s="204"/>
      <c r="M586" s="205"/>
      <c r="N586" s="206"/>
      <c r="O586" s="206"/>
      <c r="P586" s="206"/>
      <c r="Q586" s="206"/>
      <c r="R586" s="206"/>
      <c r="S586" s="206"/>
      <c r="T586" s="207"/>
      <c r="AT586" s="208" t="s">
        <v>140</v>
      </c>
      <c r="AU586" s="208" t="s">
        <v>85</v>
      </c>
      <c r="AV586" s="13" t="s">
        <v>85</v>
      </c>
      <c r="AW586" s="13" t="s">
        <v>36</v>
      </c>
      <c r="AX586" s="13" t="s">
        <v>75</v>
      </c>
      <c r="AY586" s="208" t="s">
        <v>125</v>
      </c>
    </row>
    <row r="587" spans="1:65" s="13" customFormat="1" ht="20.399999999999999">
      <c r="B587" s="198"/>
      <c r="C587" s="199"/>
      <c r="D587" s="190" t="s">
        <v>140</v>
      </c>
      <c r="E587" s="200" t="s">
        <v>19</v>
      </c>
      <c r="F587" s="201" t="s">
        <v>669</v>
      </c>
      <c r="G587" s="199"/>
      <c r="H587" s="202">
        <v>115.44</v>
      </c>
      <c r="I587" s="203"/>
      <c r="J587" s="199"/>
      <c r="K587" s="199"/>
      <c r="L587" s="204"/>
      <c r="M587" s="205"/>
      <c r="N587" s="206"/>
      <c r="O587" s="206"/>
      <c r="P587" s="206"/>
      <c r="Q587" s="206"/>
      <c r="R587" s="206"/>
      <c r="S587" s="206"/>
      <c r="T587" s="207"/>
      <c r="AT587" s="208" t="s">
        <v>140</v>
      </c>
      <c r="AU587" s="208" t="s">
        <v>85</v>
      </c>
      <c r="AV587" s="13" t="s">
        <v>85</v>
      </c>
      <c r="AW587" s="13" t="s">
        <v>36</v>
      </c>
      <c r="AX587" s="13" t="s">
        <v>75</v>
      </c>
      <c r="AY587" s="208" t="s">
        <v>125</v>
      </c>
    </row>
    <row r="588" spans="1:65" s="16" customFormat="1" ht="10.199999999999999">
      <c r="B588" s="240"/>
      <c r="C588" s="241"/>
      <c r="D588" s="190" t="s">
        <v>140</v>
      </c>
      <c r="E588" s="242" t="s">
        <v>19</v>
      </c>
      <c r="F588" s="243" t="s">
        <v>263</v>
      </c>
      <c r="G588" s="241"/>
      <c r="H588" s="244">
        <v>232.75700000000001</v>
      </c>
      <c r="I588" s="245"/>
      <c r="J588" s="241"/>
      <c r="K588" s="241"/>
      <c r="L588" s="246"/>
      <c r="M588" s="247"/>
      <c r="N588" s="248"/>
      <c r="O588" s="248"/>
      <c r="P588" s="248"/>
      <c r="Q588" s="248"/>
      <c r="R588" s="248"/>
      <c r="S588" s="248"/>
      <c r="T588" s="249"/>
      <c r="AT588" s="250" t="s">
        <v>140</v>
      </c>
      <c r="AU588" s="250" t="s">
        <v>85</v>
      </c>
      <c r="AV588" s="16" t="s">
        <v>153</v>
      </c>
      <c r="AW588" s="16" t="s">
        <v>36</v>
      </c>
      <c r="AX588" s="16" t="s">
        <v>75</v>
      </c>
      <c r="AY588" s="250" t="s">
        <v>125</v>
      </c>
    </row>
    <row r="589" spans="1:65" s="15" customFormat="1" ht="20.399999999999999">
      <c r="B589" s="220"/>
      <c r="C589" s="221"/>
      <c r="D589" s="190" t="s">
        <v>140</v>
      </c>
      <c r="E589" s="222" t="s">
        <v>19</v>
      </c>
      <c r="F589" s="223" t="s">
        <v>670</v>
      </c>
      <c r="G589" s="221"/>
      <c r="H589" s="222" t="s">
        <v>19</v>
      </c>
      <c r="I589" s="224"/>
      <c r="J589" s="221"/>
      <c r="K589" s="221"/>
      <c r="L589" s="225"/>
      <c r="M589" s="226"/>
      <c r="N589" s="227"/>
      <c r="O589" s="227"/>
      <c r="P589" s="227"/>
      <c r="Q589" s="227"/>
      <c r="R589" s="227"/>
      <c r="S589" s="227"/>
      <c r="T589" s="228"/>
      <c r="AT589" s="229" t="s">
        <v>140</v>
      </c>
      <c r="AU589" s="229" t="s">
        <v>85</v>
      </c>
      <c r="AV589" s="15" t="s">
        <v>83</v>
      </c>
      <c r="AW589" s="15" t="s">
        <v>36</v>
      </c>
      <c r="AX589" s="15" t="s">
        <v>75</v>
      </c>
      <c r="AY589" s="229" t="s">
        <v>125</v>
      </c>
    </row>
    <row r="590" spans="1:65" s="13" customFormat="1" ht="10.199999999999999">
      <c r="B590" s="198"/>
      <c r="C590" s="199"/>
      <c r="D590" s="190" t="s">
        <v>140</v>
      </c>
      <c r="E590" s="200" t="s">
        <v>19</v>
      </c>
      <c r="F590" s="201" t="s">
        <v>671</v>
      </c>
      <c r="G590" s="199"/>
      <c r="H590" s="202">
        <v>87.941999999999993</v>
      </c>
      <c r="I590" s="203"/>
      <c r="J590" s="199"/>
      <c r="K590" s="199"/>
      <c r="L590" s="204"/>
      <c r="M590" s="205"/>
      <c r="N590" s="206"/>
      <c r="O590" s="206"/>
      <c r="P590" s="206"/>
      <c r="Q590" s="206"/>
      <c r="R590" s="206"/>
      <c r="S590" s="206"/>
      <c r="T590" s="207"/>
      <c r="AT590" s="208" t="s">
        <v>140</v>
      </c>
      <c r="AU590" s="208" t="s">
        <v>85</v>
      </c>
      <c r="AV590" s="13" t="s">
        <v>85</v>
      </c>
      <c r="AW590" s="13" t="s">
        <v>36</v>
      </c>
      <c r="AX590" s="13" t="s">
        <v>75</v>
      </c>
      <c r="AY590" s="208" t="s">
        <v>125</v>
      </c>
    </row>
    <row r="591" spans="1:65" s="13" customFormat="1" ht="10.199999999999999">
      <c r="B591" s="198"/>
      <c r="C591" s="199"/>
      <c r="D591" s="190" t="s">
        <v>140</v>
      </c>
      <c r="E591" s="200" t="s">
        <v>19</v>
      </c>
      <c r="F591" s="201" t="s">
        <v>672</v>
      </c>
      <c r="G591" s="199"/>
      <c r="H591" s="202">
        <v>80.911000000000001</v>
      </c>
      <c r="I591" s="203"/>
      <c r="J591" s="199"/>
      <c r="K591" s="199"/>
      <c r="L591" s="204"/>
      <c r="M591" s="205"/>
      <c r="N591" s="206"/>
      <c r="O591" s="206"/>
      <c r="P591" s="206"/>
      <c r="Q591" s="206"/>
      <c r="R591" s="206"/>
      <c r="S591" s="206"/>
      <c r="T591" s="207"/>
      <c r="AT591" s="208" t="s">
        <v>140</v>
      </c>
      <c r="AU591" s="208" t="s">
        <v>85</v>
      </c>
      <c r="AV591" s="13" t="s">
        <v>85</v>
      </c>
      <c r="AW591" s="13" t="s">
        <v>36</v>
      </c>
      <c r="AX591" s="13" t="s">
        <v>75</v>
      </c>
      <c r="AY591" s="208" t="s">
        <v>125</v>
      </c>
    </row>
    <row r="592" spans="1:65" s="13" customFormat="1" ht="10.199999999999999">
      <c r="B592" s="198"/>
      <c r="C592" s="199"/>
      <c r="D592" s="190" t="s">
        <v>140</v>
      </c>
      <c r="E592" s="200" t="s">
        <v>19</v>
      </c>
      <c r="F592" s="201" t="s">
        <v>673</v>
      </c>
      <c r="G592" s="199"/>
      <c r="H592" s="202">
        <v>7.1239999999999997</v>
      </c>
      <c r="I592" s="203"/>
      <c r="J592" s="199"/>
      <c r="K592" s="199"/>
      <c r="L592" s="204"/>
      <c r="M592" s="205"/>
      <c r="N592" s="206"/>
      <c r="O592" s="206"/>
      <c r="P592" s="206"/>
      <c r="Q592" s="206"/>
      <c r="R592" s="206"/>
      <c r="S592" s="206"/>
      <c r="T592" s="207"/>
      <c r="AT592" s="208" t="s">
        <v>140</v>
      </c>
      <c r="AU592" s="208" t="s">
        <v>85</v>
      </c>
      <c r="AV592" s="13" t="s">
        <v>85</v>
      </c>
      <c r="AW592" s="13" t="s">
        <v>36</v>
      </c>
      <c r="AX592" s="13" t="s">
        <v>75</v>
      </c>
      <c r="AY592" s="208" t="s">
        <v>125</v>
      </c>
    </row>
    <row r="593" spans="1:65" s="13" customFormat="1" ht="10.199999999999999">
      <c r="B593" s="198"/>
      <c r="C593" s="199"/>
      <c r="D593" s="190" t="s">
        <v>140</v>
      </c>
      <c r="E593" s="200" t="s">
        <v>19</v>
      </c>
      <c r="F593" s="201" t="s">
        <v>674</v>
      </c>
      <c r="G593" s="199"/>
      <c r="H593" s="202">
        <v>173.15899999999999</v>
      </c>
      <c r="I593" s="203"/>
      <c r="J593" s="199"/>
      <c r="K593" s="199"/>
      <c r="L593" s="204"/>
      <c r="M593" s="205"/>
      <c r="N593" s="206"/>
      <c r="O593" s="206"/>
      <c r="P593" s="206"/>
      <c r="Q593" s="206"/>
      <c r="R593" s="206"/>
      <c r="S593" s="206"/>
      <c r="T593" s="207"/>
      <c r="AT593" s="208" t="s">
        <v>140</v>
      </c>
      <c r="AU593" s="208" t="s">
        <v>85</v>
      </c>
      <c r="AV593" s="13" t="s">
        <v>85</v>
      </c>
      <c r="AW593" s="13" t="s">
        <v>36</v>
      </c>
      <c r="AX593" s="13" t="s">
        <v>75</v>
      </c>
      <c r="AY593" s="208" t="s">
        <v>125</v>
      </c>
    </row>
    <row r="594" spans="1:65" s="16" customFormat="1" ht="10.199999999999999">
      <c r="B594" s="240"/>
      <c r="C594" s="241"/>
      <c r="D594" s="190" t="s">
        <v>140</v>
      </c>
      <c r="E594" s="242" t="s">
        <v>19</v>
      </c>
      <c r="F594" s="243" t="s">
        <v>263</v>
      </c>
      <c r="G594" s="241"/>
      <c r="H594" s="244">
        <v>349.13600000000002</v>
      </c>
      <c r="I594" s="245"/>
      <c r="J594" s="241"/>
      <c r="K594" s="241"/>
      <c r="L594" s="246"/>
      <c r="M594" s="247"/>
      <c r="N594" s="248"/>
      <c r="O594" s="248"/>
      <c r="P594" s="248"/>
      <c r="Q594" s="248"/>
      <c r="R594" s="248"/>
      <c r="S594" s="248"/>
      <c r="T594" s="249"/>
      <c r="AT594" s="250" t="s">
        <v>140</v>
      </c>
      <c r="AU594" s="250" t="s">
        <v>85</v>
      </c>
      <c r="AV594" s="16" t="s">
        <v>153</v>
      </c>
      <c r="AW594" s="16" t="s">
        <v>36</v>
      </c>
      <c r="AX594" s="16" t="s">
        <v>75</v>
      </c>
      <c r="AY594" s="250" t="s">
        <v>125</v>
      </c>
    </row>
    <row r="595" spans="1:65" s="14" customFormat="1" ht="10.199999999999999">
      <c r="B595" s="209"/>
      <c r="C595" s="210"/>
      <c r="D595" s="190" t="s">
        <v>140</v>
      </c>
      <c r="E595" s="211" t="s">
        <v>19</v>
      </c>
      <c r="F595" s="212" t="s">
        <v>145</v>
      </c>
      <c r="G595" s="210"/>
      <c r="H595" s="213">
        <v>581.89300000000003</v>
      </c>
      <c r="I595" s="214"/>
      <c r="J595" s="210"/>
      <c r="K595" s="210"/>
      <c r="L595" s="215"/>
      <c r="M595" s="216"/>
      <c r="N595" s="217"/>
      <c r="O595" s="217"/>
      <c r="P595" s="217"/>
      <c r="Q595" s="217"/>
      <c r="R595" s="217"/>
      <c r="S595" s="217"/>
      <c r="T595" s="218"/>
      <c r="AT595" s="219" t="s">
        <v>140</v>
      </c>
      <c r="AU595" s="219" t="s">
        <v>85</v>
      </c>
      <c r="AV595" s="14" t="s">
        <v>132</v>
      </c>
      <c r="AW595" s="14" t="s">
        <v>36</v>
      </c>
      <c r="AX595" s="14" t="s">
        <v>83</v>
      </c>
      <c r="AY595" s="219" t="s">
        <v>125</v>
      </c>
    </row>
    <row r="596" spans="1:65" s="2" customFormat="1" ht="24.15" customHeight="1">
      <c r="A596" s="37"/>
      <c r="B596" s="38"/>
      <c r="C596" s="230" t="s">
        <v>675</v>
      </c>
      <c r="D596" s="230" t="s">
        <v>217</v>
      </c>
      <c r="E596" s="231" t="s">
        <v>676</v>
      </c>
      <c r="F596" s="232" t="s">
        <v>677</v>
      </c>
      <c r="G596" s="233" t="s">
        <v>130</v>
      </c>
      <c r="H596" s="234">
        <v>401.50599999999997</v>
      </c>
      <c r="I596" s="235"/>
      <c r="J596" s="236">
        <f>ROUND(I596*H596,2)</f>
        <v>0</v>
      </c>
      <c r="K596" s="232" t="s">
        <v>131</v>
      </c>
      <c r="L596" s="237"/>
      <c r="M596" s="238" t="s">
        <v>19</v>
      </c>
      <c r="N596" s="239" t="s">
        <v>48</v>
      </c>
      <c r="O596" s="68"/>
      <c r="P596" s="186">
        <f>O596*H596</f>
        <v>0</v>
      </c>
      <c r="Q596" s="186">
        <v>1.5E-3</v>
      </c>
      <c r="R596" s="186">
        <f>Q596*H596</f>
        <v>0.60225899999999999</v>
      </c>
      <c r="S596" s="186">
        <v>0</v>
      </c>
      <c r="T596" s="187">
        <f>S596*H596</f>
        <v>0</v>
      </c>
      <c r="U596" s="37"/>
      <c r="V596" s="37"/>
      <c r="W596" s="37"/>
      <c r="X596" s="37"/>
      <c r="Y596" s="37"/>
      <c r="Z596" s="37"/>
      <c r="AA596" s="37"/>
      <c r="AB596" s="37"/>
      <c r="AC596" s="37"/>
      <c r="AD596" s="37"/>
      <c r="AE596" s="37"/>
      <c r="AR596" s="188" t="s">
        <v>381</v>
      </c>
      <c r="AT596" s="188" t="s">
        <v>217</v>
      </c>
      <c r="AU596" s="188" t="s">
        <v>85</v>
      </c>
      <c r="AY596" s="20" t="s">
        <v>125</v>
      </c>
      <c r="BE596" s="189">
        <f>IF(N596="základní",J596,0)</f>
        <v>0</v>
      </c>
      <c r="BF596" s="189">
        <f>IF(N596="snížená",J596,0)</f>
        <v>0</v>
      </c>
      <c r="BG596" s="189">
        <f>IF(N596="zákl. přenesená",J596,0)</f>
        <v>0</v>
      </c>
      <c r="BH596" s="189">
        <f>IF(N596="sníž. přenesená",J596,0)</f>
        <v>0</v>
      </c>
      <c r="BI596" s="189">
        <f>IF(N596="nulová",J596,0)</f>
        <v>0</v>
      </c>
      <c r="BJ596" s="20" t="s">
        <v>132</v>
      </c>
      <c r="BK596" s="189">
        <f>ROUND(I596*H596,2)</f>
        <v>0</v>
      </c>
      <c r="BL596" s="20" t="s">
        <v>253</v>
      </c>
      <c r="BM596" s="188" t="s">
        <v>678</v>
      </c>
    </row>
    <row r="597" spans="1:65" s="2" customFormat="1" ht="19.2">
      <c r="A597" s="37"/>
      <c r="B597" s="38"/>
      <c r="C597" s="39"/>
      <c r="D597" s="190" t="s">
        <v>134</v>
      </c>
      <c r="E597" s="39"/>
      <c r="F597" s="191" t="s">
        <v>677</v>
      </c>
      <c r="G597" s="39"/>
      <c r="H597" s="39"/>
      <c r="I597" s="192"/>
      <c r="J597" s="39"/>
      <c r="K597" s="39"/>
      <c r="L597" s="42"/>
      <c r="M597" s="193"/>
      <c r="N597" s="194"/>
      <c r="O597" s="68"/>
      <c r="P597" s="68"/>
      <c r="Q597" s="68"/>
      <c r="R597" s="68"/>
      <c r="S597" s="68"/>
      <c r="T597" s="69"/>
      <c r="U597" s="37"/>
      <c r="V597" s="37"/>
      <c r="W597" s="37"/>
      <c r="X597" s="37"/>
      <c r="Y597" s="37"/>
      <c r="Z597" s="37"/>
      <c r="AA597" s="37"/>
      <c r="AB597" s="37"/>
      <c r="AC597" s="37"/>
      <c r="AD597" s="37"/>
      <c r="AE597" s="37"/>
      <c r="AT597" s="20" t="s">
        <v>134</v>
      </c>
      <c r="AU597" s="20" t="s">
        <v>85</v>
      </c>
    </row>
    <row r="598" spans="1:65" s="15" customFormat="1" ht="20.399999999999999">
      <c r="B598" s="220"/>
      <c r="C598" s="221"/>
      <c r="D598" s="190" t="s">
        <v>140</v>
      </c>
      <c r="E598" s="222" t="s">
        <v>19</v>
      </c>
      <c r="F598" s="223" t="s">
        <v>670</v>
      </c>
      <c r="G598" s="221"/>
      <c r="H598" s="222" t="s">
        <v>19</v>
      </c>
      <c r="I598" s="224"/>
      <c r="J598" s="221"/>
      <c r="K598" s="221"/>
      <c r="L598" s="225"/>
      <c r="M598" s="226"/>
      <c r="N598" s="227"/>
      <c r="O598" s="227"/>
      <c r="P598" s="227"/>
      <c r="Q598" s="227"/>
      <c r="R598" s="227"/>
      <c r="S598" s="227"/>
      <c r="T598" s="228"/>
      <c r="AT598" s="229" t="s">
        <v>140</v>
      </c>
      <c r="AU598" s="229" t="s">
        <v>85</v>
      </c>
      <c r="AV598" s="15" t="s">
        <v>83</v>
      </c>
      <c r="AW598" s="15" t="s">
        <v>36</v>
      </c>
      <c r="AX598" s="15" t="s">
        <v>75</v>
      </c>
      <c r="AY598" s="229" t="s">
        <v>125</v>
      </c>
    </row>
    <row r="599" spans="1:65" s="13" customFormat="1" ht="10.199999999999999">
      <c r="B599" s="198"/>
      <c r="C599" s="199"/>
      <c r="D599" s="190" t="s">
        <v>140</v>
      </c>
      <c r="E599" s="200" t="s">
        <v>19</v>
      </c>
      <c r="F599" s="201" t="s">
        <v>679</v>
      </c>
      <c r="G599" s="199"/>
      <c r="H599" s="202">
        <v>101.133</v>
      </c>
      <c r="I599" s="203"/>
      <c r="J599" s="199"/>
      <c r="K599" s="199"/>
      <c r="L599" s="204"/>
      <c r="M599" s="205"/>
      <c r="N599" s="206"/>
      <c r="O599" s="206"/>
      <c r="P599" s="206"/>
      <c r="Q599" s="206"/>
      <c r="R599" s="206"/>
      <c r="S599" s="206"/>
      <c r="T599" s="207"/>
      <c r="AT599" s="208" t="s">
        <v>140</v>
      </c>
      <c r="AU599" s="208" t="s">
        <v>85</v>
      </c>
      <c r="AV599" s="13" t="s">
        <v>85</v>
      </c>
      <c r="AW599" s="13" t="s">
        <v>36</v>
      </c>
      <c r="AX599" s="13" t="s">
        <v>75</v>
      </c>
      <c r="AY599" s="208" t="s">
        <v>125</v>
      </c>
    </row>
    <row r="600" spans="1:65" s="13" customFormat="1" ht="10.199999999999999">
      <c r="B600" s="198"/>
      <c r="C600" s="199"/>
      <c r="D600" s="190" t="s">
        <v>140</v>
      </c>
      <c r="E600" s="200" t="s">
        <v>19</v>
      </c>
      <c r="F600" s="201" t="s">
        <v>680</v>
      </c>
      <c r="G600" s="199"/>
      <c r="H600" s="202">
        <v>93.046999999999997</v>
      </c>
      <c r="I600" s="203"/>
      <c r="J600" s="199"/>
      <c r="K600" s="199"/>
      <c r="L600" s="204"/>
      <c r="M600" s="205"/>
      <c r="N600" s="206"/>
      <c r="O600" s="206"/>
      <c r="P600" s="206"/>
      <c r="Q600" s="206"/>
      <c r="R600" s="206"/>
      <c r="S600" s="206"/>
      <c r="T600" s="207"/>
      <c r="AT600" s="208" t="s">
        <v>140</v>
      </c>
      <c r="AU600" s="208" t="s">
        <v>85</v>
      </c>
      <c r="AV600" s="13" t="s">
        <v>85</v>
      </c>
      <c r="AW600" s="13" t="s">
        <v>36</v>
      </c>
      <c r="AX600" s="13" t="s">
        <v>75</v>
      </c>
      <c r="AY600" s="208" t="s">
        <v>125</v>
      </c>
    </row>
    <row r="601" spans="1:65" s="13" customFormat="1" ht="10.199999999999999">
      <c r="B601" s="198"/>
      <c r="C601" s="199"/>
      <c r="D601" s="190" t="s">
        <v>140</v>
      </c>
      <c r="E601" s="200" t="s">
        <v>19</v>
      </c>
      <c r="F601" s="201" t="s">
        <v>681</v>
      </c>
      <c r="G601" s="199"/>
      <c r="H601" s="202">
        <v>8.1929999999999996</v>
      </c>
      <c r="I601" s="203"/>
      <c r="J601" s="199"/>
      <c r="K601" s="199"/>
      <c r="L601" s="204"/>
      <c r="M601" s="205"/>
      <c r="N601" s="206"/>
      <c r="O601" s="206"/>
      <c r="P601" s="206"/>
      <c r="Q601" s="206"/>
      <c r="R601" s="206"/>
      <c r="S601" s="206"/>
      <c r="T601" s="207"/>
      <c r="AT601" s="208" t="s">
        <v>140</v>
      </c>
      <c r="AU601" s="208" t="s">
        <v>85</v>
      </c>
      <c r="AV601" s="13" t="s">
        <v>85</v>
      </c>
      <c r="AW601" s="13" t="s">
        <v>36</v>
      </c>
      <c r="AX601" s="13" t="s">
        <v>75</v>
      </c>
      <c r="AY601" s="208" t="s">
        <v>125</v>
      </c>
    </row>
    <row r="602" spans="1:65" s="13" customFormat="1" ht="10.199999999999999">
      <c r="B602" s="198"/>
      <c r="C602" s="199"/>
      <c r="D602" s="190" t="s">
        <v>140</v>
      </c>
      <c r="E602" s="200" t="s">
        <v>19</v>
      </c>
      <c r="F602" s="201" t="s">
        <v>682</v>
      </c>
      <c r="G602" s="199"/>
      <c r="H602" s="202">
        <v>199.13300000000001</v>
      </c>
      <c r="I602" s="203"/>
      <c r="J602" s="199"/>
      <c r="K602" s="199"/>
      <c r="L602" s="204"/>
      <c r="M602" s="205"/>
      <c r="N602" s="206"/>
      <c r="O602" s="206"/>
      <c r="P602" s="206"/>
      <c r="Q602" s="206"/>
      <c r="R602" s="206"/>
      <c r="S602" s="206"/>
      <c r="T602" s="207"/>
      <c r="AT602" s="208" t="s">
        <v>140</v>
      </c>
      <c r="AU602" s="208" t="s">
        <v>85</v>
      </c>
      <c r="AV602" s="13" t="s">
        <v>85</v>
      </c>
      <c r="AW602" s="13" t="s">
        <v>36</v>
      </c>
      <c r="AX602" s="13" t="s">
        <v>75</v>
      </c>
      <c r="AY602" s="208" t="s">
        <v>125</v>
      </c>
    </row>
    <row r="603" spans="1:65" s="14" customFormat="1" ht="10.199999999999999">
      <c r="B603" s="209"/>
      <c r="C603" s="210"/>
      <c r="D603" s="190" t="s">
        <v>140</v>
      </c>
      <c r="E603" s="211" t="s">
        <v>19</v>
      </c>
      <c r="F603" s="212" t="s">
        <v>145</v>
      </c>
      <c r="G603" s="210"/>
      <c r="H603" s="213">
        <v>401.50599999999997</v>
      </c>
      <c r="I603" s="214"/>
      <c r="J603" s="210"/>
      <c r="K603" s="210"/>
      <c r="L603" s="215"/>
      <c r="M603" s="216"/>
      <c r="N603" s="217"/>
      <c r="O603" s="217"/>
      <c r="P603" s="217"/>
      <c r="Q603" s="217"/>
      <c r="R603" s="217"/>
      <c r="S603" s="217"/>
      <c r="T603" s="218"/>
      <c r="AT603" s="219" t="s">
        <v>140</v>
      </c>
      <c r="AU603" s="219" t="s">
        <v>85</v>
      </c>
      <c r="AV603" s="14" t="s">
        <v>132</v>
      </c>
      <c r="AW603" s="14" t="s">
        <v>36</v>
      </c>
      <c r="AX603" s="14" t="s">
        <v>83</v>
      </c>
      <c r="AY603" s="219" t="s">
        <v>125</v>
      </c>
    </row>
    <row r="604" spans="1:65" s="2" customFormat="1" ht="24.15" customHeight="1">
      <c r="A604" s="37"/>
      <c r="B604" s="38"/>
      <c r="C604" s="177" t="s">
        <v>683</v>
      </c>
      <c r="D604" s="177" t="s">
        <v>127</v>
      </c>
      <c r="E604" s="178" t="s">
        <v>684</v>
      </c>
      <c r="F604" s="179" t="s">
        <v>685</v>
      </c>
      <c r="G604" s="180" t="s">
        <v>199</v>
      </c>
      <c r="H604" s="181">
        <v>1.7190000000000001</v>
      </c>
      <c r="I604" s="182"/>
      <c r="J604" s="183">
        <f>ROUND(I604*H604,2)</f>
        <v>0</v>
      </c>
      <c r="K604" s="179" t="s">
        <v>131</v>
      </c>
      <c r="L604" s="42"/>
      <c r="M604" s="184" t="s">
        <v>19</v>
      </c>
      <c r="N604" s="185" t="s">
        <v>48</v>
      </c>
      <c r="O604" s="68"/>
      <c r="P604" s="186">
        <f>O604*H604</f>
        <v>0</v>
      </c>
      <c r="Q604" s="186">
        <v>0</v>
      </c>
      <c r="R604" s="186">
        <f>Q604*H604</f>
        <v>0</v>
      </c>
      <c r="S604" s="186">
        <v>0</v>
      </c>
      <c r="T604" s="187">
        <f>S604*H604</f>
        <v>0</v>
      </c>
      <c r="U604" s="37"/>
      <c r="V604" s="37"/>
      <c r="W604" s="37"/>
      <c r="X604" s="37"/>
      <c r="Y604" s="37"/>
      <c r="Z604" s="37"/>
      <c r="AA604" s="37"/>
      <c r="AB604" s="37"/>
      <c r="AC604" s="37"/>
      <c r="AD604" s="37"/>
      <c r="AE604" s="37"/>
      <c r="AR604" s="188" t="s">
        <v>253</v>
      </c>
      <c r="AT604" s="188" t="s">
        <v>127</v>
      </c>
      <c r="AU604" s="188" t="s">
        <v>85</v>
      </c>
      <c r="AY604" s="20" t="s">
        <v>125</v>
      </c>
      <c r="BE604" s="189">
        <f>IF(N604="základní",J604,0)</f>
        <v>0</v>
      </c>
      <c r="BF604" s="189">
        <f>IF(N604="snížená",J604,0)</f>
        <v>0</v>
      </c>
      <c r="BG604" s="189">
        <f>IF(N604="zákl. přenesená",J604,0)</f>
        <v>0</v>
      </c>
      <c r="BH604" s="189">
        <f>IF(N604="sníž. přenesená",J604,0)</f>
        <v>0</v>
      </c>
      <c r="BI604" s="189">
        <f>IF(N604="nulová",J604,0)</f>
        <v>0</v>
      </c>
      <c r="BJ604" s="20" t="s">
        <v>132</v>
      </c>
      <c r="BK604" s="189">
        <f>ROUND(I604*H604,2)</f>
        <v>0</v>
      </c>
      <c r="BL604" s="20" t="s">
        <v>253</v>
      </c>
      <c r="BM604" s="188" t="s">
        <v>686</v>
      </c>
    </row>
    <row r="605" spans="1:65" s="2" customFormat="1" ht="28.8">
      <c r="A605" s="37"/>
      <c r="B605" s="38"/>
      <c r="C605" s="39"/>
      <c r="D605" s="190" t="s">
        <v>134</v>
      </c>
      <c r="E605" s="39"/>
      <c r="F605" s="191" t="s">
        <v>687</v>
      </c>
      <c r="G605" s="39"/>
      <c r="H605" s="39"/>
      <c r="I605" s="192"/>
      <c r="J605" s="39"/>
      <c r="K605" s="39"/>
      <c r="L605" s="42"/>
      <c r="M605" s="193"/>
      <c r="N605" s="194"/>
      <c r="O605" s="68"/>
      <c r="P605" s="68"/>
      <c r="Q605" s="68"/>
      <c r="R605" s="68"/>
      <c r="S605" s="68"/>
      <c r="T605" s="69"/>
      <c r="U605" s="37"/>
      <c r="V605" s="37"/>
      <c r="W605" s="37"/>
      <c r="X605" s="37"/>
      <c r="Y605" s="37"/>
      <c r="Z605" s="37"/>
      <c r="AA605" s="37"/>
      <c r="AB605" s="37"/>
      <c r="AC605" s="37"/>
      <c r="AD605" s="37"/>
      <c r="AE605" s="37"/>
      <c r="AT605" s="20" t="s">
        <v>134</v>
      </c>
      <c r="AU605" s="20" t="s">
        <v>85</v>
      </c>
    </row>
    <row r="606" spans="1:65" s="2" customFormat="1" ht="10.199999999999999">
      <c r="A606" s="37"/>
      <c r="B606" s="38"/>
      <c r="C606" s="39"/>
      <c r="D606" s="195" t="s">
        <v>136</v>
      </c>
      <c r="E606" s="39"/>
      <c r="F606" s="196" t="s">
        <v>688</v>
      </c>
      <c r="G606" s="39"/>
      <c r="H606" s="39"/>
      <c r="I606" s="192"/>
      <c r="J606" s="39"/>
      <c r="K606" s="39"/>
      <c r="L606" s="42"/>
      <c r="M606" s="193"/>
      <c r="N606" s="194"/>
      <c r="O606" s="68"/>
      <c r="P606" s="68"/>
      <c r="Q606" s="68"/>
      <c r="R606" s="68"/>
      <c r="S606" s="68"/>
      <c r="T606" s="69"/>
      <c r="U606" s="37"/>
      <c r="V606" s="37"/>
      <c r="W606" s="37"/>
      <c r="X606" s="37"/>
      <c r="Y606" s="37"/>
      <c r="Z606" s="37"/>
      <c r="AA606" s="37"/>
      <c r="AB606" s="37"/>
      <c r="AC606" s="37"/>
      <c r="AD606" s="37"/>
      <c r="AE606" s="37"/>
      <c r="AT606" s="20" t="s">
        <v>136</v>
      </c>
      <c r="AU606" s="20" t="s">
        <v>85</v>
      </c>
    </row>
    <row r="607" spans="1:65" s="12" customFormat="1" ht="22.8" customHeight="1">
      <c r="B607" s="161"/>
      <c r="C607" s="162"/>
      <c r="D607" s="163" t="s">
        <v>74</v>
      </c>
      <c r="E607" s="175" t="s">
        <v>689</v>
      </c>
      <c r="F607" s="175" t="s">
        <v>690</v>
      </c>
      <c r="G607" s="162"/>
      <c r="H607" s="162"/>
      <c r="I607" s="165"/>
      <c r="J607" s="176">
        <f>BK607</f>
        <v>0</v>
      </c>
      <c r="K607" s="162"/>
      <c r="L607" s="167"/>
      <c r="M607" s="168"/>
      <c r="N607" s="169"/>
      <c r="O607" s="169"/>
      <c r="P607" s="170">
        <f>SUM(P608:P665)</f>
        <v>0</v>
      </c>
      <c r="Q607" s="169"/>
      <c r="R607" s="170">
        <f>SUM(R608:R665)</f>
        <v>1.4221038999999998</v>
      </c>
      <c r="S607" s="169"/>
      <c r="T607" s="171">
        <f>SUM(T608:T665)</f>
        <v>0.6318935</v>
      </c>
      <c r="AR607" s="172" t="s">
        <v>85</v>
      </c>
      <c r="AT607" s="173" t="s">
        <v>74</v>
      </c>
      <c r="AU607" s="173" t="s">
        <v>83</v>
      </c>
      <c r="AY607" s="172" t="s">
        <v>125</v>
      </c>
      <c r="BK607" s="174">
        <f>SUM(BK608:BK665)</f>
        <v>0</v>
      </c>
    </row>
    <row r="608" spans="1:65" s="2" customFormat="1" ht="24.15" customHeight="1">
      <c r="A608" s="37"/>
      <c r="B608" s="38"/>
      <c r="C608" s="177" t="s">
        <v>691</v>
      </c>
      <c r="D608" s="177" t="s">
        <v>127</v>
      </c>
      <c r="E608" s="178" t="s">
        <v>692</v>
      </c>
      <c r="F608" s="179" t="s">
        <v>693</v>
      </c>
      <c r="G608" s="180" t="s">
        <v>292</v>
      </c>
      <c r="H608" s="181">
        <v>191.76</v>
      </c>
      <c r="I608" s="182"/>
      <c r="J608" s="183">
        <f>ROUND(I608*H608,2)</f>
        <v>0</v>
      </c>
      <c r="K608" s="179" t="s">
        <v>131</v>
      </c>
      <c r="L608" s="42"/>
      <c r="M608" s="184" t="s">
        <v>19</v>
      </c>
      <c r="N608" s="185" t="s">
        <v>48</v>
      </c>
      <c r="O608" s="68"/>
      <c r="P608" s="186">
        <f>O608*H608</f>
        <v>0</v>
      </c>
      <c r="Q608" s="186">
        <v>0</v>
      </c>
      <c r="R608" s="186">
        <f>Q608*H608</f>
        <v>0</v>
      </c>
      <c r="S608" s="186">
        <v>1.7700000000000001E-3</v>
      </c>
      <c r="T608" s="187">
        <f>S608*H608</f>
        <v>0.33941520000000003</v>
      </c>
      <c r="U608" s="37"/>
      <c r="V608" s="37"/>
      <c r="W608" s="37"/>
      <c r="X608" s="37"/>
      <c r="Y608" s="37"/>
      <c r="Z608" s="37"/>
      <c r="AA608" s="37"/>
      <c r="AB608" s="37"/>
      <c r="AC608" s="37"/>
      <c r="AD608" s="37"/>
      <c r="AE608" s="37"/>
      <c r="AR608" s="188" t="s">
        <v>253</v>
      </c>
      <c r="AT608" s="188" t="s">
        <v>127</v>
      </c>
      <c r="AU608" s="188" t="s">
        <v>85</v>
      </c>
      <c r="AY608" s="20" t="s">
        <v>125</v>
      </c>
      <c r="BE608" s="189">
        <f>IF(N608="základní",J608,0)</f>
        <v>0</v>
      </c>
      <c r="BF608" s="189">
        <f>IF(N608="snížená",J608,0)</f>
        <v>0</v>
      </c>
      <c r="BG608" s="189">
        <f>IF(N608="zákl. přenesená",J608,0)</f>
        <v>0</v>
      </c>
      <c r="BH608" s="189">
        <f>IF(N608="sníž. přenesená",J608,0)</f>
        <v>0</v>
      </c>
      <c r="BI608" s="189">
        <f>IF(N608="nulová",J608,0)</f>
        <v>0</v>
      </c>
      <c r="BJ608" s="20" t="s">
        <v>132</v>
      </c>
      <c r="BK608" s="189">
        <f>ROUND(I608*H608,2)</f>
        <v>0</v>
      </c>
      <c r="BL608" s="20" t="s">
        <v>253</v>
      </c>
      <c r="BM608" s="188" t="s">
        <v>694</v>
      </c>
    </row>
    <row r="609" spans="1:65" s="2" customFormat="1" ht="19.2">
      <c r="A609" s="37"/>
      <c r="B609" s="38"/>
      <c r="C609" s="39"/>
      <c r="D609" s="190" t="s">
        <v>134</v>
      </c>
      <c r="E609" s="39"/>
      <c r="F609" s="191" t="s">
        <v>695</v>
      </c>
      <c r="G609" s="39"/>
      <c r="H609" s="39"/>
      <c r="I609" s="192"/>
      <c r="J609" s="39"/>
      <c r="K609" s="39"/>
      <c r="L609" s="42"/>
      <c r="M609" s="193"/>
      <c r="N609" s="194"/>
      <c r="O609" s="68"/>
      <c r="P609" s="68"/>
      <c r="Q609" s="68"/>
      <c r="R609" s="68"/>
      <c r="S609" s="68"/>
      <c r="T609" s="69"/>
      <c r="U609" s="37"/>
      <c r="V609" s="37"/>
      <c r="W609" s="37"/>
      <c r="X609" s="37"/>
      <c r="Y609" s="37"/>
      <c r="Z609" s="37"/>
      <c r="AA609" s="37"/>
      <c r="AB609" s="37"/>
      <c r="AC609" s="37"/>
      <c r="AD609" s="37"/>
      <c r="AE609" s="37"/>
      <c r="AT609" s="20" t="s">
        <v>134</v>
      </c>
      <c r="AU609" s="20" t="s">
        <v>85</v>
      </c>
    </row>
    <row r="610" spans="1:65" s="2" customFormat="1" ht="10.199999999999999">
      <c r="A610" s="37"/>
      <c r="B610" s="38"/>
      <c r="C610" s="39"/>
      <c r="D610" s="195" t="s">
        <v>136</v>
      </c>
      <c r="E610" s="39"/>
      <c r="F610" s="196" t="s">
        <v>696</v>
      </c>
      <c r="G610" s="39"/>
      <c r="H610" s="39"/>
      <c r="I610" s="192"/>
      <c r="J610" s="39"/>
      <c r="K610" s="39"/>
      <c r="L610" s="42"/>
      <c r="M610" s="193"/>
      <c r="N610" s="194"/>
      <c r="O610" s="68"/>
      <c r="P610" s="68"/>
      <c r="Q610" s="68"/>
      <c r="R610" s="68"/>
      <c r="S610" s="68"/>
      <c r="T610" s="69"/>
      <c r="U610" s="37"/>
      <c r="V610" s="37"/>
      <c r="W610" s="37"/>
      <c r="X610" s="37"/>
      <c r="Y610" s="37"/>
      <c r="Z610" s="37"/>
      <c r="AA610" s="37"/>
      <c r="AB610" s="37"/>
      <c r="AC610" s="37"/>
      <c r="AD610" s="37"/>
      <c r="AE610" s="37"/>
      <c r="AT610" s="20" t="s">
        <v>136</v>
      </c>
      <c r="AU610" s="20" t="s">
        <v>85</v>
      </c>
    </row>
    <row r="611" spans="1:65" s="13" customFormat="1" ht="10.199999999999999">
      <c r="B611" s="198"/>
      <c r="C611" s="199"/>
      <c r="D611" s="190" t="s">
        <v>140</v>
      </c>
      <c r="E611" s="200" t="s">
        <v>19</v>
      </c>
      <c r="F611" s="201" t="s">
        <v>697</v>
      </c>
      <c r="G611" s="199"/>
      <c r="H611" s="202">
        <v>95.88</v>
      </c>
      <c r="I611" s="203"/>
      <c r="J611" s="199"/>
      <c r="K611" s="199"/>
      <c r="L611" s="204"/>
      <c r="M611" s="205"/>
      <c r="N611" s="206"/>
      <c r="O611" s="206"/>
      <c r="P611" s="206"/>
      <c r="Q611" s="206"/>
      <c r="R611" s="206"/>
      <c r="S611" s="206"/>
      <c r="T611" s="207"/>
      <c r="AT611" s="208" t="s">
        <v>140</v>
      </c>
      <c r="AU611" s="208" t="s">
        <v>85</v>
      </c>
      <c r="AV611" s="13" t="s">
        <v>85</v>
      </c>
      <c r="AW611" s="13" t="s">
        <v>36</v>
      </c>
      <c r="AX611" s="13" t="s">
        <v>75</v>
      </c>
      <c r="AY611" s="208" t="s">
        <v>125</v>
      </c>
    </row>
    <row r="612" spans="1:65" s="13" customFormat="1" ht="10.199999999999999">
      <c r="B612" s="198"/>
      <c r="C612" s="199"/>
      <c r="D612" s="190" t="s">
        <v>140</v>
      </c>
      <c r="E612" s="200" t="s">
        <v>19</v>
      </c>
      <c r="F612" s="201" t="s">
        <v>698</v>
      </c>
      <c r="G612" s="199"/>
      <c r="H612" s="202">
        <v>95.88</v>
      </c>
      <c r="I612" s="203"/>
      <c r="J612" s="199"/>
      <c r="K612" s="199"/>
      <c r="L612" s="204"/>
      <c r="M612" s="205"/>
      <c r="N612" s="206"/>
      <c r="O612" s="206"/>
      <c r="P612" s="206"/>
      <c r="Q612" s="206"/>
      <c r="R612" s="206"/>
      <c r="S612" s="206"/>
      <c r="T612" s="207"/>
      <c r="AT612" s="208" t="s">
        <v>140</v>
      </c>
      <c r="AU612" s="208" t="s">
        <v>85</v>
      </c>
      <c r="AV612" s="13" t="s">
        <v>85</v>
      </c>
      <c r="AW612" s="13" t="s">
        <v>36</v>
      </c>
      <c r="AX612" s="13" t="s">
        <v>75</v>
      </c>
      <c r="AY612" s="208" t="s">
        <v>125</v>
      </c>
    </row>
    <row r="613" spans="1:65" s="14" customFormat="1" ht="10.199999999999999">
      <c r="B613" s="209"/>
      <c r="C613" s="210"/>
      <c r="D613" s="190" t="s">
        <v>140</v>
      </c>
      <c r="E613" s="211" t="s">
        <v>19</v>
      </c>
      <c r="F613" s="212" t="s">
        <v>145</v>
      </c>
      <c r="G613" s="210"/>
      <c r="H613" s="213">
        <v>191.76</v>
      </c>
      <c r="I613" s="214"/>
      <c r="J613" s="210"/>
      <c r="K613" s="210"/>
      <c r="L613" s="215"/>
      <c r="M613" s="216"/>
      <c r="N613" s="217"/>
      <c r="O613" s="217"/>
      <c r="P613" s="217"/>
      <c r="Q613" s="217"/>
      <c r="R613" s="217"/>
      <c r="S613" s="217"/>
      <c r="T613" s="218"/>
      <c r="AT613" s="219" t="s">
        <v>140</v>
      </c>
      <c r="AU613" s="219" t="s">
        <v>85</v>
      </c>
      <c r="AV613" s="14" t="s">
        <v>132</v>
      </c>
      <c r="AW613" s="14" t="s">
        <v>36</v>
      </c>
      <c r="AX613" s="14" t="s">
        <v>83</v>
      </c>
      <c r="AY613" s="219" t="s">
        <v>125</v>
      </c>
    </row>
    <row r="614" spans="1:65" s="2" customFormat="1" ht="24.15" customHeight="1">
      <c r="A614" s="37"/>
      <c r="B614" s="38"/>
      <c r="C614" s="177" t="s">
        <v>699</v>
      </c>
      <c r="D614" s="177" t="s">
        <v>127</v>
      </c>
      <c r="E614" s="178" t="s">
        <v>700</v>
      </c>
      <c r="F614" s="179" t="s">
        <v>701</v>
      </c>
      <c r="G614" s="180" t="s">
        <v>292</v>
      </c>
      <c r="H614" s="181">
        <v>153.13</v>
      </c>
      <c r="I614" s="182"/>
      <c r="J614" s="183">
        <f>ROUND(I614*H614,2)</f>
        <v>0</v>
      </c>
      <c r="K614" s="179" t="s">
        <v>131</v>
      </c>
      <c r="L614" s="42"/>
      <c r="M614" s="184" t="s">
        <v>19</v>
      </c>
      <c r="N614" s="185" t="s">
        <v>48</v>
      </c>
      <c r="O614" s="68"/>
      <c r="P614" s="186">
        <f>O614*H614</f>
        <v>0</v>
      </c>
      <c r="Q614" s="186">
        <v>0</v>
      </c>
      <c r="R614" s="186">
        <f>Q614*H614</f>
        <v>0</v>
      </c>
      <c r="S614" s="186">
        <v>1.91E-3</v>
      </c>
      <c r="T614" s="187">
        <f>S614*H614</f>
        <v>0.29247829999999997</v>
      </c>
      <c r="U614" s="37"/>
      <c r="V614" s="37"/>
      <c r="W614" s="37"/>
      <c r="X614" s="37"/>
      <c r="Y614" s="37"/>
      <c r="Z614" s="37"/>
      <c r="AA614" s="37"/>
      <c r="AB614" s="37"/>
      <c r="AC614" s="37"/>
      <c r="AD614" s="37"/>
      <c r="AE614" s="37"/>
      <c r="AR614" s="188" t="s">
        <v>253</v>
      </c>
      <c r="AT614" s="188" t="s">
        <v>127</v>
      </c>
      <c r="AU614" s="188" t="s">
        <v>85</v>
      </c>
      <c r="AY614" s="20" t="s">
        <v>125</v>
      </c>
      <c r="BE614" s="189">
        <f>IF(N614="základní",J614,0)</f>
        <v>0</v>
      </c>
      <c r="BF614" s="189">
        <f>IF(N614="snížená",J614,0)</f>
        <v>0</v>
      </c>
      <c r="BG614" s="189">
        <f>IF(N614="zákl. přenesená",J614,0)</f>
        <v>0</v>
      </c>
      <c r="BH614" s="189">
        <f>IF(N614="sníž. přenesená",J614,0)</f>
        <v>0</v>
      </c>
      <c r="BI614" s="189">
        <f>IF(N614="nulová",J614,0)</f>
        <v>0</v>
      </c>
      <c r="BJ614" s="20" t="s">
        <v>132</v>
      </c>
      <c r="BK614" s="189">
        <f>ROUND(I614*H614,2)</f>
        <v>0</v>
      </c>
      <c r="BL614" s="20" t="s">
        <v>253</v>
      </c>
      <c r="BM614" s="188" t="s">
        <v>702</v>
      </c>
    </row>
    <row r="615" spans="1:65" s="2" customFormat="1" ht="19.2">
      <c r="A615" s="37"/>
      <c r="B615" s="38"/>
      <c r="C615" s="39"/>
      <c r="D615" s="190" t="s">
        <v>134</v>
      </c>
      <c r="E615" s="39"/>
      <c r="F615" s="191" t="s">
        <v>703</v>
      </c>
      <c r="G615" s="39"/>
      <c r="H615" s="39"/>
      <c r="I615" s="192"/>
      <c r="J615" s="39"/>
      <c r="K615" s="39"/>
      <c r="L615" s="42"/>
      <c r="M615" s="193"/>
      <c r="N615" s="194"/>
      <c r="O615" s="68"/>
      <c r="P615" s="68"/>
      <c r="Q615" s="68"/>
      <c r="R615" s="68"/>
      <c r="S615" s="68"/>
      <c r="T615" s="69"/>
      <c r="U615" s="37"/>
      <c r="V615" s="37"/>
      <c r="W615" s="37"/>
      <c r="X615" s="37"/>
      <c r="Y615" s="37"/>
      <c r="Z615" s="37"/>
      <c r="AA615" s="37"/>
      <c r="AB615" s="37"/>
      <c r="AC615" s="37"/>
      <c r="AD615" s="37"/>
      <c r="AE615" s="37"/>
      <c r="AT615" s="20" t="s">
        <v>134</v>
      </c>
      <c r="AU615" s="20" t="s">
        <v>85</v>
      </c>
    </row>
    <row r="616" spans="1:65" s="2" customFormat="1" ht="10.199999999999999">
      <c r="A616" s="37"/>
      <c r="B616" s="38"/>
      <c r="C616" s="39"/>
      <c r="D616" s="195" t="s">
        <v>136</v>
      </c>
      <c r="E616" s="39"/>
      <c r="F616" s="196" t="s">
        <v>704</v>
      </c>
      <c r="G616" s="39"/>
      <c r="H616" s="39"/>
      <c r="I616" s="192"/>
      <c r="J616" s="39"/>
      <c r="K616" s="39"/>
      <c r="L616" s="42"/>
      <c r="M616" s="193"/>
      <c r="N616" s="194"/>
      <c r="O616" s="68"/>
      <c r="P616" s="68"/>
      <c r="Q616" s="68"/>
      <c r="R616" s="68"/>
      <c r="S616" s="68"/>
      <c r="T616" s="69"/>
      <c r="U616" s="37"/>
      <c r="V616" s="37"/>
      <c r="W616" s="37"/>
      <c r="X616" s="37"/>
      <c r="Y616" s="37"/>
      <c r="Z616" s="37"/>
      <c r="AA616" s="37"/>
      <c r="AB616" s="37"/>
      <c r="AC616" s="37"/>
      <c r="AD616" s="37"/>
      <c r="AE616" s="37"/>
      <c r="AT616" s="20" t="s">
        <v>136</v>
      </c>
      <c r="AU616" s="20" t="s">
        <v>85</v>
      </c>
    </row>
    <row r="617" spans="1:65" s="13" customFormat="1" ht="10.199999999999999">
      <c r="B617" s="198"/>
      <c r="C617" s="199"/>
      <c r="D617" s="190" t="s">
        <v>140</v>
      </c>
      <c r="E617" s="200" t="s">
        <v>19</v>
      </c>
      <c r="F617" s="201" t="s">
        <v>705</v>
      </c>
      <c r="G617" s="199"/>
      <c r="H617" s="202">
        <v>72.92</v>
      </c>
      <c r="I617" s="203"/>
      <c r="J617" s="199"/>
      <c r="K617" s="199"/>
      <c r="L617" s="204"/>
      <c r="M617" s="205"/>
      <c r="N617" s="206"/>
      <c r="O617" s="206"/>
      <c r="P617" s="206"/>
      <c r="Q617" s="206"/>
      <c r="R617" s="206"/>
      <c r="S617" s="206"/>
      <c r="T617" s="207"/>
      <c r="AT617" s="208" t="s">
        <v>140</v>
      </c>
      <c r="AU617" s="208" t="s">
        <v>85</v>
      </c>
      <c r="AV617" s="13" t="s">
        <v>85</v>
      </c>
      <c r="AW617" s="13" t="s">
        <v>36</v>
      </c>
      <c r="AX617" s="13" t="s">
        <v>75</v>
      </c>
      <c r="AY617" s="208" t="s">
        <v>125</v>
      </c>
    </row>
    <row r="618" spans="1:65" s="13" customFormat="1" ht="10.199999999999999">
      <c r="B618" s="198"/>
      <c r="C618" s="199"/>
      <c r="D618" s="190" t="s">
        <v>140</v>
      </c>
      <c r="E618" s="200" t="s">
        <v>19</v>
      </c>
      <c r="F618" s="201" t="s">
        <v>706</v>
      </c>
      <c r="G618" s="199"/>
      <c r="H618" s="202">
        <v>67.09</v>
      </c>
      <c r="I618" s="203"/>
      <c r="J618" s="199"/>
      <c r="K618" s="199"/>
      <c r="L618" s="204"/>
      <c r="M618" s="205"/>
      <c r="N618" s="206"/>
      <c r="O618" s="206"/>
      <c r="P618" s="206"/>
      <c r="Q618" s="206"/>
      <c r="R618" s="206"/>
      <c r="S618" s="206"/>
      <c r="T618" s="207"/>
      <c r="AT618" s="208" t="s">
        <v>140</v>
      </c>
      <c r="AU618" s="208" t="s">
        <v>85</v>
      </c>
      <c r="AV618" s="13" t="s">
        <v>85</v>
      </c>
      <c r="AW618" s="13" t="s">
        <v>36</v>
      </c>
      <c r="AX618" s="13" t="s">
        <v>75</v>
      </c>
      <c r="AY618" s="208" t="s">
        <v>125</v>
      </c>
    </row>
    <row r="619" spans="1:65" s="13" customFormat="1" ht="10.199999999999999">
      <c r="B619" s="198"/>
      <c r="C619" s="199"/>
      <c r="D619" s="190" t="s">
        <v>140</v>
      </c>
      <c r="E619" s="200" t="s">
        <v>19</v>
      </c>
      <c r="F619" s="201" t="s">
        <v>707</v>
      </c>
      <c r="G619" s="199"/>
      <c r="H619" s="202">
        <v>13.12</v>
      </c>
      <c r="I619" s="203"/>
      <c r="J619" s="199"/>
      <c r="K619" s="199"/>
      <c r="L619" s="204"/>
      <c r="M619" s="205"/>
      <c r="N619" s="206"/>
      <c r="O619" s="206"/>
      <c r="P619" s="206"/>
      <c r="Q619" s="206"/>
      <c r="R619" s="206"/>
      <c r="S619" s="206"/>
      <c r="T619" s="207"/>
      <c r="AT619" s="208" t="s">
        <v>140</v>
      </c>
      <c r="AU619" s="208" t="s">
        <v>85</v>
      </c>
      <c r="AV619" s="13" t="s">
        <v>85</v>
      </c>
      <c r="AW619" s="13" t="s">
        <v>36</v>
      </c>
      <c r="AX619" s="13" t="s">
        <v>75</v>
      </c>
      <c r="AY619" s="208" t="s">
        <v>125</v>
      </c>
    </row>
    <row r="620" spans="1:65" s="14" customFormat="1" ht="10.199999999999999">
      <c r="B620" s="209"/>
      <c r="C620" s="210"/>
      <c r="D620" s="190" t="s">
        <v>140</v>
      </c>
      <c r="E620" s="211" t="s">
        <v>19</v>
      </c>
      <c r="F620" s="212" t="s">
        <v>145</v>
      </c>
      <c r="G620" s="210"/>
      <c r="H620" s="213">
        <v>153.13</v>
      </c>
      <c r="I620" s="214"/>
      <c r="J620" s="210"/>
      <c r="K620" s="210"/>
      <c r="L620" s="215"/>
      <c r="M620" s="216"/>
      <c r="N620" s="217"/>
      <c r="O620" s="217"/>
      <c r="P620" s="217"/>
      <c r="Q620" s="217"/>
      <c r="R620" s="217"/>
      <c r="S620" s="217"/>
      <c r="T620" s="218"/>
      <c r="AT620" s="219" t="s">
        <v>140</v>
      </c>
      <c r="AU620" s="219" t="s">
        <v>85</v>
      </c>
      <c r="AV620" s="14" t="s">
        <v>132</v>
      </c>
      <c r="AW620" s="14" t="s">
        <v>36</v>
      </c>
      <c r="AX620" s="14" t="s">
        <v>83</v>
      </c>
      <c r="AY620" s="219" t="s">
        <v>125</v>
      </c>
    </row>
    <row r="621" spans="1:65" s="2" customFormat="1" ht="21.75" customHeight="1">
      <c r="A621" s="37"/>
      <c r="B621" s="38"/>
      <c r="C621" s="177" t="s">
        <v>708</v>
      </c>
      <c r="D621" s="177" t="s">
        <v>127</v>
      </c>
      <c r="E621" s="178" t="s">
        <v>709</v>
      </c>
      <c r="F621" s="179" t="s">
        <v>710</v>
      </c>
      <c r="G621" s="180" t="s">
        <v>292</v>
      </c>
      <c r="H621" s="181">
        <v>286.58</v>
      </c>
      <c r="I621" s="182"/>
      <c r="J621" s="183">
        <f>ROUND(I621*H621,2)</f>
        <v>0</v>
      </c>
      <c r="K621" s="179" t="s">
        <v>131</v>
      </c>
      <c r="L621" s="42"/>
      <c r="M621" s="184" t="s">
        <v>19</v>
      </c>
      <c r="N621" s="185" t="s">
        <v>48</v>
      </c>
      <c r="O621" s="68"/>
      <c r="P621" s="186">
        <f>O621*H621</f>
        <v>0</v>
      </c>
      <c r="Q621" s="186">
        <v>1.82E-3</v>
      </c>
      <c r="R621" s="186">
        <f>Q621*H621</f>
        <v>0.52157559999999992</v>
      </c>
      <c r="S621" s="186">
        <v>0</v>
      </c>
      <c r="T621" s="187">
        <f>S621*H621</f>
        <v>0</v>
      </c>
      <c r="U621" s="37"/>
      <c r="V621" s="37"/>
      <c r="W621" s="37"/>
      <c r="X621" s="37"/>
      <c r="Y621" s="37"/>
      <c r="Z621" s="37"/>
      <c r="AA621" s="37"/>
      <c r="AB621" s="37"/>
      <c r="AC621" s="37"/>
      <c r="AD621" s="37"/>
      <c r="AE621" s="37"/>
      <c r="AR621" s="188" t="s">
        <v>253</v>
      </c>
      <c r="AT621" s="188" t="s">
        <v>127</v>
      </c>
      <c r="AU621" s="188" t="s">
        <v>85</v>
      </c>
      <c r="AY621" s="20" t="s">
        <v>125</v>
      </c>
      <c r="BE621" s="189">
        <f>IF(N621="základní",J621,0)</f>
        <v>0</v>
      </c>
      <c r="BF621" s="189">
        <f>IF(N621="snížená",J621,0)</f>
        <v>0</v>
      </c>
      <c r="BG621" s="189">
        <f>IF(N621="zákl. přenesená",J621,0)</f>
        <v>0</v>
      </c>
      <c r="BH621" s="189">
        <f>IF(N621="sníž. přenesená",J621,0)</f>
        <v>0</v>
      </c>
      <c r="BI621" s="189">
        <f>IF(N621="nulová",J621,0)</f>
        <v>0</v>
      </c>
      <c r="BJ621" s="20" t="s">
        <v>132</v>
      </c>
      <c r="BK621" s="189">
        <f>ROUND(I621*H621,2)</f>
        <v>0</v>
      </c>
      <c r="BL621" s="20" t="s">
        <v>253</v>
      </c>
      <c r="BM621" s="188" t="s">
        <v>711</v>
      </c>
    </row>
    <row r="622" spans="1:65" s="2" customFormat="1" ht="19.2">
      <c r="A622" s="37"/>
      <c r="B622" s="38"/>
      <c r="C622" s="39"/>
      <c r="D622" s="190" t="s">
        <v>134</v>
      </c>
      <c r="E622" s="39"/>
      <c r="F622" s="191" t="s">
        <v>712</v>
      </c>
      <c r="G622" s="39"/>
      <c r="H622" s="39"/>
      <c r="I622" s="192"/>
      <c r="J622" s="39"/>
      <c r="K622" s="39"/>
      <c r="L622" s="42"/>
      <c r="M622" s="193"/>
      <c r="N622" s="194"/>
      <c r="O622" s="68"/>
      <c r="P622" s="68"/>
      <c r="Q622" s="68"/>
      <c r="R622" s="68"/>
      <c r="S622" s="68"/>
      <c r="T622" s="69"/>
      <c r="U622" s="37"/>
      <c r="V622" s="37"/>
      <c r="W622" s="37"/>
      <c r="X622" s="37"/>
      <c r="Y622" s="37"/>
      <c r="Z622" s="37"/>
      <c r="AA622" s="37"/>
      <c r="AB622" s="37"/>
      <c r="AC622" s="37"/>
      <c r="AD622" s="37"/>
      <c r="AE622" s="37"/>
      <c r="AT622" s="20" t="s">
        <v>134</v>
      </c>
      <c r="AU622" s="20" t="s">
        <v>85</v>
      </c>
    </row>
    <row r="623" spans="1:65" s="2" customFormat="1" ht="10.199999999999999">
      <c r="A623" s="37"/>
      <c r="B623" s="38"/>
      <c r="C623" s="39"/>
      <c r="D623" s="195" t="s">
        <v>136</v>
      </c>
      <c r="E623" s="39"/>
      <c r="F623" s="196" t="s">
        <v>713</v>
      </c>
      <c r="G623" s="39"/>
      <c r="H623" s="39"/>
      <c r="I623" s="192"/>
      <c r="J623" s="39"/>
      <c r="K623" s="39"/>
      <c r="L623" s="42"/>
      <c r="M623" s="193"/>
      <c r="N623" s="194"/>
      <c r="O623" s="68"/>
      <c r="P623" s="68"/>
      <c r="Q623" s="68"/>
      <c r="R623" s="68"/>
      <c r="S623" s="68"/>
      <c r="T623" s="69"/>
      <c r="U623" s="37"/>
      <c r="V623" s="37"/>
      <c r="W623" s="37"/>
      <c r="X623" s="37"/>
      <c r="Y623" s="37"/>
      <c r="Z623" s="37"/>
      <c r="AA623" s="37"/>
      <c r="AB623" s="37"/>
      <c r="AC623" s="37"/>
      <c r="AD623" s="37"/>
      <c r="AE623" s="37"/>
      <c r="AT623" s="20" t="s">
        <v>136</v>
      </c>
      <c r="AU623" s="20" t="s">
        <v>85</v>
      </c>
    </row>
    <row r="624" spans="1:65" s="2" customFormat="1" ht="19.2">
      <c r="A624" s="37"/>
      <c r="B624" s="38"/>
      <c r="C624" s="39"/>
      <c r="D624" s="190" t="s">
        <v>138</v>
      </c>
      <c r="E624" s="39"/>
      <c r="F624" s="197" t="s">
        <v>714</v>
      </c>
      <c r="G624" s="39"/>
      <c r="H624" s="39"/>
      <c r="I624" s="192"/>
      <c r="J624" s="39"/>
      <c r="K624" s="39"/>
      <c r="L624" s="42"/>
      <c r="M624" s="193"/>
      <c r="N624" s="194"/>
      <c r="O624" s="68"/>
      <c r="P624" s="68"/>
      <c r="Q624" s="68"/>
      <c r="R624" s="68"/>
      <c r="S624" s="68"/>
      <c r="T624" s="69"/>
      <c r="U624" s="37"/>
      <c r="V624" s="37"/>
      <c r="W624" s="37"/>
      <c r="X624" s="37"/>
      <c r="Y624" s="37"/>
      <c r="Z624" s="37"/>
      <c r="AA624" s="37"/>
      <c r="AB624" s="37"/>
      <c r="AC624" s="37"/>
      <c r="AD624" s="37"/>
      <c r="AE624" s="37"/>
      <c r="AT624" s="20" t="s">
        <v>138</v>
      </c>
      <c r="AU624" s="20" t="s">
        <v>85</v>
      </c>
    </row>
    <row r="625" spans="1:65" s="13" customFormat="1" ht="10.199999999999999">
      <c r="B625" s="198"/>
      <c r="C625" s="199"/>
      <c r="D625" s="190" t="s">
        <v>140</v>
      </c>
      <c r="E625" s="200" t="s">
        <v>19</v>
      </c>
      <c r="F625" s="201" t="s">
        <v>715</v>
      </c>
      <c r="G625" s="199"/>
      <c r="H625" s="202">
        <v>145.84</v>
      </c>
      <c r="I625" s="203"/>
      <c r="J625" s="199"/>
      <c r="K625" s="199"/>
      <c r="L625" s="204"/>
      <c r="M625" s="205"/>
      <c r="N625" s="206"/>
      <c r="O625" s="206"/>
      <c r="P625" s="206"/>
      <c r="Q625" s="206"/>
      <c r="R625" s="206"/>
      <c r="S625" s="206"/>
      <c r="T625" s="207"/>
      <c r="AT625" s="208" t="s">
        <v>140</v>
      </c>
      <c r="AU625" s="208" t="s">
        <v>85</v>
      </c>
      <c r="AV625" s="13" t="s">
        <v>85</v>
      </c>
      <c r="AW625" s="13" t="s">
        <v>36</v>
      </c>
      <c r="AX625" s="13" t="s">
        <v>75</v>
      </c>
      <c r="AY625" s="208" t="s">
        <v>125</v>
      </c>
    </row>
    <row r="626" spans="1:65" s="13" customFormat="1" ht="10.199999999999999">
      <c r="B626" s="198"/>
      <c r="C626" s="199"/>
      <c r="D626" s="190" t="s">
        <v>140</v>
      </c>
      <c r="E626" s="200" t="s">
        <v>19</v>
      </c>
      <c r="F626" s="201" t="s">
        <v>716</v>
      </c>
      <c r="G626" s="199"/>
      <c r="H626" s="202">
        <v>134.18</v>
      </c>
      <c r="I626" s="203"/>
      <c r="J626" s="199"/>
      <c r="K626" s="199"/>
      <c r="L626" s="204"/>
      <c r="M626" s="205"/>
      <c r="N626" s="206"/>
      <c r="O626" s="206"/>
      <c r="P626" s="206"/>
      <c r="Q626" s="206"/>
      <c r="R626" s="206"/>
      <c r="S626" s="206"/>
      <c r="T626" s="207"/>
      <c r="AT626" s="208" t="s">
        <v>140</v>
      </c>
      <c r="AU626" s="208" t="s">
        <v>85</v>
      </c>
      <c r="AV626" s="13" t="s">
        <v>85</v>
      </c>
      <c r="AW626" s="13" t="s">
        <v>36</v>
      </c>
      <c r="AX626" s="13" t="s">
        <v>75</v>
      </c>
      <c r="AY626" s="208" t="s">
        <v>125</v>
      </c>
    </row>
    <row r="627" spans="1:65" s="13" customFormat="1" ht="10.199999999999999">
      <c r="B627" s="198"/>
      <c r="C627" s="199"/>
      <c r="D627" s="190" t="s">
        <v>140</v>
      </c>
      <c r="E627" s="200" t="s">
        <v>19</v>
      </c>
      <c r="F627" s="201" t="s">
        <v>717</v>
      </c>
      <c r="G627" s="199"/>
      <c r="H627" s="202">
        <v>6.56</v>
      </c>
      <c r="I627" s="203"/>
      <c r="J627" s="199"/>
      <c r="K627" s="199"/>
      <c r="L627" s="204"/>
      <c r="M627" s="205"/>
      <c r="N627" s="206"/>
      <c r="O627" s="206"/>
      <c r="P627" s="206"/>
      <c r="Q627" s="206"/>
      <c r="R627" s="206"/>
      <c r="S627" s="206"/>
      <c r="T627" s="207"/>
      <c r="AT627" s="208" t="s">
        <v>140</v>
      </c>
      <c r="AU627" s="208" t="s">
        <v>85</v>
      </c>
      <c r="AV627" s="13" t="s">
        <v>85</v>
      </c>
      <c r="AW627" s="13" t="s">
        <v>36</v>
      </c>
      <c r="AX627" s="13" t="s">
        <v>75</v>
      </c>
      <c r="AY627" s="208" t="s">
        <v>125</v>
      </c>
    </row>
    <row r="628" spans="1:65" s="14" customFormat="1" ht="10.199999999999999">
      <c r="B628" s="209"/>
      <c r="C628" s="210"/>
      <c r="D628" s="190" t="s">
        <v>140</v>
      </c>
      <c r="E628" s="211" t="s">
        <v>19</v>
      </c>
      <c r="F628" s="212" t="s">
        <v>145</v>
      </c>
      <c r="G628" s="210"/>
      <c r="H628" s="213">
        <v>286.58</v>
      </c>
      <c r="I628" s="214"/>
      <c r="J628" s="210"/>
      <c r="K628" s="210"/>
      <c r="L628" s="215"/>
      <c r="M628" s="216"/>
      <c r="N628" s="217"/>
      <c r="O628" s="217"/>
      <c r="P628" s="217"/>
      <c r="Q628" s="217"/>
      <c r="R628" s="217"/>
      <c r="S628" s="217"/>
      <c r="T628" s="218"/>
      <c r="AT628" s="219" t="s">
        <v>140</v>
      </c>
      <c r="AU628" s="219" t="s">
        <v>85</v>
      </c>
      <c r="AV628" s="14" t="s">
        <v>132</v>
      </c>
      <c r="AW628" s="14" t="s">
        <v>36</v>
      </c>
      <c r="AX628" s="14" t="s">
        <v>83</v>
      </c>
      <c r="AY628" s="219" t="s">
        <v>125</v>
      </c>
    </row>
    <row r="629" spans="1:65" s="2" customFormat="1" ht="24.15" customHeight="1">
      <c r="A629" s="37"/>
      <c r="B629" s="38"/>
      <c r="C629" s="177" t="s">
        <v>718</v>
      </c>
      <c r="D629" s="177" t="s">
        <v>127</v>
      </c>
      <c r="E629" s="178" t="s">
        <v>719</v>
      </c>
      <c r="F629" s="179" t="s">
        <v>720</v>
      </c>
      <c r="G629" s="180" t="s">
        <v>292</v>
      </c>
      <c r="H629" s="181">
        <v>146.57</v>
      </c>
      <c r="I629" s="182"/>
      <c r="J629" s="183">
        <f>ROUND(I629*H629,2)</f>
        <v>0</v>
      </c>
      <c r="K629" s="179" t="s">
        <v>131</v>
      </c>
      <c r="L629" s="42"/>
      <c r="M629" s="184" t="s">
        <v>19</v>
      </c>
      <c r="N629" s="185" t="s">
        <v>48</v>
      </c>
      <c r="O629" s="68"/>
      <c r="P629" s="186">
        <f>O629*H629</f>
        <v>0</v>
      </c>
      <c r="Q629" s="186">
        <v>2.7E-4</v>
      </c>
      <c r="R629" s="186">
        <f>Q629*H629</f>
        <v>3.9573900000000002E-2</v>
      </c>
      <c r="S629" s="186">
        <v>0</v>
      </c>
      <c r="T629" s="187">
        <f>S629*H629</f>
        <v>0</v>
      </c>
      <c r="U629" s="37"/>
      <c r="V629" s="37"/>
      <c r="W629" s="37"/>
      <c r="X629" s="37"/>
      <c r="Y629" s="37"/>
      <c r="Z629" s="37"/>
      <c r="AA629" s="37"/>
      <c r="AB629" s="37"/>
      <c r="AC629" s="37"/>
      <c r="AD629" s="37"/>
      <c r="AE629" s="37"/>
      <c r="AR629" s="188" t="s">
        <v>253</v>
      </c>
      <c r="AT629" s="188" t="s">
        <v>127</v>
      </c>
      <c r="AU629" s="188" t="s">
        <v>85</v>
      </c>
      <c r="AY629" s="20" t="s">
        <v>125</v>
      </c>
      <c r="BE629" s="189">
        <f>IF(N629="základní",J629,0)</f>
        <v>0</v>
      </c>
      <c r="BF629" s="189">
        <f>IF(N629="snížená",J629,0)</f>
        <v>0</v>
      </c>
      <c r="BG629" s="189">
        <f>IF(N629="zákl. přenesená",J629,0)</f>
        <v>0</v>
      </c>
      <c r="BH629" s="189">
        <f>IF(N629="sníž. přenesená",J629,0)</f>
        <v>0</v>
      </c>
      <c r="BI629" s="189">
        <f>IF(N629="nulová",J629,0)</f>
        <v>0</v>
      </c>
      <c r="BJ629" s="20" t="s">
        <v>132</v>
      </c>
      <c r="BK629" s="189">
        <f>ROUND(I629*H629,2)</f>
        <v>0</v>
      </c>
      <c r="BL629" s="20" t="s">
        <v>253</v>
      </c>
      <c r="BM629" s="188" t="s">
        <v>721</v>
      </c>
    </row>
    <row r="630" spans="1:65" s="2" customFormat="1" ht="19.2">
      <c r="A630" s="37"/>
      <c r="B630" s="38"/>
      <c r="C630" s="39"/>
      <c r="D630" s="190" t="s">
        <v>134</v>
      </c>
      <c r="E630" s="39"/>
      <c r="F630" s="191" t="s">
        <v>722</v>
      </c>
      <c r="G630" s="39"/>
      <c r="H630" s="39"/>
      <c r="I630" s="192"/>
      <c r="J630" s="39"/>
      <c r="K630" s="39"/>
      <c r="L630" s="42"/>
      <c r="M630" s="193"/>
      <c r="N630" s="194"/>
      <c r="O630" s="68"/>
      <c r="P630" s="68"/>
      <c r="Q630" s="68"/>
      <c r="R630" s="68"/>
      <c r="S630" s="68"/>
      <c r="T630" s="69"/>
      <c r="U630" s="37"/>
      <c r="V630" s="37"/>
      <c r="W630" s="37"/>
      <c r="X630" s="37"/>
      <c r="Y630" s="37"/>
      <c r="Z630" s="37"/>
      <c r="AA630" s="37"/>
      <c r="AB630" s="37"/>
      <c r="AC630" s="37"/>
      <c r="AD630" s="37"/>
      <c r="AE630" s="37"/>
      <c r="AT630" s="20" t="s">
        <v>134</v>
      </c>
      <c r="AU630" s="20" t="s">
        <v>85</v>
      </c>
    </row>
    <row r="631" spans="1:65" s="2" customFormat="1" ht="10.199999999999999">
      <c r="A631" s="37"/>
      <c r="B631" s="38"/>
      <c r="C631" s="39"/>
      <c r="D631" s="195" t="s">
        <v>136</v>
      </c>
      <c r="E631" s="39"/>
      <c r="F631" s="196" t="s">
        <v>723</v>
      </c>
      <c r="G631" s="39"/>
      <c r="H631" s="39"/>
      <c r="I631" s="192"/>
      <c r="J631" s="39"/>
      <c r="K631" s="39"/>
      <c r="L631" s="42"/>
      <c r="M631" s="193"/>
      <c r="N631" s="194"/>
      <c r="O631" s="68"/>
      <c r="P631" s="68"/>
      <c r="Q631" s="68"/>
      <c r="R631" s="68"/>
      <c r="S631" s="68"/>
      <c r="T631" s="69"/>
      <c r="U631" s="37"/>
      <c r="V631" s="37"/>
      <c r="W631" s="37"/>
      <c r="X631" s="37"/>
      <c r="Y631" s="37"/>
      <c r="Z631" s="37"/>
      <c r="AA631" s="37"/>
      <c r="AB631" s="37"/>
      <c r="AC631" s="37"/>
      <c r="AD631" s="37"/>
      <c r="AE631" s="37"/>
      <c r="AT631" s="20" t="s">
        <v>136</v>
      </c>
      <c r="AU631" s="20" t="s">
        <v>85</v>
      </c>
    </row>
    <row r="632" spans="1:65" s="13" customFormat="1" ht="10.199999999999999">
      <c r="B632" s="198"/>
      <c r="C632" s="199"/>
      <c r="D632" s="190" t="s">
        <v>140</v>
      </c>
      <c r="E632" s="200" t="s">
        <v>19</v>
      </c>
      <c r="F632" s="201" t="s">
        <v>724</v>
      </c>
      <c r="G632" s="199"/>
      <c r="H632" s="202">
        <v>72.92</v>
      </c>
      <c r="I632" s="203"/>
      <c r="J632" s="199"/>
      <c r="K632" s="199"/>
      <c r="L632" s="204"/>
      <c r="M632" s="205"/>
      <c r="N632" s="206"/>
      <c r="O632" s="206"/>
      <c r="P632" s="206"/>
      <c r="Q632" s="206"/>
      <c r="R632" s="206"/>
      <c r="S632" s="206"/>
      <c r="T632" s="207"/>
      <c r="AT632" s="208" t="s">
        <v>140</v>
      </c>
      <c r="AU632" s="208" t="s">
        <v>85</v>
      </c>
      <c r="AV632" s="13" t="s">
        <v>85</v>
      </c>
      <c r="AW632" s="13" t="s">
        <v>36</v>
      </c>
      <c r="AX632" s="13" t="s">
        <v>75</v>
      </c>
      <c r="AY632" s="208" t="s">
        <v>125</v>
      </c>
    </row>
    <row r="633" spans="1:65" s="13" customFormat="1" ht="10.199999999999999">
      <c r="B633" s="198"/>
      <c r="C633" s="199"/>
      <c r="D633" s="190" t="s">
        <v>140</v>
      </c>
      <c r="E633" s="200" t="s">
        <v>19</v>
      </c>
      <c r="F633" s="201" t="s">
        <v>725</v>
      </c>
      <c r="G633" s="199"/>
      <c r="H633" s="202">
        <v>67.09</v>
      </c>
      <c r="I633" s="203"/>
      <c r="J633" s="199"/>
      <c r="K633" s="199"/>
      <c r="L633" s="204"/>
      <c r="M633" s="205"/>
      <c r="N633" s="206"/>
      <c r="O633" s="206"/>
      <c r="P633" s="206"/>
      <c r="Q633" s="206"/>
      <c r="R633" s="206"/>
      <c r="S633" s="206"/>
      <c r="T633" s="207"/>
      <c r="AT633" s="208" t="s">
        <v>140</v>
      </c>
      <c r="AU633" s="208" t="s">
        <v>85</v>
      </c>
      <c r="AV633" s="13" t="s">
        <v>85</v>
      </c>
      <c r="AW633" s="13" t="s">
        <v>36</v>
      </c>
      <c r="AX633" s="13" t="s">
        <v>75</v>
      </c>
      <c r="AY633" s="208" t="s">
        <v>125</v>
      </c>
    </row>
    <row r="634" spans="1:65" s="13" customFormat="1" ht="10.199999999999999">
      <c r="B634" s="198"/>
      <c r="C634" s="199"/>
      <c r="D634" s="190" t="s">
        <v>140</v>
      </c>
      <c r="E634" s="200" t="s">
        <v>19</v>
      </c>
      <c r="F634" s="201" t="s">
        <v>726</v>
      </c>
      <c r="G634" s="199"/>
      <c r="H634" s="202">
        <v>6.56</v>
      </c>
      <c r="I634" s="203"/>
      <c r="J634" s="199"/>
      <c r="K634" s="199"/>
      <c r="L634" s="204"/>
      <c r="M634" s="205"/>
      <c r="N634" s="206"/>
      <c r="O634" s="206"/>
      <c r="P634" s="206"/>
      <c r="Q634" s="206"/>
      <c r="R634" s="206"/>
      <c r="S634" s="206"/>
      <c r="T634" s="207"/>
      <c r="AT634" s="208" t="s">
        <v>140</v>
      </c>
      <c r="AU634" s="208" t="s">
        <v>85</v>
      </c>
      <c r="AV634" s="13" t="s">
        <v>85</v>
      </c>
      <c r="AW634" s="13" t="s">
        <v>36</v>
      </c>
      <c r="AX634" s="13" t="s">
        <v>75</v>
      </c>
      <c r="AY634" s="208" t="s">
        <v>125</v>
      </c>
    </row>
    <row r="635" spans="1:65" s="14" customFormat="1" ht="10.199999999999999">
      <c r="B635" s="209"/>
      <c r="C635" s="210"/>
      <c r="D635" s="190" t="s">
        <v>140</v>
      </c>
      <c r="E635" s="211" t="s">
        <v>19</v>
      </c>
      <c r="F635" s="212" t="s">
        <v>145</v>
      </c>
      <c r="G635" s="210"/>
      <c r="H635" s="213">
        <v>146.57</v>
      </c>
      <c r="I635" s="214"/>
      <c r="J635" s="210"/>
      <c r="K635" s="210"/>
      <c r="L635" s="215"/>
      <c r="M635" s="216"/>
      <c r="N635" s="217"/>
      <c r="O635" s="217"/>
      <c r="P635" s="217"/>
      <c r="Q635" s="217"/>
      <c r="R635" s="217"/>
      <c r="S635" s="217"/>
      <c r="T635" s="218"/>
      <c r="AT635" s="219" t="s">
        <v>140</v>
      </c>
      <c r="AU635" s="219" t="s">
        <v>85</v>
      </c>
      <c r="AV635" s="14" t="s">
        <v>132</v>
      </c>
      <c r="AW635" s="14" t="s">
        <v>36</v>
      </c>
      <c r="AX635" s="14" t="s">
        <v>83</v>
      </c>
      <c r="AY635" s="219" t="s">
        <v>125</v>
      </c>
    </row>
    <row r="636" spans="1:65" s="2" customFormat="1" ht="33" customHeight="1">
      <c r="A636" s="37"/>
      <c r="B636" s="38"/>
      <c r="C636" s="177" t="s">
        <v>727</v>
      </c>
      <c r="D636" s="177" t="s">
        <v>127</v>
      </c>
      <c r="E636" s="178" t="s">
        <v>728</v>
      </c>
      <c r="F636" s="179" t="s">
        <v>729</v>
      </c>
      <c r="G636" s="180" t="s">
        <v>292</v>
      </c>
      <c r="H636" s="181">
        <v>6.56</v>
      </c>
      <c r="I636" s="182"/>
      <c r="J636" s="183">
        <f>ROUND(I636*H636,2)</f>
        <v>0</v>
      </c>
      <c r="K636" s="179" t="s">
        <v>131</v>
      </c>
      <c r="L636" s="42"/>
      <c r="M636" s="184" t="s">
        <v>19</v>
      </c>
      <c r="N636" s="185" t="s">
        <v>48</v>
      </c>
      <c r="O636" s="68"/>
      <c r="P636" s="186">
        <f>O636*H636</f>
        <v>0</v>
      </c>
      <c r="Q636" s="186">
        <v>2.2200000000000002E-3</v>
      </c>
      <c r="R636" s="186">
        <f>Q636*H636</f>
        <v>1.45632E-2</v>
      </c>
      <c r="S636" s="186">
        <v>0</v>
      </c>
      <c r="T636" s="187">
        <f>S636*H636</f>
        <v>0</v>
      </c>
      <c r="U636" s="37"/>
      <c r="V636" s="37"/>
      <c r="W636" s="37"/>
      <c r="X636" s="37"/>
      <c r="Y636" s="37"/>
      <c r="Z636" s="37"/>
      <c r="AA636" s="37"/>
      <c r="AB636" s="37"/>
      <c r="AC636" s="37"/>
      <c r="AD636" s="37"/>
      <c r="AE636" s="37"/>
      <c r="AR636" s="188" t="s">
        <v>253</v>
      </c>
      <c r="AT636" s="188" t="s">
        <v>127</v>
      </c>
      <c r="AU636" s="188" t="s">
        <v>85</v>
      </c>
      <c r="AY636" s="20" t="s">
        <v>125</v>
      </c>
      <c r="BE636" s="189">
        <f>IF(N636="základní",J636,0)</f>
        <v>0</v>
      </c>
      <c r="BF636" s="189">
        <f>IF(N636="snížená",J636,0)</f>
        <v>0</v>
      </c>
      <c r="BG636" s="189">
        <f>IF(N636="zákl. přenesená",J636,0)</f>
        <v>0</v>
      </c>
      <c r="BH636" s="189">
        <f>IF(N636="sníž. přenesená",J636,0)</f>
        <v>0</v>
      </c>
      <c r="BI636" s="189">
        <f>IF(N636="nulová",J636,0)</f>
        <v>0</v>
      </c>
      <c r="BJ636" s="20" t="s">
        <v>132</v>
      </c>
      <c r="BK636" s="189">
        <f>ROUND(I636*H636,2)</f>
        <v>0</v>
      </c>
      <c r="BL636" s="20" t="s">
        <v>253</v>
      </c>
      <c r="BM636" s="188" t="s">
        <v>730</v>
      </c>
    </row>
    <row r="637" spans="1:65" s="2" customFormat="1" ht="28.8">
      <c r="A637" s="37"/>
      <c r="B637" s="38"/>
      <c r="C637" s="39"/>
      <c r="D637" s="190" t="s">
        <v>134</v>
      </c>
      <c r="E637" s="39"/>
      <c r="F637" s="191" t="s">
        <v>731</v>
      </c>
      <c r="G637" s="39"/>
      <c r="H637" s="39"/>
      <c r="I637" s="192"/>
      <c r="J637" s="39"/>
      <c r="K637" s="39"/>
      <c r="L637" s="42"/>
      <c r="M637" s="193"/>
      <c r="N637" s="194"/>
      <c r="O637" s="68"/>
      <c r="P637" s="68"/>
      <c r="Q637" s="68"/>
      <c r="R637" s="68"/>
      <c r="S637" s="68"/>
      <c r="T637" s="69"/>
      <c r="U637" s="37"/>
      <c r="V637" s="37"/>
      <c r="W637" s="37"/>
      <c r="X637" s="37"/>
      <c r="Y637" s="37"/>
      <c r="Z637" s="37"/>
      <c r="AA637" s="37"/>
      <c r="AB637" s="37"/>
      <c r="AC637" s="37"/>
      <c r="AD637" s="37"/>
      <c r="AE637" s="37"/>
      <c r="AT637" s="20" t="s">
        <v>134</v>
      </c>
      <c r="AU637" s="20" t="s">
        <v>85</v>
      </c>
    </row>
    <row r="638" spans="1:65" s="2" customFormat="1" ht="10.199999999999999">
      <c r="A638" s="37"/>
      <c r="B638" s="38"/>
      <c r="C638" s="39"/>
      <c r="D638" s="195" t="s">
        <v>136</v>
      </c>
      <c r="E638" s="39"/>
      <c r="F638" s="196" t="s">
        <v>732</v>
      </c>
      <c r="G638" s="39"/>
      <c r="H638" s="39"/>
      <c r="I638" s="192"/>
      <c r="J638" s="39"/>
      <c r="K638" s="39"/>
      <c r="L638" s="42"/>
      <c r="M638" s="193"/>
      <c r="N638" s="194"/>
      <c r="O638" s="68"/>
      <c r="P638" s="68"/>
      <c r="Q638" s="68"/>
      <c r="R638" s="68"/>
      <c r="S638" s="68"/>
      <c r="T638" s="69"/>
      <c r="U638" s="37"/>
      <c r="V638" s="37"/>
      <c r="W638" s="37"/>
      <c r="X638" s="37"/>
      <c r="Y638" s="37"/>
      <c r="Z638" s="37"/>
      <c r="AA638" s="37"/>
      <c r="AB638" s="37"/>
      <c r="AC638" s="37"/>
      <c r="AD638" s="37"/>
      <c r="AE638" s="37"/>
      <c r="AT638" s="20" t="s">
        <v>136</v>
      </c>
      <c r="AU638" s="20" t="s">
        <v>85</v>
      </c>
    </row>
    <row r="639" spans="1:65" s="13" customFormat="1" ht="10.199999999999999">
      <c r="B639" s="198"/>
      <c r="C639" s="199"/>
      <c r="D639" s="190" t="s">
        <v>140</v>
      </c>
      <c r="E639" s="200" t="s">
        <v>19</v>
      </c>
      <c r="F639" s="201" t="s">
        <v>733</v>
      </c>
      <c r="G639" s="199"/>
      <c r="H639" s="202">
        <v>6.56</v>
      </c>
      <c r="I639" s="203"/>
      <c r="J639" s="199"/>
      <c r="K639" s="199"/>
      <c r="L639" s="204"/>
      <c r="M639" s="205"/>
      <c r="N639" s="206"/>
      <c r="O639" s="206"/>
      <c r="P639" s="206"/>
      <c r="Q639" s="206"/>
      <c r="R639" s="206"/>
      <c r="S639" s="206"/>
      <c r="T639" s="207"/>
      <c r="AT639" s="208" t="s">
        <v>140</v>
      </c>
      <c r="AU639" s="208" t="s">
        <v>85</v>
      </c>
      <c r="AV639" s="13" t="s">
        <v>85</v>
      </c>
      <c r="AW639" s="13" t="s">
        <v>36</v>
      </c>
      <c r="AX639" s="13" t="s">
        <v>75</v>
      </c>
      <c r="AY639" s="208" t="s">
        <v>125</v>
      </c>
    </row>
    <row r="640" spans="1:65" s="14" customFormat="1" ht="10.199999999999999">
      <c r="B640" s="209"/>
      <c r="C640" s="210"/>
      <c r="D640" s="190" t="s">
        <v>140</v>
      </c>
      <c r="E640" s="211" t="s">
        <v>19</v>
      </c>
      <c r="F640" s="212" t="s">
        <v>145</v>
      </c>
      <c r="G640" s="210"/>
      <c r="H640" s="213">
        <v>6.56</v>
      </c>
      <c r="I640" s="214"/>
      <c r="J640" s="210"/>
      <c r="K640" s="210"/>
      <c r="L640" s="215"/>
      <c r="M640" s="216"/>
      <c r="N640" s="217"/>
      <c r="O640" s="217"/>
      <c r="P640" s="217"/>
      <c r="Q640" s="217"/>
      <c r="R640" s="217"/>
      <c r="S640" s="217"/>
      <c r="T640" s="218"/>
      <c r="AT640" s="219" t="s">
        <v>140</v>
      </c>
      <c r="AU640" s="219" t="s">
        <v>85</v>
      </c>
      <c r="AV640" s="14" t="s">
        <v>132</v>
      </c>
      <c r="AW640" s="14" t="s">
        <v>36</v>
      </c>
      <c r="AX640" s="14" t="s">
        <v>83</v>
      </c>
      <c r="AY640" s="219" t="s">
        <v>125</v>
      </c>
    </row>
    <row r="641" spans="1:65" s="2" customFormat="1" ht="33" customHeight="1">
      <c r="A641" s="37"/>
      <c r="B641" s="38"/>
      <c r="C641" s="177" t="s">
        <v>734</v>
      </c>
      <c r="D641" s="177" t="s">
        <v>127</v>
      </c>
      <c r="E641" s="178" t="s">
        <v>735</v>
      </c>
      <c r="F641" s="179" t="s">
        <v>736</v>
      </c>
      <c r="G641" s="180" t="s">
        <v>292</v>
      </c>
      <c r="H641" s="181">
        <v>6.56</v>
      </c>
      <c r="I641" s="182"/>
      <c r="J641" s="183">
        <f>ROUND(I641*H641,2)</f>
        <v>0</v>
      </c>
      <c r="K641" s="179" t="s">
        <v>131</v>
      </c>
      <c r="L641" s="42"/>
      <c r="M641" s="184" t="s">
        <v>19</v>
      </c>
      <c r="N641" s="185" t="s">
        <v>48</v>
      </c>
      <c r="O641" s="68"/>
      <c r="P641" s="186">
        <f>O641*H641</f>
        <v>0</v>
      </c>
      <c r="Q641" s="186">
        <v>4.3800000000000002E-3</v>
      </c>
      <c r="R641" s="186">
        <f>Q641*H641</f>
        <v>2.8732799999999999E-2</v>
      </c>
      <c r="S641" s="186">
        <v>0</v>
      </c>
      <c r="T641" s="187">
        <f>S641*H641</f>
        <v>0</v>
      </c>
      <c r="U641" s="37"/>
      <c r="V641" s="37"/>
      <c r="W641" s="37"/>
      <c r="X641" s="37"/>
      <c r="Y641" s="37"/>
      <c r="Z641" s="37"/>
      <c r="AA641" s="37"/>
      <c r="AB641" s="37"/>
      <c r="AC641" s="37"/>
      <c r="AD641" s="37"/>
      <c r="AE641" s="37"/>
      <c r="AR641" s="188" t="s">
        <v>253</v>
      </c>
      <c r="AT641" s="188" t="s">
        <v>127</v>
      </c>
      <c r="AU641" s="188" t="s">
        <v>85</v>
      </c>
      <c r="AY641" s="20" t="s">
        <v>125</v>
      </c>
      <c r="BE641" s="189">
        <f>IF(N641="základní",J641,0)</f>
        <v>0</v>
      </c>
      <c r="BF641" s="189">
        <f>IF(N641="snížená",J641,0)</f>
        <v>0</v>
      </c>
      <c r="BG641" s="189">
        <f>IF(N641="zákl. přenesená",J641,0)</f>
        <v>0</v>
      </c>
      <c r="BH641" s="189">
        <f>IF(N641="sníž. přenesená",J641,0)</f>
        <v>0</v>
      </c>
      <c r="BI641" s="189">
        <f>IF(N641="nulová",J641,0)</f>
        <v>0</v>
      </c>
      <c r="BJ641" s="20" t="s">
        <v>132</v>
      </c>
      <c r="BK641" s="189">
        <f>ROUND(I641*H641,2)</f>
        <v>0</v>
      </c>
      <c r="BL641" s="20" t="s">
        <v>253</v>
      </c>
      <c r="BM641" s="188" t="s">
        <v>737</v>
      </c>
    </row>
    <row r="642" spans="1:65" s="2" customFormat="1" ht="28.8">
      <c r="A642" s="37"/>
      <c r="B642" s="38"/>
      <c r="C642" s="39"/>
      <c r="D642" s="190" t="s">
        <v>134</v>
      </c>
      <c r="E642" s="39"/>
      <c r="F642" s="191" t="s">
        <v>738</v>
      </c>
      <c r="G642" s="39"/>
      <c r="H642" s="39"/>
      <c r="I642" s="192"/>
      <c r="J642" s="39"/>
      <c r="K642" s="39"/>
      <c r="L642" s="42"/>
      <c r="M642" s="193"/>
      <c r="N642" s="194"/>
      <c r="O642" s="68"/>
      <c r="P642" s="68"/>
      <c r="Q642" s="68"/>
      <c r="R642" s="68"/>
      <c r="S642" s="68"/>
      <c r="T642" s="69"/>
      <c r="U642" s="37"/>
      <c r="V642" s="37"/>
      <c r="W642" s="37"/>
      <c r="X642" s="37"/>
      <c r="Y642" s="37"/>
      <c r="Z642" s="37"/>
      <c r="AA642" s="37"/>
      <c r="AB642" s="37"/>
      <c r="AC642" s="37"/>
      <c r="AD642" s="37"/>
      <c r="AE642" s="37"/>
      <c r="AT642" s="20" t="s">
        <v>134</v>
      </c>
      <c r="AU642" s="20" t="s">
        <v>85</v>
      </c>
    </row>
    <row r="643" spans="1:65" s="2" customFormat="1" ht="10.199999999999999">
      <c r="A643" s="37"/>
      <c r="B643" s="38"/>
      <c r="C643" s="39"/>
      <c r="D643" s="195" t="s">
        <v>136</v>
      </c>
      <c r="E643" s="39"/>
      <c r="F643" s="196" t="s">
        <v>739</v>
      </c>
      <c r="G643" s="39"/>
      <c r="H643" s="39"/>
      <c r="I643" s="192"/>
      <c r="J643" s="39"/>
      <c r="K643" s="39"/>
      <c r="L643" s="42"/>
      <c r="M643" s="193"/>
      <c r="N643" s="194"/>
      <c r="O643" s="68"/>
      <c r="P643" s="68"/>
      <c r="Q643" s="68"/>
      <c r="R643" s="68"/>
      <c r="S643" s="68"/>
      <c r="T643" s="69"/>
      <c r="U643" s="37"/>
      <c r="V643" s="37"/>
      <c r="W643" s="37"/>
      <c r="X643" s="37"/>
      <c r="Y643" s="37"/>
      <c r="Z643" s="37"/>
      <c r="AA643" s="37"/>
      <c r="AB643" s="37"/>
      <c r="AC643" s="37"/>
      <c r="AD643" s="37"/>
      <c r="AE643" s="37"/>
      <c r="AT643" s="20" t="s">
        <v>136</v>
      </c>
      <c r="AU643" s="20" t="s">
        <v>85</v>
      </c>
    </row>
    <row r="644" spans="1:65" s="13" customFormat="1" ht="10.199999999999999">
      <c r="B644" s="198"/>
      <c r="C644" s="199"/>
      <c r="D644" s="190" t="s">
        <v>140</v>
      </c>
      <c r="E644" s="200" t="s">
        <v>19</v>
      </c>
      <c r="F644" s="201" t="s">
        <v>733</v>
      </c>
      <c r="G644" s="199"/>
      <c r="H644" s="202">
        <v>6.56</v>
      </c>
      <c r="I644" s="203"/>
      <c r="J644" s="199"/>
      <c r="K644" s="199"/>
      <c r="L644" s="204"/>
      <c r="M644" s="205"/>
      <c r="N644" s="206"/>
      <c r="O644" s="206"/>
      <c r="P644" s="206"/>
      <c r="Q644" s="206"/>
      <c r="R644" s="206"/>
      <c r="S644" s="206"/>
      <c r="T644" s="207"/>
      <c r="AT644" s="208" t="s">
        <v>140</v>
      </c>
      <c r="AU644" s="208" t="s">
        <v>85</v>
      </c>
      <c r="AV644" s="13" t="s">
        <v>85</v>
      </c>
      <c r="AW644" s="13" t="s">
        <v>36</v>
      </c>
      <c r="AX644" s="13" t="s">
        <v>75</v>
      </c>
      <c r="AY644" s="208" t="s">
        <v>125</v>
      </c>
    </row>
    <row r="645" spans="1:65" s="14" customFormat="1" ht="10.199999999999999">
      <c r="B645" s="209"/>
      <c r="C645" s="210"/>
      <c r="D645" s="190" t="s">
        <v>140</v>
      </c>
      <c r="E645" s="211" t="s">
        <v>19</v>
      </c>
      <c r="F645" s="212" t="s">
        <v>145</v>
      </c>
      <c r="G645" s="210"/>
      <c r="H645" s="213">
        <v>6.56</v>
      </c>
      <c r="I645" s="214"/>
      <c r="J645" s="210"/>
      <c r="K645" s="210"/>
      <c r="L645" s="215"/>
      <c r="M645" s="216"/>
      <c r="N645" s="217"/>
      <c r="O645" s="217"/>
      <c r="P645" s="217"/>
      <c r="Q645" s="217"/>
      <c r="R645" s="217"/>
      <c r="S645" s="217"/>
      <c r="T645" s="218"/>
      <c r="AT645" s="219" t="s">
        <v>140</v>
      </c>
      <c r="AU645" s="219" t="s">
        <v>85</v>
      </c>
      <c r="AV645" s="14" t="s">
        <v>132</v>
      </c>
      <c r="AW645" s="14" t="s">
        <v>36</v>
      </c>
      <c r="AX645" s="14" t="s">
        <v>83</v>
      </c>
      <c r="AY645" s="219" t="s">
        <v>125</v>
      </c>
    </row>
    <row r="646" spans="1:65" s="2" customFormat="1" ht="33" customHeight="1">
      <c r="A646" s="37"/>
      <c r="B646" s="38"/>
      <c r="C646" s="177" t="s">
        <v>740</v>
      </c>
      <c r="D646" s="177" t="s">
        <v>127</v>
      </c>
      <c r="E646" s="178" t="s">
        <v>741</v>
      </c>
      <c r="F646" s="179" t="s">
        <v>742</v>
      </c>
      <c r="G646" s="180" t="s">
        <v>292</v>
      </c>
      <c r="H646" s="181">
        <v>140.01</v>
      </c>
      <c r="I646" s="182"/>
      <c r="J646" s="183">
        <f>ROUND(I646*H646,2)</f>
        <v>0</v>
      </c>
      <c r="K646" s="179" t="s">
        <v>131</v>
      </c>
      <c r="L646" s="42"/>
      <c r="M646" s="184" t="s">
        <v>19</v>
      </c>
      <c r="N646" s="185" t="s">
        <v>48</v>
      </c>
      <c r="O646" s="68"/>
      <c r="P646" s="186">
        <f>O646*H646</f>
        <v>0</v>
      </c>
      <c r="Q646" s="186">
        <v>5.8399999999999997E-3</v>
      </c>
      <c r="R646" s="186">
        <f>Q646*H646</f>
        <v>0.8176583999999999</v>
      </c>
      <c r="S646" s="186">
        <v>0</v>
      </c>
      <c r="T646" s="187">
        <f>S646*H646</f>
        <v>0</v>
      </c>
      <c r="U646" s="37"/>
      <c r="V646" s="37"/>
      <c r="W646" s="37"/>
      <c r="X646" s="37"/>
      <c r="Y646" s="37"/>
      <c r="Z646" s="37"/>
      <c r="AA646" s="37"/>
      <c r="AB646" s="37"/>
      <c r="AC646" s="37"/>
      <c r="AD646" s="37"/>
      <c r="AE646" s="37"/>
      <c r="AR646" s="188" t="s">
        <v>253</v>
      </c>
      <c r="AT646" s="188" t="s">
        <v>127</v>
      </c>
      <c r="AU646" s="188" t="s">
        <v>85</v>
      </c>
      <c r="AY646" s="20" t="s">
        <v>125</v>
      </c>
      <c r="BE646" s="189">
        <f>IF(N646="základní",J646,0)</f>
        <v>0</v>
      </c>
      <c r="BF646" s="189">
        <f>IF(N646="snížená",J646,0)</f>
        <v>0</v>
      </c>
      <c r="BG646" s="189">
        <f>IF(N646="zákl. přenesená",J646,0)</f>
        <v>0</v>
      </c>
      <c r="BH646" s="189">
        <f>IF(N646="sníž. přenesená",J646,0)</f>
        <v>0</v>
      </c>
      <c r="BI646" s="189">
        <f>IF(N646="nulová",J646,0)</f>
        <v>0</v>
      </c>
      <c r="BJ646" s="20" t="s">
        <v>132</v>
      </c>
      <c r="BK646" s="189">
        <f>ROUND(I646*H646,2)</f>
        <v>0</v>
      </c>
      <c r="BL646" s="20" t="s">
        <v>253</v>
      </c>
      <c r="BM646" s="188" t="s">
        <v>743</v>
      </c>
    </row>
    <row r="647" spans="1:65" s="2" customFormat="1" ht="28.8">
      <c r="A647" s="37"/>
      <c r="B647" s="38"/>
      <c r="C647" s="39"/>
      <c r="D647" s="190" t="s">
        <v>134</v>
      </c>
      <c r="E647" s="39"/>
      <c r="F647" s="191" t="s">
        <v>744</v>
      </c>
      <c r="G647" s="39"/>
      <c r="H647" s="39"/>
      <c r="I647" s="192"/>
      <c r="J647" s="39"/>
      <c r="K647" s="39"/>
      <c r="L647" s="42"/>
      <c r="M647" s="193"/>
      <c r="N647" s="194"/>
      <c r="O647" s="68"/>
      <c r="P647" s="68"/>
      <c r="Q647" s="68"/>
      <c r="R647" s="68"/>
      <c r="S647" s="68"/>
      <c r="T647" s="69"/>
      <c r="U647" s="37"/>
      <c r="V647" s="37"/>
      <c r="W647" s="37"/>
      <c r="X647" s="37"/>
      <c r="Y647" s="37"/>
      <c r="Z647" s="37"/>
      <c r="AA647" s="37"/>
      <c r="AB647" s="37"/>
      <c r="AC647" s="37"/>
      <c r="AD647" s="37"/>
      <c r="AE647" s="37"/>
      <c r="AT647" s="20" t="s">
        <v>134</v>
      </c>
      <c r="AU647" s="20" t="s">
        <v>85</v>
      </c>
    </row>
    <row r="648" spans="1:65" s="2" customFormat="1" ht="10.199999999999999">
      <c r="A648" s="37"/>
      <c r="B648" s="38"/>
      <c r="C648" s="39"/>
      <c r="D648" s="195" t="s">
        <v>136</v>
      </c>
      <c r="E648" s="39"/>
      <c r="F648" s="196" t="s">
        <v>745</v>
      </c>
      <c r="G648" s="39"/>
      <c r="H648" s="39"/>
      <c r="I648" s="192"/>
      <c r="J648" s="39"/>
      <c r="K648" s="39"/>
      <c r="L648" s="42"/>
      <c r="M648" s="193"/>
      <c r="N648" s="194"/>
      <c r="O648" s="68"/>
      <c r="P648" s="68"/>
      <c r="Q648" s="68"/>
      <c r="R648" s="68"/>
      <c r="S648" s="68"/>
      <c r="T648" s="69"/>
      <c r="U648" s="37"/>
      <c r="V648" s="37"/>
      <c r="W648" s="37"/>
      <c r="X648" s="37"/>
      <c r="Y648" s="37"/>
      <c r="Z648" s="37"/>
      <c r="AA648" s="37"/>
      <c r="AB648" s="37"/>
      <c r="AC648" s="37"/>
      <c r="AD648" s="37"/>
      <c r="AE648" s="37"/>
      <c r="AT648" s="20" t="s">
        <v>136</v>
      </c>
      <c r="AU648" s="20" t="s">
        <v>85</v>
      </c>
    </row>
    <row r="649" spans="1:65" s="13" customFormat="1" ht="10.199999999999999">
      <c r="B649" s="198"/>
      <c r="C649" s="199"/>
      <c r="D649" s="190" t="s">
        <v>140</v>
      </c>
      <c r="E649" s="200" t="s">
        <v>19</v>
      </c>
      <c r="F649" s="201" t="s">
        <v>746</v>
      </c>
      <c r="G649" s="199"/>
      <c r="H649" s="202">
        <v>72.92</v>
      </c>
      <c r="I649" s="203"/>
      <c r="J649" s="199"/>
      <c r="K649" s="199"/>
      <c r="L649" s="204"/>
      <c r="M649" s="205"/>
      <c r="N649" s="206"/>
      <c r="O649" s="206"/>
      <c r="P649" s="206"/>
      <c r="Q649" s="206"/>
      <c r="R649" s="206"/>
      <c r="S649" s="206"/>
      <c r="T649" s="207"/>
      <c r="AT649" s="208" t="s">
        <v>140</v>
      </c>
      <c r="AU649" s="208" t="s">
        <v>85</v>
      </c>
      <c r="AV649" s="13" t="s">
        <v>85</v>
      </c>
      <c r="AW649" s="13" t="s">
        <v>36</v>
      </c>
      <c r="AX649" s="13" t="s">
        <v>75</v>
      </c>
      <c r="AY649" s="208" t="s">
        <v>125</v>
      </c>
    </row>
    <row r="650" spans="1:65" s="13" customFormat="1" ht="10.199999999999999">
      <c r="B650" s="198"/>
      <c r="C650" s="199"/>
      <c r="D650" s="190" t="s">
        <v>140</v>
      </c>
      <c r="E650" s="200" t="s">
        <v>19</v>
      </c>
      <c r="F650" s="201" t="s">
        <v>747</v>
      </c>
      <c r="G650" s="199"/>
      <c r="H650" s="202">
        <v>67.09</v>
      </c>
      <c r="I650" s="203"/>
      <c r="J650" s="199"/>
      <c r="K650" s="199"/>
      <c r="L650" s="204"/>
      <c r="M650" s="205"/>
      <c r="N650" s="206"/>
      <c r="O650" s="206"/>
      <c r="P650" s="206"/>
      <c r="Q650" s="206"/>
      <c r="R650" s="206"/>
      <c r="S650" s="206"/>
      <c r="T650" s="207"/>
      <c r="AT650" s="208" t="s">
        <v>140</v>
      </c>
      <c r="AU650" s="208" t="s">
        <v>85</v>
      </c>
      <c r="AV650" s="13" t="s">
        <v>85</v>
      </c>
      <c r="AW650" s="13" t="s">
        <v>36</v>
      </c>
      <c r="AX650" s="13" t="s">
        <v>75</v>
      </c>
      <c r="AY650" s="208" t="s">
        <v>125</v>
      </c>
    </row>
    <row r="651" spans="1:65" s="14" customFormat="1" ht="10.199999999999999">
      <c r="B651" s="209"/>
      <c r="C651" s="210"/>
      <c r="D651" s="190" t="s">
        <v>140</v>
      </c>
      <c r="E651" s="211" t="s">
        <v>19</v>
      </c>
      <c r="F651" s="212" t="s">
        <v>145</v>
      </c>
      <c r="G651" s="210"/>
      <c r="H651" s="213">
        <v>140.01</v>
      </c>
      <c r="I651" s="214"/>
      <c r="J651" s="210"/>
      <c r="K651" s="210"/>
      <c r="L651" s="215"/>
      <c r="M651" s="216"/>
      <c r="N651" s="217"/>
      <c r="O651" s="217"/>
      <c r="P651" s="217"/>
      <c r="Q651" s="217"/>
      <c r="R651" s="217"/>
      <c r="S651" s="217"/>
      <c r="T651" s="218"/>
      <c r="AT651" s="219" t="s">
        <v>140</v>
      </c>
      <c r="AU651" s="219" t="s">
        <v>85</v>
      </c>
      <c r="AV651" s="14" t="s">
        <v>132</v>
      </c>
      <c r="AW651" s="14" t="s">
        <v>36</v>
      </c>
      <c r="AX651" s="14" t="s">
        <v>83</v>
      </c>
      <c r="AY651" s="219" t="s">
        <v>125</v>
      </c>
    </row>
    <row r="652" spans="1:65" s="2" customFormat="1" ht="37.799999999999997" customHeight="1">
      <c r="A652" s="37"/>
      <c r="B652" s="38"/>
      <c r="C652" s="177" t="s">
        <v>748</v>
      </c>
      <c r="D652" s="177" t="s">
        <v>127</v>
      </c>
      <c r="E652" s="178" t="s">
        <v>210</v>
      </c>
      <c r="F652" s="179" t="s">
        <v>749</v>
      </c>
      <c r="G652" s="180" t="s">
        <v>292</v>
      </c>
      <c r="H652" s="181">
        <v>95.88</v>
      </c>
      <c r="I652" s="182"/>
      <c r="J652" s="183">
        <f>ROUND(I652*H652,2)</f>
        <v>0</v>
      </c>
      <c r="K652" s="179" t="s">
        <v>19</v>
      </c>
      <c r="L652" s="42"/>
      <c r="M652" s="184" t="s">
        <v>19</v>
      </c>
      <c r="N652" s="185" t="s">
        <v>48</v>
      </c>
      <c r="O652" s="68"/>
      <c r="P652" s="186">
        <f>O652*H652</f>
        <v>0</v>
      </c>
      <c r="Q652" s="186">
        <v>0</v>
      </c>
      <c r="R652" s="186">
        <f>Q652*H652</f>
        <v>0</v>
      </c>
      <c r="S652" s="186">
        <v>0</v>
      </c>
      <c r="T652" s="187">
        <f>S652*H652</f>
        <v>0</v>
      </c>
      <c r="U652" s="37"/>
      <c r="V652" s="37"/>
      <c r="W652" s="37"/>
      <c r="X652" s="37"/>
      <c r="Y652" s="37"/>
      <c r="Z652" s="37"/>
      <c r="AA652" s="37"/>
      <c r="AB652" s="37"/>
      <c r="AC652" s="37"/>
      <c r="AD652" s="37"/>
      <c r="AE652" s="37"/>
      <c r="AR652" s="188" t="s">
        <v>253</v>
      </c>
      <c r="AT652" s="188" t="s">
        <v>127</v>
      </c>
      <c r="AU652" s="188" t="s">
        <v>85</v>
      </c>
      <c r="AY652" s="20" t="s">
        <v>125</v>
      </c>
      <c r="BE652" s="189">
        <f>IF(N652="základní",J652,0)</f>
        <v>0</v>
      </c>
      <c r="BF652" s="189">
        <f>IF(N652="snížená",J652,0)</f>
        <v>0</v>
      </c>
      <c r="BG652" s="189">
        <f>IF(N652="zákl. přenesená",J652,0)</f>
        <v>0</v>
      </c>
      <c r="BH652" s="189">
        <f>IF(N652="sníž. přenesená",J652,0)</f>
        <v>0</v>
      </c>
      <c r="BI652" s="189">
        <f>IF(N652="nulová",J652,0)</f>
        <v>0</v>
      </c>
      <c r="BJ652" s="20" t="s">
        <v>132</v>
      </c>
      <c r="BK652" s="189">
        <f>ROUND(I652*H652,2)</f>
        <v>0</v>
      </c>
      <c r="BL652" s="20" t="s">
        <v>253</v>
      </c>
      <c r="BM652" s="188" t="s">
        <v>750</v>
      </c>
    </row>
    <row r="653" spans="1:65" s="2" customFormat="1" ht="28.8">
      <c r="A653" s="37"/>
      <c r="B653" s="38"/>
      <c r="C653" s="39"/>
      <c r="D653" s="190" t="s">
        <v>134</v>
      </c>
      <c r="E653" s="39"/>
      <c r="F653" s="191" t="s">
        <v>749</v>
      </c>
      <c r="G653" s="39"/>
      <c r="H653" s="39"/>
      <c r="I653" s="192"/>
      <c r="J653" s="39"/>
      <c r="K653" s="39"/>
      <c r="L653" s="42"/>
      <c r="M653" s="193"/>
      <c r="N653" s="194"/>
      <c r="O653" s="68"/>
      <c r="P653" s="68"/>
      <c r="Q653" s="68"/>
      <c r="R653" s="68"/>
      <c r="S653" s="68"/>
      <c r="T653" s="69"/>
      <c r="U653" s="37"/>
      <c r="V653" s="37"/>
      <c r="W653" s="37"/>
      <c r="X653" s="37"/>
      <c r="Y653" s="37"/>
      <c r="Z653" s="37"/>
      <c r="AA653" s="37"/>
      <c r="AB653" s="37"/>
      <c r="AC653" s="37"/>
      <c r="AD653" s="37"/>
      <c r="AE653" s="37"/>
      <c r="AT653" s="20" t="s">
        <v>134</v>
      </c>
      <c r="AU653" s="20" t="s">
        <v>85</v>
      </c>
    </row>
    <row r="654" spans="1:65" s="13" customFormat="1" ht="10.199999999999999">
      <c r="B654" s="198"/>
      <c r="C654" s="199"/>
      <c r="D654" s="190" t="s">
        <v>140</v>
      </c>
      <c r="E654" s="200" t="s">
        <v>19</v>
      </c>
      <c r="F654" s="201" t="s">
        <v>751</v>
      </c>
      <c r="G654" s="199"/>
      <c r="H654" s="202">
        <v>95.88</v>
      </c>
      <c r="I654" s="203"/>
      <c r="J654" s="199"/>
      <c r="K654" s="199"/>
      <c r="L654" s="204"/>
      <c r="M654" s="205"/>
      <c r="N654" s="206"/>
      <c r="O654" s="206"/>
      <c r="P654" s="206"/>
      <c r="Q654" s="206"/>
      <c r="R654" s="206"/>
      <c r="S654" s="206"/>
      <c r="T654" s="207"/>
      <c r="AT654" s="208" t="s">
        <v>140</v>
      </c>
      <c r="AU654" s="208" t="s">
        <v>85</v>
      </c>
      <c r="AV654" s="13" t="s">
        <v>85</v>
      </c>
      <c r="AW654" s="13" t="s">
        <v>36</v>
      </c>
      <c r="AX654" s="13" t="s">
        <v>83</v>
      </c>
      <c r="AY654" s="208" t="s">
        <v>125</v>
      </c>
    </row>
    <row r="655" spans="1:65" s="2" customFormat="1" ht="37.799999999999997" customHeight="1">
      <c r="A655" s="37"/>
      <c r="B655" s="38"/>
      <c r="C655" s="177" t="s">
        <v>752</v>
      </c>
      <c r="D655" s="177" t="s">
        <v>127</v>
      </c>
      <c r="E655" s="178" t="s">
        <v>216</v>
      </c>
      <c r="F655" s="179" t="s">
        <v>753</v>
      </c>
      <c r="G655" s="180" t="s">
        <v>292</v>
      </c>
      <c r="H655" s="181">
        <v>95.88</v>
      </c>
      <c r="I655" s="182"/>
      <c r="J655" s="183">
        <f>ROUND(I655*H655,2)</f>
        <v>0</v>
      </c>
      <c r="K655" s="179" t="s">
        <v>19</v>
      </c>
      <c r="L655" s="42"/>
      <c r="M655" s="184" t="s">
        <v>19</v>
      </c>
      <c r="N655" s="185" t="s">
        <v>48</v>
      </c>
      <c r="O655" s="68"/>
      <c r="P655" s="186">
        <f>O655*H655</f>
        <v>0</v>
      </c>
      <c r="Q655" s="186">
        <v>0</v>
      </c>
      <c r="R655" s="186">
        <f>Q655*H655</f>
        <v>0</v>
      </c>
      <c r="S655" s="186">
        <v>0</v>
      </c>
      <c r="T655" s="187">
        <f>S655*H655</f>
        <v>0</v>
      </c>
      <c r="U655" s="37"/>
      <c r="V655" s="37"/>
      <c r="W655" s="37"/>
      <c r="X655" s="37"/>
      <c r="Y655" s="37"/>
      <c r="Z655" s="37"/>
      <c r="AA655" s="37"/>
      <c r="AB655" s="37"/>
      <c r="AC655" s="37"/>
      <c r="AD655" s="37"/>
      <c r="AE655" s="37"/>
      <c r="AR655" s="188" t="s">
        <v>253</v>
      </c>
      <c r="AT655" s="188" t="s">
        <v>127</v>
      </c>
      <c r="AU655" s="188" t="s">
        <v>85</v>
      </c>
      <c r="AY655" s="20" t="s">
        <v>125</v>
      </c>
      <c r="BE655" s="189">
        <f>IF(N655="základní",J655,0)</f>
        <v>0</v>
      </c>
      <c r="BF655" s="189">
        <f>IF(N655="snížená",J655,0)</f>
        <v>0</v>
      </c>
      <c r="BG655" s="189">
        <f>IF(N655="zákl. přenesená",J655,0)</f>
        <v>0</v>
      </c>
      <c r="BH655" s="189">
        <f>IF(N655="sníž. přenesená",J655,0)</f>
        <v>0</v>
      </c>
      <c r="BI655" s="189">
        <f>IF(N655="nulová",J655,0)</f>
        <v>0</v>
      </c>
      <c r="BJ655" s="20" t="s">
        <v>132</v>
      </c>
      <c r="BK655" s="189">
        <f>ROUND(I655*H655,2)</f>
        <v>0</v>
      </c>
      <c r="BL655" s="20" t="s">
        <v>253</v>
      </c>
      <c r="BM655" s="188" t="s">
        <v>754</v>
      </c>
    </row>
    <row r="656" spans="1:65" s="2" customFormat="1" ht="28.8">
      <c r="A656" s="37"/>
      <c r="B656" s="38"/>
      <c r="C656" s="39"/>
      <c r="D656" s="190" t="s">
        <v>134</v>
      </c>
      <c r="E656" s="39"/>
      <c r="F656" s="191" t="s">
        <v>753</v>
      </c>
      <c r="G656" s="39"/>
      <c r="H656" s="39"/>
      <c r="I656" s="192"/>
      <c r="J656" s="39"/>
      <c r="K656" s="39"/>
      <c r="L656" s="42"/>
      <c r="M656" s="193"/>
      <c r="N656" s="194"/>
      <c r="O656" s="68"/>
      <c r="P656" s="68"/>
      <c r="Q656" s="68"/>
      <c r="R656" s="68"/>
      <c r="S656" s="68"/>
      <c r="T656" s="69"/>
      <c r="U656" s="37"/>
      <c r="V656" s="37"/>
      <c r="W656" s="37"/>
      <c r="X656" s="37"/>
      <c r="Y656" s="37"/>
      <c r="Z656" s="37"/>
      <c r="AA656" s="37"/>
      <c r="AB656" s="37"/>
      <c r="AC656" s="37"/>
      <c r="AD656" s="37"/>
      <c r="AE656" s="37"/>
      <c r="AT656" s="20" t="s">
        <v>134</v>
      </c>
      <c r="AU656" s="20" t="s">
        <v>85</v>
      </c>
    </row>
    <row r="657" spans="1:65" s="13" customFormat="1" ht="10.199999999999999">
      <c r="B657" s="198"/>
      <c r="C657" s="199"/>
      <c r="D657" s="190" t="s">
        <v>140</v>
      </c>
      <c r="E657" s="200" t="s">
        <v>19</v>
      </c>
      <c r="F657" s="201" t="s">
        <v>751</v>
      </c>
      <c r="G657" s="199"/>
      <c r="H657" s="202">
        <v>95.88</v>
      </c>
      <c r="I657" s="203"/>
      <c r="J657" s="199"/>
      <c r="K657" s="199"/>
      <c r="L657" s="204"/>
      <c r="M657" s="205"/>
      <c r="N657" s="206"/>
      <c r="O657" s="206"/>
      <c r="P657" s="206"/>
      <c r="Q657" s="206"/>
      <c r="R657" s="206"/>
      <c r="S657" s="206"/>
      <c r="T657" s="207"/>
      <c r="AT657" s="208" t="s">
        <v>140</v>
      </c>
      <c r="AU657" s="208" t="s">
        <v>85</v>
      </c>
      <c r="AV657" s="13" t="s">
        <v>85</v>
      </c>
      <c r="AW657" s="13" t="s">
        <v>36</v>
      </c>
      <c r="AX657" s="13" t="s">
        <v>75</v>
      </c>
      <c r="AY657" s="208" t="s">
        <v>125</v>
      </c>
    </row>
    <row r="658" spans="1:65" s="14" customFormat="1" ht="10.199999999999999">
      <c r="B658" s="209"/>
      <c r="C658" s="210"/>
      <c r="D658" s="190" t="s">
        <v>140</v>
      </c>
      <c r="E658" s="211" t="s">
        <v>19</v>
      </c>
      <c r="F658" s="212" t="s">
        <v>145</v>
      </c>
      <c r="G658" s="210"/>
      <c r="H658" s="213">
        <v>95.88</v>
      </c>
      <c r="I658" s="214"/>
      <c r="J658" s="210"/>
      <c r="K658" s="210"/>
      <c r="L658" s="215"/>
      <c r="M658" s="216"/>
      <c r="N658" s="217"/>
      <c r="O658" s="217"/>
      <c r="P658" s="217"/>
      <c r="Q658" s="217"/>
      <c r="R658" s="217"/>
      <c r="S658" s="217"/>
      <c r="T658" s="218"/>
      <c r="AT658" s="219" t="s">
        <v>140</v>
      </c>
      <c r="AU658" s="219" t="s">
        <v>85</v>
      </c>
      <c r="AV658" s="14" t="s">
        <v>132</v>
      </c>
      <c r="AW658" s="14" t="s">
        <v>36</v>
      </c>
      <c r="AX658" s="14" t="s">
        <v>83</v>
      </c>
      <c r="AY658" s="219" t="s">
        <v>125</v>
      </c>
    </row>
    <row r="659" spans="1:65" s="2" customFormat="1" ht="44.25" customHeight="1">
      <c r="A659" s="37"/>
      <c r="B659" s="38"/>
      <c r="C659" s="177" t="s">
        <v>755</v>
      </c>
      <c r="D659" s="177" t="s">
        <v>127</v>
      </c>
      <c r="E659" s="178" t="s">
        <v>8</v>
      </c>
      <c r="F659" s="179" t="s">
        <v>756</v>
      </c>
      <c r="G659" s="180" t="s">
        <v>292</v>
      </c>
      <c r="H659" s="181">
        <v>95.88</v>
      </c>
      <c r="I659" s="182"/>
      <c r="J659" s="183">
        <f>ROUND(I659*H659,2)</f>
        <v>0</v>
      </c>
      <c r="K659" s="179" t="s">
        <v>19</v>
      </c>
      <c r="L659" s="42"/>
      <c r="M659" s="184" t="s">
        <v>19</v>
      </c>
      <c r="N659" s="185" t="s">
        <v>48</v>
      </c>
      <c r="O659" s="68"/>
      <c r="P659" s="186">
        <f>O659*H659</f>
        <v>0</v>
      </c>
      <c r="Q659" s="186">
        <v>0</v>
      </c>
      <c r="R659" s="186">
        <f>Q659*H659</f>
        <v>0</v>
      </c>
      <c r="S659" s="186">
        <v>0</v>
      </c>
      <c r="T659" s="187">
        <f>S659*H659</f>
        <v>0</v>
      </c>
      <c r="U659" s="37"/>
      <c r="V659" s="37"/>
      <c r="W659" s="37"/>
      <c r="X659" s="37"/>
      <c r="Y659" s="37"/>
      <c r="Z659" s="37"/>
      <c r="AA659" s="37"/>
      <c r="AB659" s="37"/>
      <c r="AC659" s="37"/>
      <c r="AD659" s="37"/>
      <c r="AE659" s="37"/>
      <c r="AR659" s="188" t="s">
        <v>253</v>
      </c>
      <c r="AT659" s="188" t="s">
        <v>127</v>
      </c>
      <c r="AU659" s="188" t="s">
        <v>85</v>
      </c>
      <c r="AY659" s="20" t="s">
        <v>125</v>
      </c>
      <c r="BE659" s="189">
        <f>IF(N659="základní",J659,0)</f>
        <v>0</v>
      </c>
      <c r="BF659" s="189">
        <f>IF(N659="snížená",J659,0)</f>
        <v>0</v>
      </c>
      <c r="BG659" s="189">
        <f>IF(N659="zákl. přenesená",J659,0)</f>
        <v>0</v>
      </c>
      <c r="BH659" s="189">
        <f>IF(N659="sníž. přenesená",J659,0)</f>
        <v>0</v>
      </c>
      <c r="BI659" s="189">
        <f>IF(N659="nulová",J659,0)</f>
        <v>0</v>
      </c>
      <c r="BJ659" s="20" t="s">
        <v>132</v>
      </c>
      <c r="BK659" s="189">
        <f>ROUND(I659*H659,2)</f>
        <v>0</v>
      </c>
      <c r="BL659" s="20" t="s">
        <v>253</v>
      </c>
      <c r="BM659" s="188" t="s">
        <v>757</v>
      </c>
    </row>
    <row r="660" spans="1:65" s="2" customFormat="1" ht="28.8">
      <c r="A660" s="37"/>
      <c r="B660" s="38"/>
      <c r="C660" s="39"/>
      <c r="D660" s="190" t="s">
        <v>134</v>
      </c>
      <c r="E660" s="39"/>
      <c r="F660" s="191" t="s">
        <v>756</v>
      </c>
      <c r="G660" s="39"/>
      <c r="H660" s="39"/>
      <c r="I660" s="192"/>
      <c r="J660" s="39"/>
      <c r="K660" s="39"/>
      <c r="L660" s="42"/>
      <c r="M660" s="193"/>
      <c r="N660" s="194"/>
      <c r="O660" s="68"/>
      <c r="P660" s="68"/>
      <c r="Q660" s="68"/>
      <c r="R660" s="68"/>
      <c r="S660" s="68"/>
      <c r="T660" s="69"/>
      <c r="U660" s="37"/>
      <c r="V660" s="37"/>
      <c r="W660" s="37"/>
      <c r="X660" s="37"/>
      <c r="Y660" s="37"/>
      <c r="Z660" s="37"/>
      <c r="AA660" s="37"/>
      <c r="AB660" s="37"/>
      <c r="AC660" s="37"/>
      <c r="AD660" s="37"/>
      <c r="AE660" s="37"/>
      <c r="AT660" s="20" t="s">
        <v>134</v>
      </c>
      <c r="AU660" s="20" t="s">
        <v>85</v>
      </c>
    </row>
    <row r="661" spans="1:65" s="13" customFormat="1" ht="10.199999999999999">
      <c r="B661" s="198"/>
      <c r="C661" s="199"/>
      <c r="D661" s="190" t="s">
        <v>140</v>
      </c>
      <c r="E661" s="200" t="s">
        <v>19</v>
      </c>
      <c r="F661" s="201" t="s">
        <v>751</v>
      </c>
      <c r="G661" s="199"/>
      <c r="H661" s="202">
        <v>95.88</v>
      </c>
      <c r="I661" s="203"/>
      <c r="J661" s="199"/>
      <c r="K661" s="199"/>
      <c r="L661" s="204"/>
      <c r="M661" s="205"/>
      <c r="N661" s="206"/>
      <c r="O661" s="206"/>
      <c r="P661" s="206"/>
      <c r="Q661" s="206"/>
      <c r="R661" s="206"/>
      <c r="S661" s="206"/>
      <c r="T661" s="207"/>
      <c r="AT661" s="208" t="s">
        <v>140</v>
      </c>
      <c r="AU661" s="208" t="s">
        <v>85</v>
      </c>
      <c r="AV661" s="13" t="s">
        <v>85</v>
      </c>
      <c r="AW661" s="13" t="s">
        <v>36</v>
      </c>
      <c r="AX661" s="13" t="s">
        <v>75</v>
      </c>
      <c r="AY661" s="208" t="s">
        <v>125</v>
      </c>
    </row>
    <row r="662" spans="1:65" s="14" customFormat="1" ht="10.199999999999999">
      <c r="B662" s="209"/>
      <c r="C662" s="210"/>
      <c r="D662" s="190" t="s">
        <v>140</v>
      </c>
      <c r="E662" s="211" t="s">
        <v>19</v>
      </c>
      <c r="F662" s="212" t="s">
        <v>145</v>
      </c>
      <c r="G662" s="210"/>
      <c r="H662" s="213">
        <v>95.88</v>
      </c>
      <c r="I662" s="214"/>
      <c r="J662" s="210"/>
      <c r="K662" s="210"/>
      <c r="L662" s="215"/>
      <c r="M662" s="216"/>
      <c r="N662" s="217"/>
      <c r="O662" s="217"/>
      <c r="P662" s="217"/>
      <c r="Q662" s="217"/>
      <c r="R662" s="217"/>
      <c r="S662" s="217"/>
      <c r="T662" s="218"/>
      <c r="AT662" s="219" t="s">
        <v>140</v>
      </c>
      <c r="AU662" s="219" t="s">
        <v>85</v>
      </c>
      <c r="AV662" s="14" t="s">
        <v>132</v>
      </c>
      <c r="AW662" s="14" t="s">
        <v>36</v>
      </c>
      <c r="AX662" s="14" t="s">
        <v>83</v>
      </c>
      <c r="AY662" s="219" t="s">
        <v>125</v>
      </c>
    </row>
    <row r="663" spans="1:65" s="2" customFormat="1" ht="24.15" customHeight="1">
      <c r="A663" s="37"/>
      <c r="B663" s="38"/>
      <c r="C663" s="177" t="s">
        <v>758</v>
      </c>
      <c r="D663" s="177" t="s">
        <v>127</v>
      </c>
      <c r="E663" s="178" t="s">
        <v>759</v>
      </c>
      <c r="F663" s="179" t="s">
        <v>760</v>
      </c>
      <c r="G663" s="180" t="s">
        <v>199</v>
      </c>
      <c r="H663" s="181">
        <v>1.4219999999999999</v>
      </c>
      <c r="I663" s="182"/>
      <c r="J663" s="183">
        <f>ROUND(I663*H663,2)</f>
        <v>0</v>
      </c>
      <c r="K663" s="179" t="s">
        <v>131</v>
      </c>
      <c r="L663" s="42"/>
      <c r="M663" s="184" t="s">
        <v>19</v>
      </c>
      <c r="N663" s="185" t="s">
        <v>48</v>
      </c>
      <c r="O663" s="68"/>
      <c r="P663" s="186">
        <f>O663*H663</f>
        <v>0</v>
      </c>
      <c r="Q663" s="186">
        <v>0</v>
      </c>
      <c r="R663" s="186">
        <f>Q663*H663</f>
        <v>0</v>
      </c>
      <c r="S663" s="186">
        <v>0</v>
      </c>
      <c r="T663" s="187">
        <f>S663*H663</f>
        <v>0</v>
      </c>
      <c r="U663" s="37"/>
      <c r="V663" s="37"/>
      <c r="W663" s="37"/>
      <c r="X663" s="37"/>
      <c r="Y663" s="37"/>
      <c r="Z663" s="37"/>
      <c r="AA663" s="37"/>
      <c r="AB663" s="37"/>
      <c r="AC663" s="37"/>
      <c r="AD663" s="37"/>
      <c r="AE663" s="37"/>
      <c r="AR663" s="188" t="s">
        <v>253</v>
      </c>
      <c r="AT663" s="188" t="s">
        <v>127</v>
      </c>
      <c r="AU663" s="188" t="s">
        <v>85</v>
      </c>
      <c r="AY663" s="20" t="s">
        <v>125</v>
      </c>
      <c r="BE663" s="189">
        <f>IF(N663="základní",J663,0)</f>
        <v>0</v>
      </c>
      <c r="BF663" s="189">
        <f>IF(N663="snížená",J663,0)</f>
        <v>0</v>
      </c>
      <c r="BG663" s="189">
        <f>IF(N663="zákl. přenesená",J663,0)</f>
        <v>0</v>
      </c>
      <c r="BH663" s="189">
        <f>IF(N663="sníž. přenesená",J663,0)</f>
        <v>0</v>
      </c>
      <c r="BI663" s="189">
        <f>IF(N663="nulová",J663,0)</f>
        <v>0</v>
      </c>
      <c r="BJ663" s="20" t="s">
        <v>132</v>
      </c>
      <c r="BK663" s="189">
        <f>ROUND(I663*H663,2)</f>
        <v>0</v>
      </c>
      <c r="BL663" s="20" t="s">
        <v>253</v>
      </c>
      <c r="BM663" s="188" t="s">
        <v>761</v>
      </c>
    </row>
    <row r="664" spans="1:65" s="2" customFormat="1" ht="28.8">
      <c r="A664" s="37"/>
      <c r="B664" s="38"/>
      <c r="C664" s="39"/>
      <c r="D664" s="190" t="s">
        <v>134</v>
      </c>
      <c r="E664" s="39"/>
      <c r="F664" s="191" t="s">
        <v>762</v>
      </c>
      <c r="G664" s="39"/>
      <c r="H664" s="39"/>
      <c r="I664" s="192"/>
      <c r="J664" s="39"/>
      <c r="K664" s="39"/>
      <c r="L664" s="42"/>
      <c r="M664" s="193"/>
      <c r="N664" s="194"/>
      <c r="O664" s="68"/>
      <c r="P664" s="68"/>
      <c r="Q664" s="68"/>
      <c r="R664" s="68"/>
      <c r="S664" s="68"/>
      <c r="T664" s="69"/>
      <c r="U664" s="37"/>
      <c r="V664" s="37"/>
      <c r="W664" s="37"/>
      <c r="X664" s="37"/>
      <c r="Y664" s="37"/>
      <c r="Z664" s="37"/>
      <c r="AA664" s="37"/>
      <c r="AB664" s="37"/>
      <c r="AC664" s="37"/>
      <c r="AD664" s="37"/>
      <c r="AE664" s="37"/>
      <c r="AT664" s="20" t="s">
        <v>134</v>
      </c>
      <c r="AU664" s="20" t="s">
        <v>85</v>
      </c>
    </row>
    <row r="665" spans="1:65" s="2" customFormat="1" ht="10.199999999999999">
      <c r="A665" s="37"/>
      <c r="B665" s="38"/>
      <c r="C665" s="39"/>
      <c r="D665" s="195" t="s">
        <v>136</v>
      </c>
      <c r="E665" s="39"/>
      <c r="F665" s="196" t="s">
        <v>763</v>
      </c>
      <c r="G665" s="39"/>
      <c r="H665" s="39"/>
      <c r="I665" s="192"/>
      <c r="J665" s="39"/>
      <c r="K665" s="39"/>
      <c r="L665" s="42"/>
      <c r="M665" s="193"/>
      <c r="N665" s="194"/>
      <c r="O665" s="68"/>
      <c r="P665" s="68"/>
      <c r="Q665" s="68"/>
      <c r="R665" s="68"/>
      <c r="S665" s="68"/>
      <c r="T665" s="69"/>
      <c r="U665" s="37"/>
      <c r="V665" s="37"/>
      <c r="W665" s="37"/>
      <c r="X665" s="37"/>
      <c r="Y665" s="37"/>
      <c r="Z665" s="37"/>
      <c r="AA665" s="37"/>
      <c r="AB665" s="37"/>
      <c r="AC665" s="37"/>
      <c r="AD665" s="37"/>
      <c r="AE665" s="37"/>
      <c r="AT665" s="20" t="s">
        <v>136</v>
      </c>
      <c r="AU665" s="20" t="s">
        <v>85</v>
      </c>
    </row>
    <row r="666" spans="1:65" s="12" customFormat="1" ht="22.8" customHeight="1">
      <c r="B666" s="161"/>
      <c r="C666" s="162"/>
      <c r="D666" s="163" t="s">
        <v>74</v>
      </c>
      <c r="E666" s="175" t="s">
        <v>764</v>
      </c>
      <c r="F666" s="175" t="s">
        <v>765</v>
      </c>
      <c r="G666" s="162"/>
      <c r="H666" s="162"/>
      <c r="I666" s="165"/>
      <c r="J666" s="176">
        <f>BK666</f>
        <v>0</v>
      </c>
      <c r="K666" s="162"/>
      <c r="L666" s="167"/>
      <c r="M666" s="168"/>
      <c r="N666" s="169"/>
      <c r="O666" s="169"/>
      <c r="P666" s="170">
        <f>SUM(P667:P683)</f>
        <v>0</v>
      </c>
      <c r="Q666" s="169"/>
      <c r="R666" s="170">
        <f>SUM(R667:R683)</f>
        <v>1.2070638999999999</v>
      </c>
      <c r="S666" s="169"/>
      <c r="T666" s="171">
        <f>SUM(T667:T683)</f>
        <v>0</v>
      </c>
      <c r="AR666" s="172" t="s">
        <v>85</v>
      </c>
      <c r="AT666" s="173" t="s">
        <v>74</v>
      </c>
      <c r="AU666" s="173" t="s">
        <v>83</v>
      </c>
      <c r="AY666" s="172" t="s">
        <v>125</v>
      </c>
      <c r="BK666" s="174">
        <f>SUM(BK667:BK683)</f>
        <v>0</v>
      </c>
    </row>
    <row r="667" spans="1:65" s="2" customFormat="1" ht="24.15" customHeight="1">
      <c r="A667" s="37"/>
      <c r="B667" s="38"/>
      <c r="C667" s="177" t="s">
        <v>766</v>
      </c>
      <c r="D667" s="177" t="s">
        <v>127</v>
      </c>
      <c r="E667" s="178" t="s">
        <v>767</v>
      </c>
      <c r="F667" s="179" t="s">
        <v>768</v>
      </c>
      <c r="G667" s="180" t="s">
        <v>130</v>
      </c>
      <c r="H667" s="181">
        <v>64.808999999999997</v>
      </c>
      <c r="I667" s="182"/>
      <c r="J667" s="183">
        <f>ROUND(I667*H667,2)</f>
        <v>0</v>
      </c>
      <c r="K667" s="179" t="s">
        <v>131</v>
      </c>
      <c r="L667" s="42"/>
      <c r="M667" s="184" t="s">
        <v>19</v>
      </c>
      <c r="N667" s="185" t="s">
        <v>48</v>
      </c>
      <c r="O667" s="68"/>
      <c r="P667" s="186">
        <f>O667*H667</f>
        <v>0</v>
      </c>
      <c r="Q667" s="186">
        <v>0</v>
      </c>
      <c r="R667" s="186">
        <f>Q667*H667</f>
        <v>0</v>
      </c>
      <c r="S667" s="186">
        <v>0</v>
      </c>
      <c r="T667" s="187">
        <f>S667*H667</f>
        <v>0</v>
      </c>
      <c r="U667" s="37"/>
      <c r="V667" s="37"/>
      <c r="W667" s="37"/>
      <c r="X667" s="37"/>
      <c r="Y667" s="37"/>
      <c r="Z667" s="37"/>
      <c r="AA667" s="37"/>
      <c r="AB667" s="37"/>
      <c r="AC667" s="37"/>
      <c r="AD667" s="37"/>
      <c r="AE667" s="37"/>
      <c r="AR667" s="188" t="s">
        <v>253</v>
      </c>
      <c r="AT667" s="188" t="s">
        <v>127</v>
      </c>
      <c r="AU667" s="188" t="s">
        <v>85</v>
      </c>
      <c r="AY667" s="20" t="s">
        <v>125</v>
      </c>
      <c r="BE667" s="189">
        <f>IF(N667="základní",J667,0)</f>
        <v>0</v>
      </c>
      <c r="BF667" s="189">
        <f>IF(N667="snížená",J667,0)</f>
        <v>0</v>
      </c>
      <c r="BG667" s="189">
        <f>IF(N667="zákl. přenesená",J667,0)</f>
        <v>0</v>
      </c>
      <c r="BH667" s="189">
        <f>IF(N667="sníž. přenesená",J667,0)</f>
        <v>0</v>
      </c>
      <c r="BI667" s="189">
        <f>IF(N667="nulová",J667,0)</f>
        <v>0</v>
      </c>
      <c r="BJ667" s="20" t="s">
        <v>132</v>
      </c>
      <c r="BK667" s="189">
        <f>ROUND(I667*H667,2)</f>
        <v>0</v>
      </c>
      <c r="BL667" s="20" t="s">
        <v>253</v>
      </c>
      <c r="BM667" s="188" t="s">
        <v>769</v>
      </c>
    </row>
    <row r="668" spans="1:65" s="2" customFormat="1" ht="19.2">
      <c r="A668" s="37"/>
      <c r="B668" s="38"/>
      <c r="C668" s="39"/>
      <c r="D668" s="190" t="s">
        <v>134</v>
      </c>
      <c r="E668" s="39"/>
      <c r="F668" s="191" t="s">
        <v>770</v>
      </c>
      <c r="G668" s="39"/>
      <c r="H668" s="39"/>
      <c r="I668" s="192"/>
      <c r="J668" s="39"/>
      <c r="K668" s="39"/>
      <c r="L668" s="42"/>
      <c r="M668" s="193"/>
      <c r="N668" s="194"/>
      <c r="O668" s="68"/>
      <c r="P668" s="68"/>
      <c r="Q668" s="68"/>
      <c r="R668" s="68"/>
      <c r="S668" s="68"/>
      <c r="T668" s="69"/>
      <c r="U668" s="37"/>
      <c r="V668" s="37"/>
      <c r="W668" s="37"/>
      <c r="X668" s="37"/>
      <c r="Y668" s="37"/>
      <c r="Z668" s="37"/>
      <c r="AA668" s="37"/>
      <c r="AB668" s="37"/>
      <c r="AC668" s="37"/>
      <c r="AD668" s="37"/>
      <c r="AE668" s="37"/>
      <c r="AT668" s="20" t="s">
        <v>134</v>
      </c>
      <c r="AU668" s="20" t="s">
        <v>85</v>
      </c>
    </row>
    <row r="669" spans="1:65" s="2" customFormat="1" ht="10.199999999999999">
      <c r="A669" s="37"/>
      <c r="B669" s="38"/>
      <c r="C669" s="39"/>
      <c r="D669" s="195" t="s">
        <v>136</v>
      </c>
      <c r="E669" s="39"/>
      <c r="F669" s="196" t="s">
        <v>771</v>
      </c>
      <c r="G669" s="39"/>
      <c r="H669" s="39"/>
      <c r="I669" s="192"/>
      <c r="J669" s="39"/>
      <c r="K669" s="39"/>
      <c r="L669" s="42"/>
      <c r="M669" s="193"/>
      <c r="N669" s="194"/>
      <c r="O669" s="68"/>
      <c r="P669" s="68"/>
      <c r="Q669" s="68"/>
      <c r="R669" s="68"/>
      <c r="S669" s="68"/>
      <c r="T669" s="69"/>
      <c r="U669" s="37"/>
      <c r="V669" s="37"/>
      <c r="W669" s="37"/>
      <c r="X669" s="37"/>
      <c r="Y669" s="37"/>
      <c r="Z669" s="37"/>
      <c r="AA669" s="37"/>
      <c r="AB669" s="37"/>
      <c r="AC669" s="37"/>
      <c r="AD669" s="37"/>
      <c r="AE669" s="37"/>
      <c r="AT669" s="20" t="s">
        <v>136</v>
      </c>
      <c r="AU669" s="20" t="s">
        <v>85</v>
      </c>
    </row>
    <row r="670" spans="1:65" s="2" customFormat="1" ht="19.2">
      <c r="A670" s="37"/>
      <c r="B670" s="38"/>
      <c r="C670" s="39"/>
      <c r="D670" s="190" t="s">
        <v>138</v>
      </c>
      <c r="E670" s="39"/>
      <c r="F670" s="197" t="s">
        <v>772</v>
      </c>
      <c r="G670" s="39"/>
      <c r="H670" s="39"/>
      <c r="I670" s="192"/>
      <c r="J670" s="39"/>
      <c r="K670" s="39"/>
      <c r="L670" s="42"/>
      <c r="M670" s="193"/>
      <c r="N670" s="194"/>
      <c r="O670" s="68"/>
      <c r="P670" s="68"/>
      <c r="Q670" s="68"/>
      <c r="R670" s="68"/>
      <c r="S670" s="68"/>
      <c r="T670" s="69"/>
      <c r="U670" s="37"/>
      <c r="V670" s="37"/>
      <c r="W670" s="37"/>
      <c r="X670" s="37"/>
      <c r="Y670" s="37"/>
      <c r="Z670" s="37"/>
      <c r="AA670" s="37"/>
      <c r="AB670" s="37"/>
      <c r="AC670" s="37"/>
      <c r="AD670" s="37"/>
      <c r="AE670" s="37"/>
      <c r="AT670" s="20" t="s">
        <v>138</v>
      </c>
      <c r="AU670" s="20" t="s">
        <v>85</v>
      </c>
    </row>
    <row r="671" spans="1:65" s="13" customFormat="1" ht="10.199999999999999">
      <c r="B671" s="198"/>
      <c r="C671" s="199"/>
      <c r="D671" s="190" t="s">
        <v>140</v>
      </c>
      <c r="E671" s="200" t="s">
        <v>19</v>
      </c>
      <c r="F671" s="201" t="s">
        <v>773</v>
      </c>
      <c r="G671" s="199"/>
      <c r="H671" s="202">
        <v>32.814</v>
      </c>
      <c r="I671" s="203"/>
      <c r="J671" s="199"/>
      <c r="K671" s="199"/>
      <c r="L671" s="204"/>
      <c r="M671" s="205"/>
      <c r="N671" s="206"/>
      <c r="O671" s="206"/>
      <c r="P671" s="206"/>
      <c r="Q671" s="206"/>
      <c r="R671" s="206"/>
      <c r="S671" s="206"/>
      <c r="T671" s="207"/>
      <c r="AT671" s="208" t="s">
        <v>140</v>
      </c>
      <c r="AU671" s="208" t="s">
        <v>85</v>
      </c>
      <c r="AV671" s="13" t="s">
        <v>85</v>
      </c>
      <c r="AW671" s="13" t="s">
        <v>36</v>
      </c>
      <c r="AX671" s="13" t="s">
        <v>75</v>
      </c>
      <c r="AY671" s="208" t="s">
        <v>125</v>
      </c>
    </row>
    <row r="672" spans="1:65" s="13" customFormat="1" ht="10.199999999999999">
      <c r="B672" s="198"/>
      <c r="C672" s="199"/>
      <c r="D672" s="190" t="s">
        <v>140</v>
      </c>
      <c r="E672" s="200" t="s">
        <v>19</v>
      </c>
      <c r="F672" s="201" t="s">
        <v>774</v>
      </c>
      <c r="G672" s="199"/>
      <c r="H672" s="202">
        <v>30.190999999999999</v>
      </c>
      <c r="I672" s="203"/>
      <c r="J672" s="199"/>
      <c r="K672" s="199"/>
      <c r="L672" s="204"/>
      <c r="M672" s="205"/>
      <c r="N672" s="206"/>
      <c r="O672" s="206"/>
      <c r="P672" s="206"/>
      <c r="Q672" s="206"/>
      <c r="R672" s="206"/>
      <c r="S672" s="206"/>
      <c r="T672" s="207"/>
      <c r="AT672" s="208" t="s">
        <v>140</v>
      </c>
      <c r="AU672" s="208" t="s">
        <v>85</v>
      </c>
      <c r="AV672" s="13" t="s">
        <v>85</v>
      </c>
      <c r="AW672" s="13" t="s">
        <v>36</v>
      </c>
      <c r="AX672" s="13" t="s">
        <v>75</v>
      </c>
      <c r="AY672" s="208" t="s">
        <v>125</v>
      </c>
    </row>
    <row r="673" spans="1:65" s="13" customFormat="1" ht="10.199999999999999">
      <c r="B673" s="198"/>
      <c r="C673" s="199"/>
      <c r="D673" s="190" t="s">
        <v>140</v>
      </c>
      <c r="E673" s="200" t="s">
        <v>19</v>
      </c>
      <c r="F673" s="201" t="s">
        <v>775</v>
      </c>
      <c r="G673" s="199"/>
      <c r="H673" s="202">
        <v>1.804</v>
      </c>
      <c r="I673" s="203"/>
      <c r="J673" s="199"/>
      <c r="K673" s="199"/>
      <c r="L673" s="204"/>
      <c r="M673" s="205"/>
      <c r="N673" s="206"/>
      <c r="O673" s="206"/>
      <c r="P673" s="206"/>
      <c r="Q673" s="206"/>
      <c r="R673" s="206"/>
      <c r="S673" s="206"/>
      <c r="T673" s="207"/>
      <c r="AT673" s="208" t="s">
        <v>140</v>
      </c>
      <c r="AU673" s="208" t="s">
        <v>85</v>
      </c>
      <c r="AV673" s="13" t="s">
        <v>85</v>
      </c>
      <c r="AW673" s="13" t="s">
        <v>36</v>
      </c>
      <c r="AX673" s="13" t="s">
        <v>75</v>
      </c>
      <c r="AY673" s="208" t="s">
        <v>125</v>
      </c>
    </row>
    <row r="674" spans="1:65" s="14" customFormat="1" ht="10.199999999999999">
      <c r="B674" s="209"/>
      <c r="C674" s="210"/>
      <c r="D674" s="190" t="s">
        <v>140</v>
      </c>
      <c r="E674" s="211" t="s">
        <v>19</v>
      </c>
      <c r="F674" s="212" t="s">
        <v>145</v>
      </c>
      <c r="G674" s="210"/>
      <c r="H674" s="213">
        <v>64.808999999999997</v>
      </c>
      <c r="I674" s="214"/>
      <c r="J674" s="210"/>
      <c r="K674" s="210"/>
      <c r="L674" s="215"/>
      <c r="M674" s="216"/>
      <c r="N674" s="217"/>
      <c r="O674" s="217"/>
      <c r="P674" s="217"/>
      <c r="Q674" s="217"/>
      <c r="R674" s="217"/>
      <c r="S674" s="217"/>
      <c r="T674" s="218"/>
      <c r="AT674" s="219" t="s">
        <v>140</v>
      </c>
      <c r="AU674" s="219" t="s">
        <v>85</v>
      </c>
      <c r="AV674" s="14" t="s">
        <v>132</v>
      </c>
      <c r="AW674" s="14" t="s">
        <v>36</v>
      </c>
      <c r="AX674" s="14" t="s">
        <v>83</v>
      </c>
      <c r="AY674" s="219" t="s">
        <v>125</v>
      </c>
    </row>
    <row r="675" spans="1:65" s="2" customFormat="1" ht="21.75" customHeight="1">
      <c r="A675" s="37"/>
      <c r="B675" s="38"/>
      <c r="C675" s="230" t="s">
        <v>776</v>
      </c>
      <c r="D675" s="230" t="s">
        <v>217</v>
      </c>
      <c r="E675" s="231" t="s">
        <v>777</v>
      </c>
      <c r="F675" s="232" t="s">
        <v>778</v>
      </c>
      <c r="G675" s="233" t="s">
        <v>130</v>
      </c>
      <c r="H675" s="234">
        <v>81.010999999999996</v>
      </c>
      <c r="I675" s="235"/>
      <c r="J675" s="236">
        <f>ROUND(I675*H675,2)</f>
        <v>0</v>
      </c>
      <c r="K675" s="232" t="s">
        <v>131</v>
      </c>
      <c r="L675" s="237"/>
      <c r="M675" s="238" t="s">
        <v>19</v>
      </c>
      <c r="N675" s="239" t="s">
        <v>48</v>
      </c>
      <c r="O675" s="68"/>
      <c r="P675" s="186">
        <f>O675*H675</f>
        <v>0</v>
      </c>
      <c r="Q675" s="186">
        <v>1.49E-2</v>
      </c>
      <c r="R675" s="186">
        <f>Q675*H675</f>
        <v>1.2070638999999999</v>
      </c>
      <c r="S675" s="186">
        <v>0</v>
      </c>
      <c r="T675" s="187">
        <f>S675*H675</f>
        <v>0</v>
      </c>
      <c r="U675" s="37"/>
      <c r="V675" s="37"/>
      <c r="W675" s="37"/>
      <c r="X675" s="37"/>
      <c r="Y675" s="37"/>
      <c r="Z675" s="37"/>
      <c r="AA675" s="37"/>
      <c r="AB675" s="37"/>
      <c r="AC675" s="37"/>
      <c r="AD675" s="37"/>
      <c r="AE675" s="37"/>
      <c r="AR675" s="188" t="s">
        <v>381</v>
      </c>
      <c r="AT675" s="188" t="s">
        <v>217</v>
      </c>
      <c r="AU675" s="188" t="s">
        <v>85</v>
      </c>
      <c r="AY675" s="20" t="s">
        <v>125</v>
      </c>
      <c r="BE675" s="189">
        <f>IF(N675="základní",J675,0)</f>
        <v>0</v>
      </c>
      <c r="BF675" s="189">
        <f>IF(N675="snížená",J675,0)</f>
        <v>0</v>
      </c>
      <c r="BG675" s="189">
        <f>IF(N675="zákl. přenesená",J675,0)</f>
        <v>0</v>
      </c>
      <c r="BH675" s="189">
        <f>IF(N675="sníž. přenesená",J675,0)</f>
        <v>0</v>
      </c>
      <c r="BI675" s="189">
        <f>IF(N675="nulová",J675,0)</f>
        <v>0</v>
      </c>
      <c r="BJ675" s="20" t="s">
        <v>132</v>
      </c>
      <c r="BK675" s="189">
        <f>ROUND(I675*H675,2)</f>
        <v>0</v>
      </c>
      <c r="BL675" s="20" t="s">
        <v>253</v>
      </c>
      <c r="BM675" s="188" t="s">
        <v>779</v>
      </c>
    </row>
    <row r="676" spans="1:65" s="2" customFormat="1" ht="10.199999999999999">
      <c r="A676" s="37"/>
      <c r="B676" s="38"/>
      <c r="C676" s="39"/>
      <c r="D676" s="190" t="s">
        <v>134</v>
      </c>
      <c r="E676" s="39"/>
      <c r="F676" s="191" t="s">
        <v>778</v>
      </c>
      <c r="G676" s="39"/>
      <c r="H676" s="39"/>
      <c r="I676" s="192"/>
      <c r="J676" s="39"/>
      <c r="K676" s="39"/>
      <c r="L676" s="42"/>
      <c r="M676" s="193"/>
      <c r="N676" s="194"/>
      <c r="O676" s="68"/>
      <c r="P676" s="68"/>
      <c r="Q676" s="68"/>
      <c r="R676" s="68"/>
      <c r="S676" s="68"/>
      <c r="T676" s="69"/>
      <c r="U676" s="37"/>
      <c r="V676" s="37"/>
      <c r="W676" s="37"/>
      <c r="X676" s="37"/>
      <c r="Y676" s="37"/>
      <c r="Z676" s="37"/>
      <c r="AA676" s="37"/>
      <c r="AB676" s="37"/>
      <c r="AC676" s="37"/>
      <c r="AD676" s="37"/>
      <c r="AE676" s="37"/>
      <c r="AT676" s="20" t="s">
        <v>134</v>
      </c>
      <c r="AU676" s="20" t="s">
        <v>85</v>
      </c>
    </row>
    <row r="677" spans="1:65" s="13" customFormat="1" ht="10.199999999999999">
      <c r="B677" s="198"/>
      <c r="C677" s="199"/>
      <c r="D677" s="190" t="s">
        <v>140</v>
      </c>
      <c r="E677" s="200" t="s">
        <v>19</v>
      </c>
      <c r="F677" s="201" t="s">
        <v>780</v>
      </c>
      <c r="G677" s="199"/>
      <c r="H677" s="202">
        <v>41.018000000000001</v>
      </c>
      <c r="I677" s="203"/>
      <c r="J677" s="199"/>
      <c r="K677" s="199"/>
      <c r="L677" s="204"/>
      <c r="M677" s="205"/>
      <c r="N677" s="206"/>
      <c r="O677" s="206"/>
      <c r="P677" s="206"/>
      <c r="Q677" s="206"/>
      <c r="R677" s="206"/>
      <c r="S677" s="206"/>
      <c r="T677" s="207"/>
      <c r="AT677" s="208" t="s">
        <v>140</v>
      </c>
      <c r="AU677" s="208" t="s">
        <v>85</v>
      </c>
      <c r="AV677" s="13" t="s">
        <v>85</v>
      </c>
      <c r="AW677" s="13" t="s">
        <v>36</v>
      </c>
      <c r="AX677" s="13" t="s">
        <v>75</v>
      </c>
      <c r="AY677" s="208" t="s">
        <v>125</v>
      </c>
    </row>
    <row r="678" spans="1:65" s="13" customFormat="1" ht="10.199999999999999">
      <c r="B678" s="198"/>
      <c r="C678" s="199"/>
      <c r="D678" s="190" t="s">
        <v>140</v>
      </c>
      <c r="E678" s="200" t="s">
        <v>19</v>
      </c>
      <c r="F678" s="201" t="s">
        <v>781</v>
      </c>
      <c r="G678" s="199"/>
      <c r="H678" s="202">
        <v>37.738</v>
      </c>
      <c r="I678" s="203"/>
      <c r="J678" s="199"/>
      <c r="K678" s="199"/>
      <c r="L678" s="204"/>
      <c r="M678" s="205"/>
      <c r="N678" s="206"/>
      <c r="O678" s="206"/>
      <c r="P678" s="206"/>
      <c r="Q678" s="206"/>
      <c r="R678" s="206"/>
      <c r="S678" s="206"/>
      <c r="T678" s="207"/>
      <c r="AT678" s="208" t="s">
        <v>140</v>
      </c>
      <c r="AU678" s="208" t="s">
        <v>85</v>
      </c>
      <c r="AV678" s="13" t="s">
        <v>85</v>
      </c>
      <c r="AW678" s="13" t="s">
        <v>36</v>
      </c>
      <c r="AX678" s="13" t="s">
        <v>75</v>
      </c>
      <c r="AY678" s="208" t="s">
        <v>125</v>
      </c>
    </row>
    <row r="679" spans="1:65" s="13" customFormat="1" ht="10.199999999999999">
      <c r="B679" s="198"/>
      <c r="C679" s="199"/>
      <c r="D679" s="190" t="s">
        <v>140</v>
      </c>
      <c r="E679" s="200" t="s">
        <v>19</v>
      </c>
      <c r="F679" s="201" t="s">
        <v>782</v>
      </c>
      <c r="G679" s="199"/>
      <c r="H679" s="202">
        <v>2.2549999999999999</v>
      </c>
      <c r="I679" s="203"/>
      <c r="J679" s="199"/>
      <c r="K679" s="199"/>
      <c r="L679" s="204"/>
      <c r="M679" s="205"/>
      <c r="N679" s="206"/>
      <c r="O679" s="206"/>
      <c r="P679" s="206"/>
      <c r="Q679" s="206"/>
      <c r="R679" s="206"/>
      <c r="S679" s="206"/>
      <c r="T679" s="207"/>
      <c r="AT679" s="208" t="s">
        <v>140</v>
      </c>
      <c r="AU679" s="208" t="s">
        <v>85</v>
      </c>
      <c r="AV679" s="13" t="s">
        <v>85</v>
      </c>
      <c r="AW679" s="13" t="s">
        <v>36</v>
      </c>
      <c r="AX679" s="13" t="s">
        <v>75</v>
      </c>
      <c r="AY679" s="208" t="s">
        <v>125</v>
      </c>
    </row>
    <row r="680" spans="1:65" s="14" customFormat="1" ht="10.199999999999999">
      <c r="B680" s="209"/>
      <c r="C680" s="210"/>
      <c r="D680" s="190" t="s">
        <v>140</v>
      </c>
      <c r="E680" s="211" t="s">
        <v>19</v>
      </c>
      <c r="F680" s="212" t="s">
        <v>145</v>
      </c>
      <c r="G680" s="210"/>
      <c r="H680" s="213">
        <v>81.010999999999996</v>
      </c>
      <c r="I680" s="214"/>
      <c r="J680" s="210"/>
      <c r="K680" s="210"/>
      <c r="L680" s="215"/>
      <c r="M680" s="216"/>
      <c r="N680" s="217"/>
      <c r="O680" s="217"/>
      <c r="P680" s="217"/>
      <c r="Q680" s="217"/>
      <c r="R680" s="217"/>
      <c r="S680" s="217"/>
      <c r="T680" s="218"/>
      <c r="AT680" s="219" t="s">
        <v>140</v>
      </c>
      <c r="AU680" s="219" t="s">
        <v>85</v>
      </c>
      <c r="AV680" s="14" t="s">
        <v>132</v>
      </c>
      <c r="AW680" s="14" t="s">
        <v>36</v>
      </c>
      <c r="AX680" s="14" t="s">
        <v>83</v>
      </c>
      <c r="AY680" s="219" t="s">
        <v>125</v>
      </c>
    </row>
    <row r="681" spans="1:65" s="2" customFormat="1" ht="24.15" customHeight="1">
      <c r="A681" s="37"/>
      <c r="B681" s="38"/>
      <c r="C681" s="177" t="s">
        <v>783</v>
      </c>
      <c r="D681" s="177" t="s">
        <v>127</v>
      </c>
      <c r="E681" s="178" t="s">
        <v>784</v>
      </c>
      <c r="F681" s="179" t="s">
        <v>785</v>
      </c>
      <c r="G681" s="180" t="s">
        <v>199</v>
      </c>
      <c r="H681" s="181">
        <v>1.2070000000000001</v>
      </c>
      <c r="I681" s="182"/>
      <c r="J681" s="183">
        <f>ROUND(I681*H681,2)</f>
        <v>0</v>
      </c>
      <c r="K681" s="179" t="s">
        <v>131</v>
      </c>
      <c r="L681" s="42"/>
      <c r="M681" s="184" t="s">
        <v>19</v>
      </c>
      <c r="N681" s="185" t="s">
        <v>48</v>
      </c>
      <c r="O681" s="68"/>
      <c r="P681" s="186">
        <f>O681*H681</f>
        <v>0</v>
      </c>
      <c r="Q681" s="186">
        <v>0</v>
      </c>
      <c r="R681" s="186">
        <f>Q681*H681</f>
        <v>0</v>
      </c>
      <c r="S681" s="186">
        <v>0</v>
      </c>
      <c r="T681" s="187">
        <f>S681*H681</f>
        <v>0</v>
      </c>
      <c r="U681" s="37"/>
      <c r="V681" s="37"/>
      <c r="W681" s="37"/>
      <c r="X681" s="37"/>
      <c r="Y681" s="37"/>
      <c r="Z681" s="37"/>
      <c r="AA681" s="37"/>
      <c r="AB681" s="37"/>
      <c r="AC681" s="37"/>
      <c r="AD681" s="37"/>
      <c r="AE681" s="37"/>
      <c r="AR681" s="188" t="s">
        <v>253</v>
      </c>
      <c r="AT681" s="188" t="s">
        <v>127</v>
      </c>
      <c r="AU681" s="188" t="s">
        <v>85</v>
      </c>
      <c r="AY681" s="20" t="s">
        <v>125</v>
      </c>
      <c r="BE681" s="189">
        <f>IF(N681="základní",J681,0)</f>
        <v>0</v>
      </c>
      <c r="BF681" s="189">
        <f>IF(N681="snížená",J681,0)</f>
        <v>0</v>
      </c>
      <c r="BG681" s="189">
        <f>IF(N681="zákl. přenesená",J681,0)</f>
        <v>0</v>
      </c>
      <c r="BH681" s="189">
        <f>IF(N681="sníž. přenesená",J681,0)</f>
        <v>0</v>
      </c>
      <c r="BI681" s="189">
        <f>IF(N681="nulová",J681,0)</f>
        <v>0</v>
      </c>
      <c r="BJ681" s="20" t="s">
        <v>132</v>
      </c>
      <c r="BK681" s="189">
        <f>ROUND(I681*H681,2)</f>
        <v>0</v>
      </c>
      <c r="BL681" s="20" t="s">
        <v>253</v>
      </c>
      <c r="BM681" s="188" t="s">
        <v>786</v>
      </c>
    </row>
    <row r="682" spans="1:65" s="2" customFormat="1" ht="28.8">
      <c r="A682" s="37"/>
      <c r="B682" s="38"/>
      <c r="C682" s="39"/>
      <c r="D682" s="190" t="s">
        <v>134</v>
      </c>
      <c r="E682" s="39"/>
      <c r="F682" s="191" t="s">
        <v>787</v>
      </c>
      <c r="G682" s="39"/>
      <c r="H682" s="39"/>
      <c r="I682" s="192"/>
      <c r="J682" s="39"/>
      <c r="K682" s="39"/>
      <c r="L682" s="42"/>
      <c r="M682" s="193"/>
      <c r="N682" s="194"/>
      <c r="O682" s="68"/>
      <c r="P682" s="68"/>
      <c r="Q682" s="68"/>
      <c r="R682" s="68"/>
      <c r="S682" s="68"/>
      <c r="T682" s="69"/>
      <c r="U682" s="37"/>
      <c r="V682" s="37"/>
      <c r="W682" s="37"/>
      <c r="X682" s="37"/>
      <c r="Y682" s="37"/>
      <c r="Z682" s="37"/>
      <c r="AA682" s="37"/>
      <c r="AB682" s="37"/>
      <c r="AC682" s="37"/>
      <c r="AD682" s="37"/>
      <c r="AE682" s="37"/>
      <c r="AT682" s="20" t="s">
        <v>134</v>
      </c>
      <c r="AU682" s="20" t="s">
        <v>85</v>
      </c>
    </row>
    <row r="683" spans="1:65" s="2" customFormat="1" ht="10.199999999999999">
      <c r="A683" s="37"/>
      <c r="B683" s="38"/>
      <c r="C683" s="39"/>
      <c r="D683" s="195" t="s">
        <v>136</v>
      </c>
      <c r="E683" s="39"/>
      <c r="F683" s="196" t="s">
        <v>788</v>
      </c>
      <c r="G683" s="39"/>
      <c r="H683" s="39"/>
      <c r="I683" s="192"/>
      <c r="J683" s="39"/>
      <c r="K683" s="39"/>
      <c r="L683" s="42"/>
      <c r="M683" s="193"/>
      <c r="N683" s="194"/>
      <c r="O683" s="68"/>
      <c r="P683" s="68"/>
      <c r="Q683" s="68"/>
      <c r="R683" s="68"/>
      <c r="S683" s="68"/>
      <c r="T683" s="69"/>
      <c r="U683" s="37"/>
      <c r="V683" s="37"/>
      <c r="W683" s="37"/>
      <c r="X683" s="37"/>
      <c r="Y683" s="37"/>
      <c r="Z683" s="37"/>
      <c r="AA683" s="37"/>
      <c r="AB683" s="37"/>
      <c r="AC683" s="37"/>
      <c r="AD683" s="37"/>
      <c r="AE683" s="37"/>
      <c r="AT683" s="20" t="s">
        <v>136</v>
      </c>
      <c r="AU683" s="20" t="s">
        <v>85</v>
      </c>
    </row>
    <row r="684" spans="1:65" s="12" customFormat="1" ht="22.8" customHeight="1">
      <c r="B684" s="161"/>
      <c r="C684" s="162"/>
      <c r="D684" s="163" t="s">
        <v>74</v>
      </c>
      <c r="E684" s="175" t="s">
        <v>789</v>
      </c>
      <c r="F684" s="175" t="s">
        <v>790</v>
      </c>
      <c r="G684" s="162"/>
      <c r="H684" s="162"/>
      <c r="I684" s="165"/>
      <c r="J684" s="176">
        <f>BK684</f>
        <v>0</v>
      </c>
      <c r="K684" s="162"/>
      <c r="L684" s="167"/>
      <c r="M684" s="168"/>
      <c r="N684" s="169"/>
      <c r="O684" s="169"/>
      <c r="P684" s="170">
        <f>SUM(P685:P690)</f>
        <v>0</v>
      </c>
      <c r="Q684" s="169"/>
      <c r="R684" s="170">
        <f>SUM(R685:R690)</f>
        <v>0</v>
      </c>
      <c r="S684" s="169"/>
      <c r="T684" s="171">
        <f>SUM(T685:T690)</f>
        <v>0</v>
      </c>
      <c r="AR684" s="172" t="s">
        <v>85</v>
      </c>
      <c r="AT684" s="173" t="s">
        <v>74</v>
      </c>
      <c r="AU684" s="173" t="s">
        <v>83</v>
      </c>
      <c r="AY684" s="172" t="s">
        <v>125</v>
      </c>
      <c r="BK684" s="174">
        <f>SUM(BK685:BK690)</f>
        <v>0</v>
      </c>
    </row>
    <row r="685" spans="1:65" s="2" customFormat="1" ht="37.799999999999997" customHeight="1">
      <c r="A685" s="37"/>
      <c r="B685" s="38"/>
      <c r="C685" s="177" t="s">
        <v>791</v>
      </c>
      <c r="D685" s="177" t="s">
        <v>127</v>
      </c>
      <c r="E685" s="178" t="s">
        <v>229</v>
      </c>
      <c r="F685" s="179" t="s">
        <v>792</v>
      </c>
      <c r="G685" s="180" t="s">
        <v>130</v>
      </c>
      <c r="H685" s="181">
        <v>17.881</v>
      </c>
      <c r="I685" s="182"/>
      <c r="J685" s="183">
        <f>ROUND(I685*H685,2)</f>
        <v>0</v>
      </c>
      <c r="K685" s="179" t="s">
        <v>19</v>
      </c>
      <c r="L685" s="42"/>
      <c r="M685" s="184" t="s">
        <v>19</v>
      </c>
      <c r="N685" s="185" t="s">
        <v>48</v>
      </c>
      <c r="O685" s="68"/>
      <c r="P685" s="186">
        <f>O685*H685</f>
        <v>0</v>
      </c>
      <c r="Q685" s="186">
        <v>0</v>
      </c>
      <c r="R685" s="186">
        <f>Q685*H685</f>
        <v>0</v>
      </c>
      <c r="S685" s="186">
        <v>0</v>
      </c>
      <c r="T685" s="187">
        <f>S685*H685</f>
        <v>0</v>
      </c>
      <c r="U685" s="37"/>
      <c r="V685" s="37"/>
      <c r="W685" s="37"/>
      <c r="X685" s="37"/>
      <c r="Y685" s="37"/>
      <c r="Z685" s="37"/>
      <c r="AA685" s="37"/>
      <c r="AB685" s="37"/>
      <c r="AC685" s="37"/>
      <c r="AD685" s="37"/>
      <c r="AE685" s="37"/>
      <c r="AR685" s="188" t="s">
        <v>253</v>
      </c>
      <c r="AT685" s="188" t="s">
        <v>127</v>
      </c>
      <c r="AU685" s="188" t="s">
        <v>85</v>
      </c>
      <c r="AY685" s="20" t="s">
        <v>125</v>
      </c>
      <c r="BE685" s="189">
        <f>IF(N685="základní",J685,0)</f>
        <v>0</v>
      </c>
      <c r="BF685" s="189">
        <f>IF(N685="snížená",J685,0)</f>
        <v>0</v>
      </c>
      <c r="BG685" s="189">
        <f>IF(N685="zákl. přenesená",J685,0)</f>
        <v>0</v>
      </c>
      <c r="BH685" s="189">
        <f>IF(N685="sníž. přenesená",J685,0)</f>
        <v>0</v>
      </c>
      <c r="BI685" s="189">
        <f>IF(N685="nulová",J685,0)</f>
        <v>0</v>
      </c>
      <c r="BJ685" s="20" t="s">
        <v>132</v>
      </c>
      <c r="BK685" s="189">
        <f>ROUND(I685*H685,2)</f>
        <v>0</v>
      </c>
      <c r="BL685" s="20" t="s">
        <v>253</v>
      </c>
      <c r="BM685" s="188" t="s">
        <v>793</v>
      </c>
    </row>
    <row r="686" spans="1:65" s="2" customFormat="1" ht="38.4">
      <c r="A686" s="37"/>
      <c r="B686" s="38"/>
      <c r="C686" s="39"/>
      <c r="D686" s="190" t="s">
        <v>134</v>
      </c>
      <c r="E686" s="39"/>
      <c r="F686" s="191" t="s">
        <v>794</v>
      </c>
      <c r="G686" s="39"/>
      <c r="H686" s="39"/>
      <c r="I686" s="192"/>
      <c r="J686" s="39"/>
      <c r="K686" s="39"/>
      <c r="L686" s="42"/>
      <c r="M686" s="193"/>
      <c r="N686" s="194"/>
      <c r="O686" s="68"/>
      <c r="P686" s="68"/>
      <c r="Q686" s="68"/>
      <c r="R686" s="68"/>
      <c r="S686" s="68"/>
      <c r="T686" s="69"/>
      <c r="U686" s="37"/>
      <c r="V686" s="37"/>
      <c r="W686" s="37"/>
      <c r="X686" s="37"/>
      <c r="Y686" s="37"/>
      <c r="Z686" s="37"/>
      <c r="AA686" s="37"/>
      <c r="AB686" s="37"/>
      <c r="AC686" s="37"/>
      <c r="AD686" s="37"/>
      <c r="AE686" s="37"/>
      <c r="AT686" s="20" t="s">
        <v>134</v>
      </c>
      <c r="AU686" s="20" t="s">
        <v>85</v>
      </c>
    </row>
    <row r="687" spans="1:65" s="13" customFormat="1" ht="20.399999999999999">
      <c r="B687" s="198"/>
      <c r="C687" s="199"/>
      <c r="D687" s="190" t="s">
        <v>140</v>
      </c>
      <c r="E687" s="200" t="s">
        <v>19</v>
      </c>
      <c r="F687" s="201" t="s">
        <v>795</v>
      </c>
      <c r="G687" s="199"/>
      <c r="H687" s="202">
        <v>8.8960000000000008</v>
      </c>
      <c r="I687" s="203"/>
      <c r="J687" s="199"/>
      <c r="K687" s="199"/>
      <c r="L687" s="204"/>
      <c r="M687" s="205"/>
      <c r="N687" s="206"/>
      <c r="O687" s="206"/>
      <c r="P687" s="206"/>
      <c r="Q687" s="206"/>
      <c r="R687" s="206"/>
      <c r="S687" s="206"/>
      <c r="T687" s="207"/>
      <c r="AT687" s="208" t="s">
        <v>140</v>
      </c>
      <c r="AU687" s="208" t="s">
        <v>85</v>
      </c>
      <c r="AV687" s="13" t="s">
        <v>85</v>
      </c>
      <c r="AW687" s="13" t="s">
        <v>36</v>
      </c>
      <c r="AX687" s="13" t="s">
        <v>75</v>
      </c>
      <c r="AY687" s="208" t="s">
        <v>125</v>
      </c>
    </row>
    <row r="688" spans="1:65" s="13" customFormat="1" ht="20.399999999999999">
      <c r="B688" s="198"/>
      <c r="C688" s="199"/>
      <c r="D688" s="190" t="s">
        <v>140</v>
      </c>
      <c r="E688" s="200" t="s">
        <v>19</v>
      </c>
      <c r="F688" s="201" t="s">
        <v>796</v>
      </c>
      <c r="G688" s="199"/>
      <c r="H688" s="202">
        <v>8.1850000000000005</v>
      </c>
      <c r="I688" s="203"/>
      <c r="J688" s="199"/>
      <c r="K688" s="199"/>
      <c r="L688" s="204"/>
      <c r="M688" s="205"/>
      <c r="N688" s="206"/>
      <c r="O688" s="206"/>
      <c r="P688" s="206"/>
      <c r="Q688" s="206"/>
      <c r="R688" s="206"/>
      <c r="S688" s="206"/>
      <c r="T688" s="207"/>
      <c r="AT688" s="208" t="s">
        <v>140</v>
      </c>
      <c r="AU688" s="208" t="s">
        <v>85</v>
      </c>
      <c r="AV688" s="13" t="s">
        <v>85</v>
      </c>
      <c r="AW688" s="13" t="s">
        <v>36</v>
      </c>
      <c r="AX688" s="13" t="s">
        <v>75</v>
      </c>
      <c r="AY688" s="208" t="s">
        <v>125</v>
      </c>
    </row>
    <row r="689" spans="1:65" s="13" customFormat="1" ht="20.399999999999999">
      <c r="B689" s="198"/>
      <c r="C689" s="199"/>
      <c r="D689" s="190" t="s">
        <v>140</v>
      </c>
      <c r="E689" s="200" t="s">
        <v>19</v>
      </c>
      <c r="F689" s="201" t="s">
        <v>797</v>
      </c>
      <c r="G689" s="199"/>
      <c r="H689" s="202">
        <v>0.8</v>
      </c>
      <c r="I689" s="203"/>
      <c r="J689" s="199"/>
      <c r="K689" s="199"/>
      <c r="L689" s="204"/>
      <c r="M689" s="205"/>
      <c r="N689" s="206"/>
      <c r="O689" s="206"/>
      <c r="P689" s="206"/>
      <c r="Q689" s="206"/>
      <c r="R689" s="206"/>
      <c r="S689" s="206"/>
      <c r="T689" s="207"/>
      <c r="AT689" s="208" t="s">
        <v>140</v>
      </c>
      <c r="AU689" s="208" t="s">
        <v>85</v>
      </c>
      <c r="AV689" s="13" t="s">
        <v>85</v>
      </c>
      <c r="AW689" s="13" t="s">
        <v>36</v>
      </c>
      <c r="AX689" s="13" t="s">
        <v>75</v>
      </c>
      <c r="AY689" s="208" t="s">
        <v>125</v>
      </c>
    </row>
    <row r="690" spans="1:65" s="14" customFormat="1" ht="10.199999999999999">
      <c r="B690" s="209"/>
      <c r="C690" s="210"/>
      <c r="D690" s="190" t="s">
        <v>140</v>
      </c>
      <c r="E690" s="211" t="s">
        <v>19</v>
      </c>
      <c r="F690" s="212" t="s">
        <v>145</v>
      </c>
      <c r="G690" s="210"/>
      <c r="H690" s="213">
        <v>17.881</v>
      </c>
      <c r="I690" s="214"/>
      <c r="J690" s="210"/>
      <c r="K690" s="210"/>
      <c r="L690" s="215"/>
      <c r="M690" s="216"/>
      <c r="N690" s="217"/>
      <c r="O690" s="217"/>
      <c r="P690" s="217"/>
      <c r="Q690" s="217"/>
      <c r="R690" s="217"/>
      <c r="S690" s="217"/>
      <c r="T690" s="218"/>
      <c r="AT690" s="219" t="s">
        <v>140</v>
      </c>
      <c r="AU690" s="219" t="s">
        <v>85</v>
      </c>
      <c r="AV690" s="14" t="s">
        <v>132</v>
      </c>
      <c r="AW690" s="14" t="s">
        <v>36</v>
      </c>
      <c r="AX690" s="14" t="s">
        <v>83</v>
      </c>
      <c r="AY690" s="219" t="s">
        <v>125</v>
      </c>
    </row>
    <row r="691" spans="1:65" s="12" customFormat="1" ht="22.8" customHeight="1">
      <c r="B691" s="161"/>
      <c r="C691" s="162"/>
      <c r="D691" s="163" t="s">
        <v>74</v>
      </c>
      <c r="E691" s="175" t="s">
        <v>798</v>
      </c>
      <c r="F691" s="175" t="s">
        <v>799</v>
      </c>
      <c r="G691" s="162"/>
      <c r="H691" s="162"/>
      <c r="I691" s="165"/>
      <c r="J691" s="176">
        <f>BK691</f>
        <v>0</v>
      </c>
      <c r="K691" s="162"/>
      <c r="L691" s="167"/>
      <c r="M691" s="168"/>
      <c r="N691" s="169"/>
      <c r="O691" s="169"/>
      <c r="P691" s="170">
        <f>SUM(P692:P695)</f>
        <v>0</v>
      </c>
      <c r="Q691" s="169"/>
      <c r="R691" s="170">
        <f>SUM(R692:R695)</f>
        <v>0</v>
      </c>
      <c r="S691" s="169"/>
      <c r="T691" s="171">
        <f>SUM(T692:T695)</f>
        <v>0</v>
      </c>
      <c r="AR691" s="172" t="s">
        <v>85</v>
      </c>
      <c r="AT691" s="173" t="s">
        <v>74</v>
      </c>
      <c r="AU691" s="173" t="s">
        <v>83</v>
      </c>
      <c r="AY691" s="172" t="s">
        <v>125</v>
      </c>
      <c r="BK691" s="174">
        <f>SUM(BK692:BK695)</f>
        <v>0</v>
      </c>
    </row>
    <row r="692" spans="1:65" s="2" customFormat="1" ht="24.15" customHeight="1">
      <c r="A692" s="37"/>
      <c r="B692" s="38"/>
      <c r="C692" s="177" t="s">
        <v>800</v>
      </c>
      <c r="D692" s="177" t="s">
        <v>127</v>
      </c>
      <c r="E692" s="178" t="s">
        <v>238</v>
      </c>
      <c r="F692" s="179" t="s">
        <v>801</v>
      </c>
      <c r="G692" s="180" t="s">
        <v>802</v>
      </c>
      <c r="H692" s="181">
        <v>1</v>
      </c>
      <c r="I692" s="182"/>
      <c r="J692" s="183">
        <f>ROUND(I692*H692,2)</f>
        <v>0</v>
      </c>
      <c r="K692" s="179" t="s">
        <v>19</v>
      </c>
      <c r="L692" s="42"/>
      <c r="M692" s="184" t="s">
        <v>19</v>
      </c>
      <c r="N692" s="185" t="s">
        <v>48</v>
      </c>
      <c r="O692" s="68"/>
      <c r="P692" s="186">
        <f>O692*H692</f>
        <v>0</v>
      </c>
      <c r="Q692" s="186">
        <v>0</v>
      </c>
      <c r="R692" s="186">
        <f>Q692*H692</f>
        <v>0</v>
      </c>
      <c r="S692" s="186">
        <v>0</v>
      </c>
      <c r="T692" s="187">
        <f>S692*H692</f>
        <v>0</v>
      </c>
      <c r="U692" s="37"/>
      <c r="V692" s="37"/>
      <c r="W692" s="37"/>
      <c r="X692" s="37"/>
      <c r="Y692" s="37"/>
      <c r="Z692" s="37"/>
      <c r="AA692" s="37"/>
      <c r="AB692" s="37"/>
      <c r="AC692" s="37"/>
      <c r="AD692" s="37"/>
      <c r="AE692" s="37"/>
      <c r="AR692" s="188" t="s">
        <v>253</v>
      </c>
      <c r="AT692" s="188" t="s">
        <v>127</v>
      </c>
      <c r="AU692" s="188" t="s">
        <v>85</v>
      </c>
      <c r="AY692" s="20" t="s">
        <v>125</v>
      </c>
      <c r="BE692" s="189">
        <f>IF(N692="základní",J692,0)</f>
        <v>0</v>
      </c>
      <c r="BF692" s="189">
        <f>IF(N692="snížená",J692,0)</f>
        <v>0</v>
      </c>
      <c r="BG692" s="189">
        <f>IF(N692="zákl. přenesená",J692,0)</f>
        <v>0</v>
      </c>
      <c r="BH692" s="189">
        <f>IF(N692="sníž. přenesená",J692,0)</f>
        <v>0</v>
      </c>
      <c r="BI692" s="189">
        <f>IF(N692="nulová",J692,0)</f>
        <v>0</v>
      </c>
      <c r="BJ692" s="20" t="s">
        <v>132</v>
      </c>
      <c r="BK692" s="189">
        <f>ROUND(I692*H692,2)</f>
        <v>0</v>
      </c>
      <c r="BL692" s="20" t="s">
        <v>253</v>
      </c>
      <c r="BM692" s="188" t="s">
        <v>803</v>
      </c>
    </row>
    <row r="693" spans="1:65" s="2" customFormat="1" ht="28.8">
      <c r="A693" s="37"/>
      <c r="B693" s="38"/>
      <c r="C693" s="39"/>
      <c r="D693" s="190" t="s">
        <v>134</v>
      </c>
      <c r="E693" s="39"/>
      <c r="F693" s="191" t="s">
        <v>804</v>
      </c>
      <c r="G693" s="39"/>
      <c r="H693" s="39"/>
      <c r="I693" s="192"/>
      <c r="J693" s="39"/>
      <c r="K693" s="39"/>
      <c r="L693" s="42"/>
      <c r="M693" s="193"/>
      <c r="N693" s="194"/>
      <c r="O693" s="68"/>
      <c r="P693" s="68"/>
      <c r="Q693" s="68"/>
      <c r="R693" s="68"/>
      <c r="S693" s="68"/>
      <c r="T693" s="69"/>
      <c r="U693" s="37"/>
      <c r="V693" s="37"/>
      <c r="W693" s="37"/>
      <c r="X693" s="37"/>
      <c r="Y693" s="37"/>
      <c r="Z693" s="37"/>
      <c r="AA693" s="37"/>
      <c r="AB693" s="37"/>
      <c r="AC693" s="37"/>
      <c r="AD693" s="37"/>
      <c r="AE693" s="37"/>
      <c r="AT693" s="20" t="s">
        <v>134</v>
      </c>
      <c r="AU693" s="20" t="s">
        <v>85</v>
      </c>
    </row>
    <row r="694" spans="1:65" s="13" customFormat="1" ht="10.199999999999999">
      <c r="B694" s="198"/>
      <c r="C694" s="199"/>
      <c r="D694" s="190" t="s">
        <v>140</v>
      </c>
      <c r="E694" s="200" t="s">
        <v>19</v>
      </c>
      <c r="F694" s="201" t="s">
        <v>805</v>
      </c>
      <c r="G694" s="199"/>
      <c r="H694" s="202">
        <v>1</v>
      </c>
      <c r="I694" s="203"/>
      <c r="J694" s="199"/>
      <c r="K694" s="199"/>
      <c r="L694" s="204"/>
      <c r="M694" s="205"/>
      <c r="N694" s="206"/>
      <c r="O694" s="206"/>
      <c r="P694" s="206"/>
      <c r="Q694" s="206"/>
      <c r="R694" s="206"/>
      <c r="S694" s="206"/>
      <c r="T694" s="207"/>
      <c r="AT694" s="208" t="s">
        <v>140</v>
      </c>
      <c r="AU694" s="208" t="s">
        <v>85</v>
      </c>
      <c r="AV694" s="13" t="s">
        <v>85</v>
      </c>
      <c r="AW694" s="13" t="s">
        <v>36</v>
      </c>
      <c r="AX694" s="13" t="s">
        <v>75</v>
      </c>
      <c r="AY694" s="208" t="s">
        <v>125</v>
      </c>
    </row>
    <row r="695" spans="1:65" s="14" customFormat="1" ht="10.199999999999999">
      <c r="B695" s="209"/>
      <c r="C695" s="210"/>
      <c r="D695" s="190" t="s">
        <v>140</v>
      </c>
      <c r="E695" s="211" t="s">
        <v>19</v>
      </c>
      <c r="F695" s="212" t="s">
        <v>145</v>
      </c>
      <c r="G695" s="210"/>
      <c r="H695" s="213">
        <v>1</v>
      </c>
      <c r="I695" s="214"/>
      <c r="J695" s="210"/>
      <c r="K695" s="210"/>
      <c r="L695" s="215"/>
      <c r="M695" s="251"/>
      <c r="N695" s="252"/>
      <c r="O695" s="252"/>
      <c r="P695" s="252"/>
      <c r="Q695" s="252"/>
      <c r="R695" s="252"/>
      <c r="S695" s="252"/>
      <c r="T695" s="253"/>
      <c r="AT695" s="219" t="s">
        <v>140</v>
      </c>
      <c r="AU695" s="219" t="s">
        <v>85</v>
      </c>
      <c r="AV695" s="14" t="s">
        <v>132</v>
      </c>
      <c r="AW695" s="14" t="s">
        <v>36</v>
      </c>
      <c r="AX695" s="14" t="s">
        <v>83</v>
      </c>
      <c r="AY695" s="219" t="s">
        <v>125</v>
      </c>
    </row>
    <row r="696" spans="1:65" s="2" customFormat="1" ht="6.9" customHeight="1">
      <c r="A696" s="37"/>
      <c r="B696" s="51"/>
      <c r="C696" s="52"/>
      <c r="D696" s="52"/>
      <c r="E696" s="52"/>
      <c r="F696" s="52"/>
      <c r="G696" s="52"/>
      <c r="H696" s="52"/>
      <c r="I696" s="52"/>
      <c r="J696" s="52"/>
      <c r="K696" s="52"/>
      <c r="L696" s="42"/>
      <c r="M696" s="37"/>
      <c r="O696" s="37"/>
      <c r="P696" s="37"/>
      <c r="Q696" s="37"/>
      <c r="R696" s="37"/>
      <c r="S696" s="37"/>
      <c r="T696" s="37"/>
      <c r="U696" s="37"/>
      <c r="V696" s="37"/>
      <c r="W696" s="37"/>
      <c r="X696" s="37"/>
      <c r="Y696" s="37"/>
      <c r="Z696" s="37"/>
      <c r="AA696" s="37"/>
      <c r="AB696" s="37"/>
      <c r="AC696" s="37"/>
      <c r="AD696" s="37"/>
      <c r="AE696" s="37"/>
    </row>
  </sheetData>
  <sheetProtection algorithmName="SHA-512" hashValue="1PVb3Pv7plas01sQIX4pBKBfrBm7xBnYUSRZB/R7/14BVCoo8Ho1dH72pEYRCKd9fxaSfI+DgipAwpvbKvDx/w==" saltValue="GbfVyPRQ0LEQNL6w8IRuYZGpotsOLIcHIURNO80cb29o4PLK3Neq9iXlBETOeaqzfcaRtY7iEoLifz3dGH44Bg==" spinCount="100000" sheet="1" objects="1" scenarios="1" formatColumns="0" formatRows="0" autoFilter="0"/>
  <autoFilter ref="C92:K695"/>
  <mergeCells count="9">
    <mergeCell ref="E50:H50"/>
    <mergeCell ref="E83:H83"/>
    <mergeCell ref="E85:H85"/>
    <mergeCell ref="L2:V2"/>
    <mergeCell ref="E7:H7"/>
    <mergeCell ref="E9:H9"/>
    <mergeCell ref="E18:H18"/>
    <mergeCell ref="E27:H27"/>
    <mergeCell ref="E48:H48"/>
  </mergeCells>
  <hyperlinks>
    <hyperlink ref="F98" r:id="rId1"/>
    <hyperlink ref="F107" r:id="rId2"/>
    <hyperlink ref="F113" r:id="rId3"/>
    <hyperlink ref="F122" r:id="rId4"/>
    <hyperlink ref="F131" r:id="rId5"/>
    <hyperlink ref="F137" r:id="rId6"/>
    <hyperlink ref="F142" r:id="rId7"/>
    <hyperlink ref="F147" r:id="rId8"/>
    <hyperlink ref="F152" r:id="rId9"/>
    <hyperlink ref="F157" r:id="rId10"/>
    <hyperlink ref="F166" r:id="rId11"/>
    <hyperlink ref="F172" r:id="rId12"/>
    <hyperlink ref="F179" r:id="rId13"/>
    <hyperlink ref="F186" r:id="rId14"/>
    <hyperlink ref="F193" r:id="rId15"/>
    <hyperlink ref="F208" r:id="rId16"/>
    <hyperlink ref="F216" r:id="rId17"/>
    <hyperlink ref="F224" r:id="rId18"/>
    <hyperlink ref="F235" r:id="rId19"/>
    <hyperlink ref="F243" r:id="rId20"/>
    <hyperlink ref="F259" r:id="rId21"/>
    <hyperlink ref="F291" r:id="rId22"/>
    <hyperlink ref="F299" r:id="rId23"/>
    <hyperlink ref="F313" r:id="rId24"/>
    <hyperlink ref="F328" r:id="rId25"/>
    <hyperlink ref="F339" r:id="rId26"/>
    <hyperlink ref="F345" r:id="rId27"/>
    <hyperlink ref="F359" r:id="rId28"/>
    <hyperlink ref="F368" r:id="rId29"/>
    <hyperlink ref="F373" r:id="rId30"/>
    <hyperlink ref="F382" r:id="rId31"/>
    <hyperlink ref="F391" r:id="rId32"/>
    <hyperlink ref="F400" r:id="rId33"/>
    <hyperlink ref="F409" r:id="rId34"/>
    <hyperlink ref="F412" r:id="rId35"/>
    <hyperlink ref="F415" r:id="rId36"/>
    <hyperlink ref="F420" r:id="rId37"/>
    <hyperlink ref="F425" r:id="rId38"/>
    <hyperlink ref="F431" r:id="rId39"/>
    <hyperlink ref="F436" r:id="rId40"/>
    <hyperlink ref="F442" r:id="rId41"/>
    <hyperlink ref="F455" r:id="rId42"/>
    <hyperlink ref="F481" r:id="rId43"/>
    <hyperlink ref="F488" r:id="rId44"/>
    <hyperlink ref="F544" r:id="rId45"/>
    <hyperlink ref="F560" r:id="rId46"/>
    <hyperlink ref="F564" r:id="rId47"/>
    <hyperlink ref="F581" r:id="rId48"/>
    <hyperlink ref="F606" r:id="rId49"/>
    <hyperlink ref="F610" r:id="rId50"/>
    <hyperlink ref="F616" r:id="rId51"/>
    <hyperlink ref="F623" r:id="rId52"/>
    <hyperlink ref="F631" r:id="rId53"/>
    <hyperlink ref="F638" r:id="rId54"/>
    <hyperlink ref="F643" r:id="rId55"/>
    <hyperlink ref="F648" r:id="rId56"/>
    <hyperlink ref="F665" r:id="rId57"/>
    <hyperlink ref="F669" r:id="rId58"/>
    <hyperlink ref="F683" r:id="rId59"/>
  </hyperlinks>
  <pageMargins left="0.39374999999999999" right="0.39374999999999999" top="0.39374999999999999" bottom="0.39374999999999999" header="0" footer="0"/>
  <pageSetup paperSize="9" fitToHeight="100" orientation="portrait" blackAndWhite="1"/>
  <headerFooter>
    <oddFooter>&amp;CStrana &amp;P z &amp;N</oddFooter>
  </headerFooter>
  <drawing r:id="rId6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BM116"/>
  <sheetViews>
    <sheetView showGridLines="0" workbookViewId="0"/>
  </sheetViews>
  <sheetFormatPr defaultRowHeight="14.4"/>
  <cols>
    <col min="1" max="1" width="8.28515625" style="1" customWidth="1"/>
    <col min="2" max="2" width="1.140625" style="1" customWidth="1"/>
    <col min="3" max="3" width="4.140625" style="1" customWidth="1"/>
    <col min="4" max="4" width="4.28515625" style="1" customWidth="1"/>
    <col min="5" max="5" width="17.140625" style="1" customWidth="1"/>
    <col min="6" max="6" width="50.85546875" style="1" customWidth="1"/>
    <col min="7" max="7" width="7.42578125" style="1" customWidth="1"/>
    <col min="8" max="8" width="14" style="1" customWidth="1"/>
    <col min="9" max="9" width="15.85546875" style="1" customWidth="1"/>
    <col min="10" max="11" width="22.28515625" style="1" customWidth="1"/>
    <col min="12" max="12" width="9.28515625" style="1" customWidth="1"/>
    <col min="13" max="13" width="10.85546875" style="1" hidden="1" customWidth="1"/>
    <col min="14" max="14" width="9.28515625" style="1" hidden="1"/>
    <col min="15" max="20" width="14.140625" style="1" hidden="1" customWidth="1"/>
    <col min="21" max="21" width="16.28515625" style="1" hidden="1" customWidth="1"/>
    <col min="22" max="22" width="12.28515625" style="1" customWidth="1"/>
    <col min="23" max="23" width="16.28515625" style="1" customWidth="1"/>
    <col min="24" max="24" width="12.28515625" style="1" customWidth="1"/>
    <col min="25" max="25" width="15" style="1" customWidth="1"/>
    <col min="26" max="26" width="11" style="1" customWidth="1"/>
    <col min="27" max="27" width="15" style="1" customWidth="1"/>
    <col min="28" max="28" width="16.28515625" style="1" customWidth="1"/>
    <col min="29" max="29" width="11" style="1" customWidth="1"/>
    <col min="30" max="30" width="15" style="1" customWidth="1"/>
    <col min="31" max="31" width="16.28515625" style="1" customWidth="1"/>
    <col min="44" max="65" width="9.28515625" style="1" hidden="1"/>
  </cols>
  <sheetData>
    <row r="2" spans="1:46" s="1" customFormat="1" ht="36.9" customHeight="1">
      <c r="L2" s="380"/>
      <c r="M2" s="380"/>
      <c r="N2" s="380"/>
      <c r="O2" s="380"/>
      <c r="P2" s="380"/>
      <c r="Q2" s="380"/>
      <c r="R2" s="380"/>
      <c r="S2" s="380"/>
      <c r="T2" s="380"/>
      <c r="U2" s="380"/>
      <c r="V2" s="380"/>
      <c r="AT2" s="20" t="s">
        <v>88</v>
      </c>
    </row>
    <row r="3" spans="1:46" s="1" customFormat="1" ht="6.9" customHeight="1">
      <c r="B3" s="105"/>
      <c r="C3" s="106"/>
      <c r="D3" s="106"/>
      <c r="E3" s="106"/>
      <c r="F3" s="106"/>
      <c r="G3" s="106"/>
      <c r="H3" s="106"/>
      <c r="I3" s="106"/>
      <c r="J3" s="106"/>
      <c r="K3" s="106"/>
      <c r="L3" s="23"/>
      <c r="AT3" s="20" t="s">
        <v>85</v>
      </c>
    </row>
    <row r="4" spans="1:46" s="1" customFormat="1" ht="24.9" customHeight="1">
      <c r="B4" s="23"/>
      <c r="D4" s="107" t="s">
        <v>89</v>
      </c>
      <c r="L4" s="23"/>
      <c r="M4" s="108" t="s">
        <v>10</v>
      </c>
      <c r="AT4" s="20" t="s">
        <v>36</v>
      </c>
    </row>
    <row r="5" spans="1:46" s="1" customFormat="1" ht="6.9" customHeight="1">
      <c r="B5" s="23"/>
      <c r="L5" s="23"/>
    </row>
    <row r="6" spans="1:46" s="1" customFormat="1" ht="12" customHeight="1">
      <c r="B6" s="23"/>
      <c r="D6" s="109" t="s">
        <v>16</v>
      </c>
      <c r="L6" s="23"/>
    </row>
    <row r="7" spans="1:46" s="1" customFormat="1" ht="16.5" customHeight="1">
      <c r="B7" s="23"/>
      <c r="E7" s="381" t="str">
        <f>'Rekapitulace stavby'!K6</f>
        <v>PI24009 Vnější sanace regulačního vodojemu 2</v>
      </c>
      <c r="F7" s="382"/>
      <c r="G7" s="382"/>
      <c r="H7" s="382"/>
      <c r="L7" s="23"/>
    </row>
    <row r="8" spans="1:46" s="2" customFormat="1" ht="12" customHeight="1">
      <c r="A8" s="37"/>
      <c r="B8" s="42"/>
      <c r="C8" s="37"/>
      <c r="D8" s="109" t="s">
        <v>90</v>
      </c>
      <c r="E8" s="37"/>
      <c r="F8" s="37"/>
      <c r="G8" s="37"/>
      <c r="H8" s="37"/>
      <c r="I8" s="37"/>
      <c r="J8" s="37"/>
      <c r="K8" s="37"/>
      <c r="L8" s="110"/>
      <c r="S8" s="37"/>
      <c r="T8" s="37"/>
      <c r="U8" s="37"/>
      <c r="V8" s="37"/>
      <c r="W8" s="37"/>
      <c r="X8" s="37"/>
      <c r="Y8" s="37"/>
      <c r="Z8" s="37"/>
      <c r="AA8" s="37"/>
      <c r="AB8" s="37"/>
      <c r="AC8" s="37"/>
      <c r="AD8" s="37"/>
      <c r="AE8" s="37"/>
    </row>
    <row r="9" spans="1:46" s="2" customFormat="1" ht="16.5" customHeight="1">
      <c r="A9" s="37"/>
      <c r="B9" s="42"/>
      <c r="C9" s="37"/>
      <c r="D9" s="37"/>
      <c r="E9" s="383" t="s">
        <v>806</v>
      </c>
      <c r="F9" s="384"/>
      <c r="G9" s="384"/>
      <c r="H9" s="384"/>
      <c r="I9" s="37"/>
      <c r="J9" s="37"/>
      <c r="K9" s="37"/>
      <c r="L9" s="110"/>
      <c r="S9" s="37"/>
      <c r="T9" s="37"/>
      <c r="U9" s="37"/>
      <c r="V9" s="37"/>
      <c r="W9" s="37"/>
      <c r="X9" s="37"/>
      <c r="Y9" s="37"/>
      <c r="Z9" s="37"/>
      <c r="AA9" s="37"/>
      <c r="AB9" s="37"/>
      <c r="AC9" s="37"/>
      <c r="AD9" s="37"/>
      <c r="AE9" s="37"/>
    </row>
    <row r="10" spans="1:46" s="2" customFormat="1" ht="10.199999999999999">
      <c r="A10" s="37"/>
      <c r="B10" s="42"/>
      <c r="C10" s="37"/>
      <c r="D10" s="37"/>
      <c r="E10" s="37"/>
      <c r="F10" s="37"/>
      <c r="G10" s="37"/>
      <c r="H10" s="37"/>
      <c r="I10" s="37"/>
      <c r="J10" s="37"/>
      <c r="K10" s="37"/>
      <c r="L10" s="110"/>
      <c r="S10" s="37"/>
      <c r="T10" s="37"/>
      <c r="U10" s="37"/>
      <c r="V10" s="37"/>
      <c r="W10" s="37"/>
      <c r="X10" s="37"/>
      <c r="Y10" s="37"/>
      <c r="Z10" s="37"/>
      <c r="AA10" s="37"/>
      <c r="AB10" s="37"/>
      <c r="AC10" s="37"/>
      <c r="AD10" s="37"/>
      <c r="AE10" s="37"/>
    </row>
    <row r="11" spans="1:46" s="2" customFormat="1" ht="12" customHeight="1">
      <c r="A11" s="37"/>
      <c r="B11" s="42"/>
      <c r="C11" s="37"/>
      <c r="D11" s="109" t="s">
        <v>18</v>
      </c>
      <c r="E11" s="37"/>
      <c r="F11" s="111" t="s">
        <v>19</v>
      </c>
      <c r="G11" s="37"/>
      <c r="H11" s="37"/>
      <c r="I11" s="109" t="s">
        <v>20</v>
      </c>
      <c r="J11" s="111" t="s">
        <v>19</v>
      </c>
      <c r="K11" s="37"/>
      <c r="L11" s="110"/>
      <c r="S11" s="37"/>
      <c r="T11" s="37"/>
      <c r="U11" s="37"/>
      <c r="V11" s="37"/>
      <c r="W11" s="37"/>
      <c r="X11" s="37"/>
      <c r="Y11" s="37"/>
      <c r="Z11" s="37"/>
      <c r="AA11" s="37"/>
      <c r="AB11" s="37"/>
      <c r="AC11" s="37"/>
      <c r="AD11" s="37"/>
      <c r="AE11" s="37"/>
    </row>
    <row r="12" spans="1:46" s="2" customFormat="1" ht="12" customHeight="1">
      <c r="A12" s="37"/>
      <c r="B12" s="42"/>
      <c r="C12" s="37"/>
      <c r="D12" s="109" t="s">
        <v>21</v>
      </c>
      <c r="E12" s="37"/>
      <c r="F12" s="111" t="s">
        <v>22</v>
      </c>
      <c r="G12" s="37"/>
      <c r="H12" s="37"/>
      <c r="I12" s="109" t="s">
        <v>23</v>
      </c>
      <c r="J12" s="112" t="str">
        <f>'Rekapitulace stavby'!AN8</f>
        <v>5. 6. 2024</v>
      </c>
      <c r="K12" s="37"/>
      <c r="L12" s="110"/>
      <c r="S12" s="37"/>
      <c r="T12" s="37"/>
      <c r="U12" s="37"/>
      <c r="V12" s="37"/>
      <c r="W12" s="37"/>
      <c r="X12" s="37"/>
      <c r="Y12" s="37"/>
      <c r="Z12" s="37"/>
      <c r="AA12" s="37"/>
      <c r="AB12" s="37"/>
      <c r="AC12" s="37"/>
      <c r="AD12" s="37"/>
      <c r="AE12" s="37"/>
    </row>
    <row r="13" spans="1:46" s="2" customFormat="1" ht="10.8" customHeight="1">
      <c r="A13" s="37"/>
      <c r="B13" s="42"/>
      <c r="C13" s="37"/>
      <c r="D13" s="37"/>
      <c r="E13" s="37"/>
      <c r="F13" s="37"/>
      <c r="G13" s="37"/>
      <c r="H13" s="37"/>
      <c r="I13" s="37"/>
      <c r="J13" s="37"/>
      <c r="K13" s="37"/>
      <c r="L13" s="110"/>
      <c r="S13" s="37"/>
      <c r="T13" s="37"/>
      <c r="U13" s="37"/>
      <c r="V13" s="37"/>
      <c r="W13" s="37"/>
      <c r="X13" s="37"/>
      <c r="Y13" s="37"/>
      <c r="Z13" s="37"/>
      <c r="AA13" s="37"/>
      <c r="AB13" s="37"/>
      <c r="AC13" s="37"/>
      <c r="AD13" s="37"/>
      <c r="AE13" s="37"/>
    </row>
    <row r="14" spans="1:46" s="2" customFormat="1" ht="12" customHeight="1">
      <c r="A14" s="37"/>
      <c r="B14" s="42"/>
      <c r="C14" s="37"/>
      <c r="D14" s="109" t="s">
        <v>25</v>
      </c>
      <c r="E14" s="37"/>
      <c r="F14" s="37"/>
      <c r="G14" s="37"/>
      <c r="H14" s="37"/>
      <c r="I14" s="109" t="s">
        <v>26</v>
      </c>
      <c r="J14" s="111" t="s">
        <v>27</v>
      </c>
      <c r="K14" s="37"/>
      <c r="L14" s="110"/>
      <c r="S14" s="37"/>
      <c r="T14" s="37"/>
      <c r="U14" s="37"/>
      <c r="V14" s="37"/>
      <c r="W14" s="37"/>
      <c r="X14" s="37"/>
      <c r="Y14" s="37"/>
      <c r="Z14" s="37"/>
      <c r="AA14" s="37"/>
      <c r="AB14" s="37"/>
      <c r="AC14" s="37"/>
      <c r="AD14" s="37"/>
      <c r="AE14" s="37"/>
    </row>
    <row r="15" spans="1:46" s="2" customFormat="1" ht="18" customHeight="1">
      <c r="A15" s="37"/>
      <c r="B15" s="42"/>
      <c r="C15" s="37"/>
      <c r="D15" s="37"/>
      <c r="E15" s="111" t="s">
        <v>28</v>
      </c>
      <c r="F15" s="37"/>
      <c r="G15" s="37"/>
      <c r="H15" s="37"/>
      <c r="I15" s="109" t="s">
        <v>29</v>
      </c>
      <c r="J15" s="111" t="s">
        <v>30</v>
      </c>
      <c r="K15" s="37"/>
      <c r="L15" s="110"/>
      <c r="S15" s="37"/>
      <c r="T15" s="37"/>
      <c r="U15" s="37"/>
      <c r="V15" s="37"/>
      <c r="W15" s="37"/>
      <c r="X15" s="37"/>
      <c r="Y15" s="37"/>
      <c r="Z15" s="37"/>
      <c r="AA15" s="37"/>
      <c r="AB15" s="37"/>
      <c r="AC15" s="37"/>
      <c r="AD15" s="37"/>
      <c r="AE15" s="37"/>
    </row>
    <row r="16" spans="1:46" s="2" customFormat="1" ht="6.9" customHeight="1">
      <c r="A16" s="37"/>
      <c r="B16" s="42"/>
      <c r="C16" s="37"/>
      <c r="D16" s="37"/>
      <c r="E16" s="37"/>
      <c r="F16" s="37"/>
      <c r="G16" s="37"/>
      <c r="H16" s="37"/>
      <c r="I16" s="37"/>
      <c r="J16" s="37"/>
      <c r="K16" s="37"/>
      <c r="L16" s="110"/>
      <c r="S16" s="37"/>
      <c r="T16" s="37"/>
      <c r="U16" s="37"/>
      <c r="V16" s="37"/>
      <c r="W16" s="37"/>
      <c r="X16" s="37"/>
      <c r="Y16" s="37"/>
      <c r="Z16" s="37"/>
      <c r="AA16" s="37"/>
      <c r="AB16" s="37"/>
      <c r="AC16" s="37"/>
      <c r="AD16" s="37"/>
      <c r="AE16" s="37"/>
    </row>
    <row r="17" spans="1:31" s="2" customFormat="1" ht="12" customHeight="1">
      <c r="A17" s="37"/>
      <c r="B17" s="42"/>
      <c r="C17" s="37"/>
      <c r="D17" s="109" t="s">
        <v>31</v>
      </c>
      <c r="E17" s="37"/>
      <c r="F17" s="37"/>
      <c r="G17" s="37"/>
      <c r="H17" s="37"/>
      <c r="I17" s="109" t="s">
        <v>26</v>
      </c>
      <c r="J17" s="33" t="str">
        <f>'Rekapitulace stavby'!AN13</f>
        <v>Vyplň údaj</v>
      </c>
      <c r="K17" s="37"/>
      <c r="L17" s="110"/>
      <c r="S17" s="37"/>
      <c r="T17" s="37"/>
      <c r="U17" s="37"/>
      <c r="V17" s="37"/>
      <c r="W17" s="37"/>
      <c r="X17" s="37"/>
      <c r="Y17" s="37"/>
      <c r="Z17" s="37"/>
      <c r="AA17" s="37"/>
      <c r="AB17" s="37"/>
      <c r="AC17" s="37"/>
      <c r="AD17" s="37"/>
      <c r="AE17" s="37"/>
    </row>
    <row r="18" spans="1:31" s="2" customFormat="1" ht="18" customHeight="1">
      <c r="A18" s="37"/>
      <c r="B18" s="42"/>
      <c r="C18" s="37"/>
      <c r="D18" s="37"/>
      <c r="E18" s="385" t="str">
        <f>'Rekapitulace stavby'!E14</f>
        <v>Vyplň údaj</v>
      </c>
      <c r="F18" s="386"/>
      <c r="G18" s="386"/>
      <c r="H18" s="386"/>
      <c r="I18" s="109" t="s">
        <v>29</v>
      </c>
      <c r="J18" s="33" t="str">
        <f>'Rekapitulace stavby'!AN14</f>
        <v>Vyplň údaj</v>
      </c>
      <c r="K18" s="37"/>
      <c r="L18" s="110"/>
      <c r="S18" s="37"/>
      <c r="T18" s="37"/>
      <c r="U18" s="37"/>
      <c r="V18" s="37"/>
      <c r="W18" s="37"/>
      <c r="X18" s="37"/>
      <c r="Y18" s="37"/>
      <c r="Z18" s="37"/>
      <c r="AA18" s="37"/>
      <c r="AB18" s="37"/>
      <c r="AC18" s="37"/>
      <c r="AD18" s="37"/>
      <c r="AE18" s="37"/>
    </row>
    <row r="19" spans="1:31" s="2" customFormat="1" ht="6.9" customHeight="1">
      <c r="A19" s="37"/>
      <c r="B19" s="42"/>
      <c r="C19" s="37"/>
      <c r="D19" s="37"/>
      <c r="E19" s="37"/>
      <c r="F19" s="37"/>
      <c r="G19" s="37"/>
      <c r="H19" s="37"/>
      <c r="I19" s="37"/>
      <c r="J19" s="37"/>
      <c r="K19" s="37"/>
      <c r="L19" s="110"/>
      <c r="S19" s="37"/>
      <c r="T19" s="37"/>
      <c r="U19" s="37"/>
      <c r="V19" s="37"/>
      <c r="W19" s="37"/>
      <c r="X19" s="37"/>
      <c r="Y19" s="37"/>
      <c r="Z19" s="37"/>
      <c r="AA19" s="37"/>
      <c r="AB19" s="37"/>
      <c r="AC19" s="37"/>
      <c r="AD19" s="37"/>
      <c r="AE19" s="37"/>
    </row>
    <row r="20" spans="1:31" s="2" customFormat="1" ht="12" customHeight="1">
      <c r="A20" s="37"/>
      <c r="B20" s="42"/>
      <c r="C20" s="37"/>
      <c r="D20" s="109" t="s">
        <v>33</v>
      </c>
      <c r="E20" s="37"/>
      <c r="F20" s="37"/>
      <c r="G20" s="37"/>
      <c r="H20" s="37"/>
      <c r="I20" s="109" t="s">
        <v>26</v>
      </c>
      <c r="J20" s="111" t="s">
        <v>34</v>
      </c>
      <c r="K20" s="37"/>
      <c r="L20" s="110"/>
      <c r="S20" s="37"/>
      <c r="T20" s="37"/>
      <c r="U20" s="37"/>
      <c r="V20" s="37"/>
      <c r="W20" s="37"/>
      <c r="X20" s="37"/>
      <c r="Y20" s="37"/>
      <c r="Z20" s="37"/>
      <c r="AA20" s="37"/>
      <c r="AB20" s="37"/>
      <c r="AC20" s="37"/>
      <c r="AD20" s="37"/>
      <c r="AE20" s="37"/>
    </row>
    <row r="21" spans="1:31" s="2" customFormat="1" ht="18" customHeight="1">
      <c r="A21" s="37"/>
      <c r="B21" s="42"/>
      <c r="C21" s="37"/>
      <c r="D21" s="37"/>
      <c r="E21" s="111" t="s">
        <v>35</v>
      </c>
      <c r="F21" s="37"/>
      <c r="G21" s="37"/>
      <c r="H21" s="37"/>
      <c r="I21" s="109" t="s">
        <v>29</v>
      </c>
      <c r="J21" s="111" t="s">
        <v>19</v>
      </c>
      <c r="K21" s="37"/>
      <c r="L21" s="110"/>
      <c r="S21" s="37"/>
      <c r="T21" s="37"/>
      <c r="U21" s="37"/>
      <c r="V21" s="37"/>
      <c r="W21" s="37"/>
      <c r="X21" s="37"/>
      <c r="Y21" s="37"/>
      <c r="Z21" s="37"/>
      <c r="AA21" s="37"/>
      <c r="AB21" s="37"/>
      <c r="AC21" s="37"/>
      <c r="AD21" s="37"/>
      <c r="AE21" s="37"/>
    </row>
    <row r="22" spans="1:31" s="2" customFormat="1" ht="6.9" customHeight="1">
      <c r="A22" s="37"/>
      <c r="B22" s="42"/>
      <c r="C22" s="37"/>
      <c r="D22" s="37"/>
      <c r="E22" s="37"/>
      <c r="F22" s="37"/>
      <c r="G22" s="37"/>
      <c r="H22" s="37"/>
      <c r="I22" s="37"/>
      <c r="J22" s="37"/>
      <c r="K22" s="37"/>
      <c r="L22" s="110"/>
      <c r="S22" s="37"/>
      <c r="T22" s="37"/>
      <c r="U22" s="37"/>
      <c r="V22" s="37"/>
      <c r="W22" s="37"/>
      <c r="X22" s="37"/>
      <c r="Y22" s="37"/>
      <c r="Z22" s="37"/>
      <c r="AA22" s="37"/>
      <c r="AB22" s="37"/>
      <c r="AC22" s="37"/>
      <c r="AD22" s="37"/>
      <c r="AE22" s="37"/>
    </row>
    <row r="23" spans="1:31" s="2" customFormat="1" ht="12" customHeight="1">
      <c r="A23" s="37"/>
      <c r="B23" s="42"/>
      <c r="C23" s="37"/>
      <c r="D23" s="109" t="s">
        <v>37</v>
      </c>
      <c r="E23" s="37"/>
      <c r="F23" s="37"/>
      <c r="G23" s="37"/>
      <c r="H23" s="37"/>
      <c r="I23" s="109" t="s">
        <v>26</v>
      </c>
      <c r="J23" s="111" t="str">
        <f>IF('Rekapitulace stavby'!AN19="","",'Rekapitulace stavby'!AN19)</f>
        <v/>
      </c>
      <c r="K23" s="37"/>
      <c r="L23" s="110"/>
      <c r="S23" s="37"/>
      <c r="T23" s="37"/>
      <c r="U23" s="37"/>
      <c r="V23" s="37"/>
      <c r="W23" s="37"/>
      <c r="X23" s="37"/>
      <c r="Y23" s="37"/>
      <c r="Z23" s="37"/>
      <c r="AA23" s="37"/>
      <c r="AB23" s="37"/>
      <c r="AC23" s="37"/>
      <c r="AD23" s="37"/>
      <c r="AE23" s="37"/>
    </row>
    <row r="24" spans="1:31" s="2" customFormat="1" ht="18" customHeight="1">
      <c r="A24" s="37"/>
      <c r="B24" s="42"/>
      <c r="C24" s="37"/>
      <c r="D24" s="37"/>
      <c r="E24" s="111" t="str">
        <f>IF('Rekapitulace stavby'!E20="","",'Rekapitulace stavby'!E20)</f>
        <v xml:space="preserve"> </v>
      </c>
      <c r="F24" s="37"/>
      <c r="G24" s="37"/>
      <c r="H24" s="37"/>
      <c r="I24" s="109" t="s">
        <v>29</v>
      </c>
      <c r="J24" s="111" t="str">
        <f>IF('Rekapitulace stavby'!AN20="","",'Rekapitulace stavby'!AN20)</f>
        <v/>
      </c>
      <c r="K24" s="37"/>
      <c r="L24" s="110"/>
      <c r="S24" s="37"/>
      <c r="T24" s="37"/>
      <c r="U24" s="37"/>
      <c r="V24" s="37"/>
      <c r="W24" s="37"/>
      <c r="X24" s="37"/>
      <c r="Y24" s="37"/>
      <c r="Z24" s="37"/>
      <c r="AA24" s="37"/>
      <c r="AB24" s="37"/>
      <c r="AC24" s="37"/>
      <c r="AD24" s="37"/>
      <c r="AE24" s="37"/>
    </row>
    <row r="25" spans="1:31" s="2" customFormat="1" ht="6.9" customHeight="1">
      <c r="A25" s="37"/>
      <c r="B25" s="42"/>
      <c r="C25" s="37"/>
      <c r="D25" s="37"/>
      <c r="E25" s="37"/>
      <c r="F25" s="37"/>
      <c r="G25" s="37"/>
      <c r="H25" s="37"/>
      <c r="I25" s="37"/>
      <c r="J25" s="37"/>
      <c r="K25" s="37"/>
      <c r="L25" s="110"/>
      <c r="S25" s="37"/>
      <c r="T25" s="37"/>
      <c r="U25" s="37"/>
      <c r="V25" s="37"/>
      <c r="W25" s="37"/>
      <c r="X25" s="37"/>
      <c r="Y25" s="37"/>
      <c r="Z25" s="37"/>
      <c r="AA25" s="37"/>
      <c r="AB25" s="37"/>
      <c r="AC25" s="37"/>
      <c r="AD25" s="37"/>
      <c r="AE25" s="37"/>
    </row>
    <row r="26" spans="1:31" s="2" customFormat="1" ht="12" customHeight="1">
      <c r="A26" s="37"/>
      <c r="B26" s="42"/>
      <c r="C26" s="37"/>
      <c r="D26" s="109" t="s">
        <v>39</v>
      </c>
      <c r="E26" s="37"/>
      <c r="F26" s="37"/>
      <c r="G26" s="37"/>
      <c r="H26" s="37"/>
      <c r="I26" s="37"/>
      <c r="J26" s="37"/>
      <c r="K26" s="37"/>
      <c r="L26" s="110"/>
      <c r="S26" s="37"/>
      <c r="T26" s="37"/>
      <c r="U26" s="37"/>
      <c r="V26" s="37"/>
      <c r="W26" s="37"/>
      <c r="X26" s="37"/>
      <c r="Y26" s="37"/>
      <c r="Z26" s="37"/>
      <c r="AA26" s="37"/>
      <c r="AB26" s="37"/>
      <c r="AC26" s="37"/>
      <c r="AD26" s="37"/>
      <c r="AE26" s="37"/>
    </row>
    <row r="27" spans="1:31" s="8" customFormat="1" ht="71.25" customHeight="1">
      <c r="A27" s="113"/>
      <c r="B27" s="114"/>
      <c r="C27" s="113"/>
      <c r="D27" s="113"/>
      <c r="E27" s="387" t="s">
        <v>40</v>
      </c>
      <c r="F27" s="387"/>
      <c r="G27" s="387"/>
      <c r="H27" s="387"/>
      <c r="I27" s="113"/>
      <c r="J27" s="113"/>
      <c r="K27" s="113"/>
      <c r="L27" s="115"/>
      <c r="S27" s="113"/>
      <c r="T27" s="113"/>
      <c r="U27" s="113"/>
      <c r="V27" s="113"/>
      <c r="W27" s="113"/>
      <c r="X27" s="113"/>
      <c r="Y27" s="113"/>
      <c r="Z27" s="113"/>
      <c r="AA27" s="113"/>
      <c r="AB27" s="113"/>
      <c r="AC27" s="113"/>
      <c r="AD27" s="113"/>
      <c r="AE27" s="113"/>
    </row>
    <row r="28" spans="1:31" s="2" customFormat="1" ht="6.9" customHeight="1">
      <c r="A28" s="37"/>
      <c r="B28" s="42"/>
      <c r="C28" s="37"/>
      <c r="D28" s="37"/>
      <c r="E28" s="37"/>
      <c r="F28" s="37"/>
      <c r="G28" s="37"/>
      <c r="H28" s="37"/>
      <c r="I28" s="37"/>
      <c r="J28" s="37"/>
      <c r="K28" s="37"/>
      <c r="L28" s="110"/>
      <c r="S28" s="37"/>
      <c r="T28" s="37"/>
      <c r="U28" s="37"/>
      <c r="V28" s="37"/>
      <c r="W28" s="37"/>
      <c r="X28" s="37"/>
      <c r="Y28" s="37"/>
      <c r="Z28" s="37"/>
      <c r="AA28" s="37"/>
      <c r="AB28" s="37"/>
      <c r="AC28" s="37"/>
      <c r="AD28" s="37"/>
      <c r="AE28" s="37"/>
    </row>
    <row r="29" spans="1:31" s="2" customFormat="1" ht="6.9" customHeight="1">
      <c r="A29" s="37"/>
      <c r="B29" s="42"/>
      <c r="C29" s="37"/>
      <c r="D29" s="116"/>
      <c r="E29" s="116"/>
      <c r="F29" s="116"/>
      <c r="G29" s="116"/>
      <c r="H29" s="116"/>
      <c r="I29" s="116"/>
      <c r="J29" s="116"/>
      <c r="K29" s="116"/>
      <c r="L29" s="110"/>
      <c r="S29" s="37"/>
      <c r="T29" s="37"/>
      <c r="U29" s="37"/>
      <c r="V29" s="37"/>
      <c r="W29" s="37"/>
      <c r="X29" s="37"/>
      <c r="Y29" s="37"/>
      <c r="Z29" s="37"/>
      <c r="AA29" s="37"/>
      <c r="AB29" s="37"/>
      <c r="AC29" s="37"/>
      <c r="AD29" s="37"/>
      <c r="AE29" s="37"/>
    </row>
    <row r="30" spans="1:31" s="2" customFormat="1" ht="25.35" customHeight="1">
      <c r="A30" s="37"/>
      <c r="B30" s="42"/>
      <c r="C30" s="37"/>
      <c r="D30" s="117" t="s">
        <v>41</v>
      </c>
      <c r="E30" s="37"/>
      <c r="F30" s="37"/>
      <c r="G30" s="37"/>
      <c r="H30" s="37"/>
      <c r="I30" s="37"/>
      <c r="J30" s="118">
        <f>ROUND(J85, 2)</f>
        <v>0</v>
      </c>
      <c r="K30" s="37"/>
      <c r="L30" s="110"/>
      <c r="S30" s="37"/>
      <c r="T30" s="37"/>
      <c r="U30" s="37"/>
      <c r="V30" s="37"/>
      <c r="W30" s="37"/>
      <c r="X30" s="37"/>
      <c r="Y30" s="37"/>
      <c r="Z30" s="37"/>
      <c r="AA30" s="37"/>
      <c r="AB30" s="37"/>
      <c r="AC30" s="37"/>
      <c r="AD30" s="37"/>
      <c r="AE30" s="37"/>
    </row>
    <row r="31" spans="1:31" s="2" customFormat="1" ht="6.9" customHeight="1">
      <c r="A31" s="37"/>
      <c r="B31" s="42"/>
      <c r="C31" s="37"/>
      <c r="D31" s="116"/>
      <c r="E31" s="116"/>
      <c r="F31" s="116"/>
      <c r="G31" s="116"/>
      <c r="H31" s="116"/>
      <c r="I31" s="116"/>
      <c r="J31" s="116"/>
      <c r="K31" s="116"/>
      <c r="L31" s="110"/>
      <c r="S31" s="37"/>
      <c r="T31" s="37"/>
      <c r="U31" s="37"/>
      <c r="V31" s="37"/>
      <c r="W31" s="37"/>
      <c r="X31" s="37"/>
      <c r="Y31" s="37"/>
      <c r="Z31" s="37"/>
      <c r="AA31" s="37"/>
      <c r="AB31" s="37"/>
      <c r="AC31" s="37"/>
      <c r="AD31" s="37"/>
      <c r="AE31" s="37"/>
    </row>
    <row r="32" spans="1:31" s="2" customFormat="1" ht="14.4" customHeight="1">
      <c r="A32" s="37"/>
      <c r="B32" s="42"/>
      <c r="C32" s="37"/>
      <c r="D32" s="37"/>
      <c r="E32" s="37"/>
      <c r="F32" s="119" t="s">
        <v>43</v>
      </c>
      <c r="G32" s="37"/>
      <c r="H32" s="37"/>
      <c r="I32" s="119" t="s">
        <v>42</v>
      </c>
      <c r="J32" s="119" t="s">
        <v>44</v>
      </c>
      <c r="K32" s="37"/>
      <c r="L32" s="110"/>
      <c r="S32" s="37"/>
      <c r="T32" s="37"/>
      <c r="U32" s="37"/>
      <c r="V32" s="37"/>
      <c r="W32" s="37"/>
      <c r="X32" s="37"/>
      <c r="Y32" s="37"/>
      <c r="Z32" s="37"/>
      <c r="AA32" s="37"/>
      <c r="AB32" s="37"/>
      <c r="AC32" s="37"/>
      <c r="AD32" s="37"/>
      <c r="AE32" s="37"/>
    </row>
    <row r="33" spans="1:31" s="2" customFormat="1" ht="14.4" hidden="1" customHeight="1">
      <c r="A33" s="37"/>
      <c r="B33" s="42"/>
      <c r="C33" s="37"/>
      <c r="D33" s="120" t="s">
        <v>45</v>
      </c>
      <c r="E33" s="109" t="s">
        <v>46</v>
      </c>
      <c r="F33" s="121">
        <f>ROUND((SUM(BE85:BE115)),  2)</f>
        <v>0</v>
      </c>
      <c r="G33" s="37"/>
      <c r="H33" s="37"/>
      <c r="I33" s="122">
        <v>0.21</v>
      </c>
      <c r="J33" s="121">
        <f>ROUND(((SUM(BE85:BE115))*I33),  2)</f>
        <v>0</v>
      </c>
      <c r="K33" s="37"/>
      <c r="L33" s="110"/>
      <c r="S33" s="37"/>
      <c r="T33" s="37"/>
      <c r="U33" s="37"/>
      <c r="V33" s="37"/>
      <c r="W33" s="37"/>
      <c r="X33" s="37"/>
      <c r="Y33" s="37"/>
      <c r="Z33" s="37"/>
      <c r="AA33" s="37"/>
      <c r="AB33" s="37"/>
      <c r="AC33" s="37"/>
      <c r="AD33" s="37"/>
      <c r="AE33" s="37"/>
    </row>
    <row r="34" spans="1:31" s="2" customFormat="1" ht="14.4" hidden="1" customHeight="1">
      <c r="A34" s="37"/>
      <c r="B34" s="42"/>
      <c r="C34" s="37"/>
      <c r="D34" s="37"/>
      <c r="E34" s="109" t="s">
        <v>47</v>
      </c>
      <c r="F34" s="121">
        <f>ROUND((SUM(BF85:BF115)),  2)</f>
        <v>0</v>
      </c>
      <c r="G34" s="37"/>
      <c r="H34" s="37"/>
      <c r="I34" s="122">
        <v>0.12</v>
      </c>
      <c r="J34" s="121">
        <f>ROUND(((SUM(BF85:BF115))*I34),  2)</f>
        <v>0</v>
      </c>
      <c r="K34" s="37"/>
      <c r="L34" s="110"/>
      <c r="S34" s="37"/>
      <c r="T34" s="37"/>
      <c r="U34" s="37"/>
      <c r="V34" s="37"/>
      <c r="W34" s="37"/>
      <c r="X34" s="37"/>
      <c r="Y34" s="37"/>
      <c r="Z34" s="37"/>
      <c r="AA34" s="37"/>
      <c r="AB34" s="37"/>
      <c r="AC34" s="37"/>
      <c r="AD34" s="37"/>
      <c r="AE34" s="37"/>
    </row>
    <row r="35" spans="1:31" s="2" customFormat="1" ht="14.4" customHeight="1">
      <c r="A35" s="37"/>
      <c r="B35" s="42"/>
      <c r="C35" s="37"/>
      <c r="D35" s="109" t="s">
        <v>45</v>
      </c>
      <c r="E35" s="109" t="s">
        <v>48</v>
      </c>
      <c r="F35" s="121">
        <f>ROUND((SUM(BG85:BG115)),  2)</f>
        <v>0</v>
      </c>
      <c r="G35" s="37"/>
      <c r="H35" s="37"/>
      <c r="I35" s="122">
        <v>0.21</v>
      </c>
      <c r="J35" s="121">
        <f>0</f>
        <v>0</v>
      </c>
      <c r="K35" s="37"/>
      <c r="L35" s="110"/>
      <c r="S35" s="37"/>
      <c r="T35" s="37"/>
      <c r="U35" s="37"/>
      <c r="V35" s="37"/>
      <c r="W35" s="37"/>
      <c r="X35" s="37"/>
      <c r="Y35" s="37"/>
      <c r="Z35" s="37"/>
      <c r="AA35" s="37"/>
      <c r="AB35" s="37"/>
      <c r="AC35" s="37"/>
      <c r="AD35" s="37"/>
      <c r="AE35" s="37"/>
    </row>
    <row r="36" spans="1:31" s="2" customFormat="1" ht="14.4" customHeight="1">
      <c r="A36" s="37"/>
      <c r="B36" s="42"/>
      <c r="C36" s="37"/>
      <c r="D36" s="37"/>
      <c r="E36" s="109" t="s">
        <v>49</v>
      </c>
      <c r="F36" s="121">
        <f>ROUND((SUM(BH85:BH115)),  2)</f>
        <v>0</v>
      </c>
      <c r="G36" s="37"/>
      <c r="H36" s="37"/>
      <c r="I36" s="122">
        <v>0.12</v>
      </c>
      <c r="J36" s="121">
        <f>0</f>
        <v>0</v>
      </c>
      <c r="K36" s="37"/>
      <c r="L36" s="110"/>
      <c r="S36" s="37"/>
      <c r="T36" s="37"/>
      <c r="U36" s="37"/>
      <c r="V36" s="37"/>
      <c r="W36" s="37"/>
      <c r="X36" s="37"/>
      <c r="Y36" s="37"/>
      <c r="Z36" s="37"/>
      <c r="AA36" s="37"/>
      <c r="AB36" s="37"/>
      <c r="AC36" s="37"/>
      <c r="AD36" s="37"/>
      <c r="AE36" s="37"/>
    </row>
    <row r="37" spans="1:31" s="2" customFormat="1" ht="14.4" hidden="1" customHeight="1">
      <c r="A37" s="37"/>
      <c r="B37" s="42"/>
      <c r="C37" s="37"/>
      <c r="D37" s="37"/>
      <c r="E37" s="109" t="s">
        <v>50</v>
      </c>
      <c r="F37" s="121">
        <f>ROUND((SUM(BI85:BI115)),  2)</f>
        <v>0</v>
      </c>
      <c r="G37" s="37"/>
      <c r="H37" s="37"/>
      <c r="I37" s="122">
        <v>0</v>
      </c>
      <c r="J37" s="121">
        <f>0</f>
        <v>0</v>
      </c>
      <c r="K37" s="37"/>
      <c r="L37" s="110"/>
      <c r="S37" s="37"/>
      <c r="T37" s="37"/>
      <c r="U37" s="37"/>
      <c r="V37" s="37"/>
      <c r="W37" s="37"/>
      <c r="X37" s="37"/>
      <c r="Y37" s="37"/>
      <c r="Z37" s="37"/>
      <c r="AA37" s="37"/>
      <c r="AB37" s="37"/>
      <c r="AC37" s="37"/>
      <c r="AD37" s="37"/>
      <c r="AE37" s="37"/>
    </row>
    <row r="38" spans="1:31" s="2" customFormat="1" ht="6.9" customHeight="1">
      <c r="A38" s="37"/>
      <c r="B38" s="42"/>
      <c r="C38" s="37"/>
      <c r="D38" s="37"/>
      <c r="E38" s="37"/>
      <c r="F38" s="37"/>
      <c r="G38" s="37"/>
      <c r="H38" s="37"/>
      <c r="I38" s="37"/>
      <c r="J38" s="37"/>
      <c r="K38" s="37"/>
      <c r="L38" s="110"/>
      <c r="S38" s="37"/>
      <c r="T38" s="37"/>
      <c r="U38" s="37"/>
      <c r="V38" s="37"/>
      <c r="W38" s="37"/>
      <c r="X38" s="37"/>
      <c r="Y38" s="37"/>
      <c r="Z38" s="37"/>
      <c r="AA38" s="37"/>
      <c r="AB38" s="37"/>
      <c r="AC38" s="37"/>
      <c r="AD38" s="37"/>
      <c r="AE38" s="37"/>
    </row>
    <row r="39" spans="1:31" s="2" customFormat="1" ht="25.35" customHeight="1">
      <c r="A39" s="37"/>
      <c r="B39" s="42"/>
      <c r="C39" s="123"/>
      <c r="D39" s="124" t="s">
        <v>51</v>
      </c>
      <c r="E39" s="125"/>
      <c r="F39" s="125"/>
      <c r="G39" s="126" t="s">
        <v>52</v>
      </c>
      <c r="H39" s="127" t="s">
        <v>53</v>
      </c>
      <c r="I39" s="125"/>
      <c r="J39" s="128">
        <f>SUM(J30:J37)</f>
        <v>0</v>
      </c>
      <c r="K39" s="129"/>
      <c r="L39" s="110"/>
      <c r="S39" s="37"/>
      <c r="T39" s="37"/>
      <c r="U39" s="37"/>
      <c r="V39" s="37"/>
      <c r="W39" s="37"/>
      <c r="X39" s="37"/>
      <c r="Y39" s="37"/>
      <c r="Z39" s="37"/>
      <c r="AA39" s="37"/>
      <c r="AB39" s="37"/>
      <c r="AC39" s="37"/>
      <c r="AD39" s="37"/>
      <c r="AE39" s="37"/>
    </row>
    <row r="40" spans="1:31" s="2" customFormat="1" ht="14.4" customHeight="1">
      <c r="A40" s="37"/>
      <c r="B40" s="130"/>
      <c r="C40" s="131"/>
      <c r="D40" s="131"/>
      <c r="E40" s="131"/>
      <c r="F40" s="131"/>
      <c r="G40" s="131"/>
      <c r="H40" s="131"/>
      <c r="I40" s="131"/>
      <c r="J40" s="131"/>
      <c r="K40" s="131"/>
      <c r="L40" s="110"/>
      <c r="S40" s="37"/>
      <c r="T40" s="37"/>
      <c r="U40" s="37"/>
      <c r="V40" s="37"/>
      <c r="W40" s="37"/>
      <c r="X40" s="37"/>
      <c r="Y40" s="37"/>
      <c r="Z40" s="37"/>
      <c r="AA40" s="37"/>
      <c r="AB40" s="37"/>
      <c r="AC40" s="37"/>
      <c r="AD40" s="37"/>
      <c r="AE40" s="37"/>
    </row>
    <row r="44" spans="1:31" s="2" customFormat="1" ht="6.9" customHeight="1">
      <c r="A44" s="37"/>
      <c r="B44" s="132"/>
      <c r="C44" s="133"/>
      <c r="D44" s="133"/>
      <c r="E44" s="133"/>
      <c r="F44" s="133"/>
      <c r="G44" s="133"/>
      <c r="H44" s="133"/>
      <c r="I44" s="133"/>
      <c r="J44" s="133"/>
      <c r="K44" s="133"/>
      <c r="L44" s="110"/>
      <c r="S44" s="37"/>
      <c r="T44" s="37"/>
      <c r="U44" s="37"/>
      <c r="V44" s="37"/>
      <c r="W44" s="37"/>
      <c r="X44" s="37"/>
      <c r="Y44" s="37"/>
      <c r="Z44" s="37"/>
      <c r="AA44" s="37"/>
      <c r="AB44" s="37"/>
      <c r="AC44" s="37"/>
      <c r="AD44" s="37"/>
      <c r="AE44" s="37"/>
    </row>
    <row r="45" spans="1:31" s="2" customFormat="1" ht="24.9" customHeight="1">
      <c r="A45" s="37"/>
      <c r="B45" s="38"/>
      <c r="C45" s="26" t="s">
        <v>92</v>
      </c>
      <c r="D45" s="39"/>
      <c r="E45" s="39"/>
      <c r="F45" s="39"/>
      <c r="G45" s="39"/>
      <c r="H45" s="39"/>
      <c r="I45" s="39"/>
      <c r="J45" s="39"/>
      <c r="K45" s="39"/>
      <c r="L45" s="110"/>
      <c r="S45" s="37"/>
      <c r="T45" s="37"/>
      <c r="U45" s="37"/>
      <c r="V45" s="37"/>
      <c r="W45" s="37"/>
      <c r="X45" s="37"/>
      <c r="Y45" s="37"/>
      <c r="Z45" s="37"/>
      <c r="AA45" s="37"/>
      <c r="AB45" s="37"/>
      <c r="AC45" s="37"/>
      <c r="AD45" s="37"/>
      <c r="AE45" s="37"/>
    </row>
    <row r="46" spans="1:31" s="2" customFormat="1" ht="6.9" customHeight="1">
      <c r="A46" s="37"/>
      <c r="B46" s="38"/>
      <c r="C46" s="39"/>
      <c r="D46" s="39"/>
      <c r="E46" s="39"/>
      <c r="F46" s="39"/>
      <c r="G46" s="39"/>
      <c r="H46" s="39"/>
      <c r="I46" s="39"/>
      <c r="J46" s="39"/>
      <c r="K46" s="39"/>
      <c r="L46" s="110"/>
      <c r="S46" s="37"/>
      <c r="T46" s="37"/>
      <c r="U46" s="37"/>
      <c r="V46" s="37"/>
      <c r="W46" s="37"/>
      <c r="X46" s="37"/>
      <c r="Y46" s="37"/>
      <c r="Z46" s="37"/>
      <c r="AA46" s="37"/>
      <c r="AB46" s="37"/>
      <c r="AC46" s="37"/>
      <c r="AD46" s="37"/>
      <c r="AE46" s="37"/>
    </row>
    <row r="47" spans="1:31" s="2" customFormat="1" ht="12" customHeight="1">
      <c r="A47" s="37"/>
      <c r="B47" s="38"/>
      <c r="C47" s="32" t="s">
        <v>16</v>
      </c>
      <c r="D47" s="39"/>
      <c r="E47" s="39"/>
      <c r="F47" s="39"/>
      <c r="G47" s="39"/>
      <c r="H47" s="39"/>
      <c r="I47" s="39"/>
      <c r="J47" s="39"/>
      <c r="K47" s="39"/>
      <c r="L47" s="110"/>
      <c r="S47" s="37"/>
      <c r="T47" s="37"/>
      <c r="U47" s="37"/>
      <c r="V47" s="37"/>
      <c r="W47" s="37"/>
      <c r="X47" s="37"/>
      <c r="Y47" s="37"/>
      <c r="Z47" s="37"/>
      <c r="AA47" s="37"/>
      <c r="AB47" s="37"/>
      <c r="AC47" s="37"/>
      <c r="AD47" s="37"/>
      <c r="AE47" s="37"/>
    </row>
    <row r="48" spans="1:31" s="2" customFormat="1" ht="16.5" customHeight="1">
      <c r="A48" s="37"/>
      <c r="B48" s="38"/>
      <c r="C48" s="39"/>
      <c r="D48" s="39"/>
      <c r="E48" s="388" t="str">
        <f>E7</f>
        <v>PI24009 Vnější sanace regulačního vodojemu 2</v>
      </c>
      <c r="F48" s="389"/>
      <c r="G48" s="389"/>
      <c r="H48" s="389"/>
      <c r="I48" s="39"/>
      <c r="J48" s="39"/>
      <c r="K48" s="39"/>
      <c r="L48" s="110"/>
      <c r="S48" s="37"/>
      <c r="T48" s="37"/>
      <c r="U48" s="37"/>
      <c r="V48" s="37"/>
      <c r="W48" s="37"/>
      <c r="X48" s="37"/>
      <c r="Y48" s="37"/>
      <c r="Z48" s="37"/>
      <c r="AA48" s="37"/>
      <c r="AB48" s="37"/>
      <c r="AC48" s="37"/>
      <c r="AD48" s="37"/>
      <c r="AE48" s="37"/>
    </row>
    <row r="49" spans="1:47" s="2" customFormat="1" ht="12" customHeight="1">
      <c r="A49" s="37"/>
      <c r="B49" s="38"/>
      <c r="C49" s="32" t="s">
        <v>90</v>
      </c>
      <c r="D49" s="39"/>
      <c r="E49" s="39"/>
      <c r="F49" s="39"/>
      <c r="G49" s="39"/>
      <c r="H49" s="39"/>
      <c r="I49" s="39"/>
      <c r="J49" s="39"/>
      <c r="K49" s="39"/>
      <c r="L49" s="110"/>
      <c r="S49" s="37"/>
      <c r="T49" s="37"/>
      <c r="U49" s="37"/>
      <c r="V49" s="37"/>
      <c r="W49" s="37"/>
      <c r="X49" s="37"/>
      <c r="Y49" s="37"/>
      <c r="Z49" s="37"/>
      <c r="AA49" s="37"/>
      <c r="AB49" s="37"/>
      <c r="AC49" s="37"/>
      <c r="AD49" s="37"/>
      <c r="AE49" s="37"/>
    </row>
    <row r="50" spans="1:47" s="2" customFormat="1" ht="16.5" customHeight="1">
      <c r="A50" s="37"/>
      <c r="B50" s="38"/>
      <c r="C50" s="39"/>
      <c r="D50" s="39"/>
      <c r="E50" s="360" t="str">
        <f>E9</f>
        <v>VN a ON - Vedlejší náklady a ostatní náklady</v>
      </c>
      <c r="F50" s="390"/>
      <c r="G50" s="390"/>
      <c r="H50" s="390"/>
      <c r="I50" s="39"/>
      <c r="J50" s="39"/>
      <c r="K50" s="39"/>
      <c r="L50" s="110"/>
      <c r="S50" s="37"/>
      <c r="T50" s="37"/>
      <c r="U50" s="37"/>
      <c r="V50" s="37"/>
      <c r="W50" s="37"/>
      <c r="X50" s="37"/>
      <c r="Y50" s="37"/>
      <c r="Z50" s="37"/>
      <c r="AA50" s="37"/>
      <c r="AB50" s="37"/>
      <c r="AC50" s="37"/>
      <c r="AD50" s="37"/>
      <c r="AE50" s="37"/>
    </row>
    <row r="51" spans="1:47" s="2" customFormat="1" ht="6.9" customHeight="1">
      <c r="A51" s="37"/>
      <c r="B51" s="38"/>
      <c r="C51" s="39"/>
      <c r="D51" s="39"/>
      <c r="E51" s="39"/>
      <c r="F51" s="39"/>
      <c r="G51" s="39"/>
      <c r="H51" s="39"/>
      <c r="I51" s="39"/>
      <c r="J51" s="39"/>
      <c r="K51" s="39"/>
      <c r="L51" s="110"/>
      <c r="S51" s="37"/>
      <c r="T51" s="37"/>
      <c r="U51" s="37"/>
      <c r="V51" s="37"/>
      <c r="W51" s="37"/>
      <c r="X51" s="37"/>
      <c r="Y51" s="37"/>
      <c r="Z51" s="37"/>
      <c r="AA51" s="37"/>
      <c r="AB51" s="37"/>
      <c r="AC51" s="37"/>
      <c r="AD51" s="37"/>
      <c r="AE51" s="37"/>
    </row>
    <row r="52" spans="1:47" s="2" customFormat="1" ht="12" customHeight="1">
      <c r="A52" s="37"/>
      <c r="B52" s="38"/>
      <c r="C52" s="32" t="s">
        <v>21</v>
      </c>
      <c r="D52" s="39"/>
      <c r="E52" s="39"/>
      <c r="F52" s="30" t="str">
        <f>F12</f>
        <v>Hulice</v>
      </c>
      <c r="G52" s="39"/>
      <c r="H52" s="39"/>
      <c r="I52" s="32" t="s">
        <v>23</v>
      </c>
      <c r="J52" s="63" t="str">
        <f>IF(J12="","",J12)</f>
        <v>5. 6. 2024</v>
      </c>
      <c r="K52" s="39"/>
      <c r="L52" s="110"/>
      <c r="S52" s="37"/>
      <c r="T52" s="37"/>
      <c r="U52" s="37"/>
      <c r="V52" s="37"/>
      <c r="W52" s="37"/>
      <c r="X52" s="37"/>
      <c r="Y52" s="37"/>
      <c r="Z52" s="37"/>
      <c r="AA52" s="37"/>
      <c r="AB52" s="37"/>
      <c r="AC52" s="37"/>
      <c r="AD52" s="37"/>
      <c r="AE52" s="37"/>
    </row>
    <row r="53" spans="1:47" s="2" customFormat="1" ht="6.9" customHeight="1">
      <c r="A53" s="37"/>
      <c r="B53" s="38"/>
      <c r="C53" s="39"/>
      <c r="D53" s="39"/>
      <c r="E53" s="39"/>
      <c r="F53" s="39"/>
      <c r="G53" s="39"/>
      <c r="H53" s="39"/>
      <c r="I53" s="39"/>
      <c r="J53" s="39"/>
      <c r="K53" s="39"/>
      <c r="L53" s="110"/>
      <c r="S53" s="37"/>
      <c r="T53" s="37"/>
      <c r="U53" s="37"/>
      <c r="V53" s="37"/>
      <c r="W53" s="37"/>
      <c r="X53" s="37"/>
      <c r="Y53" s="37"/>
      <c r="Z53" s="37"/>
      <c r="AA53" s="37"/>
      <c r="AB53" s="37"/>
      <c r="AC53" s="37"/>
      <c r="AD53" s="37"/>
      <c r="AE53" s="37"/>
    </row>
    <row r="54" spans="1:47" s="2" customFormat="1" ht="40.049999999999997" customHeight="1">
      <c r="A54" s="37"/>
      <c r="B54" s="38"/>
      <c r="C54" s="32" t="s">
        <v>25</v>
      </c>
      <c r="D54" s="39"/>
      <c r="E54" s="39"/>
      <c r="F54" s="30" t="str">
        <f>E15</f>
        <v xml:space="preserve">VODA Želivka, a.s., K Horkám 16/23, 102 00 Praha </v>
      </c>
      <c r="G54" s="39"/>
      <c r="H54" s="39"/>
      <c r="I54" s="32" t="s">
        <v>33</v>
      </c>
      <c r="J54" s="35" t="str">
        <f>E21</f>
        <v>Ing. Ladislav Vejsada, Děkančice 15, 396 01</v>
      </c>
      <c r="K54" s="39"/>
      <c r="L54" s="110"/>
      <c r="S54" s="37"/>
      <c r="T54" s="37"/>
      <c r="U54" s="37"/>
      <c r="V54" s="37"/>
      <c r="W54" s="37"/>
      <c r="X54" s="37"/>
      <c r="Y54" s="37"/>
      <c r="Z54" s="37"/>
      <c r="AA54" s="37"/>
      <c r="AB54" s="37"/>
      <c r="AC54" s="37"/>
      <c r="AD54" s="37"/>
      <c r="AE54" s="37"/>
    </row>
    <row r="55" spans="1:47" s="2" customFormat="1" ht="15.15" customHeight="1">
      <c r="A55" s="37"/>
      <c r="B55" s="38"/>
      <c r="C55" s="32" t="s">
        <v>31</v>
      </c>
      <c r="D55" s="39"/>
      <c r="E55" s="39"/>
      <c r="F55" s="30" t="str">
        <f>IF(E18="","",E18)</f>
        <v>Vyplň údaj</v>
      </c>
      <c r="G55" s="39"/>
      <c r="H55" s="39"/>
      <c r="I55" s="32" t="s">
        <v>37</v>
      </c>
      <c r="J55" s="35" t="str">
        <f>E24</f>
        <v xml:space="preserve"> </v>
      </c>
      <c r="K55" s="39"/>
      <c r="L55" s="110"/>
      <c r="S55" s="37"/>
      <c r="T55" s="37"/>
      <c r="U55" s="37"/>
      <c r="V55" s="37"/>
      <c r="W55" s="37"/>
      <c r="X55" s="37"/>
      <c r="Y55" s="37"/>
      <c r="Z55" s="37"/>
      <c r="AA55" s="37"/>
      <c r="AB55" s="37"/>
      <c r="AC55" s="37"/>
      <c r="AD55" s="37"/>
      <c r="AE55" s="37"/>
    </row>
    <row r="56" spans="1:47" s="2" customFormat="1" ht="10.35" customHeight="1">
      <c r="A56" s="37"/>
      <c r="B56" s="38"/>
      <c r="C56" s="39"/>
      <c r="D56" s="39"/>
      <c r="E56" s="39"/>
      <c r="F56" s="39"/>
      <c r="G56" s="39"/>
      <c r="H56" s="39"/>
      <c r="I56" s="39"/>
      <c r="J56" s="39"/>
      <c r="K56" s="39"/>
      <c r="L56" s="110"/>
      <c r="S56" s="37"/>
      <c r="T56" s="37"/>
      <c r="U56" s="37"/>
      <c r="V56" s="37"/>
      <c r="W56" s="37"/>
      <c r="X56" s="37"/>
      <c r="Y56" s="37"/>
      <c r="Z56" s="37"/>
      <c r="AA56" s="37"/>
      <c r="AB56" s="37"/>
      <c r="AC56" s="37"/>
      <c r="AD56" s="37"/>
      <c r="AE56" s="37"/>
    </row>
    <row r="57" spans="1:47" s="2" customFormat="1" ht="29.25" customHeight="1">
      <c r="A57" s="37"/>
      <c r="B57" s="38"/>
      <c r="C57" s="134" t="s">
        <v>93</v>
      </c>
      <c r="D57" s="135"/>
      <c r="E57" s="135"/>
      <c r="F57" s="135"/>
      <c r="G57" s="135"/>
      <c r="H57" s="135"/>
      <c r="I57" s="135"/>
      <c r="J57" s="136" t="s">
        <v>94</v>
      </c>
      <c r="K57" s="135"/>
      <c r="L57" s="110"/>
      <c r="S57" s="37"/>
      <c r="T57" s="37"/>
      <c r="U57" s="37"/>
      <c r="V57" s="37"/>
      <c r="W57" s="37"/>
      <c r="X57" s="37"/>
      <c r="Y57" s="37"/>
      <c r="Z57" s="37"/>
      <c r="AA57" s="37"/>
      <c r="AB57" s="37"/>
      <c r="AC57" s="37"/>
      <c r="AD57" s="37"/>
      <c r="AE57" s="37"/>
    </row>
    <row r="58" spans="1:47" s="2" customFormat="1" ht="10.35" customHeight="1">
      <c r="A58" s="37"/>
      <c r="B58" s="38"/>
      <c r="C58" s="39"/>
      <c r="D58" s="39"/>
      <c r="E58" s="39"/>
      <c r="F58" s="39"/>
      <c r="G58" s="39"/>
      <c r="H58" s="39"/>
      <c r="I58" s="39"/>
      <c r="J58" s="39"/>
      <c r="K58" s="39"/>
      <c r="L58" s="110"/>
      <c r="S58" s="37"/>
      <c r="T58" s="37"/>
      <c r="U58" s="37"/>
      <c r="V58" s="37"/>
      <c r="W58" s="37"/>
      <c r="X58" s="37"/>
      <c r="Y58" s="37"/>
      <c r="Z58" s="37"/>
      <c r="AA58" s="37"/>
      <c r="AB58" s="37"/>
      <c r="AC58" s="37"/>
      <c r="AD58" s="37"/>
      <c r="AE58" s="37"/>
    </row>
    <row r="59" spans="1:47" s="2" customFormat="1" ht="22.8" customHeight="1">
      <c r="A59" s="37"/>
      <c r="B59" s="38"/>
      <c r="C59" s="137" t="s">
        <v>73</v>
      </c>
      <c r="D59" s="39"/>
      <c r="E59" s="39"/>
      <c r="F59" s="39"/>
      <c r="G59" s="39"/>
      <c r="H59" s="39"/>
      <c r="I59" s="39"/>
      <c r="J59" s="81">
        <f>J85</f>
        <v>0</v>
      </c>
      <c r="K59" s="39"/>
      <c r="L59" s="110"/>
      <c r="S59" s="37"/>
      <c r="T59" s="37"/>
      <c r="U59" s="37"/>
      <c r="V59" s="37"/>
      <c r="W59" s="37"/>
      <c r="X59" s="37"/>
      <c r="Y59" s="37"/>
      <c r="Z59" s="37"/>
      <c r="AA59" s="37"/>
      <c r="AB59" s="37"/>
      <c r="AC59" s="37"/>
      <c r="AD59" s="37"/>
      <c r="AE59" s="37"/>
      <c r="AU59" s="20" t="s">
        <v>95</v>
      </c>
    </row>
    <row r="60" spans="1:47" s="9" customFormat="1" ht="24.9" customHeight="1">
      <c r="B60" s="138"/>
      <c r="C60" s="139"/>
      <c r="D60" s="140" t="s">
        <v>807</v>
      </c>
      <c r="E60" s="141"/>
      <c r="F60" s="141"/>
      <c r="G60" s="141"/>
      <c r="H60" s="141"/>
      <c r="I60" s="141"/>
      <c r="J60" s="142">
        <f>J86</f>
        <v>0</v>
      </c>
      <c r="K60" s="139"/>
      <c r="L60" s="143"/>
    </row>
    <row r="61" spans="1:47" s="10" customFormat="1" ht="19.95" customHeight="1">
      <c r="B61" s="144"/>
      <c r="C61" s="145"/>
      <c r="D61" s="146" t="s">
        <v>808</v>
      </c>
      <c r="E61" s="147"/>
      <c r="F61" s="147"/>
      <c r="G61" s="147"/>
      <c r="H61" s="147"/>
      <c r="I61" s="147"/>
      <c r="J61" s="148">
        <f>J87</f>
        <v>0</v>
      </c>
      <c r="K61" s="145"/>
      <c r="L61" s="149"/>
    </row>
    <row r="62" spans="1:47" s="10" customFormat="1" ht="19.95" customHeight="1">
      <c r="B62" s="144"/>
      <c r="C62" s="145"/>
      <c r="D62" s="146" t="s">
        <v>809</v>
      </c>
      <c r="E62" s="147"/>
      <c r="F62" s="147"/>
      <c r="G62" s="147"/>
      <c r="H62" s="147"/>
      <c r="I62" s="147"/>
      <c r="J62" s="148">
        <f>J96</f>
        <v>0</v>
      </c>
      <c r="K62" s="145"/>
      <c r="L62" s="149"/>
    </row>
    <row r="63" spans="1:47" s="10" customFormat="1" ht="19.95" customHeight="1">
      <c r="B63" s="144"/>
      <c r="C63" s="145"/>
      <c r="D63" s="146" t="s">
        <v>810</v>
      </c>
      <c r="E63" s="147"/>
      <c r="F63" s="147"/>
      <c r="G63" s="147"/>
      <c r="H63" s="147"/>
      <c r="I63" s="147"/>
      <c r="J63" s="148">
        <f>J101</f>
        <v>0</v>
      </c>
      <c r="K63" s="145"/>
      <c r="L63" s="149"/>
    </row>
    <row r="64" spans="1:47" s="10" customFormat="1" ht="19.95" customHeight="1">
      <c r="B64" s="144"/>
      <c r="C64" s="145"/>
      <c r="D64" s="146" t="s">
        <v>811</v>
      </c>
      <c r="E64" s="147"/>
      <c r="F64" s="147"/>
      <c r="G64" s="147"/>
      <c r="H64" s="147"/>
      <c r="I64" s="147"/>
      <c r="J64" s="148">
        <f>J106</f>
        <v>0</v>
      </c>
      <c r="K64" s="145"/>
      <c r="L64" s="149"/>
    </row>
    <row r="65" spans="1:31" s="10" customFormat="1" ht="19.95" customHeight="1">
      <c r="B65" s="144"/>
      <c r="C65" s="145"/>
      <c r="D65" s="146" t="s">
        <v>812</v>
      </c>
      <c r="E65" s="147"/>
      <c r="F65" s="147"/>
      <c r="G65" s="147"/>
      <c r="H65" s="147"/>
      <c r="I65" s="147"/>
      <c r="J65" s="148">
        <f>J111</f>
        <v>0</v>
      </c>
      <c r="K65" s="145"/>
      <c r="L65" s="149"/>
    </row>
    <row r="66" spans="1:31" s="2" customFormat="1" ht="21.75" customHeight="1">
      <c r="A66" s="37"/>
      <c r="B66" s="38"/>
      <c r="C66" s="39"/>
      <c r="D66" s="39"/>
      <c r="E66" s="39"/>
      <c r="F66" s="39"/>
      <c r="G66" s="39"/>
      <c r="H66" s="39"/>
      <c r="I66" s="39"/>
      <c r="J66" s="39"/>
      <c r="K66" s="39"/>
      <c r="L66" s="110"/>
      <c r="S66" s="37"/>
      <c r="T66" s="37"/>
      <c r="U66" s="37"/>
      <c r="V66" s="37"/>
      <c r="W66" s="37"/>
      <c r="X66" s="37"/>
      <c r="Y66" s="37"/>
      <c r="Z66" s="37"/>
      <c r="AA66" s="37"/>
      <c r="AB66" s="37"/>
      <c r="AC66" s="37"/>
      <c r="AD66" s="37"/>
      <c r="AE66" s="37"/>
    </row>
    <row r="67" spans="1:31" s="2" customFormat="1" ht="6.9" customHeight="1">
      <c r="A67" s="37"/>
      <c r="B67" s="51"/>
      <c r="C67" s="52"/>
      <c r="D67" s="52"/>
      <c r="E67" s="52"/>
      <c r="F67" s="52"/>
      <c r="G67" s="52"/>
      <c r="H67" s="52"/>
      <c r="I67" s="52"/>
      <c r="J67" s="52"/>
      <c r="K67" s="52"/>
      <c r="L67" s="110"/>
      <c r="S67" s="37"/>
      <c r="T67" s="37"/>
      <c r="U67" s="37"/>
      <c r="V67" s="37"/>
      <c r="W67" s="37"/>
      <c r="X67" s="37"/>
      <c r="Y67" s="37"/>
      <c r="Z67" s="37"/>
      <c r="AA67" s="37"/>
      <c r="AB67" s="37"/>
      <c r="AC67" s="37"/>
      <c r="AD67" s="37"/>
      <c r="AE67" s="37"/>
    </row>
    <row r="71" spans="1:31" s="2" customFormat="1" ht="6.9" customHeight="1">
      <c r="A71" s="37"/>
      <c r="B71" s="53"/>
      <c r="C71" s="54"/>
      <c r="D71" s="54"/>
      <c r="E71" s="54"/>
      <c r="F71" s="54"/>
      <c r="G71" s="54"/>
      <c r="H71" s="54"/>
      <c r="I71" s="54"/>
      <c r="J71" s="54"/>
      <c r="K71" s="54"/>
      <c r="L71" s="110"/>
      <c r="S71" s="37"/>
      <c r="T71" s="37"/>
      <c r="U71" s="37"/>
      <c r="V71" s="37"/>
      <c r="W71" s="37"/>
      <c r="X71" s="37"/>
      <c r="Y71" s="37"/>
      <c r="Z71" s="37"/>
      <c r="AA71" s="37"/>
      <c r="AB71" s="37"/>
      <c r="AC71" s="37"/>
      <c r="AD71" s="37"/>
      <c r="AE71" s="37"/>
    </row>
    <row r="72" spans="1:31" s="2" customFormat="1" ht="24.9" customHeight="1">
      <c r="A72" s="37"/>
      <c r="B72" s="38"/>
      <c r="C72" s="26" t="s">
        <v>110</v>
      </c>
      <c r="D72" s="39"/>
      <c r="E72" s="39"/>
      <c r="F72" s="39"/>
      <c r="G72" s="39"/>
      <c r="H72" s="39"/>
      <c r="I72" s="39"/>
      <c r="J72" s="39"/>
      <c r="K72" s="39"/>
      <c r="L72" s="110"/>
      <c r="S72" s="37"/>
      <c r="T72" s="37"/>
      <c r="U72" s="37"/>
      <c r="V72" s="37"/>
      <c r="W72" s="37"/>
      <c r="X72" s="37"/>
      <c r="Y72" s="37"/>
      <c r="Z72" s="37"/>
      <c r="AA72" s="37"/>
      <c r="AB72" s="37"/>
      <c r="AC72" s="37"/>
      <c r="AD72" s="37"/>
      <c r="AE72" s="37"/>
    </row>
    <row r="73" spans="1:31" s="2" customFormat="1" ht="6.9" customHeight="1">
      <c r="A73" s="37"/>
      <c r="B73" s="38"/>
      <c r="C73" s="39"/>
      <c r="D73" s="39"/>
      <c r="E73" s="39"/>
      <c r="F73" s="39"/>
      <c r="G73" s="39"/>
      <c r="H73" s="39"/>
      <c r="I73" s="39"/>
      <c r="J73" s="39"/>
      <c r="K73" s="39"/>
      <c r="L73" s="110"/>
      <c r="S73" s="37"/>
      <c r="T73" s="37"/>
      <c r="U73" s="37"/>
      <c r="V73" s="37"/>
      <c r="W73" s="37"/>
      <c r="X73" s="37"/>
      <c r="Y73" s="37"/>
      <c r="Z73" s="37"/>
      <c r="AA73" s="37"/>
      <c r="AB73" s="37"/>
      <c r="AC73" s="37"/>
      <c r="AD73" s="37"/>
      <c r="AE73" s="37"/>
    </row>
    <row r="74" spans="1:31" s="2" customFormat="1" ht="12" customHeight="1">
      <c r="A74" s="37"/>
      <c r="B74" s="38"/>
      <c r="C74" s="32" t="s">
        <v>16</v>
      </c>
      <c r="D74" s="39"/>
      <c r="E74" s="39"/>
      <c r="F74" s="39"/>
      <c r="G74" s="39"/>
      <c r="H74" s="39"/>
      <c r="I74" s="39"/>
      <c r="J74" s="39"/>
      <c r="K74" s="39"/>
      <c r="L74" s="110"/>
      <c r="S74" s="37"/>
      <c r="T74" s="37"/>
      <c r="U74" s="37"/>
      <c r="V74" s="37"/>
      <c r="W74" s="37"/>
      <c r="X74" s="37"/>
      <c r="Y74" s="37"/>
      <c r="Z74" s="37"/>
      <c r="AA74" s="37"/>
      <c r="AB74" s="37"/>
      <c r="AC74" s="37"/>
      <c r="AD74" s="37"/>
      <c r="AE74" s="37"/>
    </row>
    <row r="75" spans="1:31" s="2" customFormat="1" ht="16.5" customHeight="1">
      <c r="A75" s="37"/>
      <c r="B75" s="38"/>
      <c r="C75" s="39"/>
      <c r="D75" s="39"/>
      <c r="E75" s="388" t="str">
        <f>E7</f>
        <v>PI24009 Vnější sanace regulačního vodojemu 2</v>
      </c>
      <c r="F75" s="389"/>
      <c r="G75" s="389"/>
      <c r="H75" s="389"/>
      <c r="I75" s="39"/>
      <c r="J75" s="39"/>
      <c r="K75" s="39"/>
      <c r="L75" s="110"/>
      <c r="S75" s="37"/>
      <c r="T75" s="37"/>
      <c r="U75" s="37"/>
      <c r="V75" s="37"/>
      <c r="W75" s="37"/>
      <c r="X75" s="37"/>
      <c r="Y75" s="37"/>
      <c r="Z75" s="37"/>
      <c r="AA75" s="37"/>
      <c r="AB75" s="37"/>
      <c r="AC75" s="37"/>
      <c r="AD75" s="37"/>
      <c r="AE75" s="37"/>
    </row>
    <row r="76" spans="1:31" s="2" customFormat="1" ht="12" customHeight="1">
      <c r="A76" s="37"/>
      <c r="B76" s="38"/>
      <c r="C76" s="32" t="s">
        <v>90</v>
      </c>
      <c r="D76" s="39"/>
      <c r="E76" s="39"/>
      <c r="F76" s="39"/>
      <c r="G76" s="39"/>
      <c r="H76" s="39"/>
      <c r="I76" s="39"/>
      <c r="J76" s="39"/>
      <c r="K76" s="39"/>
      <c r="L76" s="110"/>
      <c r="S76" s="37"/>
      <c r="T76" s="37"/>
      <c r="U76" s="37"/>
      <c r="V76" s="37"/>
      <c r="W76" s="37"/>
      <c r="X76" s="37"/>
      <c r="Y76" s="37"/>
      <c r="Z76" s="37"/>
      <c r="AA76" s="37"/>
      <c r="AB76" s="37"/>
      <c r="AC76" s="37"/>
      <c r="AD76" s="37"/>
      <c r="AE76" s="37"/>
    </row>
    <row r="77" spans="1:31" s="2" customFormat="1" ht="16.5" customHeight="1">
      <c r="A77" s="37"/>
      <c r="B77" s="38"/>
      <c r="C77" s="39"/>
      <c r="D77" s="39"/>
      <c r="E77" s="360" t="str">
        <f>E9</f>
        <v>VN a ON - Vedlejší náklady a ostatní náklady</v>
      </c>
      <c r="F77" s="390"/>
      <c r="G77" s="390"/>
      <c r="H77" s="390"/>
      <c r="I77" s="39"/>
      <c r="J77" s="39"/>
      <c r="K77" s="39"/>
      <c r="L77" s="110"/>
      <c r="S77" s="37"/>
      <c r="T77" s="37"/>
      <c r="U77" s="37"/>
      <c r="V77" s="37"/>
      <c r="W77" s="37"/>
      <c r="X77" s="37"/>
      <c r="Y77" s="37"/>
      <c r="Z77" s="37"/>
      <c r="AA77" s="37"/>
      <c r="AB77" s="37"/>
      <c r="AC77" s="37"/>
      <c r="AD77" s="37"/>
      <c r="AE77" s="37"/>
    </row>
    <row r="78" spans="1:31" s="2" customFormat="1" ht="6.9" customHeight="1">
      <c r="A78" s="37"/>
      <c r="B78" s="38"/>
      <c r="C78" s="39"/>
      <c r="D78" s="39"/>
      <c r="E78" s="39"/>
      <c r="F78" s="39"/>
      <c r="G78" s="39"/>
      <c r="H78" s="39"/>
      <c r="I78" s="39"/>
      <c r="J78" s="39"/>
      <c r="K78" s="39"/>
      <c r="L78" s="110"/>
      <c r="S78" s="37"/>
      <c r="T78" s="37"/>
      <c r="U78" s="37"/>
      <c r="V78" s="37"/>
      <c r="W78" s="37"/>
      <c r="X78" s="37"/>
      <c r="Y78" s="37"/>
      <c r="Z78" s="37"/>
      <c r="AA78" s="37"/>
      <c r="AB78" s="37"/>
      <c r="AC78" s="37"/>
      <c r="AD78" s="37"/>
      <c r="AE78" s="37"/>
    </row>
    <row r="79" spans="1:31" s="2" customFormat="1" ht="12" customHeight="1">
      <c r="A79" s="37"/>
      <c r="B79" s="38"/>
      <c r="C79" s="32" t="s">
        <v>21</v>
      </c>
      <c r="D79" s="39"/>
      <c r="E79" s="39"/>
      <c r="F79" s="30" t="str">
        <f>F12</f>
        <v>Hulice</v>
      </c>
      <c r="G79" s="39"/>
      <c r="H79" s="39"/>
      <c r="I79" s="32" t="s">
        <v>23</v>
      </c>
      <c r="J79" s="63" t="str">
        <f>IF(J12="","",J12)</f>
        <v>5. 6. 2024</v>
      </c>
      <c r="K79" s="39"/>
      <c r="L79" s="110"/>
      <c r="S79" s="37"/>
      <c r="T79" s="37"/>
      <c r="U79" s="37"/>
      <c r="V79" s="37"/>
      <c r="W79" s="37"/>
      <c r="X79" s="37"/>
      <c r="Y79" s="37"/>
      <c r="Z79" s="37"/>
      <c r="AA79" s="37"/>
      <c r="AB79" s="37"/>
      <c r="AC79" s="37"/>
      <c r="AD79" s="37"/>
      <c r="AE79" s="37"/>
    </row>
    <row r="80" spans="1:31" s="2" customFormat="1" ht="6.9" customHeight="1">
      <c r="A80" s="37"/>
      <c r="B80" s="38"/>
      <c r="C80" s="39"/>
      <c r="D80" s="39"/>
      <c r="E80" s="39"/>
      <c r="F80" s="39"/>
      <c r="G80" s="39"/>
      <c r="H80" s="39"/>
      <c r="I80" s="39"/>
      <c r="J80" s="39"/>
      <c r="K80" s="39"/>
      <c r="L80" s="110"/>
      <c r="S80" s="37"/>
      <c r="T80" s="37"/>
      <c r="U80" s="37"/>
      <c r="V80" s="37"/>
      <c r="W80" s="37"/>
      <c r="X80" s="37"/>
      <c r="Y80" s="37"/>
      <c r="Z80" s="37"/>
      <c r="AA80" s="37"/>
      <c r="AB80" s="37"/>
      <c r="AC80" s="37"/>
      <c r="AD80" s="37"/>
      <c r="AE80" s="37"/>
    </row>
    <row r="81" spans="1:65" s="2" customFormat="1" ht="40.049999999999997" customHeight="1">
      <c r="A81" s="37"/>
      <c r="B81" s="38"/>
      <c r="C81" s="32" t="s">
        <v>25</v>
      </c>
      <c r="D81" s="39"/>
      <c r="E81" s="39"/>
      <c r="F81" s="30" t="str">
        <f>E15</f>
        <v xml:space="preserve">VODA Želivka, a.s., K Horkám 16/23, 102 00 Praha </v>
      </c>
      <c r="G81" s="39"/>
      <c r="H81" s="39"/>
      <c r="I81" s="32" t="s">
        <v>33</v>
      </c>
      <c r="J81" s="35" t="str">
        <f>E21</f>
        <v>Ing. Ladislav Vejsada, Děkančice 15, 396 01</v>
      </c>
      <c r="K81" s="39"/>
      <c r="L81" s="110"/>
      <c r="S81" s="37"/>
      <c r="T81" s="37"/>
      <c r="U81" s="37"/>
      <c r="V81" s="37"/>
      <c r="W81" s="37"/>
      <c r="X81" s="37"/>
      <c r="Y81" s="37"/>
      <c r="Z81" s="37"/>
      <c r="AA81" s="37"/>
      <c r="AB81" s="37"/>
      <c r="AC81" s="37"/>
      <c r="AD81" s="37"/>
      <c r="AE81" s="37"/>
    </row>
    <row r="82" spans="1:65" s="2" customFormat="1" ht="15.15" customHeight="1">
      <c r="A82" s="37"/>
      <c r="B82" s="38"/>
      <c r="C82" s="32" t="s">
        <v>31</v>
      </c>
      <c r="D82" s="39"/>
      <c r="E82" s="39"/>
      <c r="F82" s="30" t="str">
        <f>IF(E18="","",E18)</f>
        <v>Vyplň údaj</v>
      </c>
      <c r="G82" s="39"/>
      <c r="H82" s="39"/>
      <c r="I82" s="32" t="s">
        <v>37</v>
      </c>
      <c r="J82" s="35" t="str">
        <f>E24</f>
        <v xml:space="preserve"> </v>
      </c>
      <c r="K82" s="39"/>
      <c r="L82" s="110"/>
      <c r="S82" s="37"/>
      <c r="T82" s="37"/>
      <c r="U82" s="37"/>
      <c r="V82" s="37"/>
      <c r="W82" s="37"/>
      <c r="X82" s="37"/>
      <c r="Y82" s="37"/>
      <c r="Z82" s="37"/>
      <c r="AA82" s="37"/>
      <c r="AB82" s="37"/>
      <c r="AC82" s="37"/>
      <c r="AD82" s="37"/>
      <c r="AE82" s="37"/>
    </row>
    <row r="83" spans="1:65" s="2" customFormat="1" ht="10.35" customHeight="1">
      <c r="A83" s="37"/>
      <c r="B83" s="38"/>
      <c r="C83" s="39"/>
      <c r="D83" s="39"/>
      <c r="E83" s="39"/>
      <c r="F83" s="39"/>
      <c r="G83" s="39"/>
      <c r="H83" s="39"/>
      <c r="I83" s="39"/>
      <c r="J83" s="39"/>
      <c r="K83" s="39"/>
      <c r="L83" s="110"/>
      <c r="S83" s="37"/>
      <c r="T83" s="37"/>
      <c r="U83" s="37"/>
      <c r="V83" s="37"/>
      <c r="W83" s="37"/>
      <c r="X83" s="37"/>
      <c r="Y83" s="37"/>
      <c r="Z83" s="37"/>
      <c r="AA83" s="37"/>
      <c r="AB83" s="37"/>
      <c r="AC83" s="37"/>
      <c r="AD83" s="37"/>
      <c r="AE83" s="37"/>
    </row>
    <row r="84" spans="1:65" s="11" customFormat="1" ht="29.25" customHeight="1">
      <c r="A84" s="150"/>
      <c r="B84" s="151"/>
      <c r="C84" s="152" t="s">
        <v>111</v>
      </c>
      <c r="D84" s="153" t="s">
        <v>60</v>
      </c>
      <c r="E84" s="153" t="s">
        <v>56</v>
      </c>
      <c r="F84" s="153" t="s">
        <v>57</v>
      </c>
      <c r="G84" s="153" t="s">
        <v>112</v>
      </c>
      <c r="H84" s="153" t="s">
        <v>113</v>
      </c>
      <c r="I84" s="153" t="s">
        <v>114</v>
      </c>
      <c r="J84" s="153" t="s">
        <v>94</v>
      </c>
      <c r="K84" s="154" t="s">
        <v>115</v>
      </c>
      <c r="L84" s="155"/>
      <c r="M84" s="72" t="s">
        <v>19</v>
      </c>
      <c r="N84" s="73" t="s">
        <v>45</v>
      </c>
      <c r="O84" s="73" t="s">
        <v>116</v>
      </c>
      <c r="P84" s="73" t="s">
        <v>117</v>
      </c>
      <c r="Q84" s="73" t="s">
        <v>118</v>
      </c>
      <c r="R84" s="73" t="s">
        <v>119</v>
      </c>
      <c r="S84" s="73" t="s">
        <v>120</v>
      </c>
      <c r="T84" s="74" t="s">
        <v>121</v>
      </c>
      <c r="U84" s="150"/>
      <c r="V84" s="150"/>
      <c r="W84" s="150"/>
      <c r="X84" s="150"/>
      <c r="Y84" s="150"/>
      <c r="Z84" s="150"/>
      <c r="AA84" s="150"/>
      <c r="AB84" s="150"/>
      <c r="AC84" s="150"/>
      <c r="AD84" s="150"/>
      <c r="AE84" s="150"/>
    </row>
    <row r="85" spans="1:65" s="2" customFormat="1" ht="22.8" customHeight="1">
      <c r="A85" s="37"/>
      <c r="B85" s="38"/>
      <c r="C85" s="79" t="s">
        <v>122</v>
      </c>
      <c r="D85" s="39"/>
      <c r="E85" s="39"/>
      <c r="F85" s="39"/>
      <c r="G85" s="39"/>
      <c r="H85" s="39"/>
      <c r="I85" s="39"/>
      <c r="J85" s="156">
        <f>BK85</f>
        <v>0</v>
      </c>
      <c r="K85" s="39"/>
      <c r="L85" s="42"/>
      <c r="M85" s="75"/>
      <c r="N85" s="157"/>
      <c r="O85" s="76"/>
      <c r="P85" s="158">
        <f>P86</f>
        <v>0</v>
      </c>
      <c r="Q85" s="76"/>
      <c r="R85" s="158">
        <f>R86</f>
        <v>0</v>
      </c>
      <c r="S85" s="76"/>
      <c r="T85" s="159">
        <f>T86</f>
        <v>0</v>
      </c>
      <c r="U85" s="37"/>
      <c r="V85" s="37"/>
      <c r="W85" s="37"/>
      <c r="X85" s="37"/>
      <c r="Y85" s="37"/>
      <c r="Z85" s="37"/>
      <c r="AA85" s="37"/>
      <c r="AB85" s="37"/>
      <c r="AC85" s="37"/>
      <c r="AD85" s="37"/>
      <c r="AE85" s="37"/>
      <c r="AT85" s="20" t="s">
        <v>74</v>
      </c>
      <c r="AU85" s="20" t="s">
        <v>95</v>
      </c>
      <c r="BK85" s="160">
        <f>BK86</f>
        <v>0</v>
      </c>
    </row>
    <row r="86" spans="1:65" s="12" customFormat="1" ht="25.95" customHeight="1">
      <c r="B86" s="161"/>
      <c r="C86" s="162"/>
      <c r="D86" s="163" t="s">
        <v>74</v>
      </c>
      <c r="E86" s="164" t="s">
        <v>813</v>
      </c>
      <c r="F86" s="164" t="s">
        <v>814</v>
      </c>
      <c r="G86" s="162"/>
      <c r="H86" s="162"/>
      <c r="I86" s="165"/>
      <c r="J86" s="166">
        <f>BK86</f>
        <v>0</v>
      </c>
      <c r="K86" s="162"/>
      <c r="L86" s="167"/>
      <c r="M86" s="168"/>
      <c r="N86" s="169"/>
      <c r="O86" s="169"/>
      <c r="P86" s="170">
        <f>P87+P96+P101+P106+P111</f>
        <v>0</v>
      </c>
      <c r="Q86" s="169"/>
      <c r="R86" s="170">
        <f>R87+R96+R101+R106+R111</f>
        <v>0</v>
      </c>
      <c r="S86" s="169"/>
      <c r="T86" s="171">
        <f>T87+T96+T101+T106+T111</f>
        <v>0</v>
      </c>
      <c r="AR86" s="172" t="s">
        <v>174</v>
      </c>
      <c r="AT86" s="173" t="s">
        <v>74</v>
      </c>
      <c r="AU86" s="173" t="s">
        <v>75</v>
      </c>
      <c r="AY86" s="172" t="s">
        <v>125</v>
      </c>
      <c r="BK86" s="174">
        <f>BK87+BK96+BK101+BK106+BK111</f>
        <v>0</v>
      </c>
    </row>
    <row r="87" spans="1:65" s="12" customFormat="1" ht="22.8" customHeight="1">
      <c r="B87" s="161"/>
      <c r="C87" s="162"/>
      <c r="D87" s="163" t="s">
        <v>74</v>
      </c>
      <c r="E87" s="175" t="s">
        <v>815</v>
      </c>
      <c r="F87" s="175" t="s">
        <v>816</v>
      </c>
      <c r="G87" s="162"/>
      <c r="H87" s="162"/>
      <c r="I87" s="165"/>
      <c r="J87" s="176">
        <f>BK87</f>
        <v>0</v>
      </c>
      <c r="K87" s="162"/>
      <c r="L87" s="167"/>
      <c r="M87" s="168"/>
      <c r="N87" s="169"/>
      <c r="O87" s="169"/>
      <c r="P87" s="170">
        <f>SUM(P88:P95)</f>
        <v>0</v>
      </c>
      <c r="Q87" s="169"/>
      <c r="R87" s="170">
        <f>SUM(R88:R95)</f>
        <v>0</v>
      </c>
      <c r="S87" s="169"/>
      <c r="T87" s="171">
        <f>SUM(T88:T95)</f>
        <v>0</v>
      </c>
      <c r="AR87" s="172" t="s">
        <v>174</v>
      </c>
      <c r="AT87" s="173" t="s">
        <v>74</v>
      </c>
      <c r="AU87" s="173" t="s">
        <v>83</v>
      </c>
      <c r="AY87" s="172" t="s">
        <v>125</v>
      </c>
      <c r="BK87" s="174">
        <f>SUM(BK88:BK95)</f>
        <v>0</v>
      </c>
    </row>
    <row r="88" spans="1:65" s="2" customFormat="1" ht="24.15" customHeight="1">
      <c r="A88" s="37"/>
      <c r="B88" s="38"/>
      <c r="C88" s="177" t="s">
        <v>83</v>
      </c>
      <c r="D88" s="177" t="s">
        <v>127</v>
      </c>
      <c r="E88" s="178" t="s">
        <v>83</v>
      </c>
      <c r="F88" s="179" t="s">
        <v>817</v>
      </c>
      <c r="G88" s="180" t="s">
        <v>818</v>
      </c>
      <c r="H88" s="181">
        <v>1</v>
      </c>
      <c r="I88" s="182"/>
      <c r="J88" s="183">
        <f>ROUND(I88*H88,2)</f>
        <v>0</v>
      </c>
      <c r="K88" s="179" t="s">
        <v>19</v>
      </c>
      <c r="L88" s="42"/>
      <c r="M88" s="184" t="s">
        <v>19</v>
      </c>
      <c r="N88" s="185" t="s">
        <v>48</v>
      </c>
      <c r="O88" s="68"/>
      <c r="P88" s="186">
        <f>O88*H88</f>
        <v>0</v>
      </c>
      <c r="Q88" s="186">
        <v>0</v>
      </c>
      <c r="R88" s="186">
        <f>Q88*H88</f>
        <v>0</v>
      </c>
      <c r="S88" s="186">
        <v>0</v>
      </c>
      <c r="T88" s="187">
        <f>S88*H88</f>
        <v>0</v>
      </c>
      <c r="U88" s="37"/>
      <c r="V88" s="37"/>
      <c r="W88" s="37"/>
      <c r="X88" s="37"/>
      <c r="Y88" s="37"/>
      <c r="Z88" s="37"/>
      <c r="AA88" s="37"/>
      <c r="AB88" s="37"/>
      <c r="AC88" s="37"/>
      <c r="AD88" s="37"/>
      <c r="AE88" s="37"/>
      <c r="AR88" s="188" t="s">
        <v>819</v>
      </c>
      <c r="AT88" s="188" t="s">
        <v>127</v>
      </c>
      <c r="AU88" s="188" t="s">
        <v>85</v>
      </c>
      <c r="AY88" s="20" t="s">
        <v>125</v>
      </c>
      <c r="BE88" s="189">
        <f>IF(N88="základní",J88,0)</f>
        <v>0</v>
      </c>
      <c r="BF88" s="189">
        <f>IF(N88="snížená",J88,0)</f>
        <v>0</v>
      </c>
      <c r="BG88" s="189">
        <f>IF(N88="zákl. přenesená",J88,0)</f>
        <v>0</v>
      </c>
      <c r="BH88" s="189">
        <f>IF(N88="sníž. přenesená",J88,0)</f>
        <v>0</v>
      </c>
      <c r="BI88" s="189">
        <f>IF(N88="nulová",J88,0)</f>
        <v>0</v>
      </c>
      <c r="BJ88" s="20" t="s">
        <v>132</v>
      </c>
      <c r="BK88" s="189">
        <f>ROUND(I88*H88,2)</f>
        <v>0</v>
      </c>
      <c r="BL88" s="20" t="s">
        <v>819</v>
      </c>
      <c r="BM88" s="188" t="s">
        <v>820</v>
      </c>
    </row>
    <row r="89" spans="1:65" s="2" customFormat="1" ht="134.4">
      <c r="A89" s="37"/>
      <c r="B89" s="38"/>
      <c r="C89" s="39"/>
      <c r="D89" s="190" t="s">
        <v>134</v>
      </c>
      <c r="E89" s="39"/>
      <c r="F89" s="191" t="s">
        <v>821</v>
      </c>
      <c r="G89" s="39"/>
      <c r="H89" s="39"/>
      <c r="I89" s="192"/>
      <c r="J89" s="39"/>
      <c r="K89" s="39"/>
      <c r="L89" s="42"/>
      <c r="M89" s="193"/>
      <c r="N89" s="194"/>
      <c r="O89" s="68"/>
      <c r="P89" s="68"/>
      <c r="Q89" s="68"/>
      <c r="R89" s="68"/>
      <c r="S89" s="68"/>
      <c r="T89" s="69"/>
      <c r="U89" s="37"/>
      <c r="V89" s="37"/>
      <c r="W89" s="37"/>
      <c r="X89" s="37"/>
      <c r="Y89" s="37"/>
      <c r="Z89" s="37"/>
      <c r="AA89" s="37"/>
      <c r="AB89" s="37"/>
      <c r="AC89" s="37"/>
      <c r="AD89" s="37"/>
      <c r="AE89" s="37"/>
      <c r="AT89" s="20" t="s">
        <v>134</v>
      </c>
      <c r="AU89" s="20" t="s">
        <v>85</v>
      </c>
    </row>
    <row r="90" spans="1:65" s="13" customFormat="1" ht="20.399999999999999">
      <c r="B90" s="198"/>
      <c r="C90" s="199"/>
      <c r="D90" s="190" t="s">
        <v>140</v>
      </c>
      <c r="E90" s="200" t="s">
        <v>19</v>
      </c>
      <c r="F90" s="201" t="s">
        <v>822</v>
      </c>
      <c r="G90" s="199"/>
      <c r="H90" s="202">
        <v>1</v>
      </c>
      <c r="I90" s="203"/>
      <c r="J90" s="199"/>
      <c r="K90" s="199"/>
      <c r="L90" s="204"/>
      <c r="M90" s="205"/>
      <c r="N90" s="206"/>
      <c r="O90" s="206"/>
      <c r="P90" s="206"/>
      <c r="Q90" s="206"/>
      <c r="R90" s="206"/>
      <c r="S90" s="206"/>
      <c r="T90" s="207"/>
      <c r="AT90" s="208" t="s">
        <v>140</v>
      </c>
      <c r="AU90" s="208" t="s">
        <v>85</v>
      </c>
      <c r="AV90" s="13" t="s">
        <v>85</v>
      </c>
      <c r="AW90" s="13" t="s">
        <v>36</v>
      </c>
      <c r="AX90" s="13" t="s">
        <v>75</v>
      </c>
      <c r="AY90" s="208" t="s">
        <v>125</v>
      </c>
    </row>
    <row r="91" spans="1:65" s="14" customFormat="1" ht="10.199999999999999">
      <c r="B91" s="209"/>
      <c r="C91" s="210"/>
      <c r="D91" s="190" t="s">
        <v>140</v>
      </c>
      <c r="E91" s="211" t="s">
        <v>19</v>
      </c>
      <c r="F91" s="212" t="s">
        <v>145</v>
      </c>
      <c r="G91" s="210"/>
      <c r="H91" s="213">
        <v>1</v>
      </c>
      <c r="I91" s="214"/>
      <c r="J91" s="210"/>
      <c r="K91" s="210"/>
      <c r="L91" s="215"/>
      <c r="M91" s="216"/>
      <c r="N91" s="217"/>
      <c r="O91" s="217"/>
      <c r="P91" s="217"/>
      <c r="Q91" s="217"/>
      <c r="R91" s="217"/>
      <c r="S91" s="217"/>
      <c r="T91" s="218"/>
      <c r="AT91" s="219" t="s">
        <v>140</v>
      </c>
      <c r="AU91" s="219" t="s">
        <v>85</v>
      </c>
      <c r="AV91" s="14" t="s">
        <v>132</v>
      </c>
      <c r="AW91" s="14" t="s">
        <v>36</v>
      </c>
      <c r="AX91" s="14" t="s">
        <v>83</v>
      </c>
      <c r="AY91" s="219" t="s">
        <v>125</v>
      </c>
    </row>
    <row r="92" spans="1:65" s="2" customFormat="1" ht="16.5" customHeight="1">
      <c r="A92" s="37"/>
      <c r="B92" s="38"/>
      <c r="C92" s="177" t="s">
        <v>85</v>
      </c>
      <c r="D92" s="177" t="s">
        <v>127</v>
      </c>
      <c r="E92" s="178" t="s">
        <v>85</v>
      </c>
      <c r="F92" s="179" t="s">
        <v>823</v>
      </c>
      <c r="G92" s="180" t="s">
        <v>818</v>
      </c>
      <c r="H92" s="181">
        <v>1</v>
      </c>
      <c r="I92" s="182"/>
      <c r="J92" s="183">
        <f>ROUND(I92*H92,2)</f>
        <v>0</v>
      </c>
      <c r="K92" s="179" t="s">
        <v>19</v>
      </c>
      <c r="L92" s="42"/>
      <c r="M92" s="184" t="s">
        <v>19</v>
      </c>
      <c r="N92" s="185" t="s">
        <v>48</v>
      </c>
      <c r="O92" s="68"/>
      <c r="P92" s="186">
        <f>O92*H92</f>
        <v>0</v>
      </c>
      <c r="Q92" s="186">
        <v>0</v>
      </c>
      <c r="R92" s="186">
        <f>Q92*H92</f>
        <v>0</v>
      </c>
      <c r="S92" s="186">
        <v>0</v>
      </c>
      <c r="T92" s="187">
        <f>S92*H92</f>
        <v>0</v>
      </c>
      <c r="U92" s="37"/>
      <c r="V92" s="37"/>
      <c r="W92" s="37"/>
      <c r="X92" s="37"/>
      <c r="Y92" s="37"/>
      <c r="Z92" s="37"/>
      <c r="AA92" s="37"/>
      <c r="AB92" s="37"/>
      <c r="AC92" s="37"/>
      <c r="AD92" s="37"/>
      <c r="AE92" s="37"/>
      <c r="AR92" s="188" t="s">
        <v>819</v>
      </c>
      <c r="AT92" s="188" t="s">
        <v>127</v>
      </c>
      <c r="AU92" s="188" t="s">
        <v>85</v>
      </c>
      <c r="AY92" s="20" t="s">
        <v>125</v>
      </c>
      <c r="BE92" s="189">
        <f>IF(N92="základní",J92,0)</f>
        <v>0</v>
      </c>
      <c r="BF92" s="189">
        <f>IF(N92="snížená",J92,0)</f>
        <v>0</v>
      </c>
      <c r="BG92" s="189">
        <f>IF(N92="zákl. přenesená",J92,0)</f>
        <v>0</v>
      </c>
      <c r="BH92" s="189">
        <f>IF(N92="sníž. přenesená",J92,0)</f>
        <v>0</v>
      </c>
      <c r="BI92" s="189">
        <f>IF(N92="nulová",J92,0)</f>
        <v>0</v>
      </c>
      <c r="BJ92" s="20" t="s">
        <v>132</v>
      </c>
      <c r="BK92" s="189">
        <f>ROUND(I92*H92,2)</f>
        <v>0</v>
      </c>
      <c r="BL92" s="20" t="s">
        <v>819</v>
      </c>
      <c r="BM92" s="188" t="s">
        <v>824</v>
      </c>
    </row>
    <row r="93" spans="1:65" s="2" customFormat="1" ht="115.2">
      <c r="A93" s="37"/>
      <c r="B93" s="38"/>
      <c r="C93" s="39"/>
      <c r="D93" s="190" t="s">
        <v>134</v>
      </c>
      <c r="E93" s="39"/>
      <c r="F93" s="191" t="s">
        <v>825</v>
      </c>
      <c r="G93" s="39"/>
      <c r="H93" s="39"/>
      <c r="I93" s="192"/>
      <c r="J93" s="39"/>
      <c r="K93" s="39"/>
      <c r="L93" s="42"/>
      <c r="M93" s="193"/>
      <c r="N93" s="194"/>
      <c r="O93" s="68"/>
      <c r="P93" s="68"/>
      <c r="Q93" s="68"/>
      <c r="R93" s="68"/>
      <c r="S93" s="68"/>
      <c r="T93" s="69"/>
      <c r="U93" s="37"/>
      <c r="V93" s="37"/>
      <c r="W93" s="37"/>
      <c r="X93" s="37"/>
      <c r="Y93" s="37"/>
      <c r="Z93" s="37"/>
      <c r="AA93" s="37"/>
      <c r="AB93" s="37"/>
      <c r="AC93" s="37"/>
      <c r="AD93" s="37"/>
      <c r="AE93" s="37"/>
      <c r="AT93" s="20" t="s">
        <v>134</v>
      </c>
      <c r="AU93" s="20" t="s">
        <v>85</v>
      </c>
    </row>
    <row r="94" spans="1:65" s="13" customFormat="1" ht="20.399999999999999">
      <c r="B94" s="198"/>
      <c r="C94" s="199"/>
      <c r="D94" s="190" t="s">
        <v>140</v>
      </c>
      <c r="E94" s="200" t="s">
        <v>19</v>
      </c>
      <c r="F94" s="201" t="s">
        <v>822</v>
      </c>
      <c r="G94" s="199"/>
      <c r="H94" s="202">
        <v>1</v>
      </c>
      <c r="I94" s="203"/>
      <c r="J94" s="199"/>
      <c r="K94" s="199"/>
      <c r="L94" s="204"/>
      <c r="M94" s="205"/>
      <c r="N94" s="206"/>
      <c r="O94" s="206"/>
      <c r="P94" s="206"/>
      <c r="Q94" s="206"/>
      <c r="R94" s="206"/>
      <c r="S94" s="206"/>
      <c r="T94" s="207"/>
      <c r="AT94" s="208" t="s">
        <v>140</v>
      </c>
      <c r="AU94" s="208" t="s">
        <v>85</v>
      </c>
      <c r="AV94" s="13" t="s">
        <v>85</v>
      </c>
      <c r="AW94" s="13" t="s">
        <v>36</v>
      </c>
      <c r="AX94" s="13" t="s">
        <v>75</v>
      </c>
      <c r="AY94" s="208" t="s">
        <v>125</v>
      </c>
    </row>
    <row r="95" spans="1:65" s="14" customFormat="1" ht="10.199999999999999">
      <c r="B95" s="209"/>
      <c r="C95" s="210"/>
      <c r="D95" s="190" t="s">
        <v>140</v>
      </c>
      <c r="E95" s="211" t="s">
        <v>19</v>
      </c>
      <c r="F95" s="212" t="s">
        <v>145</v>
      </c>
      <c r="G95" s="210"/>
      <c r="H95" s="213">
        <v>1</v>
      </c>
      <c r="I95" s="214"/>
      <c r="J95" s="210"/>
      <c r="K95" s="210"/>
      <c r="L95" s="215"/>
      <c r="M95" s="216"/>
      <c r="N95" s="217"/>
      <c r="O95" s="217"/>
      <c r="P95" s="217"/>
      <c r="Q95" s="217"/>
      <c r="R95" s="217"/>
      <c r="S95" s="217"/>
      <c r="T95" s="218"/>
      <c r="AT95" s="219" t="s">
        <v>140</v>
      </c>
      <c r="AU95" s="219" t="s">
        <v>85</v>
      </c>
      <c r="AV95" s="14" t="s">
        <v>132</v>
      </c>
      <c r="AW95" s="14" t="s">
        <v>36</v>
      </c>
      <c r="AX95" s="14" t="s">
        <v>83</v>
      </c>
      <c r="AY95" s="219" t="s">
        <v>125</v>
      </c>
    </row>
    <row r="96" spans="1:65" s="12" customFormat="1" ht="22.8" customHeight="1">
      <c r="B96" s="161"/>
      <c r="C96" s="162"/>
      <c r="D96" s="163" t="s">
        <v>74</v>
      </c>
      <c r="E96" s="175" t="s">
        <v>826</v>
      </c>
      <c r="F96" s="175" t="s">
        <v>827</v>
      </c>
      <c r="G96" s="162"/>
      <c r="H96" s="162"/>
      <c r="I96" s="165"/>
      <c r="J96" s="176">
        <f>BK96</f>
        <v>0</v>
      </c>
      <c r="K96" s="162"/>
      <c r="L96" s="167"/>
      <c r="M96" s="168"/>
      <c r="N96" s="169"/>
      <c r="O96" s="169"/>
      <c r="P96" s="170">
        <f>SUM(P97:P100)</f>
        <v>0</v>
      </c>
      <c r="Q96" s="169"/>
      <c r="R96" s="170">
        <f>SUM(R97:R100)</f>
        <v>0</v>
      </c>
      <c r="S96" s="169"/>
      <c r="T96" s="171">
        <f>SUM(T97:T100)</f>
        <v>0</v>
      </c>
      <c r="AR96" s="172" t="s">
        <v>174</v>
      </c>
      <c r="AT96" s="173" t="s">
        <v>74</v>
      </c>
      <c r="AU96" s="173" t="s">
        <v>83</v>
      </c>
      <c r="AY96" s="172" t="s">
        <v>125</v>
      </c>
      <c r="BK96" s="174">
        <f>SUM(BK97:BK100)</f>
        <v>0</v>
      </c>
    </row>
    <row r="97" spans="1:65" s="2" customFormat="1" ht="16.5" customHeight="1">
      <c r="A97" s="37"/>
      <c r="B97" s="38"/>
      <c r="C97" s="177" t="s">
        <v>153</v>
      </c>
      <c r="D97" s="177" t="s">
        <v>127</v>
      </c>
      <c r="E97" s="178" t="s">
        <v>153</v>
      </c>
      <c r="F97" s="179" t="s">
        <v>827</v>
      </c>
      <c r="G97" s="180" t="s">
        <v>818</v>
      </c>
      <c r="H97" s="181">
        <v>1</v>
      </c>
      <c r="I97" s="182"/>
      <c r="J97" s="183">
        <f>ROUND(I97*H97,2)</f>
        <v>0</v>
      </c>
      <c r="K97" s="179" t="s">
        <v>19</v>
      </c>
      <c r="L97" s="42"/>
      <c r="M97" s="184" t="s">
        <v>19</v>
      </c>
      <c r="N97" s="185" t="s">
        <v>48</v>
      </c>
      <c r="O97" s="68"/>
      <c r="P97" s="186">
        <f>O97*H97</f>
        <v>0</v>
      </c>
      <c r="Q97" s="186">
        <v>0</v>
      </c>
      <c r="R97" s="186">
        <f>Q97*H97</f>
        <v>0</v>
      </c>
      <c r="S97" s="186">
        <v>0</v>
      </c>
      <c r="T97" s="187">
        <f>S97*H97</f>
        <v>0</v>
      </c>
      <c r="U97" s="37"/>
      <c r="V97" s="37"/>
      <c r="W97" s="37"/>
      <c r="X97" s="37"/>
      <c r="Y97" s="37"/>
      <c r="Z97" s="37"/>
      <c r="AA97" s="37"/>
      <c r="AB97" s="37"/>
      <c r="AC97" s="37"/>
      <c r="AD97" s="37"/>
      <c r="AE97" s="37"/>
      <c r="AR97" s="188" t="s">
        <v>819</v>
      </c>
      <c r="AT97" s="188" t="s">
        <v>127</v>
      </c>
      <c r="AU97" s="188" t="s">
        <v>85</v>
      </c>
      <c r="AY97" s="20" t="s">
        <v>125</v>
      </c>
      <c r="BE97" s="189">
        <f>IF(N97="základní",J97,0)</f>
        <v>0</v>
      </c>
      <c r="BF97" s="189">
        <f>IF(N97="snížená",J97,0)</f>
        <v>0</v>
      </c>
      <c r="BG97" s="189">
        <f>IF(N97="zákl. přenesená",J97,0)</f>
        <v>0</v>
      </c>
      <c r="BH97" s="189">
        <f>IF(N97="sníž. přenesená",J97,0)</f>
        <v>0</v>
      </c>
      <c r="BI97" s="189">
        <f>IF(N97="nulová",J97,0)</f>
        <v>0</v>
      </c>
      <c r="BJ97" s="20" t="s">
        <v>132</v>
      </c>
      <c r="BK97" s="189">
        <f>ROUND(I97*H97,2)</f>
        <v>0</v>
      </c>
      <c r="BL97" s="20" t="s">
        <v>819</v>
      </c>
      <c r="BM97" s="188" t="s">
        <v>828</v>
      </c>
    </row>
    <row r="98" spans="1:65" s="2" customFormat="1" ht="345.6">
      <c r="A98" s="37"/>
      <c r="B98" s="38"/>
      <c r="C98" s="39"/>
      <c r="D98" s="190" t="s">
        <v>134</v>
      </c>
      <c r="E98" s="39"/>
      <c r="F98" s="191" t="s">
        <v>829</v>
      </c>
      <c r="G98" s="39"/>
      <c r="H98" s="39"/>
      <c r="I98" s="192"/>
      <c r="J98" s="39"/>
      <c r="K98" s="39"/>
      <c r="L98" s="42"/>
      <c r="M98" s="193"/>
      <c r="N98" s="194"/>
      <c r="O98" s="68"/>
      <c r="P98" s="68"/>
      <c r="Q98" s="68"/>
      <c r="R98" s="68"/>
      <c r="S98" s="68"/>
      <c r="T98" s="69"/>
      <c r="U98" s="37"/>
      <c r="V98" s="37"/>
      <c r="W98" s="37"/>
      <c r="X98" s="37"/>
      <c r="Y98" s="37"/>
      <c r="Z98" s="37"/>
      <c r="AA98" s="37"/>
      <c r="AB98" s="37"/>
      <c r="AC98" s="37"/>
      <c r="AD98" s="37"/>
      <c r="AE98" s="37"/>
      <c r="AT98" s="20" t="s">
        <v>134</v>
      </c>
      <c r="AU98" s="20" t="s">
        <v>85</v>
      </c>
    </row>
    <row r="99" spans="1:65" s="13" customFormat="1" ht="20.399999999999999">
      <c r="B99" s="198"/>
      <c r="C99" s="199"/>
      <c r="D99" s="190" t="s">
        <v>140</v>
      </c>
      <c r="E99" s="200" t="s">
        <v>19</v>
      </c>
      <c r="F99" s="201" t="s">
        <v>822</v>
      </c>
      <c r="G99" s="199"/>
      <c r="H99" s="202">
        <v>1</v>
      </c>
      <c r="I99" s="203"/>
      <c r="J99" s="199"/>
      <c r="K99" s="199"/>
      <c r="L99" s="204"/>
      <c r="M99" s="205"/>
      <c r="N99" s="206"/>
      <c r="O99" s="206"/>
      <c r="P99" s="206"/>
      <c r="Q99" s="206"/>
      <c r="R99" s="206"/>
      <c r="S99" s="206"/>
      <c r="T99" s="207"/>
      <c r="AT99" s="208" t="s">
        <v>140</v>
      </c>
      <c r="AU99" s="208" t="s">
        <v>85</v>
      </c>
      <c r="AV99" s="13" t="s">
        <v>85</v>
      </c>
      <c r="AW99" s="13" t="s">
        <v>36</v>
      </c>
      <c r="AX99" s="13" t="s">
        <v>75</v>
      </c>
      <c r="AY99" s="208" t="s">
        <v>125</v>
      </c>
    </row>
    <row r="100" spans="1:65" s="14" customFormat="1" ht="10.199999999999999">
      <c r="B100" s="209"/>
      <c r="C100" s="210"/>
      <c r="D100" s="190" t="s">
        <v>140</v>
      </c>
      <c r="E100" s="211" t="s">
        <v>19</v>
      </c>
      <c r="F100" s="212" t="s">
        <v>145</v>
      </c>
      <c r="G100" s="210"/>
      <c r="H100" s="213">
        <v>1</v>
      </c>
      <c r="I100" s="214"/>
      <c r="J100" s="210"/>
      <c r="K100" s="210"/>
      <c r="L100" s="215"/>
      <c r="M100" s="216"/>
      <c r="N100" s="217"/>
      <c r="O100" s="217"/>
      <c r="P100" s="217"/>
      <c r="Q100" s="217"/>
      <c r="R100" s="217"/>
      <c r="S100" s="217"/>
      <c r="T100" s="218"/>
      <c r="AT100" s="219" t="s">
        <v>140</v>
      </c>
      <c r="AU100" s="219" t="s">
        <v>85</v>
      </c>
      <c r="AV100" s="14" t="s">
        <v>132</v>
      </c>
      <c r="AW100" s="14" t="s">
        <v>36</v>
      </c>
      <c r="AX100" s="14" t="s">
        <v>83</v>
      </c>
      <c r="AY100" s="219" t="s">
        <v>125</v>
      </c>
    </row>
    <row r="101" spans="1:65" s="12" customFormat="1" ht="22.8" customHeight="1">
      <c r="B101" s="161"/>
      <c r="C101" s="162"/>
      <c r="D101" s="163" t="s">
        <v>74</v>
      </c>
      <c r="E101" s="175" t="s">
        <v>830</v>
      </c>
      <c r="F101" s="175" t="s">
        <v>831</v>
      </c>
      <c r="G101" s="162"/>
      <c r="H101" s="162"/>
      <c r="I101" s="165"/>
      <c r="J101" s="176">
        <f>BK101</f>
        <v>0</v>
      </c>
      <c r="K101" s="162"/>
      <c r="L101" s="167"/>
      <c r="M101" s="168"/>
      <c r="N101" s="169"/>
      <c r="O101" s="169"/>
      <c r="P101" s="170">
        <f>SUM(P102:P105)</f>
        <v>0</v>
      </c>
      <c r="Q101" s="169"/>
      <c r="R101" s="170">
        <f>SUM(R102:R105)</f>
        <v>0</v>
      </c>
      <c r="S101" s="169"/>
      <c r="T101" s="171">
        <f>SUM(T102:T105)</f>
        <v>0</v>
      </c>
      <c r="AR101" s="172" t="s">
        <v>174</v>
      </c>
      <c r="AT101" s="173" t="s">
        <v>74</v>
      </c>
      <c r="AU101" s="173" t="s">
        <v>83</v>
      </c>
      <c r="AY101" s="172" t="s">
        <v>125</v>
      </c>
      <c r="BK101" s="174">
        <f>SUM(BK102:BK105)</f>
        <v>0</v>
      </c>
    </row>
    <row r="102" spans="1:65" s="2" customFormat="1" ht="16.5" customHeight="1">
      <c r="A102" s="37"/>
      <c r="B102" s="38"/>
      <c r="C102" s="177" t="s">
        <v>132</v>
      </c>
      <c r="D102" s="177" t="s">
        <v>127</v>
      </c>
      <c r="E102" s="178" t="s">
        <v>132</v>
      </c>
      <c r="F102" s="179" t="s">
        <v>831</v>
      </c>
      <c r="G102" s="180" t="s">
        <v>818</v>
      </c>
      <c r="H102" s="181">
        <v>1</v>
      </c>
      <c r="I102" s="182"/>
      <c r="J102" s="183">
        <f>ROUND(I102*H102,2)</f>
        <v>0</v>
      </c>
      <c r="K102" s="179" t="s">
        <v>19</v>
      </c>
      <c r="L102" s="42"/>
      <c r="M102" s="184" t="s">
        <v>19</v>
      </c>
      <c r="N102" s="185" t="s">
        <v>48</v>
      </c>
      <c r="O102" s="68"/>
      <c r="P102" s="186">
        <f>O102*H102</f>
        <v>0</v>
      </c>
      <c r="Q102" s="186">
        <v>0</v>
      </c>
      <c r="R102" s="186">
        <f>Q102*H102</f>
        <v>0</v>
      </c>
      <c r="S102" s="186">
        <v>0</v>
      </c>
      <c r="T102" s="187">
        <f>S102*H102</f>
        <v>0</v>
      </c>
      <c r="U102" s="37"/>
      <c r="V102" s="37"/>
      <c r="W102" s="37"/>
      <c r="X102" s="37"/>
      <c r="Y102" s="37"/>
      <c r="Z102" s="37"/>
      <c r="AA102" s="37"/>
      <c r="AB102" s="37"/>
      <c r="AC102" s="37"/>
      <c r="AD102" s="37"/>
      <c r="AE102" s="37"/>
      <c r="AR102" s="188" t="s">
        <v>819</v>
      </c>
      <c r="AT102" s="188" t="s">
        <v>127</v>
      </c>
      <c r="AU102" s="188" t="s">
        <v>85</v>
      </c>
      <c r="AY102" s="20" t="s">
        <v>125</v>
      </c>
      <c r="BE102" s="189">
        <f>IF(N102="základní",J102,0)</f>
        <v>0</v>
      </c>
      <c r="BF102" s="189">
        <f>IF(N102="snížená",J102,0)</f>
        <v>0</v>
      </c>
      <c r="BG102" s="189">
        <f>IF(N102="zákl. přenesená",J102,0)</f>
        <v>0</v>
      </c>
      <c r="BH102" s="189">
        <f>IF(N102="sníž. přenesená",J102,0)</f>
        <v>0</v>
      </c>
      <c r="BI102" s="189">
        <f>IF(N102="nulová",J102,0)</f>
        <v>0</v>
      </c>
      <c r="BJ102" s="20" t="s">
        <v>132</v>
      </c>
      <c r="BK102" s="189">
        <f>ROUND(I102*H102,2)</f>
        <v>0</v>
      </c>
      <c r="BL102" s="20" t="s">
        <v>819</v>
      </c>
      <c r="BM102" s="188" t="s">
        <v>832</v>
      </c>
    </row>
    <row r="103" spans="1:65" s="2" customFormat="1" ht="403.2">
      <c r="A103" s="37"/>
      <c r="B103" s="38"/>
      <c r="C103" s="39"/>
      <c r="D103" s="190" t="s">
        <v>134</v>
      </c>
      <c r="E103" s="39"/>
      <c r="F103" s="191" t="s">
        <v>833</v>
      </c>
      <c r="G103" s="39"/>
      <c r="H103" s="39"/>
      <c r="I103" s="192"/>
      <c r="J103" s="39"/>
      <c r="K103" s="39"/>
      <c r="L103" s="42"/>
      <c r="M103" s="193"/>
      <c r="N103" s="194"/>
      <c r="O103" s="68"/>
      <c r="P103" s="68"/>
      <c r="Q103" s="68"/>
      <c r="R103" s="68"/>
      <c r="S103" s="68"/>
      <c r="T103" s="69"/>
      <c r="U103" s="37"/>
      <c r="V103" s="37"/>
      <c r="W103" s="37"/>
      <c r="X103" s="37"/>
      <c r="Y103" s="37"/>
      <c r="Z103" s="37"/>
      <c r="AA103" s="37"/>
      <c r="AB103" s="37"/>
      <c r="AC103" s="37"/>
      <c r="AD103" s="37"/>
      <c r="AE103" s="37"/>
      <c r="AT103" s="20" t="s">
        <v>134</v>
      </c>
      <c r="AU103" s="20" t="s">
        <v>85</v>
      </c>
    </row>
    <row r="104" spans="1:65" s="13" customFormat="1" ht="20.399999999999999">
      <c r="B104" s="198"/>
      <c r="C104" s="199"/>
      <c r="D104" s="190" t="s">
        <v>140</v>
      </c>
      <c r="E104" s="200" t="s">
        <v>19</v>
      </c>
      <c r="F104" s="201" t="s">
        <v>822</v>
      </c>
      <c r="G104" s="199"/>
      <c r="H104" s="202">
        <v>1</v>
      </c>
      <c r="I104" s="203"/>
      <c r="J104" s="199"/>
      <c r="K104" s="199"/>
      <c r="L104" s="204"/>
      <c r="M104" s="205"/>
      <c r="N104" s="206"/>
      <c r="O104" s="206"/>
      <c r="P104" s="206"/>
      <c r="Q104" s="206"/>
      <c r="R104" s="206"/>
      <c r="S104" s="206"/>
      <c r="T104" s="207"/>
      <c r="AT104" s="208" t="s">
        <v>140</v>
      </c>
      <c r="AU104" s="208" t="s">
        <v>85</v>
      </c>
      <c r="AV104" s="13" t="s">
        <v>85</v>
      </c>
      <c r="AW104" s="13" t="s">
        <v>36</v>
      </c>
      <c r="AX104" s="13" t="s">
        <v>75</v>
      </c>
      <c r="AY104" s="208" t="s">
        <v>125</v>
      </c>
    </row>
    <row r="105" spans="1:65" s="14" customFormat="1" ht="10.199999999999999">
      <c r="B105" s="209"/>
      <c r="C105" s="210"/>
      <c r="D105" s="190" t="s">
        <v>140</v>
      </c>
      <c r="E105" s="211" t="s">
        <v>19</v>
      </c>
      <c r="F105" s="212" t="s">
        <v>145</v>
      </c>
      <c r="G105" s="210"/>
      <c r="H105" s="213">
        <v>1</v>
      </c>
      <c r="I105" s="214"/>
      <c r="J105" s="210"/>
      <c r="K105" s="210"/>
      <c r="L105" s="215"/>
      <c r="M105" s="216"/>
      <c r="N105" s="217"/>
      <c r="O105" s="217"/>
      <c r="P105" s="217"/>
      <c r="Q105" s="217"/>
      <c r="R105" s="217"/>
      <c r="S105" s="217"/>
      <c r="T105" s="218"/>
      <c r="AT105" s="219" t="s">
        <v>140</v>
      </c>
      <c r="AU105" s="219" t="s">
        <v>85</v>
      </c>
      <c r="AV105" s="14" t="s">
        <v>132</v>
      </c>
      <c r="AW105" s="14" t="s">
        <v>36</v>
      </c>
      <c r="AX105" s="14" t="s">
        <v>83</v>
      </c>
      <c r="AY105" s="219" t="s">
        <v>125</v>
      </c>
    </row>
    <row r="106" spans="1:65" s="12" customFormat="1" ht="22.8" customHeight="1">
      <c r="B106" s="161"/>
      <c r="C106" s="162"/>
      <c r="D106" s="163" t="s">
        <v>74</v>
      </c>
      <c r="E106" s="175" t="s">
        <v>834</v>
      </c>
      <c r="F106" s="175" t="s">
        <v>835</v>
      </c>
      <c r="G106" s="162"/>
      <c r="H106" s="162"/>
      <c r="I106" s="165"/>
      <c r="J106" s="176">
        <f>BK106</f>
        <v>0</v>
      </c>
      <c r="K106" s="162"/>
      <c r="L106" s="167"/>
      <c r="M106" s="168"/>
      <c r="N106" s="169"/>
      <c r="O106" s="169"/>
      <c r="P106" s="170">
        <f>SUM(P107:P110)</f>
        <v>0</v>
      </c>
      <c r="Q106" s="169"/>
      <c r="R106" s="170">
        <f>SUM(R107:R110)</f>
        <v>0</v>
      </c>
      <c r="S106" s="169"/>
      <c r="T106" s="171">
        <f>SUM(T107:T110)</f>
        <v>0</v>
      </c>
      <c r="AR106" s="172" t="s">
        <v>174</v>
      </c>
      <c r="AT106" s="173" t="s">
        <v>74</v>
      </c>
      <c r="AU106" s="173" t="s">
        <v>83</v>
      </c>
      <c r="AY106" s="172" t="s">
        <v>125</v>
      </c>
      <c r="BK106" s="174">
        <f>SUM(BK107:BK110)</f>
        <v>0</v>
      </c>
    </row>
    <row r="107" spans="1:65" s="2" customFormat="1" ht="24.15" customHeight="1">
      <c r="A107" s="37"/>
      <c r="B107" s="38"/>
      <c r="C107" s="177" t="s">
        <v>174</v>
      </c>
      <c r="D107" s="177" t="s">
        <v>127</v>
      </c>
      <c r="E107" s="178" t="s">
        <v>174</v>
      </c>
      <c r="F107" s="179" t="s">
        <v>836</v>
      </c>
      <c r="G107" s="180" t="s">
        <v>818</v>
      </c>
      <c r="H107" s="181">
        <v>1</v>
      </c>
      <c r="I107" s="182"/>
      <c r="J107" s="183">
        <f>ROUND(I107*H107,2)</f>
        <v>0</v>
      </c>
      <c r="K107" s="179" t="s">
        <v>19</v>
      </c>
      <c r="L107" s="42"/>
      <c r="M107" s="184" t="s">
        <v>19</v>
      </c>
      <c r="N107" s="185" t="s">
        <v>48</v>
      </c>
      <c r="O107" s="68"/>
      <c r="P107" s="186">
        <f>O107*H107</f>
        <v>0</v>
      </c>
      <c r="Q107" s="186">
        <v>0</v>
      </c>
      <c r="R107" s="186">
        <f>Q107*H107</f>
        <v>0</v>
      </c>
      <c r="S107" s="186">
        <v>0</v>
      </c>
      <c r="T107" s="187">
        <f>S107*H107</f>
        <v>0</v>
      </c>
      <c r="U107" s="37"/>
      <c r="V107" s="37"/>
      <c r="W107" s="37"/>
      <c r="X107" s="37"/>
      <c r="Y107" s="37"/>
      <c r="Z107" s="37"/>
      <c r="AA107" s="37"/>
      <c r="AB107" s="37"/>
      <c r="AC107" s="37"/>
      <c r="AD107" s="37"/>
      <c r="AE107" s="37"/>
      <c r="AR107" s="188" t="s">
        <v>819</v>
      </c>
      <c r="AT107" s="188" t="s">
        <v>127</v>
      </c>
      <c r="AU107" s="188" t="s">
        <v>85</v>
      </c>
      <c r="AY107" s="20" t="s">
        <v>125</v>
      </c>
      <c r="BE107" s="189">
        <f>IF(N107="základní",J107,0)</f>
        <v>0</v>
      </c>
      <c r="BF107" s="189">
        <f>IF(N107="snížená",J107,0)</f>
        <v>0</v>
      </c>
      <c r="BG107" s="189">
        <f>IF(N107="zákl. přenesená",J107,0)</f>
        <v>0</v>
      </c>
      <c r="BH107" s="189">
        <f>IF(N107="sníž. přenesená",J107,0)</f>
        <v>0</v>
      </c>
      <c r="BI107" s="189">
        <f>IF(N107="nulová",J107,0)</f>
        <v>0</v>
      </c>
      <c r="BJ107" s="20" t="s">
        <v>132</v>
      </c>
      <c r="BK107" s="189">
        <f>ROUND(I107*H107,2)</f>
        <v>0</v>
      </c>
      <c r="BL107" s="20" t="s">
        <v>819</v>
      </c>
      <c r="BM107" s="188" t="s">
        <v>837</v>
      </c>
    </row>
    <row r="108" spans="1:65" s="2" customFormat="1" ht="57.6">
      <c r="A108" s="37"/>
      <c r="B108" s="38"/>
      <c r="C108" s="39"/>
      <c r="D108" s="190" t="s">
        <v>134</v>
      </c>
      <c r="E108" s="39"/>
      <c r="F108" s="191" t="s">
        <v>838</v>
      </c>
      <c r="G108" s="39"/>
      <c r="H108" s="39"/>
      <c r="I108" s="192"/>
      <c r="J108" s="39"/>
      <c r="K108" s="39"/>
      <c r="L108" s="42"/>
      <c r="M108" s="193"/>
      <c r="N108" s="194"/>
      <c r="O108" s="68"/>
      <c r="P108" s="68"/>
      <c r="Q108" s="68"/>
      <c r="R108" s="68"/>
      <c r="S108" s="68"/>
      <c r="T108" s="69"/>
      <c r="U108" s="37"/>
      <c r="V108" s="37"/>
      <c r="W108" s="37"/>
      <c r="X108" s="37"/>
      <c r="Y108" s="37"/>
      <c r="Z108" s="37"/>
      <c r="AA108" s="37"/>
      <c r="AB108" s="37"/>
      <c r="AC108" s="37"/>
      <c r="AD108" s="37"/>
      <c r="AE108" s="37"/>
      <c r="AT108" s="20" t="s">
        <v>134</v>
      </c>
      <c r="AU108" s="20" t="s">
        <v>85</v>
      </c>
    </row>
    <row r="109" spans="1:65" s="13" customFormat="1" ht="20.399999999999999">
      <c r="B109" s="198"/>
      <c r="C109" s="199"/>
      <c r="D109" s="190" t="s">
        <v>140</v>
      </c>
      <c r="E109" s="200" t="s">
        <v>19</v>
      </c>
      <c r="F109" s="201" t="s">
        <v>822</v>
      </c>
      <c r="G109" s="199"/>
      <c r="H109" s="202">
        <v>1</v>
      </c>
      <c r="I109" s="203"/>
      <c r="J109" s="199"/>
      <c r="K109" s="199"/>
      <c r="L109" s="204"/>
      <c r="M109" s="205"/>
      <c r="N109" s="206"/>
      <c r="O109" s="206"/>
      <c r="P109" s="206"/>
      <c r="Q109" s="206"/>
      <c r="R109" s="206"/>
      <c r="S109" s="206"/>
      <c r="T109" s="207"/>
      <c r="AT109" s="208" t="s">
        <v>140</v>
      </c>
      <c r="AU109" s="208" t="s">
        <v>85</v>
      </c>
      <c r="AV109" s="13" t="s">
        <v>85</v>
      </c>
      <c r="AW109" s="13" t="s">
        <v>36</v>
      </c>
      <c r="AX109" s="13" t="s">
        <v>75</v>
      </c>
      <c r="AY109" s="208" t="s">
        <v>125</v>
      </c>
    </row>
    <row r="110" spans="1:65" s="14" customFormat="1" ht="10.199999999999999">
      <c r="B110" s="209"/>
      <c r="C110" s="210"/>
      <c r="D110" s="190" t="s">
        <v>140</v>
      </c>
      <c r="E110" s="211" t="s">
        <v>19</v>
      </c>
      <c r="F110" s="212" t="s">
        <v>145</v>
      </c>
      <c r="G110" s="210"/>
      <c r="H110" s="213">
        <v>1</v>
      </c>
      <c r="I110" s="214"/>
      <c r="J110" s="210"/>
      <c r="K110" s="210"/>
      <c r="L110" s="215"/>
      <c r="M110" s="216"/>
      <c r="N110" s="217"/>
      <c r="O110" s="217"/>
      <c r="P110" s="217"/>
      <c r="Q110" s="217"/>
      <c r="R110" s="217"/>
      <c r="S110" s="217"/>
      <c r="T110" s="218"/>
      <c r="AT110" s="219" t="s">
        <v>140</v>
      </c>
      <c r="AU110" s="219" t="s">
        <v>85</v>
      </c>
      <c r="AV110" s="14" t="s">
        <v>132</v>
      </c>
      <c r="AW110" s="14" t="s">
        <v>36</v>
      </c>
      <c r="AX110" s="14" t="s">
        <v>83</v>
      </c>
      <c r="AY110" s="219" t="s">
        <v>125</v>
      </c>
    </row>
    <row r="111" spans="1:65" s="12" customFormat="1" ht="22.8" customHeight="1">
      <c r="B111" s="161"/>
      <c r="C111" s="162"/>
      <c r="D111" s="163" t="s">
        <v>74</v>
      </c>
      <c r="E111" s="175" t="s">
        <v>839</v>
      </c>
      <c r="F111" s="175" t="s">
        <v>840</v>
      </c>
      <c r="G111" s="162"/>
      <c r="H111" s="162"/>
      <c r="I111" s="165"/>
      <c r="J111" s="176">
        <f>BK111</f>
        <v>0</v>
      </c>
      <c r="K111" s="162"/>
      <c r="L111" s="167"/>
      <c r="M111" s="168"/>
      <c r="N111" s="169"/>
      <c r="O111" s="169"/>
      <c r="P111" s="170">
        <f>SUM(P112:P115)</f>
        <v>0</v>
      </c>
      <c r="Q111" s="169"/>
      <c r="R111" s="170">
        <f>SUM(R112:R115)</f>
        <v>0</v>
      </c>
      <c r="S111" s="169"/>
      <c r="T111" s="171">
        <f>SUM(T112:T115)</f>
        <v>0</v>
      </c>
      <c r="AR111" s="172" t="s">
        <v>174</v>
      </c>
      <c r="AT111" s="173" t="s">
        <v>74</v>
      </c>
      <c r="AU111" s="173" t="s">
        <v>83</v>
      </c>
      <c r="AY111" s="172" t="s">
        <v>125</v>
      </c>
      <c r="BK111" s="174">
        <f>SUM(BK112:BK115)</f>
        <v>0</v>
      </c>
    </row>
    <row r="112" spans="1:65" s="2" customFormat="1" ht="16.5" customHeight="1">
      <c r="A112" s="37"/>
      <c r="B112" s="38"/>
      <c r="C112" s="177" t="s">
        <v>182</v>
      </c>
      <c r="D112" s="177" t="s">
        <v>127</v>
      </c>
      <c r="E112" s="178" t="s">
        <v>182</v>
      </c>
      <c r="F112" s="179" t="s">
        <v>840</v>
      </c>
      <c r="G112" s="180" t="s">
        <v>818</v>
      </c>
      <c r="H112" s="181">
        <v>1</v>
      </c>
      <c r="I112" s="182"/>
      <c r="J112" s="183">
        <f>ROUND(I112*H112,2)</f>
        <v>0</v>
      </c>
      <c r="K112" s="179" t="s">
        <v>19</v>
      </c>
      <c r="L112" s="42"/>
      <c r="M112" s="184" t="s">
        <v>19</v>
      </c>
      <c r="N112" s="185" t="s">
        <v>48</v>
      </c>
      <c r="O112" s="68"/>
      <c r="P112" s="186">
        <f>O112*H112</f>
        <v>0</v>
      </c>
      <c r="Q112" s="186">
        <v>0</v>
      </c>
      <c r="R112" s="186">
        <f>Q112*H112</f>
        <v>0</v>
      </c>
      <c r="S112" s="186">
        <v>0</v>
      </c>
      <c r="T112" s="187">
        <f>S112*H112</f>
        <v>0</v>
      </c>
      <c r="U112" s="37"/>
      <c r="V112" s="37"/>
      <c r="W112" s="37"/>
      <c r="X112" s="37"/>
      <c r="Y112" s="37"/>
      <c r="Z112" s="37"/>
      <c r="AA112" s="37"/>
      <c r="AB112" s="37"/>
      <c r="AC112" s="37"/>
      <c r="AD112" s="37"/>
      <c r="AE112" s="37"/>
      <c r="AR112" s="188" t="s">
        <v>819</v>
      </c>
      <c r="AT112" s="188" t="s">
        <v>127</v>
      </c>
      <c r="AU112" s="188" t="s">
        <v>85</v>
      </c>
      <c r="AY112" s="20" t="s">
        <v>125</v>
      </c>
      <c r="BE112" s="189">
        <f>IF(N112="základní",J112,0)</f>
        <v>0</v>
      </c>
      <c r="BF112" s="189">
        <f>IF(N112="snížená",J112,0)</f>
        <v>0</v>
      </c>
      <c r="BG112" s="189">
        <f>IF(N112="zákl. přenesená",J112,0)</f>
        <v>0</v>
      </c>
      <c r="BH112" s="189">
        <f>IF(N112="sníž. přenesená",J112,0)</f>
        <v>0</v>
      </c>
      <c r="BI112" s="189">
        <f>IF(N112="nulová",J112,0)</f>
        <v>0</v>
      </c>
      <c r="BJ112" s="20" t="s">
        <v>132</v>
      </c>
      <c r="BK112" s="189">
        <f>ROUND(I112*H112,2)</f>
        <v>0</v>
      </c>
      <c r="BL112" s="20" t="s">
        <v>819</v>
      </c>
      <c r="BM112" s="188" t="s">
        <v>841</v>
      </c>
    </row>
    <row r="113" spans="1:51" s="2" customFormat="1" ht="96">
      <c r="A113" s="37"/>
      <c r="B113" s="38"/>
      <c r="C113" s="39"/>
      <c r="D113" s="190" t="s">
        <v>134</v>
      </c>
      <c r="E113" s="39"/>
      <c r="F113" s="191" t="s">
        <v>842</v>
      </c>
      <c r="G113" s="39"/>
      <c r="H113" s="39"/>
      <c r="I113" s="192"/>
      <c r="J113" s="39"/>
      <c r="K113" s="39"/>
      <c r="L113" s="42"/>
      <c r="M113" s="193"/>
      <c r="N113" s="194"/>
      <c r="O113" s="68"/>
      <c r="P113" s="68"/>
      <c r="Q113" s="68"/>
      <c r="R113" s="68"/>
      <c r="S113" s="68"/>
      <c r="T113" s="69"/>
      <c r="U113" s="37"/>
      <c r="V113" s="37"/>
      <c r="W113" s="37"/>
      <c r="X113" s="37"/>
      <c r="Y113" s="37"/>
      <c r="Z113" s="37"/>
      <c r="AA113" s="37"/>
      <c r="AB113" s="37"/>
      <c r="AC113" s="37"/>
      <c r="AD113" s="37"/>
      <c r="AE113" s="37"/>
      <c r="AT113" s="20" t="s">
        <v>134</v>
      </c>
      <c r="AU113" s="20" t="s">
        <v>85</v>
      </c>
    </row>
    <row r="114" spans="1:51" s="13" customFormat="1" ht="20.399999999999999">
      <c r="B114" s="198"/>
      <c r="C114" s="199"/>
      <c r="D114" s="190" t="s">
        <v>140</v>
      </c>
      <c r="E114" s="200" t="s">
        <v>19</v>
      </c>
      <c r="F114" s="201" t="s">
        <v>822</v>
      </c>
      <c r="G114" s="199"/>
      <c r="H114" s="202">
        <v>1</v>
      </c>
      <c r="I114" s="203"/>
      <c r="J114" s="199"/>
      <c r="K114" s="199"/>
      <c r="L114" s="204"/>
      <c r="M114" s="205"/>
      <c r="N114" s="206"/>
      <c r="O114" s="206"/>
      <c r="P114" s="206"/>
      <c r="Q114" s="206"/>
      <c r="R114" s="206"/>
      <c r="S114" s="206"/>
      <c r="T114" s="207"/>
      <c r="AT114" s="208" t="s">
        <v>140</v>
      </c>
      <c r="AU114" s="208" t="s">
        <v>85</v>
      </c>
      <c r="AV114" s="13" t="s">
        <v>85</v>
      </c>
      <c r="AW114" s="13" t="s">
        <v>36</v>
      </c>
      <c r="AX114" s="13" t="s">
        <v>75</v>
      </c>
      <c r="AY114" s="208" t="s">
        <v>125</v>
      </c>
    </row>
    <row r="115" spans="1:51" s="14" customFormat="1" ht="10.199999999999999">
      <c r="B115" s="209"/>
      <c r="C115" s="210"/>
      <c r="D115" s="190" t="s">
        <v>140</v>
      </c>
      <c r="E115" s="211" t="s">
        <v>19</v>
      </c>
      <c r="F115" s="212" t="s">
        <v>145</v>
      </c>
      <c r="G115" s="210"/>
      <c r="H115" s="213">
        <v>1</v>
      </c>
      <c r="I115" s="214"/>
      <c r="J115" s="210"/>
      <c r="K115" s="210"/>
      <c r="L115" s="215"/>
      <c r="M115" s="251"/>
      <c r="N115" s="252"/>
      <c r="O115" s="252"/>
      <c r="P115" s="252"/>
      <c r="Q115" s="252"/>
      <c r="R115" s="252"/>
      <c r="S115" s="252"/>
      <c r="T115" s="253"/>
      <c r="AT115" s="219" t="s">
        <v>140</v>
      </c>
      <c r="AU115" s="219" t="s">
        <v>85</v>
      </c>
      <c r="AV115" s="14" t="s">
        <v>132</v>
      </c>
      <c r="AW115" s="14" t="s">
        <v>36</v>
      </c>
      <c r="AX115" s="14" t="s">
        <v>83</v>
      </c>
      <c r="AY115" s="219" t="s">
        <v>125</v>
      </c>
    </row>
    <row r="116" spans="1:51" s="2" customFormat="1" ht="6.9" customHeight="1">
      <c r="A116" s="37"/>
      <c r="B116" s="51"/>
      <c r="C116" s="52"/>
      <c r="D116" s="52"/>
      <c r="E116" s="52"/>
      <c r="F116" s="52"/>
      <c r="G116" s="52"/>
      <c r="H116" s="52"/>
      <c r="I116" s="52"/>
      <c r="J116" s="52"/>
      <c r="K116" s="52"/>
      <c r="L116" s="42"/>
      <c r="M116" s="37"/>
      <c r="O116" s="37"/>
      <c r="P116" s="37"/>
      <c r="Q116" s="37"/>
      <c r="R116" s="37"/>
      <c r="S116" s="37"/>
      <c r="T116" s="37"/>
      <c r="U116" s="37"/>
      <c r="V116" s="37"/>
      <c r="W116" s="37"/>
      <c r="X116" s="37"/>
      <c r="Y116" s="37"/>
      <c r="Z116" s="37"/>
      <c r="AA116" s="37"/>
      <c r="AB116" s="37"/>
      <c r="AC116" s="37"/>
      <c r="AD116" s="37"/>
      <c r="AE116" s="37"/>
    </row>
  </sheetData>
  <sheetProtection algorithmName="SHA-512" hashValue="hw6G11g0jQ/0MiG85kcfCI4S806FV3yLoADVIwQEsuAKEUOhvEWU+XqERm3kGw3RX3S3/2pQeMIdkgWxVjm/0Q==" saltValue="uD2HZzlxGZYxOAnI1oIt30Sp2SLvwJ9Ec7rbPviZPM6ogyQxXFkI13SkO3AJEbvujfNlAkxVUjPZ2F5RRO9wmA==" spinCount="100000" sheet="1" objects="1" scenarios="1" formatColumns="0" formatRows="0" autoFilter="0"/>
  <autoFilter ref="C84:K115"/>
  <mergeCells count="9">
    <mergeCell ref="E50:H50"/>
    <mergeCell ref="E75:H75"/>
    <mergeCell ref="E77:H77"/>
    <mergeCell ref="L2:V2"/>
    <mergeCell ref="E7:H7"/>
    <mergeCell ref="E9:H9"/>
    <mergeCell ref="E18:H18"/>
    <mergeCell ref="E27:H27"/>
    <mergeCell ref="E48:H48"/>
  </mergeCells>
  <pageMargins left="0.39374999999999999" right="0.39374999999999999" top="0.39374999999999999" bottom="0.39374999999999999" header="0" footer="0"/>
  <pageSetup paperSize="9" fitToHeight="100" orientation="portrait" blackAndWhite="1"/>
  <headerFooter>
    <oddFooter>&amp;CStrana &amp;P z &amp;N</oddFooter>
  </headerFooter>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19"/>
  <sheetViews>
    <sheetView showGridLines="0" topLeftCell="A58" zoomScale="110" zoomScaleNormal="110" workbookViewId="0"/>
  </sheetViews>
  <sheetFormatPr defaultRowHeight="14.4"/>
  <cols>
    <col min="1" max="1" width="8.28515625" style="254" customWidth="1"/>
    <col min="2" max="2" width="1.7109375" style="254" customWidth="1"/>
    <col min="3" max="4" width="5" style="254" customWidth="1"/>
    <col min="5" max="5" width="11.7109375" style="254" customWidth="1"/>
    <col min="6" max="6" width="9.140625" style="254" customWidth="1"/>
    <col min="7" max="7" width="5" style="254" customWidth="1"/>
    <col min="8" max="8" width="77.85546875" style="254" customWidth="1"/>
    <col min="9" max="10" width="20" style="254" customWidth="1"/>
    <col min="11" max="11" width="1.7109375" style="254" customWidth="1"/>
  </cols>
  <sheetData>
    <row r="1" spans="2:11" s="1" customFormat="1" ht="37.5" customHeight="1"/>
    <row r="2" spans="2:11" s="1" customFormat="1" ht="7.5" customHeight="1">
      <c r="B2" s="255"/>
      <c r="C2" s="256"/>
      <c r="D2" s="256"/>
      <c r="E2" s="256"/>
      <c r="F2" s="256"/>
      <c r="G2" s="256"/>
      <c r="H2" s="256"/>
      <c r="I2" s="256"/>
      <c r="J2" s="256"/>
      <c r="K2" s="257"/>
    </row>
    <row r="3" spans="2:11" s="17" customFormat="1" ht="45" customHeight="1">
      <c r="B3" s="258"/>
      <c r="C3" s="393" t="s">
        <v>843</v>
      </c>
      <c r="D3" s="393"/>
      <c r="E3" s="393"/>
      <c r="F3" s="393"/>
      <c r="G3" s="393"/>
      <c r="H3" s="393"/>
      <c r="I3" s="393"/>
      <c r="J3" s="393"/>
      <c r="K3" s="259"/>
    </row>
    <row r="4" spans="2:11" s="1" customFormat="1" ht="25.5" customHeight="1">
      <c r="B4" s="260"/>
      <c r="C4" s="392" t="s">
        <v>844</v>
      </c>
      <c r="D4" s="392"/>
      <c r="E4" s="392"/>
      <c r="F4" s="392"/>
      <c r="G4" s="392"/>
      <c r="H4" s="392"/>
      <c r="I4" s="392"/>
      <c r="J4" s="392"/>
      <c r="K4" s="261"/>
    </row>
    <row r="5" spans="2:11" s="1" customFormat="1" ht="5.25" customHeight="1">
      <c r="B5" s="260"/>
      <c r="C5" s="262"/>
      <c r="D5" s="262"/>
      <c r="E5" s="262"/>
      <c r="F5" s="262"/>
      <c r="G5" s="262"/>
      <c r="H5" s="262"/>
      <c r="I5" s="262"/>
      <c r="J5" s="262"/>
      <c r="K5" s="261"/>
    </row>
    <row r="6" spans="2:11" s="1" customFormat="1" ht="15" customHeight="1">
      <c r="B6" s="260"/>
      <c r="C6" s="391" t="s">
        <v>845</v>
      </c>
      <c r="D6" s="391"/>
      <c r="E6" s="391"/>
      <c r="F6" s="391"/>
      <c r="G6" s="391"/>
      <c r="H6" s="391"/>
      <c r="I6" s="391"/>
      <c r="J6" s="391"/>
      <c r="K6" s="261"/>
    </row>
    <row r="7" spans="2:11" s="1" customFormat="1" ht="15" customHeight="1">
      <c r="B7" s="264"/>
      <c r="C7" s="391" t="s">
        <v>846</v>
      </c>
      <c r="D7" s="391"/>
      <c r="E7" s="391"/>
      <c r="F7" s="391"/>
      <c r="G7" s="391"/>
      <c r="H7" s="391"/>
      <c r="I7" s="391"/>
      <c r="J7" s="391"/>
      <c r="K7" s="261"/>
    </row>
    <row r="8" spans="2:11" s="1" customFormat="1" ht="12.75" customHeight="1">
      <c r="B8" s="264"/>
      <c r="C8" s="263"/>
      <c r="D8" s="263"/>
      <c r="E8" s="263"/>
      <c r="F8" s="263"/>
      <c r="G8" s="263"/>
      <c r="H8" s="263"/>
      <c r="I8" s="263"/>
      <c r="J8" s="263"/>
      <c r="K8" s="261"/>
    </row>
    <row r="9" spans="2:11" s="1" customFormat="1" ht="15" customHeight="1">
      <c r="B9" s="264"/>
      <c r="C9" s="391" t="s">
        <v>847</v>
      </c>
      <c r="D9" s="391"/>
      <c r="E9" s="391"/>
      <c r="F9" s="391"/>
      <c r="G9" s="391"/>
      <c r="H9" s="391"/>
      <c r="I9" s="391"/>
      <c r="J9" s="391"/>
      <c r="K9" s="261"/>
    </row>
    <row r="10" spans="2:11" s="1" customFormat="1" ht="15" customHeight="1">
      <c r="B10" s="264"/>
      <c r="C10" s="263"/>
      <c r="D10" s="391" t="s">
        <v>848</v>
      </c>
      <c r="E10" s="391"/>
      <c r="F10" s="391"/>
      <c r="G10" s="391"/>
      <c r="H10" s="391"/>
      <c r="I10" s="391"/>
      <c r="J10" s="391"/>
      <c r="K10" s="261"/>
    </row>
    <row r="11" spans="2:11" s="1" customFormat="1" ht="15" customHeight="1">
      <c r="B11" s="264"/>
      <c r="C11" s="265"/>
      <c r="D11" s="391" t="s">
        <v>849</v>
      </c>
      <c r="E11" s="391"/>
      <c r="F11" s="391"/>
      <c r="G11" s="391"/>
      <c r="H11" s="391"/>
      <c r="I11" s="391"/>
      <c r="J11" s="391"/>
      <c r="K11" s="261"/>
    </row>
    <row r="12" spans="2:11" s="1" customFormat="1" ht="15" customHeight="1">
      <c r="B12" s="264"/>
      <c r="C12" s="265"/>
      <c r="D12" s="263"/>
      <c r="E12" s="263"/>
      <c r="F12" s="263"/>
      <c r="G12" s="263"/>
      <c r="H12" s="263"/>
      <c r="I12" s="263"/>
      <c r="J12" s="263"/>
      <c r="K12" s="261"/>
    </row>
    <row r="13" spans="2:11" s="1" customFormat="1" ht="15" customHeight="1">
      <c r="B13" s="264"/>
      <c r="C13" s="265"/>
      <c r="D13" s="266" t="s">
        <v>850</v>
      </c>
      <c r="E13" s="263"/>
      <c r="F13" s="263"/>
      <c r="G13" s="263"/>
      <c r="H13" s="263"/>
      <c r="I13" s="263"/>
      <c r="J13" s="263"/>
      <c r="K13" s="261"/>
    </row>
    <row r="14" spans="2:11" s="1" customFormat="1" ht="12.75" customHeight="1">
      <c r="B14" s="264"/>
      <c r="C14" s="265"/>
      <c r="D14" s="265"/>
      <c r="E14" s="265"/>
      <c r="F14" s="265"/>
      <c r="G14" s="265"/>
      <c r="H14" s="265"/>
      <c r="I14" s="265"/>
      <c r="J14" s="265"/>
      <c r="K14" s="261"/>
    </row>
    <row r="15" spans="2:11" s="1" customFormat="1" ht="15" customHeight="1">
      <c r="B15" s="264"/>
      <c r="C15" s="265"/>
      <c r="D15" s="391" t="s">
        <v>851</v>
      </c>
      <c r="E15" s="391"/>
      <c r="F15" s="391"/>
      <c r="G15" s="391"/>
      <c r="H15" s="391"/>
      <c r="I15" s="391"/>
      <c r="J15" s="391"/>
      <c r="K15" s="261"/>
    </row>
    <row r="16" spans="2:11" s="1" customFormat="1" ht="15" customHeight="1">
      <c r="B16" s="264"/>
      <c r="C16" s="265"/>
      <c r="D16" s="391" t="s">
        <v>852</v>
      </c>
      <c r="E16" s="391"/>
      <c r="F16" s="391"/>
      <c r="G16" s="391"/>
      <c r="H16" s="391"/>
      <c r="I16" s="391"/>
      <c r="J16" s="391"/>
      <c r="K16" s="261"/>
    </row>
    <row r="17" spans="2:11" s="1" customFormat="1" ht="15" customHeight="1">
      <c r="B17" s="264"/>
      <c r="C17" s="265"/>
      <c r="D17" s="391" t="s">
        <v>853</v>
      </c>
      <c r="E17" s="391"/>
      <c r="F17" s="391"/>
      <c r="G17" s="391"/>
      <c r="H17" s="391"/>
      <c r="I17" s="391"/>
      <c r="J17" s="391"/>
      <c r="K17" s="261"/>
    </row>
    <row r="18" spans="2:11" s="1" customFormat="1" ht="15" customHeight="1">
      <c r="B18" s="264"/>
      <c r="C18" s="265"/>
      <c r="D18" s="265"/>
      <c r="E18" s="267" t="s">
        <v>82</v>
      </c>
      <c r="F18" s="391" t="s">
        <v>854</v>
      </c>
      <c r="G18" s="391"/>
      <c r="H18" s="391"/>
      <c r="I18" s="391"/>
      <c r="J18" s="391"/>
      <c r="K18" s="261"/>
    </row>
    <row r="19" spans="2:11" s="1" customFormat="1" ht="15" customHeight="1">
      <c r="B19" s="264"/>
      <c r="C19" s="265"/>
      <c r="D19" s="265"/>
      <c r="E19" s="267" t="s">
        <v>855</v>
      </c>
      <c r="F19" s="391" t="s">
        <v>856</v>
      </c>
      <c r="G19" s="391"/>
      <c r="H19" s="391"/>
      <c r="I19" s="391"/>
      <c r="J19" s="391"/>
      <c r="K19" s="261"/>
    </row>
    <row r="20" spans="2:11" s="1" customFormat="1" ht="15" customHeight="1">
      <c r="B20" s="264"/>
      <c r="C20" s="265"/>
      <c r="D20" s="265"/>
      <c r="E20" s="267" t="s">
        <v>857</v>
      </c>
      <c r="F20" s="391" t="s">
        <v>858</v>
      </c>
      <c r="G20" s="391"/>
      <c r="H20" s="391"/>
      <c r="I20" s="391"/>
      <c r="J20" s="391"/>
      <c r="K20" s="261"/>
    </row>
    <row r="21" spans="2:11" s="1" customFormat="1" ht="15" customHeight="1">
      <c r="B21" s="264"/>
      <c r="C21" s="265"/>
      <c r="D21" s="265"/>
      <c r="E21" s="267" t="s">
        <v>859</v>
      </c>
      <c r="F21" s="391" t="s">
        <v>860</v>
      </c>
      <c r="G21" s="391"/>
      <c r="H21" s="391"/>
      <c r="I21" s="391"/>
      <c r="J21" s="391"/>
      <c r="K21" s="261"/>
    </row>
    <row r="22" spans="2:11" s="1" customFormat="1" ht="15" customHeight="1">
      <c r="B22" s="264"/>
      <c r="C22" s="265"/>
      <c r="D22" s="265"/>
      <c r="E22" s="267" t="s">
        <v>861</v>
      </c>
      <c r="F22" s="391" t="s">
        <v>862</v>
      </c>
      <c r="G22" s="391"/>
      <c r="H22" s="391"/>
      <c r="I22" s="391"/>
      <c r="J22" s="391"/>
      <c r="K22" s="261"/>
    </row>
    <row r="23" spans="2:11" s="1" customFormat="1" ht="15" customHeight="1">
      <c r="B23" s="264"/>
      <c r="C23" s="265"/>
      <c r="D23" s="265"/>
      <c r="E23" s="267" t="s">
        <v>863</v>
      </c>
      <c r="F23" s="391" t="s">
        <v>864</v>
      </c>
      <c r="G23" s="391"/>
      <c r="H23" s="391"/>
      <c r="I23" s="391"/>
      <c r="J23" s="391"/>
      <c r="K23" s="261"/>
    </row>
    <row r="24" spans="2:11" s="1" customFormat="1" ht="12.75" customHeight="1">
      <c r="B24" s="264"/>
      <c r="C24" s="265"/>
      <c r="D24" s="265"/>
      <c r="E24" s="265"/>
      <c r="F24" s="265"/>
      <c r="G24" s="265"/>
      <c r="H24" s="265"/>
      <c r="I24" s="265"/>
      <c r="J24" s="265"/>
      <c r="K24" s="261"/>
    </row>
    <row r="25" spans="2:11" s="1" customFormat="1" ht="15" customHeight="1">
      <c r="B25" s="264"/>
      <c r="C25" s="391" t="s">
        <v>865</v>
      </c>
      <c r="D25" s="391"/>
      <c r="E25" s="391"/>
      <c r="F25" s="391"/>
      <c r="G25" s="391"/>
      <c r="H25" s="391"/>
      <c r="I25" s="391"/>
      <c r="J25" s="391"/>
      <c r="K25" s="261"/>
    </row>
    <row r="26" spans="2:11" s="1" customFormat="1" ht="15" customHeight="1">
      <c r="B26" s="264"/>
      <c r="C26" s="391" t="s">
        <v>866</v>
      </c>
      <c r="D26" s="391"/>
      <c r="E26" s="391"/>
      <c r="F26" s="391"/>
      <c r="G26" s="391"/>
      <c r="H26" s="391"/>
      <c r="I26" s="391"/>
      <c r="J26" s="391"/>
      <c r="K26" s="261"/>
    </row>
    <row r="27" spans="2:11" s="1" customFormat="1" ht="15" customHeight="1">
      <c r="B27" s="264"/>
      <c r="C27" s="263"/>
      <c r="D27" s="391" t="s">
        <v>867</v>
      </c>
      <c r="E27" s="391"/>
      <c r="F27" s="391"/>
      <c r="G27" s="391"/>
      <c r="H27" s="391"/>
      <c r="I27" s="391"/>
      <c r="J27" s="391"/>
      <c r="K27" s="261"/>
    </row>
    <row r="28" spans="2:11" s="1" customFormat="1" ht="15" customHeight="1">
      <c r="B28" s="264"/>
      <c r="C28" s="265"/>
      <c r="D28" s="391" t="s">
        <v>868</v>
      </c>
      <c r="E28" s="391"/>
      <c r="F28" s="391"/>
      <c r="G28" s="391"/>
      <c r="H28" s="391"/>
      <c r="I28" s="391"/>
      <c r="J28" s="391"/>
      <c r="K28" s="261"/>
    </row>
    <row r="29" spans="2:11" s="1" customFormat="1" ht="12.75" customHeight="1">
      <c r="B29" s="264"/>
      <c r="C29" s="265"/>
      <c r="D29" s="265"/>
      <c r="E29" s="265"/>
      <c r="F29" s="265"/>
      <c r="G29" s="265"/>
      <c r="H29" s="265"/>
      <c r="I29" s="265"/>
      <c r="J29" s="265"/>
      <c r="K29" s="261"/>
    </row>
    <row r="30" spans="2:11" s="1" customFormat="1" ht="15" customHeight="1">
      <c r="B30" s="264"/>
      <c r="C30" s="265"/>
      <c r="D30" s="391" t="s">
        <v>869</v>
      </c>
      <c r="E30" s="391"/>
      <c r="F30" s="391"/>
      <c r="G30" s="391"/>
      <c r="H30" s="391"/>
      <c r="I30" s="391"/>
      <c r="J30" s="391"/>
      <c r="K30" s="261"/>
    </row>
    <row r="31" spans="2:11" s="1" customFormat="1" ht="15" customHeight="1">
      <c r="B31" s="264"/>
      <c r="C31" s="265"/>
      <c r="D31" s="391" t="s">
        <v>870</v>
      </c>
      <c r="E31" s="391"/>
      <c r="F31" s="391"/>
      <c r="G31" s="391"/>
      <c r="H31" s="391"/>
      <c r="I31" s="391"/>
      <c r="J31" s="391"/>
      <c r="K31" s="261"/>
    </row>
    <row r="32" spans="2:11" s="1" customFormat="1" ht="12.75" customHeight="1">
      <c r="B32" s="264"/>
      <c r="C32" s="265"/>
      <c r="D32" s="265"/>
      <c r="E32" s="265"/>
      <c r="F32" s="265"/>
      <c r="G32" s="265"/>
      <c r="H32" s="265"/>
      <c r="I32" s="265"/>
      <c r="J32" s="265"/>
      <c r="K32" s="261"/>
    </row>
    <row r="33" spans="2:11" s="1" customFormat="1" ht="15" customHeight="1">
      <c r="B33" s="264"/>
      <c r="C33" s="265"/>
      <c r="D33" s="391" t="s">
        <v>871</v>
      </c>
      <c r="E33" s="391"/>
      <c r="F33" s="391"/>
      <c r="G33" s="391"/>
      <c r="H33" s="391"/>
      <c r="I33" s="391"/>
      <c r="J33" s="391"/>
      <c r="K33" s="261"/>
    </row>
    <row r="34" spans="2:11" s="1" customFormat="1" ht="15" customHeight="1">
      <c r="B34" s="264"/>
      <c r="C34" s="265"/>
      <c r="D34" s="391" t="s">
        <v>872</v>
      </c>
      <c r="E34" s="391"/>
      <c r="F34" s="391"/>
      <c r="G34" s="391"/>
      <c r="H34" s="391"/>
      <c r="I34" s="391"/>
      <c r="J34" s="391"/>
      <c r="K34" s="261"/>
    </row>
    <row r="35" spans="2:11" s="1" customFormat="1" ht="15" customHeight="1">
      <c r="B35" s="264"/>
      <c r="C35" s="265"/>
      <c r="D35" s="391" t="s">
        <v>873</v>
      </c>
      <c r="E35" s="391"/>
      <c r="F35" s="391"/>
      <c r="G35" s="391"/>
      <c r="H35" s="391"/>
      <c r="I35" s="391"/>
      <c r="J35" s="391"/>
      <c r="K35" s="261"/>
    </row>
    <row r="36" spans="2:11" s="1" customFormat="1" ht="15" customHeight="1">
      <c r="B36" s="264"/>
      <c r="C36" s="265"/>
      <c r="D36" s="263"/>
      <c r="E36" s="266" t="s">
        <v>111</v>
      </c>
      <c r="F36" s="263"/>
      <c r="G36" s="391" t="s">
        <v>874</v>
      </c>
      <c r="H36" s="391"/>
      <c r="I36" s="391"/>
      <c r="J36" s="391"/>
      <c r="K36" s="261"/>
    </row>
    <row r="37" spans="2:11" s="1" customFormat="1" ht="30.75" customHeight="1">
      <c r="B37" s="264"/>
      <c r="C37" s="265"/>
      <c r="D37" s="263"/>
      <c r="E37" s="266" t="s">
        <v>875</v>
      </c>
      <c r="F37" s="263"/>
      <c r="G37" s="391" t="s">
        <v>876</v>
      </c>
      <c r="H37" s="391"/>
      <c r="I37" s="391"/>
      <c r="J37" s="391"/>
      <c r="K37" s="261"/>
    </row>
    <row r="38" spans="2:11" s="1" customFormat="1" ht="15" customHeight="1">
      <c r="B38" s="264"/>
      <c r="C38" s="265"/>
      <c r="D38" s="263"/>
      <c r="E38" s="266" t="s">
        <v>56</v>
      </c>
      <c r="F38" s="263"/>
      <c r="G38" s="391" t="s">
        <v>877</v>
      </c>
      <c r="H38" s="391"/>
      <c r="I38" s="391"/>
      <c r="J38" s="391"/>
      <c r="K38" s="261"/>
    </row>
    <row r="39" spans="2:11" s="1" customFormat="1" ht="15" customHeight="1">
      <c r="B39" s="264"/>
      <c r="C39" s="265"/>
      <c r="D39" s="263"/>
      <c r="E39" s="266" t="s">
        <v>57</v>
      </c>
      <c r="F39" s="263"/>
      <c r="G39" s="391" t="s">
        <v>878</v>
      </c>
      <c r="H39" s="391"/>
      <c r="I39" s="391"/>
      <c r="J39" s="391"/>
      <c r="K39" s="261"/>
    </row>
    <row r="40" spans="2:11" s="1" customFormat="1" ht="15" customHeight="1">
      <c r="B40" s="264"/>
      <c r="C40" s="265"/>
      <c r="D40" s="263"/>
      <c r="E40" s="266" t="s">
        <v>112</v>
      </c>
      <c r="F40" s="263"/>
      <c r="G40" s="391" t="s">
        <v>879</v>
      </c>
      <c r="H40" s="391"/>
      <c r="I40" s="391"/>
      <c r="J40" s="391"/>
      <c r="K40" s="261"/>
    </row>
    <row r="41" spans="2:11" s="1" customFormat="1" ht="15" customHeight="1">
      <c r="B41" s="264"/>
      <c r="C41" s="265"/>
      <c r="D41" s="263"/>
      <c r="E41" s="266" t="s">
        <v>113</v>
      </c>
      <c r="F41" s="263"/>
      <c r="G41" s="391" t="s">
        <v>880</v>
      </c>
      <c r="H41" s="391"/>
      <c r="I41" s="391"/>
      <c r="J41" s="391"/>
      <c r="K41" s="261"/>
    </row>
    <row r="42" spans="2:11" s="1" customFormat="1" ht="15" customHeight="1">
      <c r="B42" s="264"/>
      <c r="C42" s="265"/>
      <c r="D42" s="263"/>
      <c r="E42" s="266" t="s">
        <v>881</v>
      </c>
      <c r="F42" s="263"/>
      <c r="G42" s="391" t="s">
        <v>882</v>
      </c>
      <c r="H42" s="391"/>
      <c r="I42" s="391"/>
      <c r="J42" s="391"/>
      <c r="K42" s="261"/>
    </row>
    <row r="43" spans="2:11" s="1" customFormat="1" ht="15" customHeight="1">
      <c r="B43" s="264"/>
      <c r="C43" s="265"/>
      <c r="D43" s="263"/>
      <c r="E43" s="266"/>
      <c r="F43" s="263"/>
      <c r="G43" s="391" t="s">
        <v>883</v>
      </c>
      <c r="H43" s="391"/>
      <c r="I43" s="391"/>
      <c r="J43" s="391"/>
      <c r="K43" s="261"/>
    </row>
    <row r="44" spans="2:11" s="1" customFormat="1" ht="15" customHeight="1">
      <c r="B44" s="264"/>
      <c r="C44" s="265"/>
      <c r="D44" s="263"/>
      <c r="E44" s="266" t="s">
        <v>884</v>
      </c>
      <c r="F44" s="263"/>
      <c r="G44" s="391" t="s">
        <v>885</v>
      </c>
      <c r="H44" s="391"/>
      <c r="I44" s="391"/>
      <c r="J44" s="391"/>
      <c r="K44" s="261"/>
    </row>
    <row r="45" spans="2:11" s="1" customFormat="1" ht="15" customHeight="1">
      <c r="B45" s="264"/>
      <c r="C45" s="265"/>
      <c r="D45" s="263"/>
      <c r="E45" s="266" t="s">
        <v>115</v>
      </c>
      <c r="F45" s="263"/>
      <c r="G45" s="391" t="s">
        <v>886</v>
      </c>
      <c r="H45" s="391"/>
      <c r="I45" s="391"/>
      <c r="J45" s="391"/>
      <c r="K45" s="261"/>
    </row>
    <row r="46" spans="2:11" s="1" customFormat="1" ht="12.75" customHeight="1">
      <c r="B46" s="264"/>
      <c r="C46" s="265"/>
      <c r="D46" s="263"/>
      <c r="E46" s="263"/>
      <c r="F46" s="263"/>
      <c r="G46" s="263"/>
      <c r="H46" s="263"/>
      <c r="I46" s="263"/>
      <c r="J46" s="263"/>
      <c r="K46" s="261"/>
    </row>
    <row r="47" spans="2:11" s="1" customFormat="1" ht="15" customHeight="1">
      <c r="B47" s="264"/>
      <c r="C47" s="265"/>
      <c r="D47" s="391" t="s">
        <v>887</v>
      </c>
      <c r="E47" s="391"/>
      <c r="F47" s="391"/>
      <c r="G47" s="391"/>
      <c r="H47" s="391"/>
      <c r="I47" s="391"/>
      <c r="J47" s="391"/>
      <c r="K47" s="261"/>
    </row>
    <row r="48" spans="2:11" s="1" customFormat="1" ht="15" customHeight="1">
      <c r="B48" s="264"/>
      <c r="C48" s="265"/>
      <c r="D48" s="265"/>
      <c r="E48" s="391" t="s">
        <v>888</v>
      </c>
      <c r="F48" s="391"/>
      <c r="G48" s="391"/>
      <c r="H48" s="391"/>
      <c r="I48" s="391"/>
      <c r="J48" s="391"/>
      <c r="K48" s="261"/>
    </row>
    <row r="49" spans="2:11" s="1" customFormat="1" ht="15" customHeight="1">
      <c r="B49" s="264"/>
      <c r="C49" s="265"/>
      <c r="D49" s="265"/>
      <c r="E49" s="391" t="s">
        <v>889</v>
      </c>
      <c r="F49" s="391"/>
      <c r="G49" s="391"/>
      <c r="H49" s="391"/>
      <c r="I49" s="391"/>
      <c r="J49" s="391"/>
      <c r="K49" s="261"/>
    </row>
    <row r="50" spans="2:11" s="1" customFormat="1" ht="15" customHeight="1">
      <c r="B50" s="264"/>
      <c r="C50" s="265"/>
      <c r="D50" s="265"/>
      <c r="E50" s="391" t="s">
        <v>890</v>
      </c>
      <c r="F50" s="391"/>
      <c r="G50" s="391"/>
      <c r="H50" s="391"/>
      <c r="I50" s="391"/>
      <c r="J50" s="391"/>
      <c r="K50" s="261"/>
    </row>
    <row r="51" spans="2:11" s="1" customFormat="1" ht="15" customHeight="1">
      <c r="B51" s="264"/>
      <c r="C51" s="265"/>
      <c r="D51" s="391" t="s">
        <v>891</v>
      </c>
      <c r="E51" s="391"/>
      <c r="F51" s="391"/>
      <c r="G51" s="391"/>
      <c r="H51" s="391"/>
      <c r="I51" s="391"/>
      <c r="J51" s="391"/>
      <c r="K51" s="261"/>
    </row>
    <row r="52" spans="2:11" s="1" customFormat="1" ht="25.5" customHeight="1">
      <c r="B52" s="260"/>
      <c r="C52" s="392" t="s">
        <v>892</v>
      </c>
      <c r="D52" s="392"/>
      <c r="E52" s="392"/>
      <c r="F52" s="392"/>
      <c r="G52" s="392"/>
      <c r="H52" s="392"/>
      <c r="I52" s="392"/>
      <c r="J52" s="392"/>
      <c r="K52" s="261"/>
    </row>
    <row r="53" spans="2:11" s="1" customFormat="1" ht="5.25" customHeight="1">
      <c r="B53" s="260"/>
      <c r="C53" s="262"/>
      <c r="D53" s="262"/>
      <c r="E53" s="262"/>
      <c r="F53" s="262"/>
      <c r="G53" s="262"/>
      <c r="H53" s="262"/>
      <c r="I53" s="262"/>
      <c r="J53" s="262"/>
      <c r="K53" s="261"/>
    </row>
    <row r="54" spans="2:11" s="1" customFormat="1" ht="15" customHeight="1">
      <c r="B54" s="260"/>
      <c r="C54" s="391" t="s">
        <v>893</v>
      </c>
      <c r="D54" s="391"/>
      <c r="E54" s="391"/>
      <c r="F54" s="391"/>
      <c r="G54" s="391"/>
      <c r="H54" s="391"/>
      <c r="I54" s="391"/>
      <c r="J54" s="391"/>
      <c r="K54" s="261"/>
    </row>
    <row r="55" spans="2:11" s="1" customFormat="1" ht="15" customHeight="1">
      <c r="B55" s="260"/>
      <c r="C55" s="391" t="s">
        <v>894</v>
      </c>
      <c r="D55" s="391"/>
      <c r="E55" s="391"/>
      <c r="F55" s="391"/>
      <c r="G55" s="391"/>
      <c r="H55" s="391"/>
      <c r="I55" s="391"/>
      <c r="J55" s="391"/>
      <c r="K55" s="261"/>
    </row>
    <row r="56" spans="2:11" s="1" customFormat="1" ht="12.75" customHeight="1">
      <c r="B56" s="260"/>
      <c r="C56" s="263"/>
      <c r="D56" s="263"/>
      <c r="E56" s="263"/>
      <c r="F56" s="263"/>
      <c r="G56" s="263"/>
      <c r="H56" s="263"/>
      <c r="I56" s="263"/>
      <c r="J56" s="263"/>
      <c r="K56" s="261"/>
    </row>
    <row r="57" spans="2:11" s="1" customFormat="1" ht="15" customHeight="1">
      <c r="B57" s="260"/>
      <c r="C57" s="391" t="s">
        <v>895</v>
      </c>
      <c r="D57" s="391"/>
      <c r="E57" s="391"/>
      <c r="F57" s="391"/>
      <c r="G57" s="391"/>
      <c r="H57" s="391"/>
      <c r="I57" s="391"/>
      <c r="J57" s="391"/>
      <c r="K57" s="261"/>
    </row>
    <row r="58" spans="2:11" s="1" customFormat="1" ht="15" customHeight="1">
      <c r="B58" s="260"/>
      <c r="C58" s="265"/>
      <c r="D58" s="391" t="s">
        <v>896</v>
      </c>
      <c r="E58" s="391"/>
      <c r="F58" s="391"/>
      <c r="G58" s="391"/>
      <c r="H58" s="391"/>
      <c r="I58" s="391"/>
      <c r="J58" s="391"/>
      <c r="K58" s="261"/>
    </row>
    <row r="59" spans="2:11" s="1" customFormat="1" ht="15" customHeight="1">
      <c r="B59" s="260"/>
      <c r="C59" s="265"/>
      <c r="D59" s="391" t="s">
        <v>897</v>
      </c>
      <c r="E59" s="391"/>
      <c r="F59" s="391"/>
      <c r="G59" s="391"/>
      <c r="H59" s="391"/>
      <c r="I59" s="391"/>
      <c r="J59" s="391"/>
      <c r="K59" s="261"/>
    </row>
    <row r="60" spans="2:11" s="1" customFormat="1" ht="15" customHeight="1">
      <c r="B60" s="260"/>
      <c r="C60" s="265"/>
      <c r="D60" s="391" t="s">
        <v>898</v>
      </c>
      <c r="E60" s="391"/>
      <c r="F60" s="391"/>
      <c r="G60" s="391"/>
      <c r="H60" s="391"/>
      <c r="I60" s="391"/>
      <c r="J60" s="391"/>
      <c r="K60" s="261"/>
    </row>
    <row r="61" spans="2:11" s="1" customFormat="1" ht="15" customHeight="1">
      <c r="B61" s="260"/>
      <c r="C61" s="265"/>
      <c r="D61" s="391" t="s">
        <v>899</v>
      </c>
      <c r="E61" s="391"/>
      <c r="F61" s="391"/>
      <c r="G61" s="391"/>
      <c r="H61" s="391"/>
      <c r="I61" s="391"/>
      <c r="J61" s="391"/>
      <c r="K61" s="261"/>
    </row>
    <row r="62" spans="2:11" s="1" customFormat="1" ht="15" customHeight="1">
      <c r="B62" s="260"/>
      <c r="C62" s="265"/>
      <c r="D62" s="394" t="s">
        <v>900</v>
      </c>
      <c r="E62" s="394"/>
      <c r="F62" s="394"/>
      <c r="G62" s="394"/>
      <c r="H62" s="394"/>
      <c r="I62" s="394"/>
      <c r="J62" s="394"/>
      <c r="K62" s="261"/>
    </row>
    <row r="63" spans="2:11" s="1" customFormat="1" ht="15" customHeight="1">
      <c r="B63" s="260"/>
      <c r="C63" s="265"/>
      <c r="D63" s="391" t="s">
        <v>901</v>
      </c>
      <c r="E63" s="391"/>
      <c r="F63" s="391"/>
      <c r="G63" s="391"/>
      <c r="H63" s="391"/>
      <c r="I63" s="391"/>
      <c r="J63" s="391"/>
      <c r="K63" s="261"/>
    </row>
    <row r="64" spans="2:11" s="1" customFormat="1" ht="12.75" customHeight="1">
      <c r="B64" s="260"/>
      <c r="C64" s="265"/>
      <c r="D64" s="265"/>
      <c r="E64" s="268"/>
      <c r="F64" s="265"/>
      <c r="G64" s="265"/>
      <c r="H64" s="265"/>
      <c r="I64" s="265"/>
      <c r="J64" s="265"/>
      <c r="K64" s="261"/>
    </row>
    <row r="65" spans="2:11" s="1" customFormat="1" ht="15" customHeight="1">
      <c r="B65" s="260"/>
      <c r="C65" s="265"/>
      <c r="D65" s="391" t="s">
        <v>902</v>
      </c>
      <c r="E65" s="391"/>
      <c r="F65" s="391"/>
      <c r="G65" s="391"/>
      <c r="H65" s="391"/>
      <c r="I65" s="391"/>
      <c r="J65" s="391"/>
      <c r="K65" s="261"/>
    </row>
    <row r="66" spans="2:11" s="1" customFormat="1" ht="15" customHeight="1">
      <c r="B66" s="260"/>
      <c r="C66" s="265"/>
      <c r="D66" s="394" t="s">
        <v>903</v>
      </c>
      <c r="E66" s="394"/>
      <c r="F66" s="394"/>
      <c r="G66" s="394"/>
      <c r="H66" s="394"/>
      <c r="I66" s="394"/>
      <c r="J66" s="394"/>
      <c r="K66" s="261"/>
    </row>
    <row r="67" spans="2:11" s="1" customFormat="1" ht="15" customHeight="1">
      <c r="B67" s="260"/>
      <c r="C67" s="265"/>
      <c r="D67" s="391" t="s">
        <v>904</v>
      </c>
      <c r="E67" s="391"/>
      <c r="F67" s="391"/>
      <c r="G67" s="391"/>
      <c r="H67" s="391"/>
      <c r="I67" s="391"/>
      <c r="J67" s="391"/>
      <c r="K67" s="261"/>
    </row>
    <row r="68" spans="2:11" s="1" customFormat="1" ht="15" customHeight="1">
      <c r="B68" s="260"/>
      <c r="C68" s="265"/>
      <c r="D68" s="391" t="s">
        <v>905</v>
      </c>
      <c r="E68" s="391"/>
      <c r="F68" s="391"/>
      <c r="G68" s="391"/>
      <c r="H68" s="391"/>
      <c r="I68" s="391"/>
      <c r="J68" s="391"/>
      <c r="K68" s="261"/>
    </row>
    <row r="69" spans="2:11" s="1" customFormat="1" ht="15" customHeight="1">
      <c r="B69" s="260"/>
      <c r="C69" s="265"/>
      <c r="D69" s="391" t="s">
        <v>906</v>
      </c>
      <c r="E69" s="391"/>
      <c r="F69" s="391"/>
      <c r="G69" s="391"/>
      <c r="H69" s="391"/>
      <c r="I69" s="391"/>
      <c r="J69" s="391"/>
      <c r="K69" s="261"/>
    </row>
    <row r="70" spans="2:11" s="1" customFormat="1" ht="15" customHeight="1">
      <c r="B70" s="260"/>
      <c r="C70" s="265"/>
      <c r="D70" s="391" t="s">
        <v>907</v>
      </c>
      <c r="E70" s="391"/>
      <c r="F70" s="391"/>
      <c r="G70" s="391"/>
      <c r="H70" s="391"/>
      <c r="I70" s="391"/>
      <c r="J70" s="391"/>
      <c r="K70" s="261"/>
    </row>
    <row r="71" spans="2:11" s="1" customFormat="1" ht="12.75" customHeight="1">
      <c r="B71" s="269"/>
      <c r="C71" s="270"/>
      <c r="D71" s="270"/>
      <c r="E71" s="270"/>
      <c r="F71" s="270"/>
      <c r="G71" s="270"/>
      <c r="H71" s="270"/>
      <c r="I71" s="270"/>
      <c r="J71" s="270"/>
      <c r="K71" s="271"/>
    </row>
    <row r="72" spans="2:11" s="1" customFormat="1" ht="18.75" customHeight="1">
      <c r="B72" s="272"/>
      <c r="C72" s="272"/>
      <c r="D72" s="272"/>
      <c r="E72" s="272"/>
      <c r="F72" s="272"/>
      <c r="G72" s="272"/>
      <c r="H72" s="272"/>
      <c r="I72" s="272"/>
      <c r="J72" s="272"/>
      <c r="K72" s="273"/>
    </row>
    <row r="73" spans="2:11" s="1" customFormat="1" ht="18.75" customHeight="1">
      <c r="B73" s="273"/>
      <c r="C73" s="273"/>
      <c r="D73" s="273"/>
      <c r="E73" s="273"/>
      <c r="F73" s="273"/>
      <c r="G73" s="273"/>
      <c r="H73" s="273"/>
      <c r="I73" s="273"/>
      <c r="J73" s="273"/>
      <c r="K73" s="273"/>
    </row>
    <row r="74" spans="2:11" s="1" customFormat="1" ht="7.5" customHeight="1">
      <c r="B74" s="274"/>
      <c r="C74" s="275"/>
      <c r="D74" s="275"/>
      <c r="E74" s="275"/>
      <c r="F74" s="275"/>
      <c r="G74" s="275"/>
      <c r="H74" s="275"/>
      <c r="I74" s="275"/>
      <c r="J74" s="275"/>
      <c r="K74" s="276"/>
    </row>
    <row r="75" spans="2:11" s="1" customFormat="1" ht="45" customHeight="1">
      <c r="B75" s="277"/>
      <c r="C75" s="395" t="s">
        <v>908</v>
      </c>
      <c r="D75" s="395"/>
      <c r="E75" s="395"/>
      <c r="F75" s="395"/>
      <c r="G75" s="395"/>
      <c r="H75" s="395"/>
      <c r="I75" s="395"/>
      <c r="J75" s="395"/>
      <c r="K75" s="278"/>
    </row>
    <row r="76" spans="2:11" s="1" customFormat="1" ht="17.25" customHeight="1">
      <c r="B76" s="277"/>
      <c r="C76" s="279" t="s">
        <v>909</v>
      </c>
      <c r="D76" s="279"/>
      <c r="E76" s="279"/>
      <c r="F76" s="279" t="s">
        <v>910</v>
      </c>
      <c r="G76" s="280"/>
      <c r="H76" s="279" t="s">
        <v>57</v>
      </c>
      <c r="I76" s="279" t="s">
        <v>60</v>
      </c>
      <c r="J76" s="279" t="s">
        <v>911</v>
      </c>
      <c r="K76" s="278"/>
    </row>
    <row r="77" spans="2:11" s="1" customFormat="1" ht="17.25" customHeight="1">
      <c r="B77" s="277"/>
      <c r="C77" s="281" t="s">
        <v>912</v>
      </c>
      <c r="D77" s="281"/>
      <c r="E77" s="281"/>
      <c r="F77" s="282" t="s">
        <v>913</v>
      </c>
      <c r="G77" s="283"/>
      <c r="H77" s="281"/>
      <c r="I77" s="281"/>
      <c r="J77" s="281" t="s">
        <v>914</v>
      </c>
      <c r="K77" s="278"/>
    </row>
    <row r="78" spans="2:11" s="1" customFormat="1" ht="5.25" customHeight="1">
      <c r="B78" s="277"/>
      <c r="C78" s="284"/>
      <c r="D78" s="284"/>
      <c r="E78" s="284"/>
      <c r="F78" s="284"/>
      <c r="G78" s="285"/>
      <c r="H78" s="284"/>
      <c r="I78" s="284"/>
      <c r="J78" s="284"/>
      <c r="K78" s="278"/>
    </row>
    <row r="79" spans="2:11" s="1" customFormat="1" ht="15" customHeight="1">
      <c r="B79" s="277"/>
      <c r="C79" s="266" t="s">
        <v>56</v>
      </c>
      <c r="D79" s="286"/>
      <c r="E79" s="286"/>
      <c r="F79" s="287" t="s">
        <v>915</v>
      </c>
      <c r="G79" s="288"/>
      <c r="H79" s="266" t="s">
        <v>916</v>
      </c>
      <c r="I79" s="266" t="s">
        <v>917</v>
      </c>
      <c r="J79" s="266">
        <v>20</v>
      </c>
      <c r="K79" s="278"/>
    </row>
    <row r="80" spans="2:11" s="1" customFormat="1" ht="15" customHeight="1">
      <c r="B80" s="277"/>
      <c r="C80" s="266" t="s">
        <v>918</v>
      </c>
      <c r="D80" s="266"/>
      <c r="E80" s="266"/>
      <c r="F80" s="287" t="s">
        <v>915</v>
      </c>
      <c r="G80" s="288"/>
      <c r="H80" s="266" t="s">
        <v>919</v>
      </c>
      <c r="I80" s="266" t="s">
        <v>917</v>
      </c>
      <c r="J80" s="266">
        <v>120</v>
      </c>
      <c r="K80" s="278"/>
    </row>
    <row r="81" spans="2:11" s="1" customFormat="1" ht="15" customHeight="1">
      <c r="B81" s="289"/>
      <c r="C81" s="266" t="s">
        <v>920</v>
      </c>
      <c r="D81" s="266"/>
      <c r="E81" s="266"/>
      <c r="F81" s="287" t="s">
        <v>921</v>
      </c>
      <c r="G81" s="288"/>
      <c r="H81" s="266" t="s">
        <v>922</v>
      </c>
      <c r="I81" s="266" t="s">
        <v>917</v>
      </c>
      <c r="J81" s="266">
        <v>50</v>
      </c>
      <c r="K81" s="278"/>
    </row>
    <row r="82" spans="2:11" s="1" customFormat="1" ht="15" customHeight="1">
      <c r="B82" s="289"/>
      <c r="C82" s="266" t="s">
        <v>923</v>
      </c>
      <c r="D82" s="266"/>
      <c r="E82" s="266"/>
      <c r="F82" s="287" t="s">
        <v>915</v>
      </c>
      <c r="G82" s="288"/>
      <c r="H82" s="266" t="s">
        <v>924</v>
      </c>
      <c r="I82" s="266" t="s">
        <v>925</v>
      </c>
      <c r="J82" s="266"/>
      <c r="K82" s="278"/>
    </row>
    <row r="83" spans="2:11" s="1" customFormat="1" ht="15" customHeight="1">
      <c r="B83" s="289"/>
      <c r="C83" s="290" t="s">
        <v>926</v>
      </c>
      <c r="D83" s="290"/>
      <c r="E83" s="290"/>
      <c r="F83" s="291" t="s">
        <v>921</v>
      </c>
      <c r="G83" s="290"/>
      <c r="H83" s="290" t="s">
        <v>927</v>
      </c>
      <c r="I83" s="290" t="s">
        <v>917</v>
      </c>
      <c r="J83" s="290">
        <v>15</v>
      </c>
      <c r="K83" s="278"/>
    </row>
    <row r="84" spans="2:11" s="1" customFormat="1" ht="15" customHeight="1">
      <c r="B84" s="289"/>
      <c r="C84" s="290" t="s">
        <v>928</v>
      </c>
      <c r="D84" s="290"/>
      <c r="E84" s="290"/>
      <c r="F84" s="291" t="s">
        <v>921</v>
      </c>
      <c r="G84" s="290"/>
      <c r="H84" s="290" t="s">
        <v>929</v>
      </c>
      <c r="I84" s="290" t="s">
        <v>917</v>
      </c>
      <c r="J84" s="290">
        <v>15</v>
      </c>
      <c r="K84" s="278"/>
    </row>
    <row r="85" spans="2:11" s="1" customFormat="1" ht="15" customHeight="1">
      <c r="B85" s="289"/>
      <c r="C85" s="290" t="s">
        <v>930</v>
      </c>
      <c r="D85" s="290"/>
      <c r="E85" s="290"/>
      <c r="F85" s="291" t="s">
        <v>921</v>
      </c>
      <c r="G85" s="290"/>
      <c r="H85" s="290" t="s">
        <v>931</v>
      </c>
      <c r="I85" s="290" t="s">
        <v>917</v>
      </c>
      <c r="J85" s="290">
        <v>20</v>
      </c>
      <c r="K85" s="278"/>
    </row>
    <row r="86" spans="2:11" s="1" customFormat="1" ht="15" customHeight="1">
      <c r="B86" s="289"/>
      <c r="C86" s="290" t="s">
        <v>932</v>
      </c>
      <c r="D86" s="290"/>
      <c r="E86" s="290"/>
      <c r="F86" s="291" t="s">
        <v>921</v>
      </c>
      <c r="G86" s="290"/>
      <c r="H86" s="290" t="s">
        <v>933</v>
      </c>
      <c r="I86" s="290" t="s">
        <v>917</v>
      </c>
      <c r="J86" s="290">
        <v>20</v>
      </c>
      <c r="K86" s="278"/>
    </row>
    <row r="87" spans="2:11" s="1" customFormat="1" ht="15" customHeight="1">
      <c r="B87" s="289"/>
      <c r="C87" s="266" t="s">
        <v>934</v>
      </c>
      <c r="D87" s="266"/>
      <c r="E87" s="266"/>
      <c r="F87" s="287" t="s">
        <v>921</v>
      </c>
      <c r="G87" s="288"/>
      <c r="H87" s="266" t="s">
        <v>935</v>
      </c>
      <c r="I87" s="266" t="s">
        <v>917</v>
      </c>
      <c r="J87" s="266">
        <v>50</v>
      </c>
      <c r="K87" s="278"/>
    </row>
    <row r="88" spans="2:11" s="1" customFormat="1" ht="15" customHeight="1">
      <c r="B88" s="289"/>
      <c r="C88" s="266" t="s">
        <v>936</v>
      </c>
      <c r="D88" s="266"/>
      <c r="E88" s="266"/>
      <c r="F88" s="287" t="s">
        <v>921</v>
      </c>
      <c r="G88" s="288"/>
      <c r="H88" s="266" t="s">
        <v>937</v>
      </c>
      <c r="I88" s="266" t="s">
        <v>917</v>
      </c>
      <c r="J88" s="266">
        <v>20</v>
      </c>
      <c r="K88" s="278"/>
    </row>
    <row r="89" spans="2:11" s="1" customFormat="1" ht="15" customHeight="1">
      <c r="B89" s="289"/>
      <c r="C89" s="266" t="s">
        <v>938</v>
      </c>
      <c r="D89" s="266"/>
      <c r="E89" s="266"/>
      <c r="F89" s="287" t="s">
        <v>921</v>
      </c>
      <c r="G89" s="288"/>
      <c r="H89" s="266" t="s">
        <v>939</v>
      </c>
      <c r="I89" s="266" t="s">
        <v>917</v>
      </c>
      <c r="J89" s="266">
        <v>20</v>
      </c>
      <c r="K89" s="278"/>
    </row>
    <row r="90" spans="2:11" s="1" customFormat="1" ht="15" customHeight="1">
      <c r="B90" s="289"/>
      <c r="C90" s="266" t="s">
        <v>940</v>
      </c>
      <c r="D90" s="266"/>
      <c r="E90" s="266"/>
      <c r="F90" s="287" t="s">
        <v>921</v>
      </c>
      <c r="G90" s="288"/>
      <c r="H90" s="266" t="s">
        <v>941</v>
      </c>
      <c r="I90" s="266" t="s">
        <v>917</v>
      </c>
      <c r="J90" s="266">
        <v>50</v>
      </c>
      <c r="K90" s="278"/>
    </row>
    <row r="91" spans="2:11" s="1" customFormat="1" ht="15" customHeight="1">
      <c r="B91" s="289"/>
      <c r="C91" s="266" t="s">
        <v>942</v>
      </c>
      <c r="D91" s="266"/>
      <c r="E91" s="266"/>
      <c r="F91" s="287" t="s">
        <v>921</v>
      </c>
      <c r="G91" s="288"/>
      <c r="H91" s="266" t="s">
        <v>942</v>
      </c>
      <c r="I91" s="266" t="s">
        <v>917</v>
      </c>
      <c r="J91" s="266">
        <v>50</v>
      </c>
      <c r="K91" s="278"/>
    </row>
    <row r="92" spans="2:11" s="1" customFormat="1" ht="15" customHeight="1">
      <c r="B92" s="289"/>
      <c r="C92" s="266" t="s">
        <v>943</v>
      </c>
      <c r="D92" s="266"/>
      <c r="E92" s="266"/>
      <c r="F92" s="287" t="s">
        <v>921</v>
      </c>
      <c r="G92" s="288"/>
      <c r="H92" s="266" t="s">
        <v>944</v>
      </c>
      <c r="I92" s="266" t="s">
        <v>917</v>
      </c>
      <c r="J92" s="266">
        <v>255</v>
      </c>
      <c r="K92" s="278"/>
    </row>
    <row r="93" spans="2:11" s="1" customFormat="1" ht="15" customHeight="1">
      <c r="B93" s="289"/>
      <c r="C93" s="266" t="s">
        <v>945</v>
      </c>
      <c r="D93" s="266"/>
      <c r="E93" s="266"/>
      <c r="F93" s="287" t="s">
        <v>915</v>
      </c>
      <c r="G93" s="288"/>
      <c r="H93" s="266" t="s">
        <v>946</v>
      </c>
      <c r="I93" s="266" t="s">
        <v>947</v>
      </c>
      <c r="J93" s="266"/>
      <c r="K93" s="278"/>
    </row>
    <row r="94" spans="2:11" s="1" customFormat="1" ht="15" customHeight="1">
      <c r="B94" s="289"/>
      <c r="C94" s="266" t="s">
        <v>948</v>
      </c>
      <c r="D94" s="266"/>
      <c r="E94" s="266"/>
      <c r="F94" s="287" t="s">
        <v>915</v>
      </c>
      <c r="G94" s="288"/>
      <c r="H94" s="266" t="s">
        <v>949</v>
      </c>
      <c r="I94" s="266" t="s">
        <v>950</v>
      </c>
      <c r="J94" s="266"/>
      <c r="K94" s="278"/>
    </row>
    <row r="95" spans="2:11" s="1" customFormat="1" ht="15" customHeight="1">
      <c r="B95" s="289"/>
      <c r="C95" s="266" t="s">
        <v>951</v>
      </c>
      <c r="D95" s="266"/>
      <c r="E95" s="266"/>
      <c r="F95" s="287" t="s">
        <v>915</v>
      </c>
      <c r="G95" s="288"/>
      <c r="H95" s="266" t="s">
        <v>951</v>
      </c>
      <c r="I95" s="266" t="s">
        <v>950</v>
      </c>
      <c r="J95" s="266"/>
      <c r="K95" s="278"/>
    </row>
    <row r="96" spans="2:11" s="1" customFormat="1" ht="15" customHeight="1">
      <c r="B96" s="289"/>
      <c r="C96" s="266" t="s">
        <v>41</v>
      </c>
      <c r="D96" s="266"/>
      <c r="E96" s="266"/>
      <c r="F96" s="287" t="s">
        <v>915</v>
      </c>
      <c r="G96" s="288"/>
      <c r="H96" s="266" t="s">
        <v>952</v>
      </c>
      <c r="I96" s="266" t="s">
        <v>950</v>
      </c>
      <c r="J96" s="266"/>
      <c r="K96" s="278"/>
    </row>
    <row r="97" spans="2:11" s="1" customFormat="1" ht="15" customHeight="1">
      <c r="B97" s="289"/>
      <c r="C97" s="266" t="s">
        <v>51</v>
      </c>
      <c r="D97" s="266"/>
      <c r="E97" s="266"/>
      <c r="F97" s="287" t="s">
        <v>915</v>
      </c>
      <c r="G97" s="288"/>
      <c r="H97" s="266" t="s">
        <v>953</v>
      </c>
      <c r="I97" s="266" t="s">
        <v>950</v>
      </c>
      <c r="J97" s="266"/>
      <c r="K97" s="278"/>
    </row>
    <row r="98" spans="2:11" s="1" customFormat="1" ht="15" customHeight="1">
      <c r="B98" s="292"/>
      <c r="C98" s="293"/>
      <c r="D98" s="293"/>
      <c r="E98" s="293"/>
      <c r="F98" s="293"/>
      <c r="G98" s="293"/>
      <c r="H98" s="293"/>
      <c r="I98" s="293"/>
      <c r="J98" s="293"/>
      <c r="K98" s="294"/>
    </row>
    <row r="99" spans="2:11" s="1" customFormat="1" ht="18.75" customHeight="1">
      <c r="B99" s="295"/>
      <c r="C99" s="296"/>
      <c r="D99" s="296"/>
      <c r="E99" s="296"/>
      <c r="F99" s="296"/>
      <c r="G99" s="296"/>
      <c r="H99" s="296"/>
      <c r="I99" s="296"/>
      <c r="J99" s="296"/>
      <c r="K99" s="295"/>
    </row>
    <row r="100" spans="2:11" s="1" customFormat="1" ht="18.75" customHeight="1">
      <c r="B100" s="273"/>
      <c r="C100" s="273"/>
      <c r="D100" s="273"/>
      <c r="E100" s="273"/>
      <c r="F100" s="273"/>
      <c r="G100" s="273"/>
      <c r="H100" s="273"/>
      <c r="I100" s="273"/>
      <c r="J100" s="273"/>
      <c r="K100" s="273"/>
    </row>
    <row r="101" spans="2:11" s="1" customFormat="1" ht="7.5" customHeight="1">
      <c r="B101" s="274"/>
      <c r="C101" s="275"/>
      <c r="D101" s="275"/>
      <c r="E101" s="275"/>
      <c r="F101" s="275"/>
      <c r="G101" s="275"/>
      <c r="H101" s="275"/>
      <c r="I101" s="275"/>
      <c r="J101" s="275"/>
      <c r="K101" s="276"/>
    </row>
    <row r="102" spans="2:11" s="1" customFormat="1" ht="45" customHeight="1">
      <c r="B102" s="277"/>
      <c r="C102" s="395" t="s">
        <v>954</v>
      </c>
      <c r="D102" s="395"/>
      <c r="E102" s="395"/>
      <c r="F102" s="395"/>
      <c r="G102" s="395"/>
      <c r="H102" s="395"/>
      <c r="I102" s="395"/>
      <c r="J102" s="395"/>
      <c r="K102" s="278"/>
    </row>
    <row r="103" spans="2:11" s="1" customFormat="1" ht="17.25" customHeight="1">
      <c r="B103" s="277"/>
      <c r="C103" s="279" t="s">
        <v>909</v>
      </c>
      <c r="D103" s="279"/>
      <c r="E103" s="279"/>
      <c r="F103" s="279" t="s">
        <v>910</v>
      </c>
      <c r="G103" s="280"/>
      <c r="H103" s="279" t="s">
        <v>57</v>
      </c>
      <c r="I103" s="279" t="s">
        <v>60</v>
      </c>
      <c r="J103" s="279" t="s">
        <v>911</v>
      </c>
      <c r="K103" s="278"/>
    </row>
    <row r="104" spans="2:11" s="1" customFormat="1" ht="17.25" customHeight="1">
      <c r="B104" s="277"/>
      <c r="C104" s="281" t="s">
        <v>912</v>
      </c>
      <c r="D104" s="281"/>
      <c r="E104" s="281"/>
      <c r="F104" s="282" t="s">
        <v>913</v>
      </c>
      <c r="G104" s="283"/>
      <c r="H104" s="281"/>
      <c r="I104" s="281"/>
      <c r="J104" s="281" t="s">
        <v>914</v>
      </c>
      <c r="K104" s="278"/>
    </row>
    <row r="105" spans="2:11" s="1" customFormat="1" ht="5.25" customHeight="1">
      <c r="B105" s="277"/>
      <c r="C105" s="279"/>
      <c r="D105" s="279"/>
      <c r="E105" s="279"/>
      <c r="F105" s="279"/>
      <c r="G105" s="297"/>
      <c r="H105" s="279"/>
      <c r="I105" s="279"/>
      <c r="J105" s="279"/>
      <c r="K105" s="278"/>
    </row>
    <row r="106" spans="2:11" s="1" customFormat="1" ht="15" customHeight="1">
      <c r="B106" s="277"/>
      <c r="C106" s="266" t="s">
        <v>56</v>
      </c>
      <c r="D106" s="286"/>
      <c r="E106" s="286"/>
      <c r="F106" s="287" t="s">
        <v>915</v>
      </c>
      <c r="G106" s="266"/>
      <c r="H106" s="266" t="s">
        <v>955</v>
      </c>
      <c r="I106" s="266" t="s">
        <v>917</v>
      </c>
      <c r="J106" s="266">
        <v>20</v>
      </c>
      <c r="K106" s="278"/>
    </row>
    <row r="107" spans="2:11" s="1" customFormat="1" ht="15" customHeight="1">
      <c r="B107" s="277"/>
      <c r="C107" s="266" t="s">
        <v>918</v>
      </c>
      <c r="D107" s="266"/>
      <c r="E107" s="266"/>
      <c r="F107" s="287" t="s">
        <v>915</v>
      </c>
      <c r="G107" s="266"/>
      <c r="H107" s="266" t="s">
        <v>955</v>
      </c>
      <c r="I107" s="266" t="s">
        <v>917</v>
      </c>
      <c r="J107" s="266">
        <v>120</v>
      </c>
      <c r="K107" s="278"/>
    </row>
    <row r="108" spans="2:11" s="1" customFormat="1" ht="15" customHeight="1">
      <c r="B108" s="289"/>
      <c r="C108" s="266" t="s">
        <v>920</v>
      </c>
      <c r="D108" s="266"/>
      <c r="E108" s="266"/>
      <c r="F108" s="287" t="s">
        <v>921</v>
      </c>
      <c r="G108" s="266"/>
      <c r="H108" s="266" t="s">
        <v>955</v>
      </c>
      <c r="I108" s="266" t="s">
        <v>917</v>
      </c>
      <c r="J108" s="266">
        <v>50</v>
      </c>
      <c r="K108" s="278"/>
    </row>
    <row r="109" spans="2:11" s="1" customFormat="1" ht="15" customHeight="1">
      <c r="B109" s="289"/>
      <c r="C109" s="266" t="s">
        <v>923</v>
      </c>
      <c r="D109" s="266"/>
      <c r="E109" s="266"/>
      <c r="F109" s="287" t="s">
        <v>915</v>
      </c>
      <c r="G109" s="266"/>
      <c r="H109" s="266" t="s">
        <v>955</v>
      </c>
      <c r="I109" s="266" t="s">
        <v>925</v>
      </c>
      <c r="J109" s="266"/>
      <c r="K109" s="278"/>
    </row>
    <row r="110" spans="2:11" s="1" customFormat="1" ht="15" customHeight="1">
      <c r="B110" s="289"/>
      <c r="C110" s="266" t="s">
        <v>934</v>
      </c>
      <c r="D110" s="266"/>
      <c r="E110" s="266"/>
      <c r="F110" s="287" t="s">
        <v>921</v>
      </c>
      <c r="G110" s="266"/>
      <c r="H110" s="266" t="s">
        <v>955</v>
      </c>
      <c r="I110" s="266" t="s">
        <v>917</v>
      </c>
      <c r="J110" s="266">
        <v>50</v>
      </c>
      <c r="K110" s="278"/>
    </row>
    <row r="111" spans="2:11" s="1" customFormat="1" ht="15" customHeight="1">
      <c r="B111" s="289"/>
      <c r="C111" s="266" t="s">
        <v>942</v>
      </c>
      <c r="D111" s="266"/>
      <c r="E111" s="266"/>
      <c r="F111" s="287" t="s">
        <v>921</v>
      </c>
      <c r="G111" s="266"/>
      <c r="H111" s="266" t="s">
        <v>955</v>
      </c>
      <c r="I111" s="266" t="s">
        <v>917</v>
      </c>
      <c r="J111" s="266">
        <v>50</v>
      </c>
      <c r="K111" s="278"/>
    </row>
    <row r="112" spans="2:11" s="1" customFormat="1" ht="15" customHeight="1">
      <c r="B112" s="289"/>
      <c r="C112" s="266" t="s">
        <v>940</v>
      </c>
      <c r="D112" s="266"/>
      <c r="E112" s="266"/>
      <c r="F112" s="287" t="s">
        <v>921</v>
      </c>
      <c r="G112" s="266"/>
      <c r="H112" s="266" t="s">
        <v>955</v>
      </c>
      <c r="I112" s="266" t="s">
        <v>917</v>
      </c>
      <c r="J112" s="266">
        <v>50</v>
      </c>
      <c r="K112" s="278"/>
    </row>
    <row r="113" spans="2:11" s="1" customFormat="1" ht="15" customHeight="1">
      <c r="B113" s="289"/>
      <c r="C113" s="266" t="s">
        <v>56</v>
      </c>
      <c r="D113" s="266"/>
      <c r="E113" s="266"/>
      <c r="F113" s="287" t="s">
        <v>915</v>
      </c>
      <c r="G113" s="266"/>
      <c r="H113" s="266" t="s">
        <v>956</v>
      </c>
      <c r="I113" s="266" t="s">
        <v>917</v>
      </c>
      <c r="J113" s="266">
        <v>20</v>
      </c>
      <c r="K113" s="278"/>
    </row>
    <row r="114" spans="2:11" s="1" customFormat="1" ht="15" customHeight="1">
      <c r="B114" s="289"/>
      <c r="C114" s="266" t="s">
        <v>957</v>
      </c>
      <c r="D114" s="266"/>
      <c r="E114" s="266"/>
      <c r="F114" s="287" t="s">
        <v>915</v>
      </c>
      <c r="G114" s="266"/>
      <c r="H114" s="266" t="s">
        <v>958</v>
      </c>
      <c r="I114" s="266" t="s">
        <v>917</v>
      </c>
      <c r="J114" s="266">
        <v>120</v>
      </c>
      <c r="K114" s="278"/>
    </row>
    <row r="115" spans="2:11" s="1" customFormat="1" ht="15" customHeight="1">
      <c r="B115" s="289"/>
      <c r="C115" s="266" t="s">
        <v>41</v>
      </c>
      <c r="D115" s="266"/>
      <c r="E115" s="266"/>
      <c r="F115" s="287" t="s">
        <v>915</v>
      </c>
      <c r="G115" s="266"/>
      <c r="H115" s="266" t="s">
        <v>959</v>
      </c>
      <c r="I115" s="266" t="s">
        <v>950</v>
      </c>
      <c r="J115" s="266"/>
      <c r="K115" s="278"/>
    </row>
    <row r="116" spans="2:11" s="1" customFormat="1" ht="15" customHeight="1">
      <c r="B116" s="289"/>
      <c r="C116" s="266" t="s">
        <v>51</v>
      </c>
      <c r="D116" s="266"/>
      <c r="E116" s="266"/>
      <c r="F116" s="287" t="s">
        <v>915</v>
      </c>
      <c r="G116" s="266"/>
      <c r="H116" s="266" t="s">
        <v>960</v>
      </c>
      <c r="I116" s="266" t="s">
        <v>950</v>
      </c>
      <c r="J116" s="266"/>
      <c r="K116" s="278"/>
    </row>
    <row r="117" spans="2:11" s="1" customFormat="1" ht="15" customHeight="1">
      <c r="B117" s="289"/>
      <c r="C117" s="266" t="s">
        <v>60</v>
      </c>
      <c r="D117" s="266"/>
      <c r="E117" s="266"/>
      <c r="F117" s="287" t="s">
        <v>915</v>
      </c>
      <c r="G117" s="266"/>
      <c r="H117" s="266" t="s">
        <v>961</v>
      </c>
      <c r="I117" s="266" t="s">
        <v>962</v>
      </c>
      <c r="J117" s="266"/>
      <c r="K117" s="278"/>
    </row>
    <row r="118" spans="2:11" s="1" customFormat="1" ht="15" customHeight="1">
      <c r="B118" s="292"/>
      <c r="C118" s="298"/>
      <c r="D118" s="298"/>
      <c r="E118" s="298"/>
      <c r="F118" s="298"/>
      <c r="G118" s="298"/>
      <c r="H118" s="298"/>
      <c r="I118" s="298"/>
      <c r="J118" s="298"/>
      <c r="K118" s="294"/>
    </row>
    <row r="119" spans="2:11" s="1" customFormat="1" ht="18.75" customHeight="1">
      <c r="B119" s="299"/>
      <c r="C119" s="300"/>
      <c r="D119" s="300"/>
      <c r="E119" s="300"/>
      <c r="F119" s="301"/>
      <c r="G119" s="300"/>
      <c r="H119" s="300"/>
      <c r="I119" s="300"/>
      <c r="J119" s="300"/>
      <c r="K119" s="299"/>
    </row>
    <row r="120" spans="2:11" s="1" customFormat="1" ht="18.75" customHeight="1">
      <c r="B120" s="273"/>
      <c r="C120" s="273"/>
      <c r="D120" s="273"/>
      <c r="E120" s="273"/>
      <c r="F120" s="273"/>
      <c r="G120" s="273"/>
      <c r="H120" s="273"/>
      <c r="I120" s="273"/>
      <c r="J120" s="273"/>
      <c r="K120" s="273"/>
    </row>
    <row r="121" spans="2:11" s="1" customFormat="1" ht="7.5" customHeight="1">
      <c r="B121" s="302"/>
      <c r="C121" s="303"/>
      <c r="D121" s="303"/>
      <c r="E121" s="303"/>
      <c r="F121" s="303"/>
      <c r="G121" s="303"/>
      <c r="H121" s="303"/>
      <c r="I121" s="303"/>
      <c r="J121" s="303"/>
      <c r="K121" s="304"/>
    </row>
    <row r="122" spans="2:11" s="1" customFormat="1" ht="45" customHeight="1">
      <c r="B122" s="305"/>
      <c r="C122" s="393" t="s">
        <v>963</v>
      </c>
      <c r="D122" s="393"/>
      <c r="E122" s="393"/>
      <c r="F122" s="393"/>
      <c r="G122" s="393"/>
      <c r="H122" s="393"/>
      <c r="I122" s="393"/>
      <c r="J122" s="393"/>
      <c r="K122" s="306"/>
    </row>
    <row r="123" spans="2:11" s="1" customFormat="1" ht="17.25" customHeight="1">
      <c r="B123" s="307"/>
      <c r="C123" s="279" t="s">
        <v>909</v>
      </c>
      <c r="D123" s="279"/>
      <c r="E123" s="279"/>
      <c r="F123" s="279" t="s">
        <v>910</v>
      </c>
      <c r="G123" s="280"/>
      <c r="H123" s="279" t="s">
        <v>57</v>
      </c>
      <c r="I123" s="279" t="s">
        <v>60</v>
      </c>
      <c r="J123" s="279" t="s">
        <v>911</v>
      </c>
      <c r="K123" s="308"/>
    </row>
    <row r="124" spans="2:11" s="1" customFormat="1" ht="17.25" customHeight="1">
      <c r="B124" s="307"/>
      <c r="C124" s="281" t="s">
        <v>912</v>
      </c>
      <c r="D124" s="281"/>
      <c r="E124" s="281"/>
      <c r="F124" s="282" t="s">
        <v>913</v>
      </c>
      <c r="G124" s="283"/>
      <c r="H124" s="281"/>
      <c r="I124" s="281"/>
      <c r="J124" s="281" t="s">
        <v>914</v>
      </c>
      <c r="K124" s="308"/>
    </row>
    <row r="125" spans="2:11" s="1" customFormat="1" ht="5.25" customHeight="1">
      <c r="B125" s="309"/>
      <c r="C125" s="284"/>
      <c r="D125" s="284"/>
      <c r="E125" s="284"/>
      <c r="F125" s="284"/>
      <c r="G125" s="310"/>
      <c r="H125" s="284"/>
      <c r="I125" s="284"/>
      <c r="J125" s="284"/>
      <c r="K125" s="311"/>
    </row>
    <row r="126" spans="2:11" s="1" customFormat="1" ht="15" customHeight="1">
      <c r="B126" s="309"/>
      <c r="C126" s="266" t="s">
        <v>918</v>
      </c>
      <c r="D126" s="286"/>
      <c r="E126" s="286"/>
      <c r="F126" s="287" t="s">
        <v>915</v>
      </c>
      <c r="G126" s="266"/>
      <c r="H126" s="266" t="s">
        <v>955</v>
      </c>
      <c r="I126" s="266" t="s">
        <v>917</v>
      </c>
      <c r="J126" s="266">
        <v>120</v>
      </c>
      <c r="K126" s="312"/>
    </row>
    <row r="127" spans="2:11" s="1" customFormat="1" ht="15" customHeight="1">
      <c r="B127" s="309"/>
      <c r="C127" s="266" t="s">
        <v>964</v>
      </c>
      <c r="D127" s="266"/>
      <c r="E127" s="266"/>
      <c r="F127" s="287" t="s">
        <v>915</v>
      </c>
      <c r="G127" s="266"/>
      <c r="H127" s="266" t="s">
        <v>965</v>
      </c>
      <c r="I127" s="266" t="s">
        <v>917</v>
      </c>
      <c r="J127" s="266" t="s">
        <v>966</v>
      </c>
      <c r="K127" s="312"/>
    </row>
    <row r="128" spans="2:11" s="1" customFormat="1" ht="15" customHeight="1">
      <c r="B128" s="309"/>
      <c r="C128" s="266" t="s">
        <v>863</v>
      </c>
      <c r="D128" s="266"/>
      <c r="E128" s="266"/>
      <c r="F128" s="287" t="s">
        <v>915</v>
      </c>
      <c r="G128" s="266"/>
      <c r="H128" s="266" t="s">
        <v>967</v>
      </c>
      <c r="I128" s="266" t="s">
        <v>917</v>
      </c>
      <c r="J128" s="266" t="s">
        <v>966</v>
      </c>
      <c r="K128" s="312"/>
    </row>
    <row r="129" spans="2:11" s="1" customFormat="1" ht="15" customHeight="1">
      <c r="B129" s="309"/>
      <c r="C129" s="266" t="s">
        <v>926</v>
      </c>
      <c r="D129" s="266"/>
      <c r="E129" s="266"/>
      <c r="F129" s="287" t="s">
        <v>921</v>
      </c>
      <c r="G129" s="266"/>
      <c r="H129" s="266" t="s">
        <v>927</v>
      </c>
      <c r="I129" s="266" t="s">
        <v>917</v>
      </c>
      <c r="J129" s="266">
        <v>15</v>
      </c>
      <c r="K129" s="312"/>
    </row>
    <row r="130" spans="2:11" s="1" customFormat="1" ht="15" customHeight="1">
      <c r="B130" s="309"/>
      <c r="C130" s="290" t="s">
        <v>928</v>
      </c>
      <c r="D130" s="290"/>
      <c r="E130" s="290"/>
      <c r="F130" s="291" t="s">
        <v>921</v>
      </c>
      <c r="G130" s="290"/>
      <c r="H130" s="290" t="s">
        <v>929</v>
      </c>
      <c r="I130" s="290" t="s">
        <v>917</v>
      </c>
      <c r="J130" s="290">
        <v>15</v>
      </c>
      <c r="K130" s="312"/>
    </row>
    <row r="131" spans="2:11" s="1" customFormat="1" ht="15" customHeight="1">
      <c r="B131" s="309"/>
      <c r="C131" s="290" t="s">
        <v>930</v>
      </c>
      <c r="D131" s="290"/>
      <c r="E131" s="290"/>
      <c r="F131" s="291" t="s">
        <v>921</v>
      </c>
      <c r="G131" s="290"/>
      <c r="H131" s="290" t="s">
        <v>931</v>
      </c>
      <c r="I131" s="290" t="s">
        <v>917</v>
      </c>
      <c r="J131" s="290">
        <v>20</v>
      </c>
      <c r="K131" s="312"/>
    </row>
    <row r="132" spans="2:11" s="1" customFormat="1" ht="15" customHeight="1">
      <c r="B132" s="309"/>
      <c r="C132" s="290" t="s">
        <v>932</v>
      </c>
      <c r="D132" s="290"/>
      <c r="E132" s="290"/>
      <c r="F132" s="291" t="s">
        <v>921</v>
      </c>
      <c r="G132" s="290"/>
      <c r="H132" s="290" t="s">
        <v>933</v>
      </c>
      <c r="I132" s="290" t="s">
        <v>917</v>
      </c>
      <c r="J132" s="290">
        <v>20</v>
      </c>
      <c r="K132" s="312"/>
    </row>
    <row r="133" spans="2:11" s="1" customFormat="1" ht="15" customHeight="1">
      <c r="B133" s="309"/>
      <c r="C133" s="266" t="s">
        <v>920</v>
      </c>
      <c r="D133" s="266"/>
      <c r="E133" s="266"/>
      <c r="F133" s="287" t="s">
        <v>921</v>
      </c>
      <c r="G133" s="266"/>
      <c r="H133" s="266" t="s">
        <v>955</v>
      </c>
      <c r="I133" s="266" t="s">
        <v>917</v>
      </c>
      <c r="J133" s="266">
        <v>50</v>
      </c>
      <c r="K133" s="312"/>
    </row>
    <row r="134" spans="2:11" s="1" customFormat="1" ht="15" customHeight="1">
      <c r="B134" s="309"/>
      <c r="C134" s="266" t="s">
        <v>934</v>
      </c>
      <c r="D134" s="266"/>
      <c r="E134" s="266"/>
      <c r="F134" s="287" t="s">
        <v>921</v>
      </c>
      <c r="G134" s="266"/>
      <c r="H134" s="266" t="s">
        <v>955</v>
      </c>
      <c r="I134" s="266" t="s">
        <v>917</v>
      </c>
      <c r="J134" s="266">
        <v>50</v>
      </c>
      <c r="K134" s="312"/>
    </row>
    <row r="135" spans="2:11" s="1" customFormat="1" ht="15" customHeight="1">
      <c r="B135" s="309"/>
      <c r="C135" s="266" t="s">
        <v>940</v>
      </c>
      <c r="D135" s="266"/>
      <c r="E135" s="266"/>
      <c r="F135" s="287" t="s">
        <v>921</v>
      </c>
      <c r="G135" s="266"/>
      <c r="H135" s="266" t="s">
        <v>955</v>
      </c>
      <c r="I135" s="266" t="s">
        <v>917</v>
      </c>
      <c r="J135" s="266">
        <v>50</v>
      </c>
      <c r="K135" s="312"/>
    </row>
    <row r="136" spans="2:11" s="1" customFormat="1" ht="15" customHeight="1">
      <c r="B136" s="309"/>
      <c r="C136" s="266" t="s">
        <v>942</v>
      </c>
      <c r="D136" s="266"/>
      <c r="E136" s="266"/>
      <c r="F136" s="287" t="s">
        <v>921</v>
      </c>
      <c r="G136" s="266"/>
      <c r="H136" s="266" t="s">
        <v>955</v>
      </c>
      <c r="I136" s="266" t="s">
        <v>917</v>
      </c>
      <c r="J136" s="266">
        <v>50</v>
      </c>
      <c r="K136" s="312"/>
    </row>
    <row r="137" spans="2:11" s="1" customFormat="1" ht="15" customHeight="1">
      <c r="B137" s="309"/>
      <c r="C137" s="266" t="s">
        <v>943</v>
      </c>
      <c r="D137" s="266"/>
      <c r="E137" s="266"/>
      <c r="F137" s="287" t="s">
        <v>921</v>
      </c>
      <c r="G137" s="266"/>
      <c r="H137" s="266" t="s">
        <v>968</v>
      </c>
      <c r="I137" s="266" t="s">
        <v>917</v>
      </c>
      <c r="J137" s="266">
        <v>255</v>
      </c>
      <c r="K137" s="312"/>
    </row>
    <row r="138" spans="2:11" s="1" customFormat="1" ht="15" customHeight="1">
      <c r="B138" s="309"/>
      <c r="C138" s="266" t="s">
        <v>945</v>
      </c>
      <c r="D138" s="266"/>
      <c r="E138" s="266"/>
      <c r="F138" s="287" t="s">
        <v>915</v>
      </c>
      <c r="G138" s="266"/>
      <c r="H138" s="266" t="s">
        <v>969</v>
      </c>
      <c r="I138" s="266" t="s">
        <v>947</v>
      </c>
      <c r="J138" s="266"/>
      <c r="K138" s="312"/>
    </row>
    <row r="139" spans="2:11" s="1" customFormat="1" ht="15" customHeight="1">
      <c r="B139" s="309"/>
      <c r="C139" s="266" t="s">
        <v>948</v>
      </c>
      <c r="D139" s="266"/>
      <c r="E139" s="266"/>
      <c r="F139" s="287" t="s">
        <v>915</v>
      </c>
      <c r="G139" s="266"/>
      <c r="H139" s="266" t="s">
        <v>970</v>
      </c>
      <c r="I139" s="266" t="s">
        <v>950</v>
      </c>
      <c r="J139" s="266"/>
      <c r="K139" s="312"/>
    </row>
    <row r="140" spans="2:11" s="1" customFormat="1" ht="15" customHeight="1">
      <c r="B140" s="309"/>
      <c r="C140" s="266" t="s">
        <v>951</v>
      </c>
      <c r="D140" s="266"/>
      <c r="E140" s="266"/>
      <c r="F140" s="287" t="s">
        <v>915</v>
      </c>
      <c r="G140" s="266"/>
      <c r="H140" s="266" t="s">
        <v>951</v>
      </c>
      <c r="I140" s="266" t="s">
        <v>950</v>
      </c>
      <c r="J140" s="266"/>
      <c r="K140" s="312"/>
    </row>
    <row r="141" spans="2:11" s="1" customFormat="1" ht="15" customHeight="1">
      <c r="B141" s="309"/>
      <c r="C141" s="266" t="s">
        <v>41</v>
      </c>
      <c r="D141" s="266"/>
      <c r="E141" s="266"/>
      <c r="F141" s="287" t="s">
        <v>915</v>
      </c>
      <c r="G141" s="266"/>
      <c r="H141" s="266" t="s">
        <v>971</v>
      </c>
      <c r="I141" s="266" t="s">
        <v>950</v>
      </c>
      <c r="J141" s="266"/>
      <c r="K141" s="312"/>
    </row>
    <row r="142" spans="2:11" s="1" customFormat="1" ht="15" customHeight="1">
      <c r="B142" s="309"/>
      <c r="C142" s="266" t="s">
        <v>972</v>
      </c>
      <c r="D142" s="266"/>
      <c r="E142" s="266"/>
      <c r="F142" s="287" t="s">
        <v>915</v>
      </c>
      <c r="G142" s="266"/>
      <c r="H142" s="266" t="s">
        <v>973</v>
      </c>
      <c r="I142" s="266" t="s">
        <v>950</v>
      </c>
      <c r="J142" s="266"/>
      <c r="K142" s="312"/>
    </row>
    <row r="143" spans="2:11" s="1" customFormat="1" ht="15" customHeight="1">
      <c r="B143" s="313"/>
      <c r="C143" s="314"/>
      <c r="D143" s="314"/>
      <c r="E143" s="314"/>
      <c r="F143" s="314"/>
      <c r="G143" s="314"/>
      <c r="H143" s="314"/>
      <c r="I143" s="314"/>
      <c r="J143" s="314"/>
      <c r="K143" s="315"/>
    </row>
    <row r="144" spans="2:11" s="1" customFormat="1" ht="18.75" customHeight="1">
      <c r="B144" s="300"/>
      <c r="C144" s="300"/>
      <c r="D144" s="300"/>
      <c r="E144" s="300"/>
      <c r="F144" s="301"/>
      <c r="G144" s="300"/>
      <c r="H144" s="300"/>
      <c r="I144" s="300"/>
      <c r="J144" s="300"/>
      <c r="K144" s="300"/>
    </row>
    <row r="145" spans="2:11" s="1" customFormat="1" ht="18.75" customHeight="1">
      <c r="B145" s="273"/>
      <c r="C145" s="273"/>
      <c r="D145" s="273"/>
      <c r="E145" s="273"/>
      <c r="F145" s="273"/>
      <c r="G145" s="273"/>
      <c r="H145" s="273"/>
      <c r="I145" s="273"/>
      <c r="J145" s="273"/>
      <c r="K145" s="273"/>
    </row>
    <row r="146" spans="2:11" s="1" customFormat="1" ht="7.5" customHeight="1">
      <c r="B146" s="274"/>
      <c r="C146" s="275"/>
      <c r="D146" s="275"/>
      <c r="E146" s="275"/>
      <c r="F146" s="275"/>
      <c r="G146" s="275"/>
      <c r="H146" s="275"/>
      <c r="I146" s="275"/>
      <c r="J146" s="275"/>
      <c r="K146" s="276"/>
    </row>
    <row r="147" spans="2:11" s="1" customFormat="1" ht="45" customHeight="1">
      <c r="B147" s="277"/>
      <c r="C147" s="395" t="s">
        <v>974</v>
      </c>
      <c r="D147" s="395"/>
      <c r="E147" s="395"/>
      <c r="F147" s="395"/>
      <c r="G147" s="395"/>
      <c r="H147" s="395"/>
      <c r="I147" s="395"/>
      <c r="J147" s="395"/>
      <c r="K147" s="278"/>
    </row>
    <row r="148" spans="2:11" s="1" customFormat="1" ht="17.25" customHeight="1">
      <c r="B148" s="277"/>
      <c r="C148" s="279" t="s">
        <v>909</v>
      </c>
      <c r="D148" s="279"/>
      <c r="E148" s="279"/>
      <c r="F148" s="279" t="s">
        <v>910</v>
      </c>
      <c r="G148" s="280"/>
      <c r="H148" s="279" t="s">
        <v>57</v>
      </c>
      <c r="I148" s="279" t="s">
        <v>60</v>
      </c>
      <c r="J148" s="279" t="s">
        <v>911</v>
      </c>
      <c r="K148" s="278"/>
    </row>
    <row r="149" spans="2:11" s="1" customFormat="1" ht="17.25" customHeight="1">
      <c r="B149" s="277"/>
      <c r="C149" s="281" t="s">
        <v>912</v>
      </c>
      <c r="D149" s="281"/>
      <c r="E149" s="281"/>
      <c r="F149" s="282" t="s">
        <v>913</v>
      </c>
      <c r="G149" s="283"/>
      <c r="H149" s="281"/>
      <c r="I149" s="281"/>
      <c r="J149" s="281" t="s">
        <v>914</v>
      </c>
      <c r="K149" s="278"/>
    </row>
    <row r="150" spans="2:11" s="1" customFormat="1" ht="5.25" customHeight="1">
      <c r="B150" s="289"/>
      <c r="C150" s="284"/>
      <c r="D150" s="284"/>
      <c r="E150" s="284"/>
      <c r="F150" s="284"/>
      <c r="G150" s="285"/>
      <c r="H150" s="284"/>
      <c r="I150" s="284"/>
      <c r="J150" s="284"/>
      <c r="K150" s="312"/>
    </row>
    <row r="151" spans="2:11" s="1" customFormat="1" ht="15" customHeight="1">
      <c r="B151" s="289"/>
      <c r="C151" s="316" t="s">
        <v>918</v>
      </c>
      <c r="D151" s="266"/>
      <c r="E151" s="266"/>
      <c r="F151" s="317" t="s">
        <v>915</v>
      </c>
      <c r="G151" s="266"/>
      <c r="H151" s="316" t="s">
        <v>955</v>
      </c>
      <c r="I151" s="316" t="s">
        <v>917</v>
      </c>
      <c r="J151" s="316">
        <v>120</v>
      </c>
      <c r="K151" s="312"/>
    </row>
    <row r="152" spans="2:11" s="1" customFormat="1" ht="15" customHeight="1">
      <c r="B152" s="289"/>
      <c r="C152" s="316" t="s">
        <v>964</v>
      </c>
      <c r="D152" s="266"/>
      <c r="E152" s="266"/>
      <c r="F152" s="317" t="s">
        <v>915</v>
      </c>
      <c r="G152" s="266"/>
      <c r="H152" s="316" t="s">
        <v>975</v>
      </c>
      <c r="I152" s="316" t="s">
        <v>917</v>
      </c>
      <c r="J152" s="316" t="s">
        <v>966</v>
      </c>
      <c r="K152" s="312"/>
    </row>
    <row r="153" spans="2:11" s="1" customFormat="1" ht="15" customHeight="1">
      <c r="B153" s="289"/>
      <c r="C153" s="316" t="s">
        <v>863</v>
      </c>
      <c r="D153" s="266"/>
      <c r="E153" s="266"/>
      <c r="F153" s="317" t="s">
        <v>915</v>
      </c>
      <c r="G153" s="266"/>
      <c r="H153" s="316" t="s">
        <v>976</v>
      </c>
      <c r="I153" s="316" t="s">
        <v>917</v>
      </c>
      <c r="J153" s="316" t="s">
        <v>966</v>
      </c>
      <c r="K153" s="312"/>
    </row>
    <row r="154" spans="2:11" s="1" customFormat="1" ht="15" customHeight="1">
      <c r="B154" s="289"/>
      <c r="C154" s="316" t="s">
        <v>920</v>
      </c>
      <c r="D154" s="266"/>
      <c r="E154" s="266"/>
      <c r="F154" s="317" t="s">
        <v>921</v>
      </c>
      <c r="G154" s="266"/>
      <c r="H154" s="316" t="s">
        <v>955</v>
      </c>
      <c r="I154" s="316" t="s">
        <v>917</v>
      </c>
      <c r="J154" s="316">
        <v>50</v>
      </c>
      <c r="K154" s="312"/>
    </row>
    <row r="155" spans="2:11" s="1" customFormat="1" ht="15" customHeight="1">
      <c r="B155" s="289"/>
      <c r="C155" s="316" t="s">
        <v>923</v>
      </c>
      <c r="D155" s="266"/>
      <c r="E155" s="266"/>
      <c r="F155" s="317" t="s">
        <v>915</v>
      </c>
      <c r="G155" s="266"/>
      <c r="H155" s="316" t="s">
        <v>955</v>
      </c>
      <c r="I155" s="316" t="s">
        <v>925</v>
      </c>
      <c r="J155" s="316"/>
      <c r="K155" s="312"/>
    </row>
    <row r="156" spans="2:11" s="1" customFormat="1" ht="15" customHeight="1">
      <c r="B156" s="289"/>
      <c r="C156" s="316" t="s">
        <v>934</v>
      </c>
      <c r="D156" s="266"/>
      <c r="E156" s="266"/>
      <c r="F156" s="317" t="s">
        <v>921</v>
      </c>
      <c r="G156" s="266"/>
      <c r="H156" s="316" t="s">
        <v>955</v>
      </c>
      <c r="I156" s="316" t="s">
        <v>917</v>
      </c>
      <c r="J156" s="316">
        <v>50</v>
      </c>
      <c r="K156" s="312"/>
    </row>
    <row r="157" spans="2:11" s="1" customFormat="1" ht="15" customHeight="1">
      <c r="B157" s="289"/>
      <c r="C157" s="316" t="s">
        <v>942</v>
      </c>
      <c r="D157" s="266"/>
      <c r="E157" s="266"/>
      <c r="F157" s="317" t="s">
        <v>921</v>
      </c>
      <c r="G157" s="266"/>
      <c r="H157" s="316" t="s">
        <v>955</v>
      </c>
      <c r="I157" s="316" t="s">
        <v>917</v>
      </c>
      <c r="J157" s="316">
        <v>50</v>
      </c>
      <c r="K157" s="312"/>
    </row>
    <row r="158" spans="2:11" s="1" customFormat="1" ht="15" customHeight="1">
      <c r="B158" s="289"/>
      <c r="C158" s="316" t="s">
        <v>940</v>
      </c>
      <c r="D158" s="266"/>
      <c r="E158" s="266"/>
      <c r="F158" s="317" t="s">
        <v>921</v>
      </c>
      <c r="G158" s="266"/>
      <c r="H158" s="316" t="s">
        <v>955</v>
      </c>
      <c r="I158" s="316" t="s">
        <v>917</v>
      </c>
      <c r="J158" s="316">
        <v>50</v>
      </c>
      <c r="K158" s="312"/>
    </row>
    <row r="159" spans="2:11" s="1" customFormat="1" ht="15" customHeight="1">
      <c r="B159" s="289"/>
      <c r="C159" s="316" t="s">
        <v>93</v>
      </c>
      <c r="D159" s="266"/>
      <c r="E159" s="266"/>
      <c r="F159" s="317" t="s">
        <v>915</v>
      </c>
      <c r="G159" s="266"/>
      <c r="H159" s="316" t="s">
        <v>977</v>
      </c>
      <c r="I159" s="316" t="s">
        <v>917</v>
      </c>
      <c r="J159" s="316" t="s">
        <v>978</v>
      </c>
      <c r="K159" s="312"/>
    </row>
    <row r="160" spans="2:11" s="1" customFormat="1" ht="15" customHeight="1">
      <c r="B160" s="289"/>
      <c r="C160" s="316" t="s">
        <v>979</v>
      </c>
      <c r="D160" s="266"/>
      <c r="E160" s="266"/>
      <c r="F160" s="317" t="s">
        <v>915</v>
      </c>
      <c r="G160" s="266"/>
      <c r="H160" s="316" t="s">
        <v>980</v>
      </c>
      <c r="I160" s="316" t="s">
        <v>950</v>
      </c>
      <c r="J160" s="316"/>
      <c r="K160" s="312"/>
    </row>
    <row r="161" spans="2:11" s="1" customFormat="1" ht="15" customHeight="1">
      <c r="B161" s="318"/>
      <c r="C161" s="298"/>
      <c r="D161" s="298"/>
      <c r="E161" s="298"/>
      <c r="F161" s="298"/>
      <c r="G161" s="298"/>
      <c r="H161" s="298"/>
      <c r="I161" s="298"/>
      <c r="J161" s="298"/>
      <c r="K161" s="319"/>
    </row>
    <row r="162" spans="2:11" s="1" customFormat="1" ht="18.75" customHeight="1">
      <c r="B162" s="300"/>
      <c r="C162" s="310"/>
      <c r="D162" s="310"/>
      <c r="E162" s="310"/>
      <c r="F162" s="320"/>
      <c r="G162" s="310"/>
      <c r="H162" s="310"/>
      <c r="I162" s="310"/>
      <c r="J162" s="310"/>
      <c r="K162" s="300"/>
    </row>
    <row r="163" spans="2:11" s="1" customFormat="1" ht="18.75" customHeight="1">
      <c r="B163" s="273"/>
      <c r="C163" s="273"/>
      <c r="D163" s="273"/>
      <c r="E163" s="273"/>
      <c r="F163" s="273"/>
      <c r="G163" s="273"/>
      <c r="H163" s="273"/>
      <c r="I163" s="273"/>
      <c r="J163" s="273"/>
      <c r="K163" s="273"/>
    </row>
    <row r="164" spans="2:11" s="1" customFormat="1" ht="7.5" customHeight="1">
      <c r="B164" s="255"/>
      <c r="C164" s="256"/>
      <c r="D164" s="256"/>
      <c r="E164" s="256"/>
      <c r="F164" s="256"/>
      <c r="G164" s="256"/>
      <c r="H164" s="256"/>
      <c r="I164" s="256"/>
      <c r="J164" s="256"/>
      <c r="K164" s="257"/>
    </row>
    <row r="165" spans="2:11" s="1" customFormat="1" ht="45" customHeight="1">
      <c r="B165" s="258"/>
      <c r="C165" s="393" t="s">
        <v>981</v>
      </c>
      <c r="D165" s="393"/>
      <c r="E165" s="393"/>
      <c r="F165" s="393"/>
      <c r="G165" s="393"/>
      <c r="H165" s="393"/>
      <c r="I165" s="393"/>
      <c r="J165" s="393"/>
      <c r="K165" s="259"/>
    </row>
    <row r="166" spans="2:11" s="1" customFormat="1" ht="17.25" customHeight="1">
      <c r="B166" s="258"/>
      <c r="C166" s="279" t="s">
        <v>909</v>
      </c>
      <c r="D166" s="279"/>
      <c r="E166" s="279"/>
      <c r="F166" s="279" t="s">
        <v>910</v>
      </c>
      <c r="G166" s="321"/>
      <c r="H166" s="322" t="s">
        <v>57</v>
      </c>
      <c r="I166" s="322" t="s">
        <v>60</v>
      </c>
      <c r="J166" s="279" t="s">
        <v>911</v>
      </c>
      <c r="K166" s="259"/>
    </row>
    <row r="167" spans="2:11" s="1" customFormat="1" ht="17.25" customHeight="1">
      <c r="B167" s="260"/>
      <c r="C167" s="281" t="s">
        <v>912</v>
      </c>
      <c r="D167" s="281"/>
      <c r="E167" s="281"/>
      <c r="F167" s="282" t="s">
        <v>913</v>
      </c>
      <c r="G167" s="323"/>
      <c r="H167" s="324"/>
      <c r="I167" s="324"/>
      <c r="J167" s="281" t="s">
        <v>914</v>
      </c>
      <c r="K167" s="261"/>
    </row>
    <row r="168" spans="2:11" s="1" customFormat="1" ht="5.25" customHeight="1">
      <c r="B168" s="289"/>
      <c r="C168" s="284"/>
      <c r="D168" s="284"/>
      <c r="E168" s="284"/>
      <c r="F168" s="284"/>
      <c r="G168" s="285"/>
      <c r="H168" s="284"/>
      <c r="I168" s="284"/>
      <c r="J168" s="284"/>
      <c r="K168" s="312"/>
    </row>
    <row r="169" spans="2:11" s="1" customFormat="1" ht="15" customHeight="1">
      <c r="B169" s="289"/>
      <c r="C169" s="266" t="s">
        <v>918</v>
      </c>
      <c r="D169" s="266"/>
      <c r="E169" s="266"/>
      <c r="F169" s="287" t="s">
        <v>915</v>
      </c>
      <c r="G169" s="266"/>
      <c r="H169" s="266" t="s">
        <v>955</v>
      </c>
      <c r="I169" s="266" t="s">
        <v>917</v>
      </c>
      <c r="J169" s="266">
        <v>120</v>
      </c>
      <c r="K169" s="312"/>
    </row>
    <row r="170" spans="2:11" s="1" customFormat="1" ht="15" customHeight="1">
      <c r="B170" s="289"/>
      <c r="C170" s="266" t="s">
        <v>964</v>
      </c>
      <c r="D170" s="266"/>
      <c r="E170" s="266"/>
      <c r="F170" s="287" t="s">
        <v>915</v>
      </c>
      <c r="G170" s="266"/>
      <c r="H170" s="266" t="s">
        <v>965</v>
      </c>
      <c r="I170" s="266" t="s">
        <v>917</v>
      </c>
      <c r="J170" s="266" t="s">
        <v>966</v>
      </c>
      <c r="K170" s="312"/>
    </row>
    <row r="171" spans="2:11" s="1" customFormat="1" ht="15" customHeight="1">
      <c r="B171" s="289"/>
      <c r="C171" s="266" t="s">
        <v>863</v>
      </c>
      <c r="D171" s="266"/>
      <c r="E171" s="266"/>
      <c r="F171" s="287" t="s">
        <v>915</v>
      </c>
      <c r="G171" s="266"/>
      <c r="H171" s="266" t="s">
        <v>982</v>
      </c>
      <c r="I171" s="266" t="s">
        <v>917</v>
      </c>
      <c r="J171" s="266" t="s">
        <v>966</v>
      </c>
      <c r="K171" s="312"/>
    </row>
    <row r="172" spans="2:11" s="1" customFormat="1" ht="15" customHeight="1">
      <c r="B172" s="289"/>
      <c r="C172" s="266" t="s">
        <v>920</v>
      </c>
      <c r="D172" s="266"/>
      <c r="E172" s="266"/>
      <c r="F172" s="287" t="s">
        <v>921</v>
      </c>
      <c r="G172" s="266"/>
      <c r="H172" s="266" t="s">
        <v>982</v>
      </c>
      <c r="I172" s="266" t="s">
        <v>917</v>
      </c>
      <c r="J172" s="266">
        <v>50</v>
      </c>
      <c r="K172" s="312"/>
    </row>
    <row r="173" spans="2:11" s="1" customFormat="1" ht="15" customHeight="1">
      <c r="B173" s="289"/>
      <c r="C173" s="266" t="s">
        <v>923</v>
      </c>
      <c r="D173" s="266"/>
      <c r="E173" s="266"/>
      <c r="F173" s="287" t="s">
        <v>915</v>
      </c>
      <c r="G173" s="266"/>
      <c r="H173" s="266" t="s">
        <v>982</v>
      </c>
      <c r="I173" s="266" t="s">
        <v>925</v>
      </c>
      <c r="J173" s="266"/>
      <c r="K173" s="312"/>
    </row>
    <row r="174" spans="2:11" s="1" customFormat="1" ht="15" customHeight="1">
      <c r="B174" s="289"/>
      <c r="C174" s="266" t="s">
        <v>934</v>
      </c>
      <c r="D174" s="266"/>
      <c r="E174" s="266"/>
      <c r="F174" s="287" t="s">
        <v>921</v>
      </c>
      <c r="G174" s="266"/>
      <c r="H174" s="266" t="s">
        <v>982</v>
      </c>
      <c r="I174" s="266" t="s">
        <v>917</v>
      </c>
      <c r="J174" s="266">
        <v>50</v>
      </c>
      <c r="K174" s="312"/>
    </row>
    <row r="175" spans="2:11" s="1" customFormat="1" ht="15" customHeight="1">
      <c r="B175" s="289"/>
      <c r="C175" s="266" t="s">
        <v>942</v>
      </c>
      <c r="D175" s="266"/>
      <c r="E175" s="266"/>
      <c r="F175" s="287" t="s">
        <v>921</v>
      </c>
      <c r="G175" s="266"/>
      <c r="H175" s="266" t="s">
        <v>982</v>
      </c>
      <c r="I175" s="266" t="s">
        <v>917</v>
      </c>
      <c r="J175" s="266">
        <v>50</v>
      </c>
      <c r="K175" s="312"/>
    </row>
    <row r="176" spans="2:11" s="1" customFormat="1" ht="15" customHeight="1">
      <c r="B176" s="289"/>
      <c r="C176" s="266" t="s">
        <v>940</v>
      </c>
      <c r="D176" s="266"/>
      <c r="E176" s="266"/>
      <c r="F176" s="287" t="s">
        <v>921</v>
      </c>
      <c r="G176" s="266"/>
      <c r="H176" s="266" t="s">
        <v>982</v>
      </c>
      <c r="I176" s="266" t="s">
        <v>917</v>
      </c>
      <c r="J176" s="266">
        <v>50</v>
      </c>
      <c r="K176" s="312"/>
    </row>
    <row r="177" spans="2:11" s="1" customFormat="1" ht="15" customHeight="1">
      <c r="B177" s="289"/>
      <c r="C177" s="266" t="s">
        <v>111</v>
      </c>
      <c r="D177" s="266"/>
      <c r="E177" s="266"/>
      <c r="F177" s="287" t="s">
        <v>915</v>
      </c>
      <c r="G177" s="266"/>
      <c r="H177" s="266" t="s">
        <v>983</v>
      </c>
      <c r="I177" s="266" t="s">
        <v>984</v>
      </c>
      <c r="J177" s="266"/>
      <c r="K177" s="312"/>
    </row>
    <row r="178" spans="2:11" s="1" customFormat="1" ht="15" customHeight="1">
      <c r="B178" s="289"/>
      <c r="C178" s="266" t="s">
        <v>60</v>
      </c>
      <c r="D178" s="266"/>
      <c r="E178" s="266"/>
      <c r="F178" s="287" t="s">
        <v>915</v>
      </c>
      <c r="G178" s="266"/>
      <c r="H178" s="266" t="s">
        <v>985</v>
      </c>
      <c r="I178" s="266" t="s">
        <v>986</v>
      </c>
      <c r="J178" s="266">
        <v>1</v>
      </c>
      <c r="K178" s="312"/>
    </row>
    <row r="179" spans="2:11" s="1" customFormat="1" ht="15" customHeight="1">
      <c r="B179" s="289"/>
      <c r="C179" s="266" t="s">
        <v>56</v>
      </c>
      <c r="D179" s="266"/>
      <c r="E179" s="266"/>
      <c r="F179" s="287" t="s">
        <v>915</v>
      </c>
      <c r="G179" s="266"/>
      <c r="H179" s="266" t="s">
        <v>987</v>
      </c>
      <c r="I179" s="266" t="s">
        <v>917</v>
      </c>
      <c r="J179" s="266">
        <v>20</v>
      </c>
      <c r="K179" s="312"/>
    </row>
    <row r="180" spans="2:11" s="1" customFormat="1" ht="15" customHeight="1">
      <c r="B180" s="289"/>
      <c r="C180" s="266" t="s">
        <v>57</v>
      </c>
      <c r="D180" s="266"/>
      <c r="E180" s="266"/>
      <c r="F180" s="287" t="s">
        <v>915</v>
      </c>
      <c r="G180" s="266"/>
      <c r="H180" s="266" t="s">
        <v>988</v>
      </c>
      <c r="I180" s="266" t="s">
        <v>917</v>
      </c>
      <c r="J180" s="266">
        <v>255</v>
      </c>
      <c r="K180" s="312"/>
    </row>
    <row r="181" spans="2:11" s="1" customFormat="1" ht="15" customHeight="1">
      <c r="B181" s="289"/>
      <c r="C181" s="266" t="s">
        <v>112</v>
      </c>
      <c r="D181" s="266"/>
      <c r="E181" s="266"/>
      <c r="F181" s="287" t="s">
        <v>915</v>
      </c>
      <c r="G181" s="266"/>
      <c r="H181" s="266" t="s">
        <v>879</v>
      </c>
      <c r="I181" s="266" t="s">
        <v>917</v>
      </c>
      <c r="J181" s="266">
        <v>10</v>
      </c>
      <c r="K181" s="312"/>
    </row>
    <row r="182" spans="2:11" s="1" customFormat="1" ht="15" customHeight="1">
      <c r="B182" s="289"/>
      <c r="C182" s="266" t="s">
        <v>113</v>
      </c>
      <c r="D182" s="266"/>
      <c r="E182" s="266"/>
      <c r="F182" s="287" t="s">
        <v>915</v>
      </c>
      <c r="G182" s="266"/>
      <c r="H182" s="266" t="s">
        <v>989</v>
      </c>
      <c r="I182" s="266" t="s">
        <v>950</v>
      </c>
      <c r="J182" s="266"/>
      <c r="K182" s="312"/>
    </row>
    <row r="183" spans="2:11" s="1" customFormat="1" ht="15" customHeight="1">
      <c r="B183" s="289"/>
      <c r="C183" s="266" t="s">
        <v>990</v>
      </c>
      <c r="D183" s="266"/>
      <c r="E183" s="266"/>
      <c r="F183" s="287" t="s">
        <v>915</v>
      </c>
      <c r="G183" s="266"/>
      <c r="H183" s="266" t="s">
        <v>991</v>
      </c>
      <c r="I183" s="266" t="s">
        <v>950</v>
      </c>
      <c r="J183" s="266"/>
      <c r="K183" s="312"/>
    </row>
    <row r="184" spans="2:11" s="1" customFormat="1" ht="15" customHeight="1">
      <c r="B184" s="289"/>
      <c r="C184" s="266" t="s">
        <v>979</v>
      </c>
      <c r="D184" s="266"/>
      <c r="E184" s="266"/>
      <c r="F184" s="287" t="s">
        <v>915</v>
      </c>
      <c r="G184" s="266"/>
      <c r="H184" s="266" t="s">
        <v>992</v>
      </c>
      <c r="I184" s="266" t="s">
        <v>950</v>
      </c>
      <c r="J184" s="266"/>
      <c r="K184" s="312"/>
    </row>
    <row r="185" spans="2:11" s="1" customFormat="1" ht="15" customHeight="1">
      <c r="B185" s="289"/>
      <c r="C185" s="266" t="s">
        <v>115</v>
      </c>
      <c r="D185" s="266"/>
      <c r="E185" s="266"/>
      <c r="F185" s="287" t="s">
        <v>921</v>
      </c>
      <c r="G185" s="266"/>
      <c r="H185" s="266" t="s">
        <v>993</v>
      </c>
      <c r="I185" s="266" t="s">
        <v>917</v>
      </c>
      <c r="J185" s="266">
        <v>50</v>
      </c>
      <c r="K185" s="312"/>
    </row>
    <row r="186" spans="2:11" s="1" customFormat="1" ht="15" customHeight="1">
      <c r="B186" s="289"/>
      <c r="C186" s="266" t="s">
        <v>994</v>
      </c>
      <c r="D186" s="266"/>
      <c r="E186" s="266"/>
      <c r="F186" s="287" t="s">
        <v>921</v>
      </c>
      <c r="G186" s="266"/>
      <c r="H186" s="266" t="s">
        <v>995</v>
      </c>
      <c r="I186" s="266" t="s">
        <v>996</v>
      </c>
      <c r="J186" s="266"/>
      <c r="K186" s="312"/>
    </row>
    <row r="187" spans="2:11" s="1" customFormat="1" ht="15" customHeight="1">
      <c r="B187" s="289"/>
      <c r="C187" s="266" t="s">
        <v>997</v>
      </c>
      <c r="D187" s="266"/>
      <c r="E187" s="266"/>
      <c r="F187" s="287" t="s">
        <v>921</v>
      </c>
      <c r="G187" s="266"/>
      <c r="H187" s="266" t="s">
        <v>998</v>
      </c>
      <c r="I187" s="266" t="s">
        <v>996</v>
      </c>
      <c r="J187" s="266"/>
      <c r="K187" s="312"/>
    </row>
    <row r="188" spans="2:11" s="1" customFormat="1" ht="15" customHeight="1">
      <c r="B188" s="289"/>
      <c r="C188" s="266" t="s">
        <v>999</v>
      </c>
      <c r="D188" s="266"/>
      <c r="E188" s="266"/>
      <c r="F188" s="287" t="s">
        <v>921</v>
      </c>
      <c r="G188" s="266"/>
      <c r="H188" s="266" t="s">
        <v>1000</v>
      </c>
      <c r="I188" s="266" t="s">
        <v>996</v>
      </c>
      <c r="J188" s="266"/>
      <c r="K188" s="312"/>
    </row>
    <row r="189" spans="2:11" s="1" customFormat="1" ht="15" customHeight="1">
      <c r="B189" s="289"/>
      <c r="C189" s="325" t="s">
        <v>1001</v>
      </c>
      <c r="D189" s="266"/>
      <c r="E189" s="266"/>
      <c r="F189" s="287" t="s">
        <v>921</v>
      </c>
      <c r="G189" s="266"/>
      <c r="H189" s="266" t="s">
        <v>1002</v>
      </c>
      <c r="I189" s="266" t="s">
        <v>1003</v>
      </c>
      <c r="J189" s="326" t="s">
        <v>1004</v>
      </c>
      <c r="K189" s="312"/>
    </row>
    <row r="190" spans="2:11" s="18" customFormat="1" ht="15" customHeight="1">
      <c r="B190" s="327"/>
      <c r="C190" s="328" t="s">
        <v>1005</v>
      </c>
      <c r="D190" s="329"/>
      <c r="E190" s="329"/>
      <c r="F190" s="330" t="s">
        <v>921</v>
      </c>
      <c r="G190" s="329"/>
      <c r="H190" s="329" t="s">
        <v>1006</v>
      </c>
      <c r="I190" s="329" t="s">
        <v>1003</v>
      </c>
      <c r="J190" s="331" t="s">
        <v>1004</v>
      </c>
      <c r="K190" s="332"/>
    </row>
    <row r="191" spans="2:11" s="1" customFormat="1" ht="15" customHeight="1">
      <c r="B191" s="289"/>
      <c r="C191" s="325" t="s">
        <v>45</v>
      </c>
      <c r="D191" s="266"/>
      <c r="E191" s="266"/>
      <c r="F191" s="287" t="s">
        <v>915</v>
      </c>
      <c r="G191" s="266"/>
      <c r="H191" s="263" t="s">
        <v>1007</v>
      </c>
      <c r="I191" s="266" t="s">
        <v>1008</v>
      </c>
      <c r="J191" s="266"/>
      <c r="K191" s="312"/>
    </row>
    <row r="192" spans="2:11" s="1" customFormat="1" ht="15" customHeight="1">
      <c r="B192" s="289"/>
      <c r="C192" s="325" t="s">
        <v>1009</v>
      </c>
      <c r="D192" s="266"/>
      <c r="E192" s="266"/>
      <c r="F192" s="287" t="s">
        <v>915</v>
      </c>
      <c r="G192" s="266"/>
      <c r="H192" s="266" t="s">
        <v>1010</v>
      </c>
      <c r="I192" s="266" t="s">
        <v>950</v>
      </c>
      <c r="J192" s="266"/>
      <c r="K192" s="312"/>
    </row>
    <row r="193" spans="2:11" s="1" customFormat="1" ht="15" customHeight="1">
      <c r="B193" s="289"/>
      <c r="C193" s="325" t="s">
        <v>1011</v>
      </c>
      <c r="D193" s="266"/>
      <c r="E193" s="266"/>
      <c r="F193" s="287" t="s">
        <v>915</v>
      </c>
      <c r="G193" s="266"/>
      <c r="H193" s="266" t="s">
        <v>1012</v>
      </c>
      <c r="I193" s="266" t="s">
        <v>950</v>
      </c>
      <c r="J193" s="266"/>
      <c r="K193" s="312"/>
    </row>
    <row r="194" spans="2:11" s="1" customFormat="1" ht="15" customHeight="1">
      <c r="B194" s="289"/>
      <c r="C194" s="325" t="s">
        <v>1013</v>
      </c>
      <c r="D194" s="266"/>
      <c r="E194" s="266"/>
      <c r="F194" s="287" t="s">
        <v>921</v>
      </c>
      <c r="G194" s="266"/>
      <c r="H194" s="266" t="s">
        <v>1014</v>
      </c>
      <c r="I194" s="266" t="s">
        <v>950</v>
      </c>
      <c r="J194" s="266"/>
      <c r="K194" s="312"/>
    </row>
    <row r="195" spans="2:11" s="1" customFormat="1" ht="15" customHeight="1">
      <c r="B195" s="318"/>
      <c r="C195" s="333"/>
      <c r="D195" s="298"/>
      <c r="E195" s="298"/>
      <c r="F195" s="298"/>
      <c r="G195" s="298"/>
      <c r="H195" s="298"/>
      <c r="I195" s="298"/>
      <c r="J195" s="298"/>
      <c r="K195" s="319"/>
    </row>
    <row r="196" spans="2:11" s="1" customFormat="1" ht="18.75" customHeight="1">
      <c r="B196" s="300"/>
      <c r="C196" s="310"/>
      <c r="D196" s="310"/>
      <c r="E196" s="310"/>
      <c r="F196" s="320"/>
      <c r="G196" s="310"/>
      <c r="H196" s="310"/>
      <c r="I196" s="310"/>
      <c r="J196" s="310"/>
      <c r="K196" s="300"/>
    </row>
    <row r="197" spans="2:11" s="1" customFormat="1" ht="18.75" customHeight="1">
      <c r="B197" s="300"/>
      <c r="C197" s="310"/>
      <c r="D197" s="310"/>
      <c r="E197" s="310"/>
      <c r="F197" s="320"/>
      <c r="G197" s="310"/>
      <c r="H197" s="310"/>
      <c r="I197" s="310"/>
      <c r="J197" s="310"/>
      <c r="K197" s="300"/>
    </row>
    <row r="198" spans="2:11" s="1" customFormat="1" ht="18.75" customHeight="1">
      <c r="B198" s="273"/>
      <c r="C198" s="273"/>
      <c r="D198" s="273"/>
      <c r="E198" s="273"/>
      <c r="F198" s="273"/>
      <c r="G198" s="273"/>
      <c r="H198" s="273"/>
      <c r="I198" s="273"/>
      <c r="J198" s="273"/>
      <c r="K198" s="273"/>
    </row>
    <row r="199" spans="2:11" s="1" customFormat="1" ht="12">
      <c r="B199" s="255"/>
      <c r="C199" s="256"/>
      <c r="D199" s="256"/>
      <c r="E199" s="256"/>
      <c r="F199" s="256"/>
      <c r="G199" s="256"/>
      <c r="H199" s="256"/>
      <c r="I199" s="256"/>
      <c r="J199" s="256"/>
      <c r="K199" s="257"/>
    </row>
    <row r="200" spans="2:11" s="1" customFormat="1" ht="22.2">
      <c r="B200" s="258"/>
      <c r="C200" s="393" t="s">
        <v>1015</v>
      </c>
      <c r="D200" s="393"/>
      <c r="E200" s="393"/>
      <c r="F200" s="393"/>
      <c r="G200" s="393"/>
      <c r="H200" s="393"/>
      <c r="I200" s="393"/>
      <c r="J200" s="393"/>
      <c r="K200" s="259"/>
    </row>
    <row r="201" spans="2:11" s="1" customFormat="1" ht="25.5" customHeight="1">
      <c r="B201" s="258"/>
      <c r="C201" s="334" t="s">
        <v>1016</v>
      </c>
      <c r="D201" s="334"/>
      <c r="E201" s="334"/>
      <c r="F201" s="334" t="s">
        <v>1017</v>
      </c>
      <c r="G201" s="335"/>
      <c r="H201" s="396" t="s">
        <v>1018</v>
      </c>
      <c r="I201" s="396"/>
      <c r="J201" s="396"/>
      <c r="K201" s="259"/>
    </row>
    <row r="202" spans="2:11" s="1" customFormat="1" ht="5.25" customHeight="1">
      <c r="B202" s="289"/>
      <c r="C202" s="284"/>
      <c r="D202" s="284"/>
      <c r="E202" s="284"/>
      <c r="F202" s="284"/>
      <c r="G202" s="310"/>
      <c r="H202" s="284"/>
      <c r="I202" s="284"/>
      <c r="J202" s="284"/>
      <c r="K202" s="312"/>
    </row>
    <row r="203" spans="2:11" s="1" customFormat="1" ht="15" customHeight="1">
      <c r="B203" s="289"/>
      <c r="C203" s="266" t="s">
        <v>1008</v>
      </c>
      <c r="D203" s="266"/>
      <c r="E203" s="266"/>
      <c r="F203" s="287" t="s">
        <v>46</v>
      </c>
      <c r="G203" s="266"/>
      <c r="H203" s="397" t="s">
        <v>1019</v>
      </c>
      <c r="I203" s="397"/>
      <c r="J203" s="397"/>
      <c r="K203" s="312"/>
    </row>
    <row r="204" spans="2:11" s="1" customFormat="1" ht="15" customHeight="1">
      <c r="B204" s="289"/>
      <c r="C204" s="266"/>
      <c r="D204" s="266"/>
      <c r="E204" s="266"/>
      <c r="F204" s="287" t="s">
        <v>47</v>
      </c>
      <c r="G204" s="266"/>
      <c r="H204" s="397" t="s">
        <v>1020</v>
      </c>
      <c r="I204" s="397"/>
      <c r="J204" s="397"/>
      <c r="K204" s="312"/>
    </row>
    <row r="205" spans="2:11" s="1" customFormat="1" ht="15" customHeight="1">
      <c r="B205" s="289"/>
      <c r="C205" s="266"/>
      <c r="D205" s="266"/>
      <c r="E205" s="266"/>
      <c r="F205" s="287" t="s">
        <v>50</v>
      </c>
      <c r="G205" s="266"/>
      <c r="H205" s="397" t="s">
        <v>1021</v>
      </c>
      <c r="I205" s="397"/>
      <c r="J205" s="397"/>
      <c r="K205" s="312"/>
    </row>
    <row r="206" spans="2:11" s="1" customFormat="1" ht="15" customHeight="1">
      <c r="B206" s="289"/>
      <c r="C206" s="266"/>
      <c r="D206" s="266"/>
      <c r="E206" s="266"/>
      <c r="F206" s="287" t="s">
        <v>48</v>
      </c>
      <c r="G206" s="266"/>
      <c r="H206" s="397" t="s">
        <v>1022</v>
      </c>
      <c r="I206" s="397"/>
      <c r="J206" s="397"/>
      <c r="K206" s="312"/>
    </row>
    <row r="207" spans="2:11" s="1" customFormat="1" ht="15" customHeight="1">
      <c r="B207" s="289"/>
      <c r="C207" s="266"/>
      <c r="D207" s="266"/>
      <c r="E207" s="266"/>
      <c r="F207" s="287" t="s">
        <v>49</v>
      </c>
      <c r="G207" s="266"/>
      <c r="H207" s="397" t="s">
        <v>1023</v>
      </c>
      <c r="I207" s="397"/>
      <c r="J207" s="397"/>
      <c r="K207" s="312"/>
    </row>
    <row r="208" spans="2:11" s="1" customFormat="1" ht="15" customHeight="1">
      <c r="B208" s="289"/>
      <c r="C208" s="266"/>
      <c r="D208" s="266"/>
      <c r="E208" s="266"/>
      <c r="F208" s="287"/>
      <c r="G208" s="266"/>
      <c r="H208" s="266"/>
      <c r="I208" s="266"/>
      <c r="J208" s="266"/>
      <c r="K208" s="312"/>
    </row>
    <row r="209" spans="2:11" s="1" customFormat="1" ht="15" customHeight="1">
      <c r="B209" s="289"/>
      <c r="C209" s="266" t="s">
        <v>962</v>
      </c>
      <c r="D209" s="266"/>
      <c r="E209" s="266"/>
      <c r="F209" s="287" t="s">
        <v>82</v>
      </c>
      <c r="G209" s="266"/>
      <c r="H209" s="397" t="s">
        <v>1024</v>
      </c>
      <c r="I209" s="397"/>
      <c r="J209" s="397"/>
      <c r="K209" s="312"/>
    </row>
    <row r="210" spans="2:11" s="1" customFormat="1" ht="15" customHeight="1">
      <c r="B210" s="289"/>
      <c r="C210" s="266"/>
      <c r="D210" s="266"/>
      <c r="E210" s="266"/>
      <c r="F210" s="287" t="s">
        <v>857</v>
      </c>
      <c r="G210" s="266"/>
      <c r="H210" s="397" t="s">
        <v>858</v>
      </c>
      <c r="I210" s="397"/>
      <c r="J210" s="397"/>
      <c r="K210" s="312"/>
    </row>
    <row r="211" spans="2:11" s="1" customFormat="1" ht="15" customHeight="1">
      <c r="B211" s="289"/>
      <c r="C211" s="266"/>
      <c r="D211" s="266"/>
      <c r="E211" s="266"/>
      <c r="F211" s="287" t="s">
        <v>855</v>
      </c>
      <c r="G211" s="266"/>
      <c r="H211" s="397" t="s">
        <v>1025</v>
      </c>
      <c r="I211" s="397"/>
      <c r="J211" s="397"/>
      <c r="K211" s="312"/>
    </row>
    <row r="212" spans="2:11" s="1" customFormat="1" ht="15" customHeight="1">
      <c r="B212" s="336"/>
      <c r="C212" s="266"/>
      <c r="D212" s="266"/>
      <c r="E212" s="266"/>
      <c r="F212" s="287" t="s">
        <v>859</v>
      </c>
      <c r="G212" s="325"/>
      <c r="H212" s="398" t="s">
        <v>860</v>
      </c>
      <c r="I212" s="398"/>
      <c r="J212" s="398"/>
      <c r="K212" s="337"/>
    </row>
    <row r="213" spans="2:11" s="1" customFormat="1" ht="15" customHeight="1">
      <c r="B213" s="336"/>
      <c r="C213" s="266"/>
      <c r="D213" s="266"/>
      <c r="E213" s="266"/>
      <c r="F213" s="287" t="s">
        <v>861</v>
      </c>
      <c r="G213" s="325"/>
      <c r="H213" s="398" t="s">
        <v>1026</v>
      </c>
      <c r="I213" s="398"/>
      <c r="J213" s="398"/>
      <c r="K213" s="337"/>
    </row>
    <row r="214" spans="2:11" s="1" customFormat="1" ht="15" customHeight="1">
      <c r="B214" s="336"/>
      <c r="C214" s="266"/>
      <c r="D214" s="266"/>
      <c r="E214" s="266"/>
      <c r="F214" s="287"/>
      <c r="G214" s="325"/>
      <c r="H214" s="316"/>
      <c r="I214" s="316"/>
      <c r="J214" s="316"/>
      <c r="K214" s="337"/>
    </row>
    <row r="215" spans="2:11" s="1" customFormat="1" ht="15" customHeight="1">
      <c r="B215" s="336"/>
      <c r="C215" s="266" t="s">
        <v>986</v>
      </c>
      <c r="D215" s="266"/>
      <c r="E215" s="266"/>
      <c r="F215" s="287">
        <v>1</v>
      </c>
      <c r="G215" s="325"/>
      <c r="H215" s="398" t="s">
        <v>1027</v>
      </c>
      <c r="I215" s="398"/>
      <c r="J215" s="398"/>
      <c r="K215" s="337"/>
    </row>
    <row r="216" spans="2:11" s="1" customFormat="1" ht="15" customHeight="1">
      <c r="B216" s="336"/>
      <c r="C216" s="266"/>
      <c r="D216" s="266"/>
      <c r="E216" s="266"/>
      <c r="F216" s="287">
        <v>2</v>
      </c>
      <c r="G216" s="325"/>
      <c r="H216" s="398" t="s">
        <v>1028</v>
      </c>
      <c r="I216" s="398"/>
      <c r="J216" s="398"/>
      <c r="K216" s="337"/>
    </row>
    <row r="217" spans="2:11" s="1" customFormat="1" ht="15" customHeight="1">
      <c r="B217" s="336"/>
      <c r="C217" s="266"/>
      <c r="D217" s="266"/>
      <c r="E217" s="266"/>
      <c r="F217" s="287">
        <v>3</v>
      </c>
      <c r="G217" s="325"/>
      <c r="H217" s="398" t="s">
        <v>1029</v>
      </c>
      <c r="I217" s="398"/>
      <c r="J217" s="398"/>
      <c r="K217" s="337"/>
    </row>
    <row r="218" spans="2:11" s="1" customFormat="1" ht="15" customHeight="1">
      <c r="B218" s="336"/>
      <c r="C218" s="266"/>
      <c r="D218" s="266"/>
      <c r="E218" s="266"/>
      <c r="F218" s="287">
        <v>4</v>
      </c>
      <c r="G218" s="325"/>
      <c r="H218" s="398" t="s">
        <v>1030</v>
      </c>
      <c r="I218" s="398"/>
      <c r="J218" s="398"/>
      <c r="K218" s="337"/>
    </row>
    <row r="219" spans="2:11" s="1" customFormat="1" ht="12.75" customHeight="1">
      <c r="B219" s="338"/>
      <c r="C219" s="339"/>
      <c r="D219" s="339"/>
      <c r="E219" s="339"/>
      <c r="F219" s="339"/>
      <c r="G219" s="339"/>
      <c r="H219" s="339"/>
      <c r="I219" s="339"/>
      <c r="J219" s="339"/>
      <c r="K219" s="340"/>
    </row>
  </sheetData>
  <sheetProtection formatCells="0" formatColumns="0" formatRows="0" insertColumns="0" insertRows="0" insertHyperlinks="0" deleteColumns="0" deleteRows="0" sort="0" autoFilter="0" pivotTables="0"/>
  <mergeCells count="77">
    <mergeCell ref="H217:J217"/>
    <mergeCell ref="H218:J218"/>
    <mergeCell ref="H216:J216"/>
    <mergeCell ref="H213:J213"/>
    <mergeCell ref="H212:J212"/>
    <mergeCell ref="H206:J206"/>
    <mergeCell ref="H207:J207"/>
    <mergeCell ref="H209:J209"/>
    <mergeCell ref="H211:J211"/>
    <mergeCell ref="H215:J215"/>
    <mergeCell ref="H210:J210"/>
    <mergeCell ref="C200:J200"/>
    <mergeCell ref="H201:J201"/>
    <mergeCell ref="H203:J203"/>
    <mergeCell ref="H204:J204"/>
    <mergeCell ref="H205:J205"/>
    <mergeCell ref="C75:J75"/>
    <mergeCell ref="C102:J102"/>
    <mergeCell ref="C122:J122"/>
    <mergeCell ref="C147:J147"/>
    <mergeCell ref="C165:J165"/>
    <mergeCell ref="D66:J66"/>
    <mergeCell ref="D67:J67"/>
    <mergeCell ref="D68:J68"/>
    <mergeCell ref="D69:J69"/>
    <mergeCell ref="D70:J70"/>
    <mergeCell ref="D60:J60"/>
    <mergeCell ref="D61:J61"/>
    <mergeCell ref="D62:J62"/>
    <mergeCell ref="D63:J63"/>
    <mergeCell ref="D65:J65"/>
    <mergeCell ref="C54:J54"/>
    <mergeCell ref="C55:J55"/>
    <mergeCell ref="C57:J57"/>
    <mergeCell ref="D58:J58"/>
    <mergeCell ref="D59:J59"/>
    <mergeCell ref="F23:J23"/>
    <mergeCell ref="C25:J25"/>
    <mergeCell ref="C26:J26"/>
    <mergeCell ref="D27:J27"/>
    <mergeCell ref="D28:J28"/>
    <mergeCell ref="C52:J52"/>
    <mergeCell ref="C3:J3"/>
    <mergeCell ref="C4:J4"/>
    <mergeCell ref="C6:J6"/>
    <mergeCell ref="C7:J7"/>
    <mergeCell ref="C9:J9"/>
    <mergeCell ref="D10:J10"/>
    <mergeCell ref="D11:J11"/>
    <mergeCell ref="D15:J15"/>
    <mergeCell ref="D16:J16"/>
    <mergeCell ref="D17:J17"/>
    <mergeCell ref="F18:J18"/>
    <mergeCell ref="F19:J19"/>
    <mergeCell ref="F20:J20"/>
    <mergeCell ref="F21:J21"/>
    <mergeCell ref="F22:J22"/>
    <mergeCell ref="D47:J47"/>
    <mergeCell ref="E48:J48"/>
    <mergeCell ref="E49:J49"/>
    <mergeCell ref="E50:J50"/>
    <mergeCell ref="D51:J51"/>
    <mergeCell ref="G41:J41"/>
    <mergeCell ref="G42:J42"/>
    <mergeCell ref="G43:J43"/>
    <mergeCell ref="G44:J44"/>
    <mergeCell ref="G45:J45"/>
    <mergeCell ref="G36:J36"/>
    <mergeCell ref="G37:J37"/>
    <mergeCell ref="G38:J38"/>
    <mergeCell ref="G39:J39"/>
    <mergeCell ref="G40:J40"/>
    <mergeCell ref="D30:J30"/>
    <mergeCell ref="D31:J31"/>
    <mergeCell ref="D33:J33"/>
    <mergeCell ref="D34:J34"/>
    <mergeCell ref="D35:J35"/>
  </mergeCells>
  <pageMargins left="0.59027779999999996" right="0.59027779999999996" top="0.59027779999999996" bottom="0.59027779999999996" header="0" footer="0"/>
  <pageSetup paperSize="9" scale="77"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4</vt:i4>
      </vt:variant>
      <vt:variant>
        <vt:lpstr>Pojmenované oblasti</vt:lpstr>
      </vt:variant>
      <vt:variant>
        <vt:i4>7</vt:i4>
      </vt:variant>
    </vt:vector>
  </HeadingPairs>
  <TitlesOfParts>
    <vt:vector size="11" baseType="lpstr">
      <vt:lpstr>Rekapitulace stavby</vt:lpstr>
      <vt:lpstr>SO 01 - Regulační vodojem 2</vt:lpstr>
      <vt:lpstr>VN a ON - Vedlejší náklad...</vt:lpstr>
      <vt:lpstr>Pokyny pro vyplnění</vt:lpstr>
      <vt:lpstr>'Rekapitulace stavby'!Názvy_tisku</vt:lpstr>
      <vt:lpstr>'SO 01 - Regulační vodojem 2'!Názvy_tisku</vt:lpstr>
      <vt:lpstr>'VN a ON - Vedlejší náklad...'!Názvy_tisku</vt:lpstr>
      <vt:lpstr>'Pokyny pro vyplnění'!Oblast_tisku</vt:lpstr>
      <vt:lpstr>'Rekapitulace stavby'!Oblast_tisku</vt:lpstr>
      <vt:lpstr>'SO 01 - Regulační vodojem 2'!Oblast_tisku</vt:lpstr>
      <vt:lpstr>'VN a ON - Vedlejší náklad...'!Oblast_tisku</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Pavel</dc:creator>
  <cp:lastModifiedBy>Pavel</cp:lastModifiedBy>
  <dcterms:created xsi:type="dcterms:W3CDTF">2024-07-01T09:08:00Z</dcterms:created>
  <dcterms:modified xsi:type="dcterms:W3CDTF">2024-07-01T09:08:50Z</dcterms:modified>
</cp:coreProperties>
</file>